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7.2018" sheetId="1" r:id="rId1"/>
  </sheets>
  <definedNames>
    <definedName name="_xlnm.Print_Area" localSheetId="0">'01.07.2018'!$A$1:$G$182</definedName>
  </definedNames>
  <calcPr fullCalcOnLoad="1"/>
</workbook>
</file>

<file path=xl/sharedStrings.xml><?xml version="1.0" encoding="utf-8"?>
<sst xmlns="http://schemas.openxmlformats.org/spreadsheetml/2006/main" count="206" uniqueCount="195">
  <si>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</si>
  <si>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</si>
  <si>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</si>
  <si>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</si>
  <si>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</si>
  <si>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</si>
  <si>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</si>
  <si>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</si>
  <si>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</si>
  <si>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</si>
  <si>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</si>
  <si>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</si>
  <si>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</si>
  <si>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</si>
  <si>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</si>
  <si>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</si>
  <si>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</si>
  <si>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</si>
  <si>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</si>
  <si>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</si>
  <si>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</si>
  <si>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</si>
  <si>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</si>
  <si>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</si>
  <si>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</si>
  <si>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</si>
  <si>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</si>
  <si>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</si>
  <si>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</si>
  <si>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</si>
  <si>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</si>
  <si>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</si>
  <si>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</si>
  <si>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</si>
  <si>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</si>
  <si>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</si>
  <si>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</si>
  <si>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</si>
  <si>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</si>
  <si>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</si>
  <si>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</si>
  <si>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</si>
  <si>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</si>
  <si>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</si>
  <si>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</si>
  <si>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</si>
  <si>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</si>
  <si>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</si>
  <si>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</si>
  <si>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</si>
  <si>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</si>
  <si>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</si>
  <si>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</si>
  <si>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</si>
  <si>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</si>
  <si>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</si>
  <si>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</si>
  <si>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</si>
  <si>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</si>
  <si>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</si>
  <si>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</si>
  <si>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</si>
  <si>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</si>
  <si>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</si>
  <si>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</si>
  <si>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</si>
  <si>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</si>
  <si>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</si>
  <si>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</si>
  <si>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</si>
  <si>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</si>
  <si>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</si>
  <si>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</si>
  <si>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</si>
  <si>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</si>
  <si>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</si>
  <si>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</si>
  <si>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</si>
  <si>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</si>
  <si>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</si>
  <si>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</si>
  <si>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</si>
  <si>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</si>
  <si>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</si>
  <si>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</si>
  <si>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</si>
  <si>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</si>
  <si>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</si>
  <si>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</si>
  <si>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</si>
  <si>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</si>
  <si>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</si>
  <si>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</si>
  <si>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</si>
  <si>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</si>
  <si>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</si>
  <si>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</si>
  <si>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</si>
  <si>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</si>
  <si>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</si>
  <si>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</si>
  <si>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</si>
  <si>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</si>
  <si>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</si>
  <si>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</si>
  <si>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</si>
  <si>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</si>
  <si>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</si>
  <si>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</si>
  <si>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</si>
  <si>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</si>
  <si>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</si>
  <si>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</si>
  <si>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</si>
  <si>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</si>
  <si>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</si>
  <si>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</si>
  <si>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</si>
  <si>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</si>
  <si>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</si>
  <si>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</si>
  <si>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</si>
  <si>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</si>
  <si>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</si>
  <si>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</si>
  <si>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</si>
  <si>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</si>
  <si>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</si>
  <si>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</si>
  <si>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</si>
  <si>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</si>
  <si>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</si>
  <si>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</si>
  <si>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</si>
  <si>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</si>
  <si>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</si>
  <si>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</si>
  <si>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</si>
  <si>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</si>
  <si>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</si>
  <si>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</si>
  <si>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</si>
  <si>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</si>
  <si>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</si>
  <si>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</si>
  <si>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</si>
  <si>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</si>
  <si>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</si>
  <si>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</si>
  <si>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</si>
  <si>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</si>
  <si>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</si>
  <si>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</si>
  <si>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</si>
  <si>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</si>
  <si>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</si>
  <si>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</si>
  <si>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</si>
  <si>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</si>
  <si>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</si>
  <si>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</si>
  <si>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</si>
  <si>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</si>
  <si>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</si>
  <si>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</si>
  <si>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</si>
  <si>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</si>
  <si>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</si>
  <si>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</si>
  <si>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</si>
  <si>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</si>
  <si>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</si>
  <si>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</si>
  <si>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</si>
  <si>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</si>
  <si>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</si>
  <si>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</si>
  <si>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</si>
  <si>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</si>
  <si>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</si>
  <si>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</si>
  <si>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</si>
  <si>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</si>
  <si>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</si>
  <si>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</si>
  <si>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</si>
  <si>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</si>
  <si>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</si>
  <si>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</si>
  <si>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</si>
  <si>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 xml:space="preserve">  АНАЛИЗ ИСПОЛНЕНИЯ БЮДЖЕТА МУНИЦИПАЛЬНОГО  РАЙОНА  НА 01 июля 2018 Г.</t>
  </si>
  <si>
    <t>Исполнено на 01.07.2018</t>
  </si>
  <si>
    <t>Исполнено на 01.07.2017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</si>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</sst>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7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18"/>
      <name val="Times New Roman"/>
      <family val="1"/>
    </font>
    <font>
      <sz val="10.5"/>
      <color indexed="10"/>
      <name val="Times New Roman"/>
      <family val="1"/>
    </font>
    <font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7"/>
      <color theme="3" tint="-0.24997000396251678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sz val="10.5"/>
      <color theme="3" tint="0.39998000860214233"/>
      <name val="Times New Roman"/>
      <family val="1"/>
    </font>
    <font>
      <sz val="10.5"/>
      <color theme="3" tint="-0.24997000396251678"/>
      <name val="Times New Roman"/>
      <family val="1"/>
    </font>
    <font>
      <b/>
      <sz val="10.5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6" fillId="0" borderId="0">
      <alignment/>
      <protection/>
    </xf>
    <xf numFmtId="0" fontId="54" fillId="20" borderId="0">
      <alignment vertical="center"/>
      <protection/>
    </xf>
    <xf numFmtId="0" fontId="55" fillId="0" borderId="0">
      <alignment horizontal="center" vertical="center"/>
      <protection/>
    </xf>
    <xf numFmtId="0" fontId="56" fillId="0" borderId="0">
      <alignment horizontal="center" vertical="center" wrapText="1"/>
      <protection/>
    </xf>
    <xf numFmtId="0" fontId="54" fillId="0" borderId="0">
      <alignment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vertical="center" wrapText="1"/>
      <protection/>
    </xf>
    <xf numFmtId="0" fontId="57" fillId="0" borderId="0">
      <alignment vertical="center"/>
      <protection/>
    </xf>
    <xf numFmtId="0" fontId="58" fillId="0" borderId="0">
      <alignment vertical="center" wrapText="1"/>
      <protection/>
    </xf>
    <xf numFmtId="0" fontId="57" fillId="0" borderId="1">
      <alignment vertical="center"/>
      <protection/>
    </xf>
    <xf numFmtId="0" fontId="57" fillId="0" borderId="2">
      <alignment horizontal="center" vertical="center" wrapText="1"/>
      <protection/>
    </xf>
    <xf numFmtId="0" fontId="57" fillId="0" borderId="2">
      <alignment horizontal="center" vertical="center" wrapText="1"/>
      <protection/>
    </xf>
    <xf numFmtId="0" fontId="54" fillId="20" borderId="3">
      <alignment vertical="center"/>
      <protection/>
    </xf>
    <xf numFmtId="49" fontId="59" fillId="0" borderId="4">
      <alignment vertical="center" wrapText="1"/>
      <protection/>
    </xf>
    <xf numFmtId="0" fontId="54" fillId="20" borderId="5">
      <alignment vertical="center"/>
      <protection/>
    </xf>
    <xf numFmtId="49" fontId="60" fillId="0" borderId="6">
      <alignment horizontal="left" vertical="center" wrapText="1" indent="1"/>
      <protection/>
    </xf>
    <xf numFmtId="49" fontId="60" fillId="0" borderId="6">
      <alignment horizontal="left" vertical="center" wrapText="1" indent="1"/>
      <protection/>
    </xf>
    <xf numFmtId="0" fontId="54" fillId="20" borderId="7">
      <alignment vertical="center"/>
      <protection/>
    </xf>
    <xf numFmtId="0" fontId="59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4" fillId="0" borderId="1">
      <alignment horizontal="left" vertical="center" wrapText="1"/>
      <protection/>
    </xf>
    <xf numFmtId="0" fontId="54" fillId="0" borderId="3">
      <alignment horizontal="left" vertical="center" wrapText="1"/>
      <protection/>
    </xf>
    <xf numFmtId="0" fontId="54" fillId="0" borderId="5">
      <alignment vertical="center" wrapText="1"/>
      <protection/>
    </xf>
    <xf numFmtId="0" fontId="57" fillId="0" borderId="8">
      <alignment horizontal="center" vertical="center" wrapText="1"/>
      <protection/>
    </xf>
    <xf numFmtId="0" fontId="54" fillId="20" borderId="9">
      <alignment vertical="center"/>
      <protection/>
    </xf>
    <xf numFmtId="49" fontId="59" fillId="0" borderId="10">
      <alignment horizontal="center" vertical="center" shrinkToFit="1"/>
      <protection/>
    </xf>
    <xf numFmtId="49" fontId="60" fillId="0" borderId="10">
      <alignment horizontal="center" vertical="center" shrinkToFit="1"/>
      <protection/>
    </xf>
    <xf numFmtId="0" fontId="54" fillId="20" borderId="11">
      <alignment vertical="center"/>
      <protection/>
    </xf>
    <xf numFmtId="0" fontId="54" fillId="0" borderId="12">
      <alignment vertical="center"/>
      <protection/>
    </xf>
    <xf numFmtId="0" fontId="54" fillId="20" borderId="0">
      <alignment vertical="center" shrinkToFit="1"/>
      <protection/>
    </xf>
    <xf numFmtId="0" fontId="57" fillId="0" borderId="0">
      <alignment vertical="center" wrapText="1"/>
      <protection/>
    </xf>
    <xf numFmtId="1" fontId="59" fillId="0" borderId="2">
      <alignment horizontal="center" vertical="center" shrinkToFit="1"/>
      <protection/>
    </xf>
    <xf numFmtId="1" fontId="60" fillId="0" borderId="2">
      <alignment horizontal="center" vertical="center" shrinkToFit="1"/>
      <protection/>
    </xf>
    <xf numFmtId="49" fontId="57" fillId="0" borderId="0">
      <alignment vertical="center" wrapText="1"/>
      <protection/>
    </xf>
    <xf numFmtId="49" fontId="54" fillId="0" borderId="5">
      <alignment vertical="center" wrapText="1"/>
      <protection/>
    </xf>
    <xf numFmtId="49" fontId="54" fillId="0" borderId="0">
      <alignment vertical="center" wrapText="1"/>
      <protection/>
    </xf>
    <xf numFmtId="49" fontId="57" fillId="0" borderId="2">
      <alignment horizontal="center" vertical="center" wrapText="1"/>
      <protection/>
    </xf>
    <xf numFmtId="49" fontId="57" fillId="0" borderId="2">
      <alignment horizontal="center" vertical="center" wrapText="1"/>
      <protection/>
    </xf>
    <xf numFmtId="4" fontId="59" fillId="0" borderId="2">
      <alignment horizontal="right" vertical="center" shrinkToFit="1"/>
      <protection/>
    </xf>
    <xf numFmtId="4" fontId="60" fillId="0" borderId="2">
      <alignment horizontal="right" vertical="center" shrinkToFit="1"/>
      <protection/>
    </xf>
    <xf numFmtId="0" fontId="54" fillId="0" borderId="5">
      <alignment vertical="center"/>
      <protection/>
    </xf>
    <xf numFmtId="0" fontId="57" fillId="0" borderId="0">
      <alignment horizontal="right" vertical="center"/>
      <protection/>
    </xf>
    <xf numFmtId="0" fontId="59" fillId="0" borderId="0">
      <alignment horizontal="left" vertical="center" wrapText="1"/>
      <protection/>
    </xf>
    <xf numFmtId="0" fontId="61" fillId="0" borderId="0">
      <alignment vertical="center"/>
      <protection/>
    </xf>
    <xf numFmtId="0" fontId="61" fillId="0" borderId="1">
      <alignment vertical="center"/>
      <protection/>
    </xf>
    <xf numFmtId="0" fontId="61" fillId="0" borderId="5">
      <alignment vertical="center"/>
      <protection/>
    </xf>
    <xf numFmtId="0" fontId="57" fillId="0" borderId="2">
      <alignment horizontal="center" vertical="center" wrapText="1"/>
      <protection/>
    </xf>
    <xf numFmtId="0" fontId="62" fillId="0" borderId="0">
      <alignment horizontal="center" vertical="center" wrapText="1"/>
      <protection/>
    </xf>
    <xf numFmtId="0" fontId="57" fillId="0" borderId="13">
      <alignment vertical="center"/>
      <protection/>
    </xf>
    <xf numFmtId="0" fontId="57" fillId="0" borderId="14">
      <alignment horizontal="right" vertical="center"/>
      <protection/>
    </xf>
    <xf numFmtId="0" fontId="59" fillId="0" borderId="14">
      <alignment horizontal="right" vertical="center"/>
      <protection/>
    </xf>
    <xf numFmtId="0" fontId="59" fillId="0" borderId="8">
      <alignment horizontal="center" vertical="center"/>
      <protection/>
    </xf>
    <xf numFmtId="49" fontId="57" fillId="0" borderId="15">
      <alignment horizontal="center" vertical="center"/>
      <protection/>
    </xf>
    <xf numFmtId="0" fontId="57" fillId="0" borderId="16">
      <alignment horizontal="center" vertical="center" shrinkToFit="1"/>
      <protection/>
    </xf>
    <xf numFmtId="1" fontId="59" fillId="0" borderId="16">
      <alignment horizontal="center" vertical="center" shrinkToFit="1"/>
      <protection/>
    </xf>
    <xf numFmtId="0" fontId="59" fillId="0" borderId="16">
      <alignment vertical="center"/>
      <protection/>
    </xf>
    <xf numFmtId="49" fontId="59" fillId="0" borderId="16">
      <alignment horizontal="center" vertical="center"/>
      <protection/>
    </xf>
    <xf numFmtId="49" fontId="59" fillId="0" borderId="17">
      <alignment horizontal="center" vertical="center"/>
      <protection/>
    </xf>
    <xf numFmtId="0" fontId="61" fillId="0" borderId="12">
      <alignment vertical="center"/>
      <protection/>
    </xf>
    <xf numFmtId="4" fontId="59" fillId="0" borderId="4">
      <alignment horizontal="right" vertical="center" shrinkToFit="1"/>
      <protection/>
    </xf>
    <xf numFmtId="4" fontId="60" fillId="0" borderId="4">
      <alignment horizontal="right" vertical="center" shrinkToFit="1"/>
      <protection/>
    </xf>
    <xf numFmtId="0" fontId="57" fillId="0" borderId="10">
      <alignment horizontal="center" vertical="center" wrapText="1"/>
      <protection/>
    </xf>
    <xf numFmtId="0" fontId="57" fillId="0" borderId="2">
      <alignment horizontal="center" vertical="center" wrapText="1"/>
      <protection/>
    </xf>
    <xf numFmtId="0" fontId="58" fillId="0" borderId="0">
      <alignment horizontal="left" vertical="center" wrapText="1"/>
      <protection/>
    </xf>
    <xf numFmtId="0" fontId="57" fillId="0" borderId="10">
      <alignment horizontal="center" vertical="center" wrapText="1"/>
      <protection/>
    </xf>
    <xf numFmtId="49" fontId="54" fillId="20" borderId="5">
      <alignment vertical="center"/>
      <protection/>
    </xf>
    <xf numFmtId="1" fontId="59" fillId="0" borderId="10">
      <alignment horizontal="center" vertical="center" shrinkToFit="1"/>
      <protection/>
    </xf>
    <xf numFmtId="0" fontId="60" fillId="0" borderId="10">
      <alignment horizontal="center" vertical="center" shrinkToFit="1"/>
      <protection/>
    </xf>
    <xf numFmtId="0" fontId="57" fillId="0" borderId="2">
      <alignment horizontal="center" vertical="center" wrapText="1"/>
      <protection/>
    </xf>
    <xf numFmtId="0" fontId="56" fillId="0" borderId="0">
      <alignment vertical="center" wrapText="1"/>
      <protection/>
    </xf>
    <xf numFmtId="49" fontId="57" fillId="0" borderId="2">
      <alignment horizontal="center" vertical="center" wrapText="1"/>
      <protection/>
    </xf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63" fillId="27" borderId="18" applyNumberFormat="0" applyAlignment="0" applyProtection="0"/>
    <xf numFmtId="0" fontId="64" fillId="28" borderId="19" applyNumberFormat="0" applyAlignment="0" applyProtection="0"/>
    <xf numFmtId="0" fontId="65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29" borderId="24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5" fillId="0" borderId="26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8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" fontId="80" fillId="0" borderId="29" xfId="77" applyNumberFormat="1" applyFont="1" applyFill="1" applyBorder="1" applyProtection="1">
      <alignment horizontal="right" vertical="center" shrinkToFit="1"/>
      <protection/>
    </xf>
    <xf numFmtId="4" fontId="80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80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80" fillId="0" borderId="2" xfId="77" applyNumberFormat="1" applyFont="1" applyFill="1" applyAlignment="1" applyProtection="1">
      <alignment horizontal="right" vertical="center" shrinkToFit="1"/>
      <protection/>
    </xf>
    <xf numFmtId="4" fontId="80" fillId="0" borderId="31" xfId="77" applyNumberFormat="1" applyFont="1" applyFill="1" applyBorder="1" applyProtection="1">
      <alignment horizontal="right" vertical="center" shrinkToFit="1"/>
      <protection/>
    </xf>
    <xf numFmtId="4" fontId="80" fillId="0" borderId="27" xfId="77" applyNumberFormat="1" applyFont="1" applyFill="1" applyBorder="1" applyProtection="1">
      <alignment horizontal="right" vertical="center" shrinkToFit="1"/>
      <protection/>
    </xf>
    <xf numFmtId="4" fontId="80" fillId="0" borderId="29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2" fontId="80" fillId="0" borderId="27" xfId="53" applyNumberFormat="1" applyFont="1" applyFill="1" applyBorder="1" applyAlignment="1" applyProtection="1">
      <alignment vertical="center" wrapText="1"/>
      <protection/>
    </xf>
    <xf numFmtId="49" fontId="80" fillId="0" borderId="27" xfId="53" applyNumberFormat="1" applyFont="1" applyFill="1" applyBorder="1" applyAlignment="1" applyProtection="1">
      <alignment horizontal="center" vertical="center" wrapText="1"/>
      <protection/>
    </xf>
    <xf numFmtId="4" fontId="80" fillId="0" borderId="28" xfId="77" applyNumberFormat="1" applyFont="1" applyFill="1" applyBorder="1" applyProtection="1">
      <alignment horizontal="right" vertical="center" shrinkToFi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4" fontId="81" fillId="0" borderId="27" xfId="0" applyNumberFormat="1" applyFont="1" applyFill="1" applyBorder="1" applyAlignment="1">
      <alignment horizontal="right" vertical="center"/>
    </xf>
    <xf numFmtId="2" fontId="80" fillId="0" borderId="27" xfId="53" applyNumberFormat="1" applyFont="1" applyFill="1" applyBorder="1" applyAlignment="1" applyProtection="1">
      <alignment horizontal="left" vertical="center" wrapText="1"/>
      <protection/>
    </xf>
    <xf numFmtId="49" fontId="80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82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82" fillId="0" borderId="28" xfId="0" applyNumberFormat="1" applyFont="1" applyBorder="1" applyAlignment="1">
      <alignment vertical="center"/>
    </xf>
    <xf numFmtId="4" fontId="82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82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0" fontId="83" fillId="0" borderId="27" xfId="0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84" fillId="0" borderId="29" xfId="59" applyNumberFormat="1" applyFont="1" applyBorder="1" applyAlignment="1" applyProtection="1">
      <alignment horizontal="right" vertical="center" shrinkToFit="1"/>
      <protection/>
    </xf>
    <xf numFmtId="4" fontId="84" fillId="0" borderId="2" xfId="59" applyNumberFormat="1" applyFont="1" applyBorder="1" applyAlignment="1" applyProtection="1">
      <alignment horizontal="right" vertical="center" shrinkToFit="1"/>
      <protection/>
    </xf>
    <xf numFmtId="4" fontId="80" fillId="0" borderId="29" xfId="59" applyNumberFormat="1" applyFont="1" applyBorder="1" applyAlignment="1" applyProtection="1">
      <alignment horizontal="right" vertical="center" shrinkToFit="1"/>
      <protection/>
    </xf>
    <xf numFmtId="4" fontId="80" fillId="0" borderId="2" xfId="59" applyNumberFormat="1" applyFont="1" applyBorder="1" applyAlignment="1" applyProtection="1">
      <alignment horizontal="right" vertical="center" shrinkToFit="1"/>
      <protection/>
    </xf>
    <xf numFmtId="4" fontId="82" fillId="0" borderId="29" xfId="59" applyNumberFormat="1" applyFont="1" applyBorder="1" applyAlignment="1" applyProtection="1">
      <alignment horizontal="right" vertical="center" shrinkToFit="1"/>
      <protection/>
    </xf>
    <xf numFmtId="4" fontId="82" fillId="0" borderId="2" xfId="59" applyNumberFormat="1" applyFont="1" applyBorder="1" applyAlignment="1" applyProtection="1">
      <alignment horizontal="right" vertical="center" shrinkToFit="1"/>
      <protection/>
    </xf>
    <xf numFmtId="4" fontId="83" fillId="0" borderId="29" xfId="59" applyNumberFormat="1" applyFont="1" applyBorder="1" applyAlignment="1" applyProtection="1">
      <alignment horizontal="right" vertical="center" shrinkToFit="1"/>
      <protection/>
    </xf>
    <xf numFmtId="4" fontId="83" fillId="0" borderId="2" xfId="5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2" xfId="0" applyFont="1" applyFill="1" applyBorder="1" applyAlignment="1">
      <alignment horizontal="left" wrapText="1"/>
    </xf>
    <xf numFmtId="4" fontId="83" fillId="0" borderId="27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85" fillId="0" borderId="27" xfId="53" applyNumberFormat="1" applyFont="1" applyBorder="1" applyAlignment="1" applyProtection="1">
      <alignment vertical="center" wrapText="1"/>
      <protection/>
    </xf>
    <xf numFmtId="0" fontId="7" fillId="0" borderId="32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" fontId="86" fillId="0" borderId="28" xfId="77" applyNumberFormat="1" applyFont="1" applyFill="1" applyBorder="1" applyProtection="1">
      <alignment horizontal="right" vertical="center" shrinkToFit="1"/>
      <protection/>
    </xf>
    <xf numFmtId="4" fontId="86" fillId="0" borderId="29" xfId="77" applyNumberFormat="1" applyFont="1" applyFill="1" applyBorder="1" applyAlignment="1" applyProtection="1">
      <alignment horizontal="right" vertical="center" shrinkToFit="1"/>
      <protection/>
    </xf>
    <xf numFmtId="167" fontId="7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20">
      <selection activeCell="D156" sqref="D156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4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8" t="s">
        <v>190</v>
      </c>
      <c r="B1" s="128"/>
      <c r="C1" s="128"/>
      <c r="D1" s="128"/>
      <c r="E1" s="128"/>
      <c r="F1" s="128"/>
      <c r="G1" s="128"/>
    </row>
    <row r="2" spans="3:7" ht="12.75">
      <c r="C2" s="9"/>
      <c r="F2" s="129"/>
      <c r="G2" s="129"/>
    </row>
    <row r="3" spans="1:7" ht="43.5" customHeight="1">
      <c r="A3" s="17" t="s">
        <v>1</v>
      </c>
      <c r="B3" s="17"/>
      <c r="C3" s="18" t="s">
        <v>174</v>
      </c>
      <c r="D3" s="18" t="s">
        <v>191</v>
      </c>
      <c r="E3" s="18" t="s">
        <v>192</v>
      </c>
      <c r="F3" s="19" t="s">
        <v>34</v>
      </c>
      <c r="G3" s="20" t="s">
        <v>141</v>
      </c>
    </row>
    <row r="4" spans="1:7" s="5" customFormat="1" ht="12" customHeight="1">
      <c r="A4" s="21" t="s">
        <v>29</v>
      </c>
      <c r="B4" s="21"/>
      <c r="C4" s="22">
        <f>C5+C29</f>
        <v>91220839</v>
      </c>
      <c r="D4" s="22">
        <f>D5+D29</f>
        <v>40788314.51999999</v>
      </c>
      <c r="E4" s="22">
        <f>E5+E29</f>
        <v>39888991.82</v>
      </c>
      <c r="F4" s="23">
        <f aca="true" t="shared" si="0" ref="F4:F82">D4/C4*100</f>
        <v>44.71381207094575</v>
      </c>
      <c r="G4" s="24">
        <f aca="true" t="shared" si="1" ref="G4:G52">D4/E4*100</f>
        <v>102.25456362511794</v>
      </c>
    </row>
    <row r="5" spans="1:7" s="6" customFormat="1" ht="13.5">
      <c r="A5" s="25" t="s">
        <v>27</v>
      </c>
      <c r="B5" s="25"/>
      <c r="C5" s="26">
        <f>C6+C9+C14+C18+C22+C24</f>
        <v>79807260</v>
      </c>
      <c r="D5" s="26">
        <f>D6+D9+D14+D18+D22+D24</f>
        <v>37255364.57999999</v>
      </c>
      <c r="E5" s="26">
        <f>E6+E9+E14+E18+E22+E24</f>
        <v>36230550.86</v>
      </c>
      <c r="F5" s="27">
        <f t="shared" si="0"/>
        <v>46.68167354699308</v>
      </c>
      <c r="G5" s="28">
        <f t="shared" si="1"/>
        <v>102.82858994874249</v>
      </c>
    </row>
    <row r="6" spans="1:7" s="6" customFormat="1" ht="13.5">
      <c r="A6" s="25" t="s">
        <v>36</v>
      </c>
      <c r="B6" s="25"/>
      <c r="C6" s="26">
        <f>C7</f>
        <v>57886340</v>
      </c>
      <c r="D6" s="29">
        <f>D7</f>
        <v>25122243.11</v>
      </c>
      <c r="E6" s="29">
        <f>E7</f>
        <v>24941963.61</v>
      </c>
      <c r="F6" s="27">
        <f t="shared" si="0"/>
        <v>43.39925984265027</v>
      </c>
      <c r="G6" s="28">
        <f t="shared" si="1"/>
        <v>100.7227959386795</v>
      </c>
    </row>
    <row r="7" spans="1:7" s="2" customFormat="1" ht="13.5">
      <c r="A7" s="30" t="s">
        <v>2</v>
      </c>
      <c r="B7" s="30"/>
      <c r="C7" s="31">
        <v>57886340</v>
      </c>
      <c r="D7" s="32">
        <v>25122243.11</v>
      </c>
      <c r="E7" s="32">
        <v>24941963.61</v>
      </c>
      <c r="F7" s="27">
        <f t="shared" si="0"/>
        <v>43.39925984265027</v>
      </c>
      <c r="G7" s="28">
        <f t="shared" si="1"/>
        <v>100.7227959386795</v>
      </c>
    </row>
    <row r="8" spans="1:7" s="2" customFormat="1" ht="13.5">
      <c r="A8" s="30" t="s">
        <v>103</v>
      </c>
      <c r="B8" s="30"/>
      <c r="C8" s="31">
        <f>C7*48.5/61.5</f>
        <v>45650203.08943089</v>
      </c>
      <c r="D8" s="32">
        <f>D7*48.5/61.5</f>
        <v>19811850.257479675</v>
      </c>
      <c r="E8" s="32">
        <v>19669164.2</v>
      </c>
      <c r="F8" s="27">
        <f t="shared" si="0"/>
        <v>43.399259842650274</v>
      </c>
      <c r="G8" s="28">
        <f t="shared" si="1"/>
        <v>100.72543020145044</v>
      </c>
    </row>
    <row r="9" spans="1:7" s="6" customFormat="1" ht="27.75" customHeight="1">
      <c r="A9" s="33" t="s">
        <v>93</v>
      </c>
      <c r="B9" s="33"/>
      <c r="C9" s="26">
        <f>C10+C11+C12+C13</f>
        <v>2361120</v>
      </c>
      <c r="D9" s="29">
        <f>D10+D11+D12+D13</f>
        <v>1141216.41</v>
      </c>
      <c r="E9" s="29">
        <f>E10+E11+E12+E13</f>
        <v>1076038.6400000001</v>
      </c>
      <c r="F9" s="27">
        <f t="shared" si="0"/>
        <v>48.333689520227686</v>
      </c>
      <c r="G9" s="28">
        <f t="shared" si="1"/>
        <v>106.0571960501344</v>
      </c>
    </row>
    <row r="10" spans="1:7" s="2" customFormat="1" ht="45" customHeight="1">
      <c r="A10" s="34" t="s">
        <v>94</v>
      </c>
      <c r="B10" s="34"/>
      <c r="C10" s="35">
        <v>932642</v>
      </c>
      <c r="D10" s="36">
        <v>494578.99</v>
      </c>
      <c r="E10" s="32">
        <v>424943.97</v>
      </c>
      <c r="F10" s="27">
        <f t="shared" si="0"/>
        <v>53.029886065607165</v>
      </c>
      <c r="G10" s="28">
        <f t="shared" si="1"/>
        <v>116.38687095618747</v>
      </c>
    </row>
    <row r="11" spans="1:7" s="2" customFormat="1" ht="58.5" customHeight="1">
      <c r="A11" s="34" t="s">
        <v>95</v>
      </c>
      <c r="B11" s="34"/>
      <c r="C11" s="35">
        <v>9445</v>
      </c>
      <c r="D11" s="36">
        <v>3749.32</v>
      </c>
      <c r="E11" s="32">
        <v>4618.58</v>
      </c>
      <c r="F11" s="27">
        <f t="shared" si="0"/>
        <v>39.69634727368979</v>
      </c>
      <c r="G11" s="28">
        <f t="shared" si="1"/>
        <v>81.1790636949019</v>
      </c>
    </row>
    <row r="12" spans="1:7" s="2" customFormat="1" ht="39" customHeight="1">
      <c r="A12" s="34" t="s">
        <v>96</v>
      </c>
      <c r="B12" s="34"/>
      <c r="C12" s="35">
        <v>1419033</v>
      </c>
      <c r="D12" s="36">
        <v>745646.94</v>
      </c>
      <c r="E12" s="32">
        <v>732669.21</v>
      </c>
      <c r="F12" s="27">
        <f t="shared" si="0"/>
        <v>52.54613106249114</v>
      </c>
      <c r="G12" s="28">
        <f t="shared" si="1"/>
        <v>101.77129457917304</v>
      </c>
    </row>
    <row r="13" spans="1:7" s="2" customFormat="1" ht="39" customHeight="1">
      <c r="A13" s="34" t="s">
        <v>97</v>
      </c>
      <c r="B13" s="34"/>
      <c r="C13" s="35">
        <v>0</v>
      </c>
      <c r="D13" s="36">
        <v>-102758.84</v>
      </c>
      <c r="E13" s="32">
        <v>-86193.12</v>
      </c>
      <c r="F13" s="27"/>
      <c r="G13" s="28">
        <f t="shared" si="1"/>
        <v>119.21930659894898</v>
      </c>
    </row>
    <row r="14" spans="1:7" s="6" customFormat="1" ht="13.5">
      <c r="A14" s="25" t="s">
        <v>3</v>
      </c>
      <c r="B14" s="25"/>
      <c r="C14" s="26">
        <f>C15+C16+C17</f>
        <v>15650300</v>
      </c>
      <c r="D14" s="29">
        <f>D15+D16+D17</f>
        <v>9726037.67</v>
      </c>
      <c r="E14" s="29">
        <f>E15+E16+E17</f>
        <v>8918678.75</v>
      </c>
      <c r="F14" s="27">
        <f t="shared" si="0"/>
        <v>62.146014261707435</v>
      </c>
      <c r="G14" s="28">
        <f t="shared" si="1"/>
        <v>109.05244983737082</v>
      </c>
    </row>
    <row r="15" spans="1:7" s="2" customFormat="1" ht="15.75" customHeight="1">
      <c r="A15" s="37" t="s">
        <v>23</v>
      </c>
      <c r="B15" s="37"/>
      <c r="C15" s="32">
        <v>12990000</v>
      </c>
      <c r="D15" s="32">
        <v>6629721.94</v>
      </c>
      <c r="E15" s="32">
        <v>6641005.81</v>
      </c>
      <c r="F15" s="27">
        <f t="shared" si="0"/>
        <v>51.037120400307934</v>
      </c>
      <c r="G15" s="28">
        <f t="shared" si="1"/>
        <v>99.83008793663441</v>
      </c>
    </row>
    <row r="16" spans="1:7" s="2" customFormat="1" ht="13.5" customHeight="1">
      <c r="A16" s="37" t="s">
        <v>4</v>
      </c>
      <c r="B16" s="37"/>
      <c r="C16" s="32">
        <v>2540300</v>
      </c>
      <c r="D16" s="32">
        <v>3045638.78</v>
      </c>
      <c r="E16" s="32">
        <v>2202566.7</v>
      </c>
      <c r="F16" s="27">
        <f t="shared" si="0"/>
        <v>119.89287800653466</v>
      </c>
      <c r="G16" s="28">
        <f t="shared" si="1"/>
        <v>138.27680133364404</v>
      </c>
    </row>
    <row r="17" spans="1:7" s="2" customFormat="1" ht="13.5">
      <c r="A17" s="38" t="s">
        <v>79</v>
      </c>
      <c r="B17" s="38"/>
      <c r="C17" s="32">
        <v>120000</v>
      </c>
      <c r="D17" s="32">
        <v>50676.95</v>
      </c>
      <c r="E17" s="32">
        <v>75106.24</v>
      </c>
      <c r="F17" s="27">
        <f t="shared" si="0"/>
        <v>42.23079166666666</v>
      </c>
      <c r="G17" s="28">
        <f t="shared" si="1"/>
        <v>67.47368793857873</v>
      </c>
    </row>
    <row r="18" spans="1:7" s="14" customFormat="1" ht="13.5">
      <c r="A18" s="39" t="s">
        <v>98</v>
      </c>
      <c r="B18" s="39"/>
      <c r="C18" s="26">
        <f>C19</f>
        <v>1724500</v>
      </c>
      <c r="D18" s="29">
        <f>D19</f>
        <v>208407.25</v>
      </c>
      <c r="E18" s="29">
        <f>E19</f>
        <v>239398.84999999998</v>
      </c>
      <c r="F18" s="27">
        <f t="shared" si="0"/>
        <v>12.085082632647143</v>
      </c>
      <c r="G18" s="28">
        <f t="shared" si="1"/>
        <v>87.0544073206701</v>
      </c>
    </row>
    <row r="19" spans="1:7" s="2" customFormat="1" ht="13.5">
      <c r="A19" s="40" t="s">
        <v>99</v>
      </c>
      <c r="B19" s="40"/>
      <c r="C19" s="31">
        <f>C20+C21</f>
        <v>1724500</v>
      </c>
      <c r="D19" s="32">
        <f>D20+D21</f>
        <v>208407.25</v>
      </c>
      <c r="E19" s="32">
        <f>E20+E21</f>
        <v>239398.84999999998</v>
      </c>
      <c r="F19" s="27">
        <f t="shared" si="0"/>
        <v>12.085082632647143</v>
      </c>
      <c r="G19" s="28">
        <f t="shared" si="1"/>
        <v>87.0544073206701</v>
      </c>
    </row>
    <row r="20" spans="1:7" s="2" customFormat="1" ht="13.5">
      <c r="A20" s="40" t="s">
        <v>100</v>
      </c>
      <c r="B20" s="40"/>
      <c r="C20" s="35">
        <v>211700</v>
      </c>
      <c r="D20" s="36">
        <v>102690.58</v>
      </c>
      <c r="E20" s="32">
        <v>128709.76</v>
      </c>
      <c r="F20" s="27">
        <f t="shared" si="0"/>
        <v>48.50759565422768</v>
      </c>
      <c r="G20" s="28">
        <f t="shared" si="1"/>
        <v>79.78460996275652</v>
      </c>
    </row>
    <row r="21" spans="1:7" s="2" customFormat="1" ht="13.5">
      <c r="A21" s="40" t="s">
        <v>101</v>
      </c>
      <c r="B21" s="40"/>
      <c r="C21" s="35">
        <v>1512800</v>
      </c>
      <c r="D21" s="36">
        <v>105716.67</v>
      </c>
      <c r="E21" s="32">
        <v>110689.09</v>
      </c>
      <c r="F21" s="27">
        <f t="shared" si="0"/>
        <v>6.988145822316234</v>
      </c>
      <c r="G21" s="28">
        <f t="shared" si="1"/>
        <v>95.50775961750159</v>
      </c>
    </row>
    <row r="22" spans="1:7" s="6" customFormat="1" ht="28.5" customHeight="1">
      <c r="A22" s="33" t="s">
        <v>25</v>
      </c>
      <c r="B22" s="33"/>
      <c r="C22" s="29">
        <f>C23</f>
        <v>215000</v>
      </c>
      <c r="D22" s="29">
        <f>D23</f>
        <v>121056.98</v>
      </c>
      <c r="E22" s="29">
        <f>E23</f>
        <v>62439.05</v>
      </c>
      <c r="F22" s="27">
        <f t="shared" si="0"/>
        <v>56.30557209302325</v>
      </c>
      <c r="G22" s="28">
        <f t="shared" si="1"/>
        <v>193.8802400100578</v>
      </c>
    </row>
    <row r="23" spans="1:7" s="2" customFormat="1" ht="19.5" customHeight="1">
      <c r="A23" s="37" t="s">
        <v>33</v>
      </c>
      <c r="B23" s="41"/>
      <c r="C23" s="36">
        <v>215000</v>
      </c>
      <c r="D23" s="36">
        <v>121056.98</v>
      </c>
      <c r="E23" s="32">
        <v>62439.05</v>
      </c>
      <c r="F23" s="27">
        <f t="shared" si="0"/>
        <v>56.30557209302325</v>
      </c>
      <c r="G23" s="28">
        <f t="shared" si="1"/>
        <v>193.8802400100578</v>
      </c>
    </row>
    <row r="24" spans="1:7" s="6" customFormat="1" ht="15" customHeight="1">
      <c r="A24" s="42" t="s">
        <v>142</v>
      </c>
      <c r="B24" s="43"/>
      <c r="C24" s="44">
        <f>C25+C26+C27+C28</f>
        <v>1970000</v>
      </c>
      <c r="D24" s="44">
        <f>D25+D26+D27+D28</f>
        <v>936403.16</v>
      </c>
      <c r="E24" s="44">
        <f>E25+E26+E27+E28</f>
        <v>992031.96</v>
      </c>
      <c r="F24" s="27">
        <f t="shared" si="0"/>
        <v>47.53315532994924</v>
      </c>
      <c r="G24" s="28">
        <f t="shared" si="1"/>
        <v>94.3924387274781</v>
      </c>
    </row>
    <row r="25" spans="1:7" s="2" customFormat="1" ht="28.5" customHeight="1">
      <c r="A25" s="45" t="s">
        <v>143</v>
      </c>
      <c r="B25" s="46" t="s">
        <v>144</v>
      </c>
      <c r="C25" s="47">
        <v>1310000</v>
      </c>
      <c r="D25" s="48">
        <v>588031.16</v>
      </c>
      <c r="E25" s="47">
        <v>588245.96</v>
      </c>
      <c r="F25" s="27">
        <f t="shared" si="0"/>
        <v>44.88787480916031</v>
      </c>
      <c r="G25" s="28">
        <f t="shared" si="1"/>
        <v>99.9634846620961</v>
      </c>
    </row>
    <row r="26" spans="1:7" s="2" customFormat="1" ht="51.75" customHeight="1">
      <c r="A26" s="45" t="s">
        <v>124</v>
      </c>
      <c r="B26" s="46" t="s">
        <v>145</v>
      </c>
      <c r="C26" s="47">
        <v>40000</v>
      </c>
      <c r="D26" s="49">
        <v>16625</v>
      </c>
      <c r="E26" s="47">
        <v>32375</v>
      </c>
      <c r="F26" s="27">
        <f t="shared" si="0"/>
        <v>41.5625</v>
      </c>
      <c r="G26" s="28">
        <f t="shared" si="1"/>
        <v>51.35135135135135</v>
      </c>
    </row>
    <row r="27" spans="1:7" s="2" customFormat="1" ht="13.5" customHeight="1">
      <c r="A27" s="45" t="s">
        <v>114</v>
      </c>
      <c r="B27" s="46"/>
      <c r="C27" s="47">
        <v>595000</v>
      </c>
      <c r="D27" s="49">
        <v>331747</v>
      </c>
      <c r="E27" s="47">
        <v>331411</v>
      </c>
      <c r="F27" s="27">
        <f t="shared" si="0"/>
        <v>55.75579831932773</v>
      </c>
      <c r="G27" s="28">
        <f t="shared" si="1"/>
        <v>100.10138468548118</v>
      </c>
    </row>
    <row r="28" spans="1:7" s="2" customFormat="1" ht="25.5" customHeight="1">
      <c r="A28" s="45" t="s">
        <v>92</v>
      </c>
      <c r="B28" s="46" t="s">
        <v>146</v>
      </c>
      <c r="C28" s="47">
        <v>25000</v>
      </c>
      <c r="D28" s="49">
        <v>0</v>
      </c>
      <c r="E28" s="47">
        <v>40000</v>
      </c>
      <c r="F28" s="27">
        <f t="shared" si="0"/>
        <v>0</v>
      </c>
      <c r="G28" s="28">
        <f t="shared" si="1"/>
        <v>0</v>
      </c>
    </row>
    <row r="29" spans="1:7" s="6" customFormat="1" ht="18.75" customHeight="1">
      <c r="A29" s="33" t="s">
        <v>28</v>
      </c>
      <c r="B29" s="33"/>
      <c r="C29" s="29">
        <f>C30+C35+C42+C45+C50+C51</f>
        <v>11413579</v>
      </c>
      <c r="D29" s="29">
        <f>D30+D35+D42+D45+D50+D51</f>
        <v>3532949.9399999995</v>
      </c>
      <c r="E29" s="29">
        <f>E30+E35+E42+E45+E50+E51</f>
        <v>3658440.96</v>
      </c>
      <c r="F29" s="27">
        <f t="shared" si="0"/>
        <v>30.953918486041925</v>
      </c>
      <c r="G29" s="28">
        <f t="shared" si="1"/>
        <v>96.5698224633916</v>
      </c>
    </row>
    <row r="30" spans="1:7" s="6" customFormat="1" ht="28.5" customHeight="1">
      <c r="A30" s="42" t="s">
        <v>26</v>
      </c>
      <c r="B30" s="43" t="s">
        <v>147</v>
      </c>
      <c r="C30" s="50">
        <f>C31+C32+C33+C34</f>
        <v>3407490</v>
      </c>
      <c r="D30" s="50">
        <f>D31+D32+D33+D34</f>
        <v>894999.01</v>
      </c>
      <c r="E30" s="50">
        <f>E31+E32+E33+E34</f>
        <v>1397295.39</v>
      </c>
      <c r="F30" s="27">
        <f t="shared" si="0"/>
        <v>26.26563863723738</v>
      </c>
      <c r="G30" s="28">
        <f t="shared" si="1"/>
        <v>64.05224095099892</v>
      </c>
    </row>
    <row r="31" spans="1:7" s="2" customFormat="1" ht="40.5">
      <c r="A31" s="37" t="s">
        <v>140</v>
      </c>
      <c r="B31" s="46" t="s">
        <v>148</v>
      </c>
      <c r="C31" s="47">
        <v>20000</v>
      </c>
      <c r="D31" s="49">
        <v>23452.88</v>
      </c>
      <c r="E31" s="47">
        <v>20000</v>
      </c>
      <c r="F31" s="27">
        <f t="shared" si="0"/>
        <v>117.2644</v>
      </c>
      <c r="G31" s="28">
        <f t="shared" si="1"/>
        <v>117.2644</v>
      </c>
    </row>
    <row r="32" spans="1:7" s="2" customFormat="1" ht="67.5" customHeight="1">
      <c r="A32" s="37" t="s">
        <v>135</v>
      </c>
      <c r="B32" s="46" t="s">
        <v>149</v>
      </c>
      <c r="C32" s="35">
        <v>3275000</v>
      </c>
      <c r="D32" s="51">
        <v>836000.36</v>
      </c>
      <c r="E32" s="47">
        <v>1243034.43</v>
      </c>
      <c r="F32" s="27">
        <f t="shared" si="0"/>
        <v>25.526728549618323</v>
      </c>
      <c r="G32" s="28">
        <f t="shared" si="1"/>
        <v>67.25480323179785</v>
      </c>
    </row>
    <row r="33" spans="1:7" s="2" customFormat="1" ht="54">
      <c r="A33" s="37" t="s">
        <v>150</v>
      </c>
      <c r="B33" s="46" t="s">
        <v>151</v>
      </c>
      <c r="C33" s="52">
        <v>34590</v>
      </c>
      <c r="D33" s="51">
        <v>0</v>
      </c>
      <c r="E33" s="49">
        <v>82472</v>
      </c>
      <c r="F33" s="27">
        <f t="shared" si="0"/>
        <v>0</v>
      </c>
      <c r="G33" s="28">
        <f t="shared" si="1"/>
        <v>0</v>
      </c>
    </row>
    <row r="34" spans="1:7" s="2" customFormat="1" ht="43.5" customHeight="1">
      <c r="A34" s="37" t="s">
        <v>152</v>
      </c>
      <c r="B34" s="46" t="s">
        <v>153</v>
      </c>
      <c r="C34" s="53">
        <v>77900</v>
      </c>
      <c r="D34" s="54">
        <v>35545.77</v>
      </c>
      <c r="E34" s="47">
        <v>51788.96</v>
      </c>
      <c r="F34" s="27">
        <f t="shared" si="0"/>
        <v>45.629999999999995</v>
      </c>
      <c r="G34" s="28">
        <f t="shared" si="1"/>
        <v>68.63580577791096</v>
      </c>
    </row>
    <row r="35" spans="1:7" s="6" customFormat="1" ht="20.25" customHeight="1">
      <c r="A35" s="42" t="s">
        <v>5</v>
      </c>
      <c r="B35" s="43" t="s">
        <v>154</v>
      </c>
      <c r="C35" s="50">
        <f>C36+C37+C38+C39+C40+C41</f>
        <v>67000</v>
      </c>
      <c r="D35" s="50">
        <f>D36+D37+D38+D39+D40+D41</f>
        <v>85036.70999999999</v>
      </c>
      <c r="E35" s="50">
        <f>E36+E37+E38+E39</f>
        <v>84118.21</v>
      </c>
      <c r="F35" s="27">
        <f t="shared" si="0"/>
        <v>126.92046268656716</v>
      </c>
      <c r="G35" s="28">
        <f t="shared" si="1"/>
        <v>101.09191576948675</v>
      </c>
    </row>
    <row r="36" spans="1:7" s="2" customFormat="1" ht="24.75" customHeight="1">
      <c r="A36" s="45" t="s">
        <v>155</v>
      </c>
      <c r="B36" s="46" t="s">
        <v>156</v>
      </c>
      <c r="C36" s="47">
        <v>5500</v>
      </c>
      <c r="D36" s="49">
        <v>21085.07</v>
      </c>
      <c r="E36" s="47">
        <v>18805</v>
      </c>
      <c r="F36" s="27">
        <f t="shared" si="0"/>
        <v>383.36490909090907</v>
      </c>
      <c r="G36" s="28">
        <f t="shared" si="1"/>
        <v>112.12480723211911</v>
      </c>
    </row>
    <row r="37" spans="1:7" s="2" customFormat="1" ht="24.75" customHeight="1">
      <c r="A37" s="45" t="s">
        <v>157</v>
      </c>
      <c r="B37" s="46" t="s">
        <v>158</v>
      </c>
      <c r="C37" s="47">
        <v>0</v>
      </c>
      <c r="D37" s="49">
        <v>0</v>
      </c>
      <c r="E37" s="47">
        <v>275.31</v>
      </c>
      <c r="F37" s="27"/>
      <c r="G37" s="28">
        <f t="shared" si="1"/>
        <v>0</v>
      </c>
    </row>
    <row r="38" spans="1:7" s="2" customFormat="1" ht="16.5" customHeight="1">
      <c r="A38" s="45" t="s">
        <v>159</v>
      </c>
      <c r="B38" s="46" t="s">
        <v>160</v>
      </c>
      <c r="C38" s="120">
        <v>0</v>
      </c>
      <c r="D38" s="120">
        <v>14127.77</v>
      </c>
      <c r="E38" s="47">
        <v>2924.5</v>
      </c>
      <c r="F38" s="27"/>
      <c r="G38" s="28">
        <f t="shared" si="1"/>
        <v>483.0832620960848</v>
      </c>
    </row>
    <row r="39" spans="1:7" s="2" customFormat="1" ht="18" customHeight="1">
      <c r="A39" s="45" t="s">
        <v>80</v>
      </c>
      <c r="B39" s="46" t="s">
        <v>161</v>
      </c>
      <c r="C39" s="47">
        <v>0</v>
      </c>
      <c r="D39" s="49">
        <v>0</v>
      </c>
      <c r="E39" s="47">
        <v>62113.4</v>
      </c>
      <c r="F39" s="27"/>
      <c r="G39" s="28">
        <f t="shared" si="1"/>
        <v>0</v>
      </c>
    </row>
    <row r="40" spans="1:7" s="2" customFormat="1" ht="18" customHeight="1">
      <c r="A40" s="122" t="s">
        <v>188</v>
      </c>
      <c r="B40" s="121"/>
      <c r="C40" s="47">
        <v>60700</v>
      </c>
      <c r="D40" s="49">
        <v>49219.24</v>
      </c>
      <c r="E40" s="47">
        <v>0</v>
      </c>
      <c r="F40" s="27">
        <f t="shared" si="0"/>
        <v>81.0860626029654</v>
      </c>
      <c r="G40" s="28"/>
    </row>
    <row r="41" spans="1:7" s="2" customFormat="1" ht="18" customHeight="1">
      <c r="A41" s="122" t="s">
        <v>189</v>
      </c>
      <c r="B41" s="121"/>
      <c r="C41" s="47">
        <v>800</v>
      </c>
      <c r="D41" s="49">
        <v>604.63</v>
      </c>
      <c r="E41" s="47">
        <v>0</v>
      </c>
      <c r="F41" s="27">
        <f t="shared" si="0"/>
        <v>75.57875</v>
      </c>
      <c r="G41" s="28"/>
    </row>
    <row r="42" spans="1:7" s="6" customFormat="1" ht="30.75" customHeight="1">
      <c r="A42" s="42" t="s">
        <v>162</v>
      </c>
      <c r="B42" s="43" t="s">
        <v>163</v>
      </c>
      <c r="C42" s="44">
        <f>C43+C44</f>
        <v>3096706</v>
      </c>
      <c r="D42" s="44">
        <f>D43+D44</f>
        <v>1047214.02</v>
      </c>
      <c r="E42" s="44">
        <f>E43+E44</f>
        <v>17116.73</v>
      </c>
      <c r="F42" s="27">
        <f t="shared" si="0"/>
        <v>33.81703074169779</v>
      </c>
      <c r="G42" s="28">
        <f t="shared" si="1"/>
        <v>6118.072902943495</v>
      </c>
    </row>
    <row r="43" spans="1:7" s="6" customFormat="1" ht="30.75" customHeight="1">
      <c r="A43" s="45" t="s">
        <v>115</v>
      </c>
      <c r="B43" s="46" t="s">
        <v>164</v>
      </c>
      <c r="C43" s="35">
        <v>96706</v>
      </c>
      <c r="D43" s="51">
        <v>41114.03</v>
      </c>
      <c r="E43" s="55">
        <v>16627.03</v>
      </c>
      <c r="F43" s="27">
        <f t="shared" si="0"/>
        <v>42.51445618679296</v>
      </c>
      <c r="G43" s="28">
        <f t="shared" si="1"/>
        <v>247.272242847941</v>
      </c>
    </row>
    <row r="44" spans="1:7" s="6" customFormat="1" ht="16.5" customHeight="1">
      <c r="A44" s="45" t="s">
        <v>81</v>
      </c>
      <c r="B44" s="46" t="s">
        <v>165</v>
      </c>
      <c r="C44" s="56">
        <v>3000000</v>
      </c>
      <c r="D44" s="55">
        <v>1006099.99</v>
      </c>
      <c r="E44" s="55">
        <v>489.7</v>
      </c>
      <c r="F44" s="27">
        <f t="shared" si="0"/>
        <v>33.53666633333333</v>
      </c>
      <c r="G44" s="28">
        <f t="shared" si="1"/>
        <v>205452.3157034919</v>
      </c>
    </row>
    <row r="45" spans="1:7" s="6" customFormat="1" ht="15" customHeight="1">
      <c r="A45" s="42" t="s">
        <v>48</v>
      </c>
      <c r="B45" s="43" t="s">
        <v>166</v>
      </c>
      <c r="C45" s="50">
        <f>C47+C49</f>
        <v>2450000</v>
      </c>
      <c r="D45" s="50">
        <f>D47+D49</f>
        <v>382341.06</v>
      </c>
      <c r="E45" s="50">
        <f>E47+E49+E46+E48</f>
        <v>1086704.63</v>
      </c>
      <c r="F45" s="27">
        <f t="shared" si="0"/>
        <v>15.605757551020409</v>
      </c>
      <c r="G45" s="28">
        <f t="shared" si="1"/>
        <v>35.183530965539376</v>
      </c>
    </row>
    <row r="46" spans="1:7" s="6" customFormat="1" ht="45" customHeight="1" hidden="1">
      <c r="A46" s="117" t="s">
        <v>187</v>
      </c>
      <c r="B46" s="43"/>
      <c r="C46" s="47">
        <v>0</v>
      </c>
      <c r="D46" s="119">
        <v>0</v>
      </c>
      <c r="E46" s="47">
        <v>0</v>
      </c>
      <c r="F46" s="27"/>
      <c r="G46" s="28" t="e">
        <f t="shared" si="1"/>
        <v>#DIV/0!</v>
      </c>
    </row>
    <row r="47" spans="1:7" s="2" customFormat="1" ht="67.5">
      <c r="A47" s="57" t="s">
        <v>167</v>
      </c>
      <c r="B47" s="46" t="s">
        <v>168</v>
      </c>
      <c r="C47" s="53">
        <v>450000</v>
      </c>
      <c r="D47" s="54">
        <v>0</v>
      </c>
      <c r="E47" s="47">
        <v>95200</v>
      </c>
      <c r="F47" s="27">
        <f t="shared" si="0"/>
        <v>0</v>
      </c>
      <c r="G47" s="28">
        <f t="shared" si="1"/>
        <v>0</v>
      </c>
    </row>
    <row r="48" spans="1:7" s="2" customFormat="1" ht="51">
      <c r="A48" s="123" t="s">
        <v>193</v>
      </c>
      <c r="B48" s="124"/>
      <c r="C48" s="125">
        <v>0</v>
      </c>
      <c r="D48" s="126">
        <v>0</v>
      </c>
      <c r="E48" s="127">
        <v>23280</v>
      </c>
      <c r="F48" s="27"/>
      <c r="G48" s="28">
        <f t="shared" si="1"/>
        <v>0</v>
      </c>
    </row>
    <row r="49" spans="1:7" s="2" customFormat="1" ht="48" customHeight="1">
      <c r="A49" s="58" t="s">
        <v>136</v>
      </c>
      <c r="B49" s="59" t="s">
        <v>169</v>
      </c>
      <c r="C49" s="60">
        <v>2000000</v>
      </c>
      <c r="D49" s="54">
        <v>382341.06</v>
      </c>
      <c r="E49" s="47">
        <v>968224.63</v>
      </c>
      <c r="F49" s="27">
        <f t="shared" si="0"/>
        <v>19.117053000000002</v>
      </c>
      <c r="G49" s="28">
        <f t="shared" si="1"/>
        <v>39.48887976543212</v>
      </c>
    </row>
    <row r="50" spans="1:7" s="6" customFormat="1" ht="13.5" customHeight="1">
      <c r="A50" s="33" t="s">
        <v>6</v>
      </c>
      <c r="B50" s="33"/>
      <c r="C50" s="29">
        <v>2200000</v>
      </c>
      <c r="D50" s="29">
        <v>1090189.64</v>
      </c>
      <c r="E50" s="29">
        <v>1073206</v>
      </c>
      <c r="F50" s="27">
        <f t="shared" si="0"/>
        <v>49.55407454545454</v>
      </c>
      <c r="G50" s="28">
        <f t="shared" si="1"/>
        <v>101.5825144473661</v>
      </c>
    </row>
    <row r="51" spans="1:7" s="6" customFormat="1" ht="18.75" customHeight="1">
      <c r="A51" s="61" t="s">
        <v>7</v>
      </c>
      <c r="B51" s="62" t="s">
        <v>170</v>
      </c>
      <c r="C51" s="50">
        <f>C52+C53</f>
        <v>192383</v>
      </c>
      <c r="D51" s="50">
        <f>D52+D53</f>
        <v>33169.5</v>
      </c>
      <c r="E51" s="50">
        <f>E52+E53</f>
        <v>0</v>
      </c>
      <c r="F51" s="27">
        <f t="shared" si="0"/>
        <v>17.24138827235255</v>
      </c>
      <c r="G51" s="28"/>
    </row>
    <row r="52" spans="1:7" s="6" customFormat="1" ht="27" hidden="1">
      <c r="A52" s="63" t="s">
        <v>74</v>
      </c>
      <c r="B52" s="64" t="s">
        <v>171</v>
      </c>
      <c r="C52" s="47">
        <v>0</v>
      </c>
      <c r="D52" s="49">
        <v>0</v>
      </c>
      <c r="E52" s="47">
        <v>0</v>
      </c>
      <c r="F52" s="27" t="e">
        <f t="shared" si="0"/>
        <v>#DIV/0!</v>
      </c>
      <c r="G52" s="28" t="e">
        <f t="shared" si="1"/>
        <v>#DIV/0!</v>
      </c>
    </row>
    <row r="53" spans="1:7" s="6" customFormat="1" ht="21" customHeight="1">
      <c r="A53" s="65" t="s">
        <v>172</v>
      </c>
      <c r="B53" s="66" t="s">
        <v>173</v>
      </c>
      <c r="C53" s="47">
        <v>192383</v>
      </c>
      <c r="D53" s="49">
        <v>33169.5</v>
      </c>
      <c r="E53" s="47">
        <v>0</v>
      </c>
      <c r="F53" s="27">
        <f t="shared" si="0"/>
        <v>17.24138827235255</v>
      </c>
      <c r="G53" s="28"/>
    </row>
    <row r="54" spans="1:7" s="5" customFormat="1" ht="15.75" customHeight="1">
      <c r="A54" s="67" t="s">
        <v>44</v>
      </c>
      <c r="B54" s="67"/>
      <c r="C54" s="22">
        <f>C4</f>
        <v>91220839</v>
      </c>
      <c r="D54" s="22">
        <f>D4</f>
        <v>40788314.51999999</v>
      </c>
      <c r="E54" s="22">
        <f>E4</f>
        <v>39888991.82</v>
      </c>
      <c r="F54" s="23">
        <f t="shared" si="0"/>
        <v>44.71381207094575</v>
      </c>
      <c r="G54" s="24">
        <f aca="true" t="shared" si="2" ref="G54:G82">D54/E54*100</f>
        <v>102.25456362511794</v>
      </c>
    </row>
    <row r="55" spans="1:7" s="5" customFormat="1" ht="18" customHeight="1">
      <c r="A55" s="67" t="s">
        <v>45</v>
      </c>
      <c r="B55" s="67"/>
      <c r="C55" s="22">
        <f>C56++C120+C122</f>
        <v>452046396.47</v>
      </c>
      <c r="D55" s="22">
        <f>D56++D120+D122</f>
        <v>169624140.67000002</v>
      </c>
      <c r="E55" s="22">
        <f>E56+E120+E122</f>
        <v>153574542.01999998</v>
      </c>
      <c r="F55" s="23">
        <f t="shared" si="0"/>
        <v>37.523613061531634</v>
      </c>
      <c r="G55" s="24">
        <f t="shared" si="2"/>
        <v>110.45068957321709</v>
      </c>
    </row>
    <row r="56" spans="1:8" s="6" customFormat="1" ht="21" customHeight="1">
      <c r="A56" s="33" t="s">
        <v>69</v>
      </c>
      <c r="B56" s="33"/>
      <c r="C56" s="29">
        <f>C57+C61+C83+C95</f>
        <v>451976671.47</v>
      </c>
      <c r="D56" s="29">
        <f>D57+D61+D83+D95</f>
        <v>169624140.67000002</v>
      </c>
      <c r="E56" s="29">
        <f>E57+E61+E83+E95</f>
        <v>153612261.73999998</v>
      </c>
      <c r="F56" s="27">
        <f t="shared" si="0"/>
        <v>37.52940170967625</v>
      </c>
      <c r="G56" s="28">
        <f t="shared" si="2"/>
        <v>110.42356824164293</v>
      </c>
      <c r="H56" s="16">
        <f>D57+D61+D83</f>
        <v>168754140.67000002</v>
      </c>
    </row>
    <row r="57" spans="1:7" s="6" customFormat="1" ht="19.5" customHeight="1">
      <c r="A57" s="33" t="s">
        <v>41</v>
      </c>
      <c r="B57" s="33"/>
      <c r="C57" s="29">
        <f>C58+C59+C60</f>
        <v>37127500</v>
      </c>
      <c r="D57" s="29">
        <f>D58+D59+D60</f>
        <v>15175800</v>
      </c>
      <c r="E57" s="29">
        <f>E58+E59</f>
        <v>15560300</v>
      </c>
      <c r="F57" s="27">
        <f t="shared" si="0"/>
        <v>40.87482324422598</v>
      </c>
      <c r="G57" s="28">
        <f t="shared" si="2"/>
        <v>97.52896795048939</v>
      </c>
    </row>
    <row r="58" spans="1:7" s="2" customFormat="1" ht="28.5" customHeight="1">
      <c r="A58" s="37" t="s">
        <v>182</v>
      </c>
      <c r="B58" s="37"/>
      <c r="C58" s="32">
        <v>2148900</v>
      </c>
      <c r="D58" s="32">
        <v>1074600</v>
      </c>
      <c r="E58" s="32">
        <v>1030400</v>
      </c>
      <c r="F58" s="27">
        <f t="shared" si="0"/>
        <v>50.00698031551026</v>
      </c>
      <c r="G58" s="28">
        <f t="shared" si="2"/>
        <v>104.28959627329193</v>
      </c>
    </row>
    <row r="59" spans="1:7" s="2" customFormat="1" ht="36" customHeight="1">
      <c r="A59" s="37" t="s">
        <v>183</v>
      </c>
      <c r="B59" s="37"/>
      <c r="C59" s="32">
        <v>23690100</v>
      </c>
      <c r="D59" s="32">
        <v>11845200</v>
      </c>
      <c r="E59" s="32">
        <v>14529900</v>
      </c>
      <c r="F59" s="27">
        <f t="shared" si="0"/>
        <v>50.0006331758836</v>
      </c>
      <c r="G59" s="28">
        <f t="shared" si="2"/>
        <v>81.52292858175211</v>
      </c>
    </row>
    <row r="60" spans="1:7" s="2" customFormat="1" ht="19.5" customHeight="1">
      <c r="A60" s="37" t="s">
        <v>175</v>
      </c>
      <c r="B60" s="37"/>
      <c r="C60" s="32">
        <v>11288500</v>
      </c>
      <c r="D60" s="32">
        <v>2256000</v>
      </c>
      <c r="E60" s="32">
        <v>0</v>
      </c>
      <c r="F60" s="27">
        <f t="shared" si="0"/>
        <v>19.984940426097356</v>
      </c>
      <c r="G60" s="28"/>
    </row>
    <row r="61" spans="1:7" s="6" customFormat="1" ht="24.75" customHeight="1">
      <c r="A61" s="33" t="s">
        <v>38</v>
      </c>
      <c r="B61" s="33"/>
      <c r="C61" s="29">
        <f>C63+C77+C78+C80+C81+C68+C69+C70+C72+C79+C64+C65+C67+C66</f>
        <v>155639515.21000004</v>
      </c>
      <c r="D61" s="29">
        <f>D63+D77+D78+D80+D81+D68+D69+D70+D72+D79+D64+D65+D67+D66</f>
        <v>13674335.389999999</v>
      </c>
      <c r="E61" s="29">
        <f>E63+E77+E78+E80+E81+E72+E68+E69+E67</f>
        <v>9750200.59</v>
      </c>
      <c r="F61" s="27">
        <f t="shared" si="0"/>
        <v>8.785902070916633</v>
      </c>
      <c r="G61" s="28">
        <f t="shared" si="2"/>
        <v>140.2467084013089</v>
      </c>
    </row>
    <row r="62" spans="1:7" s="2" customFormat="1" ht="13.5" hidden="1">
      <c r="A62" s="68" t="s">
        <v>47</v>
      </c>
      <c r="B62" s="68"/>
      <c r="C62" s="69">
        <v>0</v>
      </c>
      <c r="D62" s="32">
        <v>0</v>
      </c>
      <c r="E62" s="32">
        <v>0</v>
      </c>
      <c r="F62" s="27" t="e">
        <f t="shared" si="0"/>
        <v>#DIV/0!</v>
      </c>
      <c r="G62" s="28" t="e">
        <f t="shared" si="2"/>
        <v>#DIV/0!</v>
      </c>
    </row>
    <row r="63" spans="1:7" s="2" customFormat="1" ht="27.75" customHeight="1" hidden="1">
      <c r="A63" s="68" t="s">
        <v>176</v>
      </c>
      <c r="B63" s="68"/>
      <c r="C63" s="32"/>
      <c r="D63" s="32">
        <v>0</v>
      </c>
      <c r="E63" s="32">
        <v>0</v>
      </c>
      <c r="F63" s="27" t="e">
        <f t="shared" si="0"/>
        <v>#DIV/0!</v>
      </c>
      <c r="G63" s="28" t="e">
        <f t="shared" si="2"/>
        <v>#DIV/0!</v>
      </c>
    </row>
    <row r="64" spans="1:7" s="2" customFormat="1" ht="42.75" customHeight="1">
      <c r="A64" s="68" t="s">
        <v>184</v>
      </c>
      <c r="B64" s="68"/>
      <c r="C64" s="32">
        <v>1983700</v>
      </c>
      <c r="D64" s="32">
        <v>0</v>
      </c>
      <c r="E64" s="32">
        <v>0</v>
      </c>
      <c r="F64" s="27">
        <f t="shared" si="0"/>
        <v>0</v>
      </c>
      <c r="G64" s="28"/>
    </row>
    <row r="65" spans="1:7" s="2" customFormat="1" ht="33.75" customHeight="1">
      <c r="A65" s="68" t="s">
        <v>185</v>
      </c>
      <c r="B65" s="68"/>
      <c r="C65" s="32">
        <v>3285090.12</v>
      </c>
      <c r="D65" s="32">
        <v>636689.42</v>
      </c>
      <c r="E65" s="32">
        <v>0</v>
      </c>
      <c r="F65" s="27">
        <f t="shared" si="0"/>
        <v>19.38118580442475</v>
      </c>
      <c r="G65" s="28"/>
    </row>
    <row r="66" spans="1:7" s="2" customFormat="1" ht="33.75" customHeight="1">
      <c r="A66" s="68" t="s">
        <v>194</v>
      </c>
      <c r="B66" s="68"/>
      <c r="C66" s="32">
        <v>1644840.87</v>
      </c>
      <c r="D66" s="32">
        <v>0</v>
      </c>
      <c r="E66" s="32">
        <v>0</v>
      </c>
      <c r="F66" s="27">
        <f t="shared" si="0"/>
        <v>0</v>
      </c>
      <c r="G66" s="28"/>
    </row>
    <row r="67" spans="1:7" s="2" customFormat="1" ht="36" customHeight="1">
      <c r="A67" s="68" t="s">
        <v>186</v>
      </c>
      <c r="B67" s="68"/>
      <c r="C67" s="32">
        <v>3061739.36</v>
      </c>
      <c r="D67" s="32">
        <v>1236168.28</v>
      </c>
      <c r="E67" s="32">
        <v>5628425.24</v>
      </c>
      <c r="F67" s="27">
        <f t="shared" si="0"/>
        <v>40.374706487099544</v>
      </c>
      <c r="G67" s="28">
        <f t="shared" si="2"/>
        <v>21.962951043834064</v>
      </c>
    </row>
    <row r="68" spans="1:7" s="2" customFormat="1" ht="60" customHeight="1">
      <c r="A68" s="70" t="s">
        <v>130</v>
      </c>
      <c r="B68" s="70"/>
      <c r="C68" s="32">
        <v>724600</v>
      </c>
      <c r="D68" s="32">
        <v>0</v>
      </c>
      <c r="E68" s="32">
        <v>0</v>
      </c>
      <c r="F68" s="27">
        <f t="shared" si="0"/>
        <v>0</v>
      </c>
      <c r="G68" s="28"/>
    </row>
    <row r="69" spans="1:7" s="2" customFormat="1" ht="81">
      <c r="A69" s="58" t="s">
        <v>131</v>
      </c>
      <c r="B69" s="58"/>
      <c r="C69" s="32">
        <v>0</v>
      </c>
      <c r="D69" s="36">
        <v>0</v>
      </c>
      <c r="E69" s="32">
        <v>389655.01</v>
      </c>
      <c r="F69" s="27"/>
      <c r="G69" s="28">
        <f t="shared" si="2"/>
        <v>0</v>
      </c>
    </row>
    <row r="70" spans="1:7" s="2" customFormat="1" ht="54" hidden="1">
      <c r="A70" s="58" t="s">
        <v>132</v>
      </c>
      <c r="B70" s="58"/>
      <c r="C70" s="32"/>
      <c r="D70" s="32"/>
      <c r="E70" s="32"/>
      <c r="F70" s="27" t="e">
        <f t="shared" si="0"/>
        <v>#DIV/0!</v>
      </c>
      <c r="G70" s="28" t="e">
        <f t="shared" si="2"/>
        <v>#DIV/0!</v>
      </c>
    </row>
    <row r="71" spans="1:7" s="2" customFormat="1" ht="27" hidden="1">
      <c r="A71" s="68" t="s">
        <v>52</v>
      </c>
      <c r="B71" s="68"/>
      <c r="C71" s="32"/>
      <c r="D71" s="32"/>
      <c r="E71" s="32"/>
      <c r="F71" s="27" t="e">
        <f t="shared" si="0"/>
        <v>#DIV/0!</v>
      </c>
      <c r="G71" s="28" t="e">
        <f t="shared" si="2"/>
        <v>#DIV/0!</v>
      </c>
    </row>
    <row r="72" spans="1:7" s="2" customFormat="1" ht="32.25" customHeight="1">
      <c r="A72" s="71" t="s">
        <v>133</v>
      </c>
      <c r="B72" s="71"/>
      <c r="C72" s="32">
        <v>87589200</v>
      </c>
      <c r="D72" s="32">
        <v>1253521.33</v>
      </c>
      <c r="E72" s="32">
        <v>0</v>
      </c>
      <c r="F72" s="27">
        <f t="shared" si="0"/>
        <v>1.4311368639055957</v>
      </c>
      <c r="G72" s="28"/>
    </row>
    <row r="73" spans="1:7" s="2" customFormat="1" ht="27" hidden="1">
      <c r="A73" s="37" t="s">
        <v>82</v>
      </c>
      <c r="B73" s="37"/>
      <c r="C73" s="32"/>
      <c r="D73" s="32"/>
      <c r="E73" s="32"/>
      <c r="F73" s="27" t="e">
        <f t="shared" si="0"/>
        <v>#DIV/0!</v>
      </c>
      <c r="G73" s="28" t="e">
        <f t="shared" si="2"/>
        <v>#DIV/0!</v>
      </c>
    </row>
    <row r="74" spans="1:7" s="2" customFormat="1" ht="27" hidden="1">
      <c r="A74" s="37" t="s">
        <v>84</v>
      </c>
      <c r="B74" s="37"/>
      <c r="C74" s="32"/>
      <c r="D74" s="32"/>
      <c r="E74" s="32"/>
      <c r="F74" s="27" t="e">
        <f t="shared" si="0"/>
        <v>#DIV/0!</v>
      </c>
      <c r="G74" s="28" t="e">
        <f t="shared" si="2"/>
        <v>#DIV/0!</v>
      </c>
    </row>
    <row r="75" spans="1:7" s="2" customFormat="1" ht="67.5" hidden="1">
      <c r="A75" s="37" t="s">
        <v>83</v>
      </c>
      <c r="B75" s="37"/>
      <c r="C75" s="32"/>
      <c r="D75" s="32"/>
      <c r="E75" s="32"/>
      <c r="F75" s="27" t="e">
        <f t="shared" si="0"/>
        <v>#DIV/0!</v>
      </c>
      <c r="G75" s="28" t="e">
        <f t="shared" si="2"/>
        <v>#DIV/0!</v>
      </c>
    </row>
    <row r="76" spans="1:7" s="2" customFormat="1" ht="54" hidden="1">
      <c r="A76" s="37" t="s">
        <v>85</v>
      </c>
      <c r="B76" s="37"/>
      <c r="C76" s="32"/>
      <c r="D76" s="32"/>
      <c r="E76" s="32"/>
      <c r="F76" s="27" t="e">
        <f t="shared" si="0"/>
        <v>#DIV/0!</v>
      </c>
      <c r="G76" s="28" t="e">
        <f t="shared" si="2"/>
        <v>#DIV/0!</v>
      </c>
    </row>
    <row r="77" spans="1:7" s="2" customFormat="1" ht="46.5" customHeight="1">
      <c r="A77" s="37" t="s">
        <v>125</v>
      </c>
      <c r="B77" s="37"/>
      <c r="C77" s="32">
        <v>1013300</v>
      </c>
      <c r="D77" s="32">
        <v>0</v>
      </c>
      <c r="E77" s="32">
        <v>0</v>
      </c>
      <c r="F77" s="27">
        <f t="shared" si="0"/>
        <v>0</v>
      </c>
      <c r="G77" s="28"/>
    </row>
    <row r="78" spans="1:7" s="2" customFormat="1" ht="18" customHeight="1">
      <c r="A78" s="37" t="s">
        <v>126</v>
      </c>
      <c r="B78" s="37"/>
      <c r="C78" s="32">
        <v>11142.86</v>
      </c>
      <c r="D78" s="36">
        <v>11142.86</v>
      </c>
      <c r="E78" s="32">
        <v>235428.58</v>
      </c>
      <c r="F78" s="27">
        <f t="shared" si="0"/>
        <v>100</v>
      </c>
      <c r="G78" s="28">
        <f t="shared" si="2"/>
        <v>4.733010750011745</v>
      </c>
    </row>
    <row r="79" spans="1:7" s="2" customFormat="1" ht="41.25" customHeight="1" hidden="1">
      <c r="A79" s="37" t="s">
        <v>177</v>
      </c>
      <c r="B79" s="37"/>
      <c r="C79" s="32">
        <v>0</v>
      </c>
      <c r="D79" s="36">
        <v>0</v>
      </c>
      <c r="E79" s="32">
        <v>0</v>
      </c>
      <c r="F79" s="27"/>
      <c r="G79" s="28"/>
    </row>
    <row r="80" spans="1:7" s="2" customFormat="1" ht="54" customHeight="1" hidden="1">
      <c r="A80" s="37" t="s">
        <v>127</v>
      </c>
      <c r="B80" s="37"/>
      <c r="C80" s="32"/>
      <c r="D80" s="32"/>
      <c r="E80" s="32"/>
      <c r="F80" s="27" t="e">
        <f t="shared" si="0"/>
        <v>#DIV/0!</v>
      </c>
      <c r="G80" s="28" t="e">
        <f t="shared" si="2"/>
        <v>#DIV/0!</v>
      </c>
    </row>
    <row r="81" spans="1:7" s="2" customFormat="1" ht="18.75" customHeight="1">
      <c r="A81" s="68" t="s">
        <v>42</v>
      </c>
      <c r="B81" s="68"/>
      <c r="C81" s="32">
        <v>56325902</v>
      </c>
      <c r="D81" s="36">
        <v>10536813.5</v>
      </c>
      <c r="E81" s="32">
        <v>3496691.76</v>
      </c>
      <c r="F81" s="27">
        <f t="shared" si="0"/>
        <v>18.70687041993575</v>
      </c>
      <c r="G81" s="28">
        <f t="shared" si="2"/>
        <v>301.33664112275085</v>
      </c>
    </row>
    <row r="82" spans="1:7" s="2" customFormat="1" ht="13.5" hidden="1">
      <c r="A82" s="37" t="s">
        <v>68</v>
      </c>
      <c r="B82" s="37"/>
      <c r="C82" s="32"/>
      <c r="D82" s="32">
        <v>0</v>
      </c>
      <c r="E82" s="32">
        <v>0</v>
      </c>
      <c r="F82" s="27" t="e">
        <f t="shared" si="0"/>
        <v>#DIV/0!</v>
      </c>
      <c r="G82" s="28" t="e">
        <f t="shared" si="2"/>
        <v>#DIV/0!</v>
      </c>
    </row>
    <row r="83" spans="1:7" s="6" customFormat="1" ht="24" customHeight="1">
      <c r="A83" s="33" t="s">
        <v>39</v>
      </c>
      <c r="B83" s="33"/>
      <c r="C83" s="29">
        <f>C84+C85+C86+C87+C88+C89+C91+C90+C92+C93+C94</f>
        <v>250824056.26</v>
      </c>
      <c r="D83" s="29">
        <f>D84+D85+D86+D87+D88+D89+D91+D90+D92+D93+D94</f>
        <v>139904005.28</v>
      </c>
      <c r="E83" s="29">
        <f>E84+E85+E86+E87+E88+E89+E91+E90+E92+E93+E94</f>
        <v>126526101.14999999</v>
      </c>
      <c r="F83" s="27">
        <f>D83/C83*100</f>
        <v>55.77774610860207</v>
      </c>
      <c r="G83" s="28">
        <f aca="true" t="shared" si="3" ref="G83:G126">D83/E83*100</f>
        <v>110.5732366748108</v>
      </c>
    </row>
    <row r="84" spans="1:7" s="2" customFormat="1" ht="27" hidden="1">
      <c r="A84" s="68" t="s">
        <v>117</v>
      </c>
      <c r="B84" s="68"/>
      <c r="C84" s="32"/>
      <c r="D84" s="32"/>
      <c r="E84" s="32"/>
      <c r="F84" s="27" t="e">
        <f aca="true" t="shared" si="4" ref="F84:F125">D84/C84*100</f>
        <v>#DIV/0!</v>
      </c>
      <c r="G84" s="28" t="e">
        <f t="shared" si="3"/>
        <v>#DIV/0!</v>
      </c>
    </row>
    <row r="85" spans="1:7" s="2" customFormat="1" ht="60" customHeight="1">
      <c r="A85" s="68" t="s">
        <v>179</v>
      </c>
      <c r="B85" s="68"/>
      <c r="C85" s="32">
        <v>248500</v>
      </c>
      <c r="D85" s="32">
        <v>126261</v>
      </c>
      <c r="E85" s="32">
        <v>102575.95</v>
      </c>
      <c r="F85" s="27">
        <f t="shared" si="4"/>
        <v>50.80925553319919</v>
      </c>
      <c r="G85" s="28">
        <f t="shared" si="3"/>
        <v>123.09025653674179</v>
      </c>
    </row>
    <row r="86" spans="1:7" s="2" customFormat="1" ht="33.75" customHeight="1">
      <c r="A86" s="68" t="s">
        <v>30</v>
      </c>
      <c r="B86" s="68"/>
      <c r="C86" s="32">
        <v>1668500</v>
      </c>
      <c r="D86" s="36">
        <v>904000</v>
      </c>
      <c r="E86" s="32">
        <v>463867</v>
      </c>
      <c r="F86" s="27">
        <f t="shared" si="4"/>
        <v>54.18040155828589</v>
      </c>
      <c r="G86" s="28">
        <f t="shared" si="3"/>
        <v>194.8834471949934</v>
      </c>
    </row>
    <row r="87" spans="1:7" s="2" customFormat="1" ht="45.75" customHeight="1">
      <c r="A87" s="38" t="s">
        <v>66</v>
      </c>
      <c r="B87" s="38"/>
      <c r="C87" s="32">
        <v>38800</v>
      </c>
      <c r="D87" s="32">
        <v>38800</v>
      </c>
      <c r="E87" s="32">
        <v>0</v>
      </c>
      <c r="F87" s="27">
        <f t="shared" si="4"/>
        <v>100</v>
      </c>
      <c r="G87" s="28"/>
    </row>
    <row r="88" spans="1:7" s="2" customFormat="1" ht="36.75" customHeight="1">
      <c r="A88" s="68" t="s">
        <v>31</v>
      </c>
      <c r="B88" s="68"/>
      <c r="C88" s="32">
        <v>1069000</v>
      </c>
      <c r="D88" s="36">
        <v>533600</v>
      </c>
      <c r="E88" s="32">
        <v>538000</v>
      </c>
      <c r="F88" s="27">
        <f t="shared" si="4"/>
        <v>49.91580916744621</v>
      </c>
      <c r="G88" s="28">
        <f t="shared" si="3"/>
        <v>99.182156133829</v>
      </c>
    </row>
    <row r="89" spans="1:7" s="2" customFormat="1" ht="34.5" customHeight="1">
      <c r="A89" s="68" t="s">
        <v>180</v>
      </c>
      <c r="B89" s="68"/>
      <c r="C89" s="32">
        <v>99328.26</v>
      </c>
      <c r="D89" s="36">
        <v>65810.08</v>
      </c>
      <c r="E89" s="32">
        <v>96426.62</v>
      </c>
      <c r="F89" s="27">
        <f t="shared" si="4"/>
        <v>66.25514229283792</v>
      </c>
      <c r="G89" s="28">
        <f t="shared" si="3"/>
        <v>68.24887152531117</v>
      </c>
    </row>
    <row r="90" spans="1:7" s="2" customFormat="1" ht="26.25" customHeight="1" hidden="1">
      <c r="A90" s="68" t="s">
        <v>51</v>
      </c>
      <c r="B90" s="68"/>
      <c r="C90" s="32"/>
      <c r="D90" s="32"/>
      <c r="E90" s="32"/>
      <c r="F90" s="27" t="e">
        <f t="shared" si="4"/>
        <v>#DIV/0!</v>
      </c>
      <c r="G90" s="28" t="e">
        <f t="shared" si="3"/>
        <v>#DIV/0!</v>
      </c>
    </row>
    <row r="91" spans="1:7" s="2" customFormat="1" ht="28.5" customHeight="1">
      <c r="A91" s="68" t="s">
        <v>178</v>
      </c>
      <c r="B91" s="68"/>
      <c r="C91" s="32">
        <v>246771308</v>
      </c>
      <c r="D91" s="36">
        <v>137306914.2</v>
      </c>
      <c r="E91" s="32">
        <v>125325231.58</v>
      </c>
      <c r="F91" s="27">
        <f t="shared" si="4"/>
        <v>55.64136094784568</v>
      </c>
      <c r="G91" s="28">
        <f t="shared" si="3"/>
        <v>109.56047115887564</v>
      </c>
    </row>
    <row r="92" spans="1:7" s="2" customFormat="1" ht="40.5" customHeight="1">
      <c r="A92" s="38" t="s">
        <v>102</v>
      </c>
      <c r="B92" s="38"/>
      <c r="C92" s="32">
        <v>928620</v>
      </c>
      <c r="D92" s="32">
        <v>928620</v>
      </c>
      <c r="E92" s="32">
        <v>0</v>
      </c>
      <c r="F92" s="27">
        <f t="shared" si="4"/>
        <v>100</v>
      </c>
      <c r="G92" s="28"/>
    </row>
    <row r="93" spans="1:7" s="2" customFormat="1" ht="13.5" hidden="1">
      <c r="A93" s="38" t="s">
        <v>53</v>
      </c>
      <c r="B93" s="38"/>
      <c r="C93" s="32"/>
      <c r="D93" s="32"/>
      <c r="E93" s="32"/>
      <c r="F93" s="27" t="e">
        <f t="shared" si="4"/>
        <v>#DIV/0!</v>
      </c>
      <c r="G93" s="28" t="e">
        <f t="shared" si="3"/>
        <v>#DIV/0!</v>
      </c>
    </row>
    <row r="94" spans="1:7" s="2" customFormat="1" ht="19.5" customHeight="1">
      <c r="A94" s="68" t="s">
        <v>32</v>
      </c>
      <c r="B94" s="68"/>
      <c r="C94" s="32">
        <v>0</v>
      </c>
      <c r="D94" s="32">
        <v>0</v>
      </c>
      <c r="E94" s="32">
        <v>0</v>
      </c>
      <c r="F94" s="27"/>
      <c r="G94" s="28"/>
    </row>
    <row r="95" spans="1:7" s="6" customFormat="1" ht="16.5" customHeight="1">
      <c r="A95" s="72" t="s">
        <v>46</v>
      </c>
      <c r="B95" s="72"/>
      <c r="C95" s="29">
        <f>C96+C97+C98+C100+C105+C103+C104+C102</f>
        <v>8385600</v>
      </c>
      <c r="D95" s="29">
        <f>D96+D97+D98+D100+D105+D102+D103+D104</f>
        <v>870000</v>
      </c>
      <c r="E95" s="29">
        <f>E96+E97+E98+E100+E104+E105+E102+E99</f>
        <v>1775660</v>
      </c>
      <c r="F95" s="27">
        <f t="shared" si="4"/>
        <v>10.37492844876932</v>
      </c>
      <c r="G95" s="28">
        <f t="shared" si="3"/>
        <v>48.99586632576056</v>
      </c>
    </row>
    <row r="96" spans="1:7" s="2" customFormat="1" ht="40.5" hidden="1">
      <c r="A96" s="37" t="s">
        <v>0</v>
      </c>
      <c r="B96" s="37"/>
      <c r="C96" s="32">
        <v>0</v>
      </c>
      <c r="D96" s="32">
        <v>0</v>
      </c>
      <c r="E96" s="32">
        <v>0</v>
      </c>
      <c r="F96" s="27" t="e">
        <f t="shared" si="4"/>
        <v>#DIV/0!</v>
      </c>
      <c r="G96" s="28" t="e">
        <f t="shared" si="3"/>
        <v>#DIV/0!</v>
      </c>
    </row>
    <row r="97" spans="1:7" s="2" customFormat="1" ht="43.5" customHeight="1">
      <c r="A97" s="37" t="s">
        <v>128</v>
      </c>
      <c r="B97" s="41"/>
      <c r="C97" s="36">
        <v>8385600</v>
      </c>
      <c r="D97" s="36">
        <v>870000</v>
      </c>
      <c r="E97" s="32">
        <v>1775660</v>
      </c>
      <c r="F97" s="27">
        <f t="shared" si="4"/>
        <v>10.37492844876932</v>
      </c>
      <c r="G97" s="28">
        <f t="shared" si="3"/>
        <v>48.99586632576056</v>
      </c>
    </row>
    <row r="98" spans="1:7" s="2" customFormat="1" ht="27.75" customHeight="1" hidden="1">
      <c r="A98" s="37" t="s">
        <v>49</v>
      </c>
      <c r="B98" s="37"/>
      <c r="C98" s="69"/>
      <c r="D98" s="69"/>
      <c r="E98" s="32"/>
      <c r="F98" s="27" t="e">
        <f t="shared" si="4"/>
        <v>#DIV/0!</v>
      </c>
      <c r="G98" s="28" t="e">
        <f t="shared" si="3"/>
        <v>#DIV/0!</v>
      </c>
    </row>
    <row r="99" spans="1:7" s="2" customFormat="1" ht="43.5" customHeight="1" hidden="1">
      <c r="A99" s="37" t="s">
        <v>108</v>
      </c>
      <c r="B99" s="37"/>
      <c r="C99" s="32"/>
      <c r="D99" s="32"/>
      <c r="E99" s="32"/>
      <c r="F99" s="27" t="e">
        <f t="shared" si="4"/>
        <v>#DIV/0!</v>
      </c>
      <c r="G99" s="28" t="e">
        <f t="shared" si="3"/>
        <v>#DIV/0!</v>
      </c>
    </row>
    <row r="100" spans="1:7" s="2" customFormat="1" ht="44.25" customHeight="1" hidden="1">
      <c r="A100" s="37" t="s">
        <v>105</v>
      </c>
      <c r="B100" s="37"/>
      <c r="C100" s="32"/>
      <c r="D100" s="32"/>
      <c r="E100" s="32"/>
      <c r="F100" s="27" t="e">
        <f t="shared" si="4"/>
        <v>#DIV/0!</v>
      </c>
      <c r="G100" s="28" t="e">
        <f t="shared" si="3"/>
        <v>#DIV/0!</v>
      </c>
    </row>
    <row r="101" spans="1:7" s="2" customFormat="1" ht="27" hidden="1">
      <c r="A101" s="37" t="s">
        <v>78</v>
      </c>
      <c r="B101" s="37"/>
      <c r="C101" s="32"/>
      <c r="D101" s="32"/>
      <c r="E101" s="32"/>
      <c r="F101" s="27" t="e">
        <f t="shared" si="4"/>
        <v>#DIV/0!</v>
      </c>
      <c r="G101" s="28" t="e">
        <f t="shared" si="3"/>
        <v>#DIV/0!</v>
      </c>
    </row>
    <row r="102" spans="1:7" s="2" customFormat="1" ht="54.75" customHeight="1" hidden="1">
      <c r="A102" s="37" t="s">
        <v>116</v>
      </c>
      <c r="B102" s="37"/>
      <c r="C102" s="32"/>
      <c r="D102" s="32"/>
      <c r="E102" s="32"/>
      <c r="F102" s="27" t="e">
        <f t="shared" si="4"/>
        <v>#DIV/0!</v>
      </c>
      <c r="G102" s="28" t="e">
        <f t="shared" si="3"/>
        <v>#DIV/0!</v>
      </c>
    </row>
    <row r="103" spans="1:7" s="2" customFormat="1" ht="40.5" hidden="1">
      <c r="A103" s="37" t="s">
        <v>118</v>
      </c>
      <c r="B103" s="37"/>
      <c r="C103" s="32">
        <v>0</v>
      </c>
      <c r="D103" s="32">
        <v>0</v>
      </c>
      <c r="E103" s="32">
        <v>0</v>
      </c>
      <c r="F103" s="27" t="e">
        <f t="shared" si="4"/>
        <v>#DIV/0!</v>
      </c>
      <c r="G103" s="28" t="e">
        <f t="shared" si="3"/>
        <v>#DIV/0!</v>
      </c>
    </row>
    <row r="104" spans="1:7" s="2" customFormat="1" ht="40.5" hidden="1">
      <c r="A104" s="37" t="s">
        <v>119</v>
      </c>
      <c r="B104" s="37"/>
      <c r="C104" s="32">
        <v>0</v>
      </c>
      <c r="D104" s="32">
        <v>0</v>
      </c>
      <c r="E104" s="32">
        <v>0</v>
      </c>
      <c r="F104" s="27" t="e">
        <f t="shared" si="4"/>
        <v>#DIV/0!</v>
      </c>
      <c r="G104" s="28" t="e">
        <f t="shared" si="3"/>
        <v>#DIV/0!</v>
      </c>
    </row>
    <row r="105" spans="1:7" s="2" customFormat="1" ht="27" hidden="1">
      <c r="A105" s="37" t="s">
        <v>75</v>
      </c>
      <c r="B105" s="37"/>
      <c r="C105" s="32">
        <f>C109</f>
        <v>0</v>
      </c>
      <c r="D105" s="32">
        <f>D109</f>
        <v>0</v>
      </c>
      <c r="E105" s="32">
        <f>E107+E111+E110+E108</f>
        <v>0</v>
      </c>
      <c r="F105" s="27" t="e">
        <f t="shared" si="4"/>
        <v>#DIV/0!</v>
      </c>
      <c r="G105" s="28" t="e">
        <f t="shared" si="3"/>
        <v>#DIV/0!</v>
      </c>
    </row>
    <row r="106" spans="1:7" s="2" customFormat="1" ht="13.5" hidden="1">
      <c r="A106" s="37" t="s">
        <v>86</v>
      </c>
      <c r="B106" s="37"/>
      <c r="C106" s="32"/>
      <c r="D106" s="32"/>
      <c r="E106" s="32"/>
      <c r="F106" s="27" t="e">
        <f t="shared" si="4"/>
        <v>#DIV/0!</v>
      </c>
      <c r="G106" s="28" t="e">
        <f t="shared" si="3"/>
        <v>#DIV/0!</v>
      </c>
    </row>
    <row r="107" spans="1:7" s="15" customFormat="1" ht="23.25" customHeight="1" hidden="1">
      <c r="A107" s="73" t="s">
        <v>138</v>
      </c>
      <c r="B107" s="73"/>
      <c r="C107" s="74"/>
      <c r="D107" s="74"/>
      <c r="E107" s="74"/>
      <c r="F107" s="27" t="e">
        <f t="shared" si="4"/>
        <v>#DIV/0!</v>
      </c>
      <c r="G107" s="28" t="e">
        <f t="shared" si="3"/>
        <v>#DIV/0!</v>
      </c>
    </row>
    <row r="108" spans="1:7" s="15" customFormat="1" ht="13.5" hidden="1">
      <c r="A108" s="73" t="s">
        <v>139</v>
      </c>
      <c r="B108" s="73"/>
      <c r="C108" s="74"/>
      <c r="D108" s="74"/>
      <c r="E108" s="74"/>
      <c r="F108" s="27" t="e">
        <f t="shared" si="4"/>
        <v>#DIV/0!</v>
      </c>
      <c r="G108" s="28" t="e">
        <f t="shared" si="3"/>
        <v>#DIV/0!</v>
      </c>
    </row>
    <row r="109" spans="1:7" s="15" customFormat="1" ht="13.5" hidden="1">
      <c r="A109" s="73" t="s">
        <v>137</v>
      </c>
      <c r="B109" s="73"/>
      <c r="C109" s="74"/>
      <c r="D109" s="74"/>
      <c r="E109" s="74"/>
      <c r="F109" s="27" t="e">
        <f t="shared" si="4"/>
        <v>#DIV/0!</v>
      </c>
      <c r="G109" s="28" t="e">
        <f t="shared" si="3"/>
        <v>#DIV/0!</v>
      </c>
    </row>
    <row r="110" spans="1:7" s="15" customFormat="1" ht="27" hidden="1">
      <c r="A110" s="73" t="s">
        <v>122</v>
      </c>
      <c r="B110" s="73"/>
      <c r="C110" s="74"/>
      <c r="D110" s="74"/>
      <c r="E110" s="74"/>
      <c r="F110" s="27" t="e">
        <f t="shared" si="4"/>
        <v>#DIV/0!</v>
      </c>
      <c r="G110" s="28" t="e">
        <f t="shared" si="3"/>
        <v>#DIV/0!</v>
      </c>
    </row>
    <row r="111" spans="1:7" s="15" customFormat="1" ht="24.75" customHeight="1" hidden="1">
      <c r="A111" s="73" t="s">
        <v>107</v>
      </c>
      <c r="B111" s="73"/>
      <c r="C111" s="74"/>
      <c r="D111" s="74"/>
      <c r="E111" s="74"/>
      <c r="F111" s="27" t="e">
        <f t="shared" si="4"/>
        <v>#DIV/0!</v>
      </c>
      <c r="G111" s="28" t="e">
        <f t="shared" si="3"/>
        <v>#DIV/0!</v>
      </c>
    </row>
    <row r="112" spans="1:7" s="2" customFormat="1" ht="13.5" hidden="1">
      <c r="A112" s="37" t="s">
        <v>106</v>
      </c>
      <c r="B112" s="37"/>
      <c r="C112" s="32">
        <v>0</v>
      </c>
      <c r="D112" s="32">
        <v>0</v>
      </c>
      <c r="E112" s="32">
        <v>0</v>
      </c>
      <c r="F112" s="27" t="e">
        <f t="shared" si="4"/>
        <v>#DIV/0!</v>
      </c>
      <c r="G112" s="28" t="e">
        <f t="shared" si="3"/>
        <v>#DIV/0!</v>
      </c>
    </row>
    <row r="113" spans="1:7" s="2" customFormat="1" ht="13.5" hidden="1">
      <c r="A113" s="37" t="s">
        <v>87</v>
      </c>
      <c r="B113" s="37"/>
      <c r="C113" s="32">
        <v>0</v>
      </c>
      <c r="D113" s="32">
        <v>0</v>
      </c>
      <c r="E113" s="32">
        <v>0</v>
      </c>
      <c r="F113" s="27" t="e">
        <f t="shared" si="4"/>
        <v>#DIV/0!</v>
      </c>
      <c r="G113" s="28" t="e">
        <f t="shared" si="3"/>
        <v>#DIV/0!</v>
      </c>
    </row>
    <row r="114" spans="1:7" s="2" customFormat="1" ht="13.5" hidden="1">
      <c r="A114" s="37" t="s">
        <v>88</v>
      </c>
      <c r="B114" s="37"/>
      <c r="C114" s="32">
        <v>0</v>
      </c>
      <c r="D114" s="32">
        <v>0</v>
      </c>
      <c r="E114" s="32">
        <v>0</v>
      </c>
      <c r="F114" s="27" t="e">
        <f t="shared" si="4"/>
        <v>#DIV/0!</v>
      </c>
      <c r="G114" s="28" t="e">
        <f t="shared" si="3"/>
        <v>#DIV/0!</v>
      </c>
    </row>
    <row r="115" spans="1:7" s="2" customFormat="1" ht="13.5" hidden="1">
      <c r="A115" s="37" t="s">
        <v>89</v>
      </c>
      <c r="B115" s="37"/>
      <c r="C115" s="32">
        <v>0</v>
      </c>
      <c r="D115" s="32">
        <v>0</v>
      </c>
      <c r="E115" s="32">
        <v>0</v>
      </c>
      <c r="F115" s="27" t="e">
        <f t="shared" si="4"/>
        <v>#DIV/0!</v>
      </c>
      <c r="G115" s="28" t="e">
        <f t="shared" si="3"/>
        <v>#DIV/0!</v>
      </c>
    </row>
    <row r="116" spans="1:7" s="2" customFormat="1" ht="13.5" hidden="1">
      <c r="A116" s="37" t="s">
        <v>90</v>
      </c>
      <c r="B116" s="37"/>
      <c r="C116" s="32">
        <v>0</v>
      </c>
      <c r="D116" s="32">
        <v>0</v>
      </c>
      <c r="E116" s="32">
        <v>0</v>
      </c>
      <c r="F116" s="27" t="e">
        <f t="shared" si="4"/>
        <v>#DIV/0!</v>
      </c>
      <c r="G116" s="28" t="e">
        <f t="shared" si="3"/>
        <v>#DIV/0!</v>
      </c>
    </row>
    <row r="117" spans="1:7" s="2" customFormat="1" ht="13.5" hidden="1">
      <c r="A117" s="37" t="s">
        <v>109</v>
      </c>
      <c r="B117" s="37"/>
      <c r="C117" s="32">
        <v>0</v>
      </c>
      <c r="D117" s="32">
        <v>0</v>
      </c>
      <c r="E117" s="32">
        <v>0</v>
      </c>
      <c r="F117" s="27" t="e">
        <f t="shared" si="4"/>
        <v>#DIV/0!</v>
      </c>
      <c r="G117" s="28" t="e">
        <f t="shared" si="3"/>
        <v>#DIV/0!</v>
      </c>
    </row>
    <row r="118" spans="1:7" s="2" customFormat="1" ht="27" hidden="1">
      <c r="A118" s="37" t="s">
        <v>123</v>
      </c>
      <c r="B118" s="37"/>
      <c r="C118" s="32">
        <v>0</v>
      </c>
      <c r="D118" s="32">
        <v>0</v>
      </c>
      <c r="E118" s="32">
        <v>0</v>
      </c>
      <c r="F118" s="27" t="e">
        <f t="shared" si="4"/>
        <v>#DIV/0!</v>
      </c>
      <c r="G118" s="28" t="e">
        <f t="shared" si="3"/>
        <v>#DIV/0!</v>
      </c>
    </row>
    <row r="119" spans="1:7" s="2" customFormat="1" ht="13.5" hidden="1">
      <c r="A119" s="37" t="s">
        <v>110</v>
      </c>
      <c r="B119" s="37"/>
      <c r="C119" s="32">
        <v>0</v>
      </c>
      <c r="D119" s="32">
        <v>0</v>
      </c>
      <c r="E119" s="32">
        <v>0</v>
      </c>
      <c r="F119" s="27" t="e">
        <f t="shared" si="4"/>
        <v>#DIV/0!</v>
      </c>
      <c r="G119" s="28" t="e">
        <f t="shared" si="3"/>
        <v>#DIV/0!</v>
      </c>
    </row>
    <row r="120" spans="1:7" s="6" customFormat="1" ht="14.25" customHeight="1">
      <c r="A120" s="33" t="s">
        <v>76</v>
      </c>
      <c r="B120" s="33"/>
      <c r="C120" s="29">
        <f>C121</f>
        <v>69725</v>
      </c>
      <c r="D120" s="29">
        <f>D121</f>
        <v>0</v>
      </c>
      <c r="E120" s="29">
        <f>E121</f>
        <v>191440.76</v>
      </c>
      <c r="F120" s="27">
        <f t="shared" si="4"/>
        <v>0</v>
      </c>
      <c r="G120" s="28">
        <f t="shared" si="3"/>
        <v>0</v>
      </c>
    </row>
    <row r="121" spans="1:7" s="2" customFormat="1" ht="14.25" customHeight="1">
      <c r="A121" s="37" t="s">
        <v>77</v>
      </c>
      <c r="B121" s="37"/>
      <c r="C121" s="32">
        <v>69725</v>
      </c>
      <c r="D121" s="32">
        <v>0</v>
      </c>
      <c r="E121" s="32">
        <v>191440.76</v>
      </c>
      <c r="F121" s="27">
        <f t="shared" si="4"/>
        <v>0</v>
      </c>
      <c r="G121" s="28">
        <f t="shared" si="3"/>
        <v>0</v>
      </c>
    </row>
    <row r="122" spans="1:7" s="6" customFormat="1" ht="23.25" customHeight="1">
      <c r="A122" s="33" t="s">
        <v>54</v>
      </c>
      <c r="B122" s="33"/>
      <c r="C122" s="29">
        <f>C123+C124+C125+C126</f>
        <v>0</v>
      </c>
      <c r="D122" s="29">
        <f>D123+D124+D125+D126</f>
        <v>0</v>
      </c>
      <c r="E122" s="29">
        <f>E123+E124+E125+E126</f>
        <v>-229160.48</v>
      </c>
      <c r="F122" s="27"/>
      <c r="G122" s="28">
        <f t="shared" si="3"/>
        <v>0</v>
      </c>
    </row>
    <row r="123" spans="1:7" s="6" customFormat="1" ht="44.25" customHeight="1" hidden="1">
      <c r="A123" s="33" t="s">
        <v>104</v>
      </c>
      <c r="B123" s="33"/>
      <c r="C123" s="29">
        <v>0</v>
      </c>
      <c r="D123" s="29">
        <v>0</v>
      </c>
      <c r="E123" s="29">
        <v>0</v>
      </c>
      <c r="F123" s="27" t="e">
        <f t="shared" si="4"/>
        <v>#DIV/0!</v>
      </c>
      <c r="G123" s="28" t="e">
        <f t="shared" si="3"/>
        <v>#DIV/0!</v>
      </c>
    </row>
    <row r="124" spans="1:7" s="6" customFormat="1" ht="27" customHeight="1" hidden="1">
      <c r="A124" s="33" t="s">
        <v>111</v>
      </c>
      <c r="B124" s="33"/>
      <c r="C124" s="29">
        <v>0</v>
      </c>
      <c r="D124" s="29">
        <v>0</v>
      </c>
      <c r="E124" s="29">
        <v>0</v>
      </c>
      <c r="F124" s="27" t="e">
        <f t="shared" si="4"/>
        <v>#DIV/0!</v>
      </c>
      <c r="G124" s="28" t="e">
        <f t="shared" si="3"/>
        <v>#DIV/0!</v>
      </c>
    </row>
    <row r="125" spans="1:7" s="6" customFormat="1" ht="23.25" customHeight="1" hidden="1">
      <c r="A125" s="33" t="s">
        <v>112</v>
      </c>
      <c r="B125" s="33"/>
      <c r="C125" s="29">
        <v>0</v>
      </c>
      <c r="D125" s="29">
        <v>0</v>
      </c>
      <c r="E125" s="29">
        <v>0</v>
      </c>
      <c r="F125" s="27" t="e">
        <f t="shared" si="4"/>
        <v>#DIV/0!</v>
      </c>
      <c r="G125" s="28" t="e">
        <f t="shared" si="3"/>
        <v>#DIV/0!</v>
      </c>
    </row>
    <row r="126" spans="1:7" s="2" customFormat="1" ht="32.25" customHeight="1">
      <c r="A126" s="37" t="s">
        <v>113</v>
      </c>
      <c r="B126" s="37"/>
      <c r="C126" s="32">
        <v>0</v>
      </c>
      <c r="D126" s="32">
        <v>0</v>
      </c>
      <c r="E126" s="32">
        <v>-229160.48</v>
      </c>
      <c r="F126" s="27"/>
      <c r="G126" s="28">
        <f t="shared" si="3"/>
        <v>0</v>
      </c>
    </row>
    <row r="127" spans="1:7" s="5" customFormat="1" ht="12.75" customHeight="1">
      <c r="A127" s="67" t="s">
        <v>8</v>
      </c>
      <c r="B127" s="67"/>
      <c r="C127" s="22">
        <f>C54+C55</f>
        <v>543267235.47</v>
      </c>
      <c r="D127" s="22">
        <f>D54+D55</f>
        <v>210412455.19</v>
      </c>
      <c r="E127" s="22">
        <f>E54+E55</f>
        <v>193463533.83999997</v>
      </c>
      <c r="F127" s="23">
        <f>D127/C127*100</f>
        <v>38.73093046150015</v>
      </c>
      <c r="G127" s="24">
        <f>D127/E127*100</f>
        <v>108.76078349939439</v>
      </c>
    </row>
    <row r="128" spans="1:7" ht="13.5">
      <c r="A128" s="76"/>
      <c r="B128" s="76"/>
      <c r="C128" s="77"/>
      <c r="D128" s="77"/>
      <c r="E128" s="77"/>
      <c r="F128" s="27"/>
      <c r="G128" s="75"/>
    </row>
    <row r="129" spans="1:7" ht="13.5">
      <c r="A129" s="130" t="s">
        <v>9</v>
      </c>
      <c r="B129" s="131"/>
      <c r="C129" s="131"/>
      <c r="D129" s="131"/>
      <c r="E129" s="131"/>
      <c r="F129" s="131"/>
      <c r="G129" s="132"/>
    </row>
    <row r="130" spans="1:7" s="4" customFormat="1" ht="17.25" customHeight="1">
      <c r="A130" s="78" t="s">
        <v>10</v>
      </c>
      <c r="B130" s="78"/>
      <c r="C130" s="105">
        <v>32089553.67</v>
      </c>
      <c r="D130" s="106">
        <v>14696981.84</v>
      </c>
      <c r="E130" s="86">
        <v>13491994.16</v>
      </c>
      <c r="F130" s="79">
        <f aca="true" t="shared" si="5" ref="F130:F179">D130/C130*100</f>
        <v>45.799894854068874</v>
      </c>
      <c r="G130" s="80">
        <f aca="true" t="shared" si="6" ref="G130:G179">D130/E130*100</f>
        <v>108.93113105231286</v>
      </c>
    </row>
    <row r="131" spans="1:7" s="2" customFormat="1" ht="15" customHeight="1">
      <c r="A131" s="37" t="s">
        <v>11</v>
      </c>
      <c r="B131" s="37"/>
      <c r="C131" s="107">
        <v>22969794</v>
      </c>
      <c r="D131" s="108">
        <v>11067561.51</v>
      </c>
      <c r="E131" s="83">
        <v>10460573.13</v>
      </c>
      <c r="F131" s="79">
        <f t="shared" si="5"/>
        <v>48.18311174231689</v>
      </c>
      <c r="G131" s="80">
        <f t="shared" si="6"/>
        <v>105.80263024268919</v>
      </c>
    </row>
    <row r="132" spans="1:7" ht="14.25" customHeight="1">
      <c r="A132" s="81" t="s">
        <v>35</v>
      </c>
      <c r="B132" s="81"/>
      <c r="C132" s="82">
        <v>833000</v>
      </c>
      <c r="D132" s="108">
        <v>378134.95</v>
      </c>
      <c r="E132" s="83">
        <v>414405.67</v>
      </c>
      <c r="F132" s="79">
        <f t="shared" si="5"/>
        <v>45.39435174069628</v>
      </c>
      <c r="G132" s="80">
        <f t="shared" si="6"/>
        <v>91.24753288245309</v>
      </c>
    </row>
    <row r="133" spans="1:7" ht="14.25" customHeight="1">
      <c r="A133" s="81" t="s">
        <v>12</v>
      </c>
      <c r="B133" s="81"/>
      <c r="C133" s="82">
        <f>C130-C131-C132</f>
        <v>8286759.670000002</v>
      </c>
      <c r="D133" s="83">
        <f>D130-D131-D132</f>
        <v>3251285.38</v>
      </c>
      <c r="E133" s="83">
        <f>E130-E131-E132</f>
        <v>2617015.3599999994</v>
      </c>
      <c r="F133" s="79">
        <f t="shared" si="5"/>
        <v>39.234701010702764</v>
      </c>
      <c r="G133" s="80">
        <f t="shared" si="6"/>
        <v>124.23638889150428</v>
      </c>
    </row>
    <row r="134" spans="1:7" s="7" customFormat="1" ht="11.25" customHeight="1">
      <c r="A134" s="84" t="s">
        <v>59</v>
      </c>
      <c r="B134" s="84"/>
      <c r="C134" s="109">
        <v>2600</v>
      </c>
      <c r="D134" s="110">
        <v>1400</v>
      </c>
      <c r="E134" s="88">
        <v>1100</v>
      </c>
      <c r="F134" s="79">
        <f t="shared" si="5"/>
        <v>53.84615384615385</v>
      </c>
      <c r="G134" s="80">
        <f t="shared" si="6"/>
        <v>127.27272727272727</v>
      </c>
    </row>
    <row r="135" spans="1:7" s="4" customFormat="1" ht="12.75" customHeight="1">
      <c r="A135" s="78" t="s">
        <v>55</v>
      </c>
      <c r="B135" s="78"/>
      <c r="C135" s="105">
        <v>1069000</v>
      </c>
      <c r="D135" s="106">
        <v>533600</v>
      </c>
      <c r="E135" s="86">
        <v>538000</v>
      </c>
      <c r="F135" s="79">
        <f t="shared" si="5"/>
        <v>49.91580916744621</v>
      </c>
      <c r="G135" s="80">
        <f t="shared" si="6"/>
        <v>99.182156133829</v>
      </c>
    </row>
    <row r="136" spans="1:7" ht="13.5">
      <c r="A136" s="81" t="s">
        <v>56</v>
      </c>
      <c r="B136" s="81"/>
      <c r="C136" s="82"/>
      <c r="D136" s="83"/>
      <c r="E136" s="83"/>
      <c r="F136" s="79"/>
      <c r="G136" s="80"/>
    </row>
    <row r="137" spans="1:7" s="7" customFormat="1" ht="15" customHeight="1">
      <c r="A137" s="84" t="s">
        <v>59</v>
      </c>
      <c r="B137" s="84"/>
      <c r="C137" s="109">
        <v>1069000</v>
      </c>
      <c r="D137" s="110">
        <v>533600</v>
      </c>
      <c r="E137" s="88">
        <v>538000</v>
      </c>
      <c r="F137" s="79">
        <f t="shared" si="5"/>
        <v>49.91580916744621</v>
      </c>
      <c r="G137" s="80">
        <f t="shared" si="6"/>
        <v>99.182156133829</v>
      </c>
    </row>
    <row r="138" spans="1:7" s="4" customFormat="1" ht="24" customHeight="1">
      <c r="A138" s="78" t="s">
        <v>37</v>
      </c>
      <c r="B138" s="78"/>
      <c r="C138" s="105">
        <v>4226473</v>
      </c>
      <c r="D138" s="106">
        <v>2149758.17</v>
      </c>
      <c r="E138" s="86">
        <v>906572.74</v>
      </c>
      <c r="F138" s="79">
        <f t="shared" si="5"/>
        <v>50.864116959933256</v>
      </c>
      <c r="G138" s="80">
        <f t="shared" si="6"/>
        <v>237.13024616204544</v>
      </c>
    </row>
    <row r="139" spans="1:7" s="2" customFormat="1" ht="13.5">
      <c r="A139" s="37" t="s">
        <v>70</v>
      </c>
      <c r="B139" s="37"/>
      <c r="C139" s="107">
        <v>1668500</v>
      </c>
      <c r="D139" s="108">
        <v>904000</v>
      </c>
      <c r="E139" s="83">
        <v>463867</v>
      </c>
      <c r="F139" s="79">
        <f t="shared" si="5"/>
        <v>54.18040155828589</v>
      </c>
      <c r="G139" s="80">
        <f t="shared" si="6"/>
        <v>194.8834471949934</v>
      </c>
    </row>
    <row r="140" spans="1:7" s="4" customFormat="1" ht="12.75" customHeight="1">
      <c r="A140" s="78" t="s">
        <v>13</v>
      </c>
      <c r="B140" s="78"/>
      <c r="C140" s="85">
        <f>C141+C143+C145</f>
        <v>40197181</v>
      </c>
      <c r="D140" s="86">
        <f>D141+D143</f>
        <v>8882900.39</v>
      </c>
      <c r="E140" s="86">
        <f>E141+E143+E145</f>
        <v>5123646.41</v>
      </c>
      <c r="F140" s="79">
        <f t="shared" si="5"/>
        <v>22.098316770024248</v>
      </c>
      <c r="G140" s="80">
        <f t="shared" si="6"/>
        <v>173.3706754756326</v>
      </c>
    </row>
    <row r="141" spans="1:7" ht="12.75" customHeight="1">
      <c r="A141" s="81" t="s">
        <v>61</v>
      </c>
      <c r="B141" s="81"/>
      <c r="C141" s="107">
        <v>11661690</v>
      </c>
      <c r="D141" s="108">
        <v>196333.73</v>
      </c>
      <c r="E141" s="83">
        <v>72540</v>
      </c>
      <c r="F141" s="79">
        <f t="shared" si="5"/>
        <v>1.683578709432338</v>
      </c>
      <c r="G141" s="80">
        <f t="shared" si="6"/>
        <v>270.6558174800111</v>
      </c>
    </row>
    <row r="142" spans="1:7" s="7" customFormat="1" ht="12" customHeight="1">
      <c r="A142" s="84" t="s">
        <v>57</v>
      </c>
      <c r="B142" s="84"/>
      <c r="C142" s="109">
        <v>11347000</v>
      </c>
      <c r="D142" s="110">
        <v>0</v>
      </c>
      <c r="E142" s="88">
        <v>0</v>
      </c>
      <c r="F142" s="79">
        <f t="shared" si="5"/>
        <v>0</v>
      </c>
      <c r="G142" s="80"/>
    </row>
    <row r="143" spans="1:7" ht="13.5" customHeight="1">
      <c r="A143" s="81" t="s">
        <v>60</v>
      </c>
      <c r="B143" s="81"/>
      <c r="C143" s="107">
        <v>28377390</v>
      </c>
      <c r="D143" s="108">
        <v>8686566.66</v>
      </c>
      <c r="E143" s="83">
        <v>5051106.41</v>
      </c>
      <c r="F143" s="79">
        <f t="shared" si="5"/>
        <v>30.610872458672205</v>
      </c>
      <c r="G143" s="80">
        <f t="shared" si="6"/>
        <v>171.97354311923908</v>
      </c>
    </row>
    <row r="144" spans="1:7" s="7" customFormat="1" ht="15" customHeight="1">
      <c r="A144" s="84" t="s">
        <v>57</v>
      </c>
      <c r="B144" s="84"/>
      <c r="C144" s="109">
        <v>6689602</v>
      </c>
      <c r="D144" s="110">
        <v>265637</v>
      </c>
      <c r="E144" s="88">
        <v>60643</v>
      </c>
      <c r="F144" s="79">
        <f t="shared" si="5"/>
        <v>3.970893933600235</v>
      </c>
      <c r="G144" s="80">
        <f t="shared" si="6"/>
        <v>438.03406823541053</v>
      </c>
    </row>
    <row r="145" spans="1:7" ht="12.75" customHeight="1">
      <c r="A145" s="81" t="s">
        <v>67</v>
      </c>
      <c r="B145" s="81"/>
      <c r="C145" s="82">
        <v>158101</v>
      </c>
      <c r="D145" s="83">
        <v>0</v>
      </c>
      <c r="E145" s="83">
        <v>0</v>
      </c>
      <c r="F145" s="79">
        <f t="shared" si="5"/>
        <v>0</v>
      </c>
      <c r="G145" s="80"/>
    </row>
    <row r="146" spans="1:7" ht="13.5" hidden="1">
      <c r="A146" s="81"/>
      <c r="B146" s="81"/>
      <c r="C146" s="82"/>
      <c r="D146" s="83"/>
      <c r="E146" s="83"/>
      <c r="F146" s="79" t="e">
        <f t="shared" si="5"/>
        <v>#DIV/0!</v>
      </c>
      <c r="G146" s="80" t="e">
        <f t="shared" si="6"/>
        <v>#DIV/0!</v>
      </c>
    </row>
    <row r="147" spans="1:7" s="4" customFormat="1" ht="18" customHeight="1">
      <c r="A147" s="78" t="s">
        <v>14</v>
      </c>
      <c r="B147" s="78"/>
      <c r="C147" s="85">
        <f>C148+C150+C151</f>
        <v>4320108</v>
      </c>
      <c r="D147" s="86">
        <f>D148+D150+D151</f>
        <v>41290.31</v>
      </c>
      <c r="E147" s="86">
        <f>E148+E150+E151</f>
        <v>0</v>
      </c>
      <c r="F147" s="79">
        <f t="shared" si="5"/>
        <v>0.9557703187049953</v>
      </c>
      <c r="G147" s="80"/>
    </row>
    <row r="148" spans="1:7" ht="15.75" customHeight="1">
      <c r="A148" s="81" t="s">
        <v>15</v>
      </c>
      <c r="B148" s="81"/>
      <c r="C148" s="107">
        <v>3720108</v>
      </c>
      <c r="D148" s="108">
        <v>0</v>
      </c>
      <c r="E148" s="83">
        <v>0</v>
      </c>
      <c r="F148" s="79">
        <f t="shared" si="5"/>
        <v>0</v>
      </c>
      <c r="G148" s="80"/>
    </row>
    <row r="149" spans="1:7" s="7" customFormat="1" ht="15.75" customHeight="1">
      <c r="A149" s="84" t="s">
        <v>58</v>
      </c>
      <c r="B149" s="84"/>
      <c r="C149" s="109">
        <v>3720108</v>
      </c>
      <c r="D149" s="110">
        <v>0</v>
      </c>
      <c r="E149" s="88">
        <v>0</v>
      </c>
      <c r="F149" s="79">
        <f t="shared" si="5"/>
        <v>0</v>
      </c>
      <c r="G149" s="80"/>
    </row>
    <row r="150" spans="1:7" ht="16.5" customHeight="1">
      <c r="A150" s="81" t="s">
        <v>16</v>
      </c>
      <c r="B150" s="81"/>
      <c r="C150" s="107">
        <v>600000</v>
      </c>
      <c r="D150" s="108">
        <v>41290.31</v>
      </c>
      <c r="E150" s="83">
        <v>0</v>
      </c>
      <c r="F150" s="79">
        <f t="shared" si="5"/>
        <v>6.881718333333333</v>
      </c>
      <c r="G150" s="80"/>
    </row>
    <row r="151" spans="1:7" ht="6" customHeight="1" hidden="1">
      <c r="A151" s="81" t="s">
        <v>43</v>
      </c>
      <c r="B151" s="81"/>
      <c r="C151" s="107">
        <v>0</v>
      </c>
      <c r="D151" s="108">
        <v>0</v>
      </c>
      <c r="E151" s="83">
        <v>0</v>
      </c>
      <c r="F151" s="79" t="e">
        <f t="shared" si="5"/>
        <v>#DIV/0!</v>
      </c>
      <c r="G151" s="80" t="e">
        <f t="shared" si="6"/>
        <v>#DIV/0!</v>
      </c>
    </row>
    <row r="152" spans="1:7" s="7" customFormat="1" ht="14.25" customHeight="1" hidden="1">
      <c r="A152" s="84" t="s">
        <v>58</v>
      </c>
      <c r="B152" s="84"/>
      <c r="C152" s="87">
        <v>0</v>
      </c>
      <c r="D152" s="88">
        <v>0</v>
      </c>
      <c r="E152" s="88">
        <v>0</v>
      </c>
      <c r="F152" s="79" t="e">
        <f t="shared" si="5"/>
        <v>#DIV/0!</v>
      </c>
      <c r="G152" s="80" t="e">
        <f t="shared" si="6"/>
        <v>#DIV/0!</v>
      </c>
    </row>
    <row r="153" spans="1:7" ht="13.5" hidden="1">
      <c r="A153" s="81" t="s">
        <v>71</v>
      </c>
      <c r="B153" s="81"/>
      <c r="C153" s="82"/>
      <c r="D153" s="83"/>
      <c r="E153" s="83"/>
      <c r="F153" s="79" t="e">
        <f t="shared" si="5"/>
        <v>#DIV/0!</v>
      </c>
      <c r="G153" s="80" t="e">
        <f t="shared" si="6"/>
        <v>#DIV/0!</v>
      </c>
    </row>
    <row r="154" spans="1:7" s="4" customFormat="1" ht="13.5">
      <c r="A154" s="78" t="s">
        <v>129</v>
      </c>
      <c r="B154" s="78"/>
      <c r="C154" s="89">
        <v>900000</v>
      </c>
      <c r="D154" s="86">
        <v>0</v>
      </c>
      <c r="E154" s="86">
        <v>0</v>
      </c>
      <c r="F154" s="79">
        <f t="shared" si="5"/>
        <v>0</v>
      </c>
      <c r="G154" s="80"/>
    </row>
    <row r="155" spans="1:7" s="4" customFormat="1" ht="13.5" customHeight="1">
      <c r="A155" s="78" t="s">
        <v>17</v>
      </c>
      <c r="B155" s="78"/>
      <c r="C155" s="105">
        <v>377555841.2</v>
      </c>
      <c r="D155" s="106">
        <v>157985449.61</v>
      </c>
      <c r="E155" s="86">
        <v>141351458.99</v>
      </c>
      <c r="F155" s="79">
        <f t="shared" si="5"/>
        <v>41.844260469621894</v>
      </c>
      <c r="G155" s="80">
        <f t="shared" si="6"/>
        <v>111.76782379103479</v>
      </c>
    </row>
    <row r="156" spans="1:7" ht="14.25" customHeight="1">
      <c r="A156" s="81" t="s">
        <v>11</v>
      </c>
      <c r="B156" s="81"/>
      <c r="C156" s="107">
        <v>11013917</v>
      </c>
      <c r="D156" s="108">
        <v>4906553.74</v>
      </c>
      <c r="E156" s="83">
        <v>4755715.37</v>
      </c>
      <c r="F156" s="79">
        <f t="shared" si="5"/>
        <v>44.548671830376065</v>
      </c>
      <c r="G156" s="80">
        <f t="shared" si="6"/>
        <v>103.17172829458043</v>
      </c>
    </row>
    <row r="157" spans="1:7" s="2" customFormat="1" ht="18" customHeight="1">
      <c r="A157" s="37" t="s">
        <v>72</v>
      </c>
      <c r="B157" s="37"/>
      <c r="C157" s="90">
        <v>301676262.2</v>
      </c>
      <c r="D157" s="83">
        <v>152228866.5</v>
      </c>
      <c r="E157" s="83">
        <v>135621468</v>
      </c>
      <c r="F157" s="79">
        <f t="shared" si="5"/>
        <v>50.461002595914564</v>
      </c>
      <c r="G157" s="80">
        <f t="shared" si="6"/>
        <v>112.24540535131209</v>
      </c>
    </row>
    <row r="158" spans="1:7" ht="13.5" hidden="1">
      <c r="A158" s="81" t="s">
        <v>64</v>
      </c>
      <c r="B158" s="81"/>
      <c r="C158" s="82">
        <v>37.9</v>
      </c>
      <c r="D158" s="83">
        <v>0</v>
      </c>
      <c r="E158" s="83">
        <v>0</v>
      </c>
      <c r="F158" s="79">
        <f t="shared" si="5"/>
        <v>0</v>
      </c>
      <c r="G158" s="80" t="e">
        <f t="shared" si="6"/>
        <v>#DIV/0!</v>
      </c>
    </row>
    <row r="159" spans="1:7" s="4" customFormat="1" ht="13.5" customHeight="1">
      <c r="A159" s="78" t="s">
        <v>62</v>
      </c>
      <c r="B159" s="78"/>
      <c r="C159" s="105">
        <v>46607859.86</v>
      </c>
      <c r="D159" s="106">
        <v>16033972.05</v>
      </c>
      <c r="E159" s="86">
        <v>9502264.83</v>
      </c>
      <c r="F159" s="79">
        <f t="shared" si="5"/>
        <v>34.401862900726634</v>
      </c>
      <c r="G159" s="80">
        <f t="shared" si="6"/>
        <v>168.73842538442491</v>
      </c>
    </row>
    <row r="160" spans="1:7" s="2" customFormat="1" ht="15" customHeight="1">
      <c r="A160" s="37" t="s">
        <v>73</v>
      </c>
      <c r="B160" s="37"/>
      <c r="C160" s="90">
        <v>26206189.86</v>
      </c>
      <c r="D160" s="83">
        <v>14630450.72</v>
      </c>
      <c r="E160" s="83">
        <v>9502264.83</v>
      </c>
      <c r="F160" s="79">
        <f t="shared" si="5"/>
        <v>55.82822530920946</v>
      </c>
      <c r="G160" s="80">
        <f t="shared" si="6"/>
        <v>153.9680379545894</v>
      </c>
    </row>
    <row r="161" spans="1:7" s="2" customFormat="1" ht="13.5" hidden="1">
      <c r="A161" s="37" t="s">
        <v>65</v>
      </c>
      <c r="B161" s="37"/>
      <c r="C161" s="90"/>
      <c r="D161" s="83"/>
      <c r="E161" s="83"/>
      <c r="F161" s="79" t="e">
        <f t="shared" si="5"/>
        <v>#DIV/0!</v>
      </c>
      <c r="G161" s="80" t="e">
        <f t="shared" si="6"/>
        <v>#DIV/0!</v>
      </c>
    </row>
    <row r="162" spans="1:7" s="13" customFormat="1" ht="16.5" customHeight="1">
      <c r="A162" s="91" t="s">
        <v>57</v>
      </c>
      <c r="B162" s="91"/>
      <c r="C162" s="109">
        <v>20401670</v>
      </c>
      <c r="D162" s="110">
        <v>1403521.33</v>
      </c>
      <c r="E162" s="88">
        <v>0</v>
      </c>
      <c r="F162" s="79">
        <f t="shared" si="5"/>
        <v>6.879443349490508</v>
      </c>
      <c r="G162" s="80"/>
    </row>
    <row r="163" spans="1:7" s="4" customFormat="1" ht="17.25" customHeight="1">
      <c r="A163" s="78" t="s">
        <v>18</v>
      </c>
      <c r="B163" s="78"/>
      <c r="C163" s="85">
        <f>C164+C165+C168+C170</f>
        <v>14821302.74</v>
      </c>
      <c r="D163" s="86">
        <f>D164+D165+D168+D170</f>
        <v>6103992.25</v>
      </c>
      <c r="E163" s="86">
        <f>E164+E165+E168+E170</f>
        <v>9711394.64</v>
      </c>
      <c r="F163" s="79">
        <f t="shared" si="5"/>
        <v>41.183911813139304</v>
      </c>
      <c r="G163" s="80">
        <f t="shared" si="6"/>
        <v>62.85392033043773</v>
      </c>
    </row>
    <row r="164" spans="1:7" ht="12.75" customHeight="1">
      <c r="A164" s="81" t="s">
        <v>19</v>
      </c>
      <c r="B164" s="81"/>
      <c r="C164" s="107">
        <v>150000</v>
      </c>
      <c r="D164" s="108">
        <v>58271.28</v>
      </c>
      <c r="E164" s="83">
        <v>68367.46</v>
      </c>
      <c r="F164" s="79">
        <f t="shared" si="5"/>
        <v>38.847519999999996</v>
      </c>
      <c r="G164" s="80">
        <f t="shared" si="6"/>
        <v>85.23247755584308</v>
      </c>
    </row>
    <row r="165" spans="1:7" ht="17.25" customHeight="1">
      <c r="A165" s="81" t="s">
        <v>20</v>
      </c>
      <c r="B165" s="81"/>
      <c r="C165" s="107">
        <v>13184854.48</v>
      </c>
      <c r="D165" s="108">
        <v>4880734.89</v>
      </c>
      <c r="E165" s="83">
        <v>9347734.61</v>
      </c>
      <c r="F165" s="79">
        <f t="shared" si="5"/>
        <v>37.0177380220885</v>
      </c>
      <c r="G165" s="80">
        <f t="shared" si="6"/>
        <v>52.213023728537365</v>
      </c>
    </row>
    <row r="166" spans="1:7" ht="15.75" customHeight="1" hidden="1">
      <c r="A166" s="81" t="s">
        <v>56</v>
      </c>
      <c r="B166" s="81"/>
      <c r="C166" s="82"/>
      <c r="D166" s="83"/>
      <c r="E166" s="83"/>
      <c r="F166" s="79" t="e">
        <f t="shared" si="5"/>
        <v>#DIV/0!</v>
      </c>
      <c r="G166" s="80" t="e">
        <f t="shared" si="6"/>
        <v>#DIV/0!</v>
      </c>
    </row>
    <row r="167" spans="1:7" ht="0.75" customHeight="1" hidden="1">
      <c r="A167" s="92" t="s">
        <v>57</v>
      </c>
      <c r="B167" s="92"/>
      <c r="C167" s="93"/>
      <c r="D167" s="94"/>
      <c r="E167" s="94"/>
      <c r="F167" s="79" t="e">
        <f t="shared" si="5"/>
        <v>#DIV/0!</v>
      </c>
      <c r="G167" s="80" t="e">
        <f t="shared" si="6"/>
        <v>#DIV/0!</v>
      </c>
    </row>
    <row r="168" spans="1:7" ht="12.75" customHeight="1">
      <c r="A168" s="81" t="s">
        <v>40</v>
      </c>
      <c r="B168" s="81"/>
      <c r="C168" s="107">
        <v>1281448.26</v>
      </c>
      <c r="D168" s="108">
        <v>1120691.08</v>
      </c>
      <c r="E168" s="83">
        <v>202002.57</v>
      </c>
      <c r="F168" s="79">
        <f t="shared" si="5"/>
        <v>87.45503934743336</v>
      </c>
      <c r="G168" s="80">
        <f t="shared" si="6"/>
        <v>554.7905058831677</v>
      </c>
    </row>
    <row r="169" spans="1:7" ht="15" customHeight="1" hidden="1">
      <c r="A169" s="92" t="s">
        <v>57</v>
      </c>
      <c r="B169" s="92"/>
      <c r="C169" s="93"/>
      <c r="D169" s="94"/>
      <c r="E169" s="94"/>
      <c r="F169" s="79" t="e">
        <f t="shared" si="5"/>
        <v>#DIV/0!</v>
      </c>
      <c r="G169" s="80" t="e">
        <f t="shared" si="6"/>
        <v>#DIV/0!</v>
      </c>
    </row>
    <row r="170" spans="1:7" ht="15" customHeight="1">
      <c r="A170" s="81" t="s">
        <v>91</v>
      </c>
      <c r="B170" s="81"/>
      <c r="C170" s="107">
        <v>205000</v>
      </c>
      <c r="D170" s="108">
        <v>44295</v>
      </c>
      <c r="E170" s="83">
        <v>93290</v>
      </c>
      <c r="F170" s="79">
        <f t="shared" si="5"/>
        <v>21.60731707317073</v>
      </c>
      <c r="G170" s="80">
        <f t="shared" si="6"/>
        <v>47.48097330903634</v>
      </c>
    </row>
    <row r="171" spans="1:7" s="4" customFormat="1" ht="13.5" customHeight="1">
      <c r="A171" s="78" t="s">
        <v>50</v>
      </c>
      <c r="B171" s="78"/>
      <c r="C171" s="105">
        <v>795000</v>
      </c>
      <c r="D171" s="106">
        <v>750000</v>
      </c>
      <c r="E171" s="86">
        <v>210000</v>
      </c>
      <c r="F171" s="79">
        <f t="shared" si="5"/>
        <v>94.33962264150944</v>
      </c>
      <c r="G171" s="80">
        <f t="shared" si="6"/>
        <v>357.14285714285717</v>
      </c>
    </row>
    <row r="172" spans="1:7" ht="15.75" customHeight="1">
      <c r="A172" s="81" t="s">
        <v>72</v>
      </c>
      <c r="B172" s="81"/>
      <c r="C172" s="82">
        <v>795000</v>
      </c>
      <c r="D172" s="83">
        <v>750000</v>
      </c>
      <c r="E172" s="83">
        <v>210000</v>
      </c>
      <c r="F172" s="79">
        <f t="shared" si="5"/>
        <v>94.33962264150944</v>
      </c>
      <c r="G172" s="80">
        <f t="shared" si="6"/>
        <v>357.14285714285717</v>
      </c>
    </row>
    <row r="173" spans="1:7" s="4" customFormat="1" ht="12.75" customHeight="1">
      <c r="A173" s="95" t="s">
        <v>21</v>
      </c>
      <c r="B173" s="95"/>
      <c r="C173" s="96">
        <f>C174+C175+C176</f>
        <v>31705399</v>
      </c>
      <c r="D173" s="97">
        <f>D174+D175+D176</f>
        <v>14428222</v>
      </c>
      <c r="E173" s="97">
        <f>E174+E175+E176</f>
        <v>11407100</v>
      </c>
      <c r="F173" s="79">
        <f t="shared" si="5"/>
        <v>45.507145328781384</v>
      </c>
      <c r="G173" s="80">
        <f t="shared" si="6"/>
        <v>126.48457539602529</v>
      </c>
    </row>
    <row r="174" spans="1:7" s="12" customFormat="1" ht="16.5" customHeight="1">
      <c r="A174" s="98" t="s">
        <v>63</v>
      </c>
      <c r="B174" s="98"/>
      <c r="C174" s="111">
        <v>21884300</v>
      </c>
      <c r="D174" s="112">
        <v>10974600</v>
      </c>
      <c r="E174" s="118">
        <v>10162100</v>
      </c>
      <c r="F174" s="79">
        <f t="shared" si="5"/>
        <v>50.14827981703779</v>
      </c>
      <c r="G174" s="80">
        <f t="shared" si="6"/>
        <v>107.99539465268006</v>
      </c>
    </row>
    <row r="175" spans="1:7" s="12" customFormat="1" ht="15.75" customHeight="1">
      <c r="A175" s="98" t="s">
        <v>181</v>
      </c>
      <c r="B175" s="98"/>
      <c r="C175" s="111">
        <v>6855099</v>
      </c>
      <c r="D175" s="112">
        <v>2290000</v>
      </c>
      <c r="E175" s="118">
        <v>1245000</v>
      </c>
      <c r="F175" s="79">
        <f t="shared" si="5"/>
        <v>33.40579034671855</v>
      </c>
      <c r="G175" s="80">
        <f t="shared" si="6"/>
        <v>183.93574297188755</v>
      </c>
    </row>
    <row r="176" spans="1:7" s="12" customFormat="1" ht="13.5">
      <c r="A176" s="98" t="s">
        <v>134</v>
      </c>
      <c r="B176" s="98"/>
      <c r="C176" s="111">
        <v>2966000</v>
      </c>
      <c r="D176" s="112">
        <v>1163622</v>
      </c>
      <c r="E176" s="118">
        <v>0</v>
      </c>
      <c r="F176" s="79">
        <f t="shared" si="5"/>
        <v>39.23202966958867</v>
      </c>
      <c r="G176" s="80"/>
    </row>
    <row r="177" spans="1:9" s="5" customFormat="1" ht="16.5" customHeight="1">
      <c r="A177" s="67" t="s">
        <v>22</v>
      </c>
      <c r="B177" s="67"/>
      <c r="C177" s="113">
        <f>C130+C135+C138+C140+C147+C155+C159+C163+C171+C173+C154</f>
        <v>554287718.47</v>
      </c>
      <c r="D177" s="113">
        <f>D130+D135+D138+D140+D147+D155+D159+D163+D171+D173+D154</f>
        <v>221606166.62000003</v>
      </c>
      <c r="E177" s="113">
        <f>E130+E135+E138+E140+E147+E155+E159+E163+E171+E173</f>
        <v>192242431.77000004</v>
      </c>
      <c r="F177" s="114">
        <f t="shared" si="5"/>
        <v>39.98034941703189</v>
      </c>
      <c r="G177" s="115">
        <f t="shared" si="6"/>
        <v>115.27432553762684</v>
      </c>
      <c r="H177" s="116"/>
      <c r="I177" s="116"/>
    </row>
    <row r="178" spans="1:7" ht="13.5" hidden="1">
      <c r="A178" s="81" t="s">
        <v>56</v>
      </c>
      <c r="B178" s="81"/>
      <c r="C178" s="99"/>
      <c r="D178" s="83"/>
      <c r="E178" s="83"/>
      <c r="F178" s="79" t="e">
        <f t="shared" si="5"/>
        <v>#DIV/0!</v>
      </c>
      <c r="G178" s="80" t="e">
        <f t="shared" si="6"/>
        <v>#DIV/0!</v>
      </c>
    </row>
    <row r="179" spans="1:7" ht="12.75" customHeight="1">
      <c r="A179" s="92" t="s">
        <v>57</v>
      </c>
      <c r="B179" s="92"/>
      <c r="C179" s="94">
        <f>C134+C137+C142+C144+C149+C152+C162+C167+C169+C173</f>
        <v>74935379</v>
      </c>
      <c r="D179" s="94">
        <f>D134+D137+D142+D144+D149+D152+D162+D167+D169+D173</f>
        <v>16632380.33</v>
      </c>
      <c r="E179" s="94">
        <f>E134+E137+E142+E144+E149+E152+E162+E167+E169+E173</f>
        <v>12006843</v>
      </c>
      <c r="F179" s="79">
        <f t="shared" si="5"/>
        <v>22.195631158414507</v>
      </c>
      <c r="G179" s="80">
        <f t="shared" si="6"/>
        <v>138.52417600529964</v>
      </c>
    </row>
    <row r="180" spans="1:7" ht="20.25" customHeight="1">
      <c r="A180" s="81" t="s">
        <v>24</v>
      </c>
      <c r="B180" s="81"/>
      <c r="C180" s="99">
        <f>C127-C177</f>
        <v>-11020483</v>
      </c>
      <c r="D180" s="83">
        <f>D127-D177</f>
        <v>-11193711.430000037</v>
      </c>
      <c r="E180" s="83">
        <f>E127-E177</f>
        <v>1221102.0699999332</v>
      </c>
      <c r="F180" s="79"/>
      <c r="G180" s="80"/>
    </row>
    <row r="181" spans="1:7" ht="13.5">
      <c r="A181" s="100"/>
      <c r="B181" s="100"/>
      <c r="C181" s="101"/>
      <c r="D181" s="101"/>
      <c r="E181" s="101"/>
      <c r="F181" s="102"/>
      <c r="G181" s="103"/>
    </row>
    <row r="182" spans="1:7" s="3" customFormat="1" ht="13.5">
      <c r="A182" s="100" t="s">
        <v>120</v>
      </c>
      <c r="B182" s="100"/>
      <c r="C182" s="104"/>
      <c r="D182" s="101"/>
      <c r="E182" s="101"/>
      <c r="F182" s="133" t="s">
        <v>121</v>
      </c>
      <c r="G182" s="133"/>
    </row>
  </sheetData>
  <sheetProtection/>
  <mergeCells count="4">
    <mergeCell ref="A1:G1"/>
    <mergeCell ref="F2:G2"/>
    <mergeCell ref="A129:G129"/>
    <mergeCell ref="F182:G182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8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2018-07-09T05:47:24Z</cp:lastPrinted>
  <dcterms:created xsi:type="dcterms:W3CDTF">2006-03-13T07:15:44Z</dcterms:created>
  <dcterms:modified xsi:type="dcterms:W3CDTF">2018-07-09T05:47:26Z</dcterms:modified>
  <cp:category/>
  <cp:version/>
  <cp:contentType/>
  <cp:contentStatus/>
</cp:coreProperties>
</file>