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tabRatio="834" firstSheet="1" activeTab="12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" sheetId="13" r:id="rId13"/>
  </sheets>
  <definedNames>
    <definedName name="_xlnm.Print_Area" localSheetId="0">'Анастасово'!$A$1:$E$65</definedName>
    <definedName name="_xlnm.Print_Area" localSheetId="1">'Козловка'!$A$1:$E$66</definedName>
    <definedName name="_xlnm.Print_Area" localSheetId="2">'Кудеиха'!$A$1:$E$65</definedName>
    <definedName name="_xlnm.Print_Area" localSheetId="3">'Мишуково'!$A$1:$E$65</definedName>
    <definedName name="_xlnm.Print_Area" localSheetId="4">'Напольное'!$A$1:$E$65</definedName>
    <definedName name="_xlnm.Print_Area" localSheetId="5">'Никулино'!$A$1:$E$65</definedName>
    <definedName name="_xlnm.Print_Area" localSheetId="6">'Октябрьское'!$A$1:$E$66</definedName>
    <definedName name="_xlnm.Print_Area" localSheetId="7">'Порецкое'!$A$1:$E$71</definedName>
    <definedName name="_xlnm.Print_Area" localSheetId="8">'Рындино'!$A$1:$E$67</definedName>
    <definedName name="_xlnm.Print_Area" localSheetId="12">'Свод'!$A$1:$E$65</definedName>
    <definedName name="_xlnm.Print_Area" localSheetId="9">'Семеновское'!$A$1:$E$66</definedName>
    <definedName name="_xlnm.Print_Area" localSheetId="10">'Сиява'!$A$1:$E$67</definedName>
    <definedName name="_xlnm.Print_Area" localSheetId="11">'Сыреси'!$A$1:$E$66</definedName>
  </definedNames>
  <calcPr fullCalcOnLoad="1"/>
</workbook>
</file>

<file path=xl/sharedStrings.xml><?xml version="1.0" encoding="utf-8"?>
<sst xmlns="http://schemas.openxmlformats.org/spreadsheetml/2006/main" count="1157" uniqueCount="99">
  <si>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</si>
  <si>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</si>
  <si>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</si>
  <si>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</si>
  <si>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</si>
  <si>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</si>
  <si>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</si>
  <si>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</si>
  <si>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</si>
  <si>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</si>
  <si>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</si>
  <si>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</si>
  <si>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</si>
  <si>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</si>
  <si>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</si>
  <si>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</si>
  <si>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</si>
  <si>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</si>
  <si>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</si>
  <si>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</si>
  <si>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</si>
  <si>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</si>
  <si>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</si>
  <si>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</si>
  <si>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</si>
  <si>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</si>
  <si>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</si>
  <si>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</si>
  <si>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</si>
  <si>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</si>
  <si>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</si>
  <si>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</si>
  <si>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</si>
  <si>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</si>
  <si>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</si>
  <si>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</si>
  <si>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</si>
  <si>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</si>
  <si>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</si>
  <si>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</si>
  <si>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</si>
  <si>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</si>
  <si>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</si>
  <si>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</si>
  <si>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</si>
  <si>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</si>
  <si>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</si>
  <si>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</si>
  <si>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</si>
  <si>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</si>
  <si>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</si>
  <si>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</si>
  <si>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</si>
  <si>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</si>
  <si>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</si>
  <si>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</si>
  <si>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</si>
  <si>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</si>
  <si>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</si>
  <si>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</si>
  <si>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</si>
  <si>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</si>
  <si>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</si>
  <si>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</si>
  <si>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</si>
  <si>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</si>
  <si>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</si>
  <si>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</si>
  <si>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>Начальник финансового отдела                                                        Т.И.Андреева</t>
  </si>
  <si>
    <t>Исполнитель вед. специалист-эксперт                                             М.Н.Мясникова</t>
  </si>
  <si>
    <t xml:space="preserve">Начальник финансового отдела </t>
  </si>
  <si>
    <t>_______________________Т.И.Андреева</t>
  </si>
  <si>
    <t>____________________М.Н.Мясникова</t>
  </si>
  <si>
    <t>______________________Т.И.Андреева</t>
  </si>
  <si>
    <t>______________________М.Н.Мясникова</t>
  </si>
  <si>
    <t>Испонитель вед. специалист-эксперт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</si>
  <si>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</si>
  <si>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</si>
  <si>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</si>
  <si>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</si>
  <si>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</si>
  <si>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Испонитель вед. специалист-эксперт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</si>
  <si>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</si>
  <si>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</si>
  <si>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</si>
  <si>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аналитических индикаторов, характеризующих состояние бюджета Анастасовского сельского поселения за 9 месяцев 2018 года</t>
  </si>
  <si>
    <t>аналитических индикаторов, характеризующих состояние бюджета Козловского сельского поселения за 9 месяцев 2018 года</t>
  </si>
  <si>
    <t>Иные межбюджетные трансферты</t>
  </si>
  <si>
    <t>аналитических индикаторов, характеризующих состояние бюджета Кудеихинского сельского поселения за 9 месяцев 2018 год</t>
  </si>
  <si>
    <t>аналитических индикаторов, характеризующих состояние бюджета Мишуковского сельского поселения за 9 месяцев 2018 год</t>
  </si>
  <si>
    <t>аналитических индикаторов, характеризующих состояние бюджета Наполновского сельского поселения за 9 месяцев 2018 год</t>
  </si>
  <si>
    <t>аналитических индикаторов, характеризующих состояние бюджета Никулинского сельского поселения за 9 месяцев  2018 год</t>
  </si>
  <si>
    <t>аналитических индикаторов, характеризующих состояние бюджета Октябрьского сельского поселения за 9 месяцев  2018 год</t>
  </si>
  <si>
    <t>аналитических индикаторов, характеризующих состояние бюджета Порецкого сельского поселения за 9 месяцев 2018 год</t>
  </si>
  <si>
    <t>аналитических индикаторов, характеризующих состояние бюджета Рындинского сельского поселения за 9 месяцев 2018 год</t>
  </si>
  <si>
    <t>аналитических индикаторов, характеризующих состояние бюджета Семеновского сельского поселения за 9 месяцев 2018 год</t>
  </si>
  <si>
    <t>аналитических индикаторов, характеризующих состояние бюджета Сиявского сельского поселения за 9 месяцев 2018 год</t>
  </si>
  <si>
    <t>аналитических индикаторов, характеризующих состояние бюджета Сыресинского сельского поселения за 9 месяцев 2018 год</t>
  </si>
  <si>
    <t>аналитических индикаторов, характеризующих состояние бюджетов сельских поселений за 9 месяцев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</si>
</sst>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9">
      <selection activeCell="E36" sqref="E3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7" t="s">
        <v>2</v>
      </c>
      <c r="B1" s="57"/>
      <c r="C1" s="57"/>
      <c r="D1" s="57"/>
      <c r="E1" s="57"/>
    </row>
    <row r="2" spans="1:5" ht="12.75">
      <c r="A2" s="57" t="s">
        <v>85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B6+B23+B29</f>
        <v>2575708</v>
      </c>
      <c r="C5" s="4">
        <f>C6+C23+C29</f>
        <v>1684404.01</v>
      </c>
      <c r="D5" s="8">
        <f>C5/B5*100</f>
        <v>65.39576729970943</v>
      </c>
      <c r="E5" s="3" t="s">
        <v>8</v>
      </c>
      <c r="F5" s="17"/>
      <c r="G5" s="18"/>
    </row>
    <row r="6" spans="1:7" ht="12.75">
      <c r="A6" s="20" t="s">
        <v>9</v>
      </c>
      <c r="B6" s="34">
        <f>B8+B9+B12+B13+B17+B18+B14+B16+B19+B20+B22+B21+B15</f>
        <v>705000</v>
      </c>
      <c r="C6" s="34">
        <f>C8+C9+C12+C13+C17+C18+C14+C16+C19+C20+C22+C21+C15</f>
        <v>516808.53</v>
      </c>
      <c r="D6" s="8">
        <f aca="true" t="shared" si="0" ref="D6:D44">C6/B6*100</f>
        <v>73.3061744680851</v>
      </c>
      <c r="E6" s="6"/>
      <c r="F6" s="17"/>
      <c r="G6" s="17"/>
    </row>
    <row r="7" spans="1:7" ht="12" customHeight="1">
      <c r="A7" s="22" t="s">
        <v>10</v>
      </c>
      <c r="B7" s="45"/>
      <c r="C7" s="33"/>
      <c r="D7" s="11"/>
      <c r="E7" s="24"/>
      <c r="F7" s="17"/>
      <c r="G7" s="17"/>
    </row>
    <row r="8" spans="1:7" ht="12" customHeight="1">
      <c r="A8" s="22" t="s">
        <v>11</v>
      </c>
      <c r="B8" s="45">
        <v>54900</v>
      </c>
      <c r="C8" s="33">
        <v>46414.5</v>
      </c>
      <c r="D8" s="11">
        <f t="shared" si="0"/>
        <v>84.54371584699454</v>
      </c>
      <c r="E8" s="12"/>
      <c r="F8" s="26"/>
      <c r="G8" s="17"/>
    </row>
    <row r="9" spans="1:7" ht="12" customHeight="1">
      <c r="A9" s="22" t="s">
        <v>12</v>
      </c>
      <c r="B9" s="33">
        <f>B11</f>
        <v>2500</v>
      </c>
      <c r="C9" s="33">
        <f>C11</f>
        <v>9120.6</v>
      </c>
      <c r="D9" s="11">
        <f t="shared" si="0"/>
        <v>364.824</v>
      </c>
      <c r="E9" s="12"/>
      <c r="F9" s="17"/>
      <c r="G9" s="17"/>
    </row>
    <row r="10" spans="1:7" ht="12" customHeight="1">
      <c r="A10" s="22" t="s">
        <v>10</v>
      </c>
      <c r="B10" s="45"/>
      <c r="C10" s="46"/>
      <c r="D10" s="11"/>
      <c r="E10" s="12"/>
      <c r="F10" s="17"/>
      <c r="G10" s="17"/>
    </row>
    <row r="11" spans="1:7" ht="12" customHeight="1">
      <c r="A11" s="10" t="s">
        <v>13</v>
      </c>
      <c r="B11" s="45">
        <v>2500</v>
      </c>
      <c r="C11" s="33">
        <v>9120.6</v>
      </c>
      <c r="D11" s="11">
        <f t="shared" si="0"/>
        <v>364.824</v>
      </c>
      <c r="E11" s="3"/>
      <c r="F11" s="17"/>
      <c r="G11" s="17"/>
    </row>
    <row r="12" spans="1:7" ht="12" customHeight="1">
      <c r="A12" s="22" t="s">
        <v>14</v>
      </c>
      <c r="B12" s="45">
        <v>38600</v>
      </c>
      <c r="C12" s="33">
        <v>13283.55</v>
      </c>
      <c r="D12" s="11">
        <f t="shared" si="0"/>
        <v>34.413341968911915</v>
      </c>
      <c r="E12" s="3"/>
      <c r="F12" s="17"/>
      <c r="G12" s="17"/>
    </row>
    <row r="13" spans="1:7" ht="12" customHeight="1">
      <c r="A13" s="22" t="s">
        <v>0</v>
      </c>
      <c r="B13" s="45">
        <v>198000</v>
      </c>
      <c r="C13" s="33">
        <v>141302.84</v>
      </c>
      <c r="D13" s="11">
        <f t="shared" si="0"/>
        <v>71.36507070707071</v>
      </c>
      <c r="E13" s="3"/>
      <c r="F13" s="17"/>
      <c r="G13" s="17"/>
    </row>
    <row r="14" spans="1:7" s="19" customFormat="1" ht="12.75">
      <c r="A14" s="22" t="s">
        <v>16</v>
      </c>
      <c r="B14" s="45">
        <v>0</v>
      </c>
      <c r="C14" s="33">
        <v>2300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5">
        <v>211000</v>
      </c>
      <c r="C15" s="33">
        <v>164612.53</v>
      </c>
      <c r="D15" s="11">
        <f>C15/B15*100</f>
        <v>78.01541706161137</v>
      </c>
      <c r="E15" s="6"/>
      <c r="F15" s="17"/>
      <c r="G15" s="17"/>
    </row>
    <row r="16" spans="1:7" ht="12" customHeight="1">
      <c r="A16" s="22" t="s">
        <v>57</v>
      </c>
      <c r="B16" s="45">
        <v>0</v>
      </c>
      <c r="C16" s="33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5">
        <v>200000</v>
      </c>
      <c r="C17" s="33">
        <v>139774.51</v>
      </c>
      <c r="D17" s="11">
        <f t="shared" si="0"/>
        <v>69.88725500000001</v>
      </c>
      <c r="E17" s="6"/>
      <c r="F17" s="17"/>
      <c r="G17" s="17"/>
    </row>
    <row r="18" spans="1:7" s="19" customFormat="1" ht="12.75">
      <c r="A18" s="22" t="s">
        <v>53</v>
      </c>
      <c r="B18" s="45">
        <v>0</v>
      </c>
      <c r="C18" s="33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5">
        <v>0</v>
      </c>
      <c r="C19" s="33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5">
        <v>0</v>
      </c>
      <c r="C20" s="33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5">
        <v>0</v>
      </c>
      <c r="C21" s="33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5">
        <v>0</v>
      </c>
      <c r="C22" s="33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45">
        <f>B25+B26+B27+B28</f>
        <v>1870708</v>
      </c>
      <c r="C23" s="45">
        <f>C25+C26+C27+C28</f>
        <v>1167595.48</v>
      </c>
      <c r="D23" s="11">
        <f t="shared" si="0"/>
        <v>62.414630182797104</v>
      </c>
      <c r="E23" s="6"/>
      <c r="F23" s="17"/>
      <c r="G23" s="17"/>
    </row>
    <row r="24" spans="1:7" s="19" customFormat="1" ht="11.25" customHeight="1">
      <c r="A24" s="22" t="s">
        <v>10</v>
      </c>
      <c r="B24" s="45"/>
      <c r="C24" s="33"/>
      <c r="D24" s="11">
        <v>0</v>
      </c>
      <c r="E24" s="6"/>
      <c r="F24" s="17"/>
      <c r="G24" s="17"/>
    </row>
    <row r="25" spans="1:7" s="19" customFormat="1" ht="12.75">
      <c r="A25" s="22" t="s">
        <v>18</v>
      </c>
      <c r="B25" s="45">
        <v>1139200</v>
      </c>
      <c r="C25" s="33">
        <v>547200</v>
      </c>
      <c r="D25" s="11">
        <f t="shared" si="0"/>
        <v>48.03370786516854</v>
      </c>
      <c r="E25" s="6"/>
      <c r="F25" s="17"/>
      <c r="G25" s="17"/>
    </row>
    <row r="26" spans="1:7" s="19" customFormat="1" ht="12.75">
      <c r="A26" s="22" t="s">
        <v>19</v>
      </c>
      <c r="B26" s="45">
        <v>559508</v>
      </c>
      <c r="C26" s="33">
        <v>450395.48</v>
      </c>
      <c r="D26" s="11">
        <f t="shared" si="0"/>
        <v>80.49848795727674</v>
      </c>
      <c r="E26" s="6"/>
      <c r="F26" s="17"/>
      <c r="G26" s="17"/>
    </row>
    <row r="27" spans="1:7" s="19" customFormat="1" ht="12.75">
      <c r="A27" s="22" t="s">
        <v>61</v>
      </c>
      <c r="B27" s="45">
        <v>172000</v>
      </c>
      <c r="C27" s="33">
        <v>170000</v>
      </c>
      <c r="D27" s="11">
        <f t="shared" si="0"/>
        <v>98.83720930232558</v>
      </c>
      <c r="E27" s="6"/>
      <c r="F27" s="17"/>
      <c r="G27" s="17"/>
    </row>
    <row r="28" spans="1:7" s="19" customFormat="1" ht="25.5">
      <c r="A28" s="22" t="s">
        <v>62</v>
      </c>
      <c r="B28" s="45">
        <v>0</v>
      </c>
      <c r="C28" s="33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47">
        <v>0</v>
      </c>
      <c r="C29" s="34">
        <v>0</v>
      </c>
      <c r="D29" s="8">
        <v>0</v>
      </c>
      <c r="E29" s="6"/>
      <c r="F29" s="17"/>
      <c r="G29" s="17"/>
    </row>
    <row r="30" spans="1:7" ht="25.5">
      <c r="A30" s="2" t="s">
        <v>20</v>
      </c>
      <c r="B30" s="48">
        <f>B32+B33+B34+B36+B37+B38+B40+B39+B35</f>
        <v>2575708</v>
      </c>
      <c r="C30" s="48">
        <f>C32+C33+C34+C36+C37+C38+C40+C39+C35</f>
        <v>1652831.18</v>
      </c>
      <c r="D30" s="8">
        <f t="shared" si="0"/>
        <v>64.16997501269553</v>
      </c>
      <c r="E30" s="6" t="s">
        <v>8</v>
      </c>
      <c r="F30" s="17"/>
      <c r="G30" s="17"/>
    </row>
    <row r="31" spans="1:7" ht="11.25" customHeight="1">
      <c r="A31" s="5" t="s">
        <v>10</v>
      </c>
      <c r="B31" s="21"/>
      <c r="C31" s="21"/>
      <c r="D31" s="8"/>
      <c r="E31" s="6"/>
      <c r="F31" s="17"/>
      <c r="G31" s="17"/>
    </row>
    <row r="32" spans="1:7" ht="25.5">
      <c r="A32" s="7" t="s">
        <v>21</v>
      </c>
      <c r="B32" s="21">
        <v>1139646</v>
      </c>
      <c r="C32" s="21">
        <v>740176.83</v>
      </c>
      <c r="D32" s="8">
        <f t="shared" si="0"/>
        <v>64.94796015604845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63008.48</v>
      </c>
      <c r="D33" s="8">
        <f t="shared" si="0"/>
        <v>89.86191651097451</v>
      </c>
      <c r="E33" s="6" t="s">
        <v>8</v>
      </c>
      <c r="F33" s="17"/>
      <c r="G33" s="17"/>
    </row>
    <row r="34" spans="1:7" ht="25.5">
      <c r="A34" s="30" t="s">
        <v>23</v>
      </c>
      <c r="B34" s="21">
        <v>1270</v>
      </c>
      <c r="C34" s="21">
        <v>1270</v>
      </c>
      <c r="D34" s="8">
        <f t="shared" si="0"/>
        <v>100</v>
      </c>
      <c r="E34" s="6" t="s">
        <v>8</v>
      </c>
      <c r="F34" s="17"/>
      <c r="G34" s="17"/>
    </row>
    <row r="35" spans="1:7" ht="25.5">
      <c r="A35" s="30" t="s">
        <v>51</v>
      </c>
      <c r="B35" s="21">
        <v>332100</v>
      </c>
      <c r="C35" s="21">
        <v>76765</v>
      </c>
      <c r="D35" s="8">
        <f>C35/B35*100</f>
        <v>23.11502559470039</v>
      </c>
      <c r="E35" s="6" t="s">
        <v>8</v>
      </c>
      <c r="F35" s="17"/>
      <c r="G35" s="17"/>
    </row>
    <row r="36" spans="1:7" ht="25.5">
      <c r="A36" s="30" t="s">
        <v>24</v>
      </c>
      <c r="B36" s="21">
        <v>847575</v>
      </c>
      <c r="C36" s="21">
        <v>641482.32</v>
      </c>
      <c r="D36" s="8">
        <f t="shared" si="0"/>
        <v>75.68443146624192</v>
      </c>
      <c r="E36" s="6" t="s">
        <v>8</v>
      </c>
      <c r="F36" s="17"/>
      <c r="G36" s="17"/>
    </row>
    <row r="37" spans="1:7" ht="15" customHeight="1">
      <c r="A37" s="30" t="s">
        <v>25</v>
      </c>
      <c r="B37" s="21">
        <v>0</v>
      </c>
      <c r="C37" s="21"/>
      <c r="D37" s="8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170000</v>
      </c>
      <c r="C38" s="21">
        <v>115128.55</v>
      </c>
      <c r="D38" s="8">
        <f t="shared" si="0"/>
        <v>67.72267647058824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8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15000</v>
      </c>
      <c r="D40" s="8">
        <f t="shared" si="0"/>
        <v>100</v>
      </c>
      <c r="E40" s="6" t="s">
        <v>8</v>
      </c>
      <c r="F40" s="17"/>
      <c r="G40" s="17"/>
    </row>
    <row r="41" spans="1:7" ht="25.5">
      <c r="A41" s="28" t="s">
        <v>27</v>
      </c>
      <c r="B41" s="4">
        <f>B30</f>
        <v>2575708</v>
      </c>
      <c r="C41" s="4">
        <f>C30</f>
        <v>1652831.18</v>
      </c>
      <c r="D41" s="8">
        <f t="shared" si="0"/>
        <v>64.16997501269553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8"/>
      <c r="E42" s="24"/>
      <c r="F42" s="17"/>
      <c r="G42" s="17"/>
    </row>
    <row r="43" spans="1:7" ht="12.75">
      <c r="A43" s="5" t="s">
        <v>28</v>
      </c>
      <c r="B43" s="21">
        <f>B41-B44</f>
        <v>2575708</v>
      </c>
      <c r="C43" s="21">
        <f>C41-C44</f>
        <v>1652831.18</v>
      </c>
      <c r="D43" s="9">
        <f t="shared" si="0"/>
        <v>64.16997501269553</v>
      </c>
      <c r="E43" s="3"/>
      <c r="F43" s="17"/>
      <c r="G43" s="17"/>
    </row>
    <row r="44" spans="1:7" ht="12.75">
      <c r="A44" s="5" t="s">
        <v>54</v>
      </c>
      <c r="B44" s="21">
        <v>0</v>
      </c>
      <c r="C44" s="21">
        <v>0</v>
      </c>
      <c r="D44" s="9" t="e">
        <f t="shared" si="0"/>
        <v>#DIV/0!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31572.830000000075</v>
      </c>
      <c r="D45" s="8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8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9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9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9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9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9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9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9">
        <v>0</v>
      </c>
      <c r="E53" s="12"/>
      <c r="F53" s="17"/>
      <c r="G53" s="17"/>
    </row>
    <row r="54" spans="1:7" ht="51">
      <c r="A54" s="22" t="s">
        <v>37</v>
      </c>
      <c r="B54" s="23">
        <v>0</v>
      </c>
      <c r="C54" s="33">
        <v>0</v>
      </c>
      <c r="D54" s="9">
        <v>0</v>
      </c>
      <c r="E54" s="6" t="s">
        <v>36</v>
      </c>
      <c r="F54" s="17"/>
      <c r="G54" s="17"/>
    </row>
    <row r="55" spans="1:7" ht="25.5">
      <c r="A55" s="22" t="s">
        <v>38</v>
      </c>
      <c r="B55" s="23">
        <v>0</v>
      </c>
      <c r="C55" s="33">
        <v>0</v>
      </c>
      <c r="D55" s="9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9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9">
        <v>0</v>
      </c>
      <c r="E57" s="6" t="s">
        <v>41</v>
      </c>
      <c r="F57" s="17"/>
      <c r="G57" s="17"/>
    </row>
    <row r="58" spans="1:7" ht="26.25" customHeight="1">
      <c r="A58" s="22" t="s">
        <v>43</v>
      </c>
      <c r="B58" s="23">
        <v>0</v>
      </c>
      <c r="C58" s="33">
        <v>0</v>
      </c>
      <c r="D58" s="9">
        <v>0</v>
      </c>
      <c r="E58" s="6" t="s">
        <v>44</v>
      </c>
      <c r="F58" s="17"/>
      <c r="G58" s="17"/>
    </row>
    <row r="59" spans="1:7" ht="35.25" customHeight="1">
      <c r="A59" s="22" t="s">
        <v>45</v>
      </c>
      <c r="B59" s="23">
        <v>0</v>
      </c>
      <c r="C59" s="33">
        <v>0</v>
      </c>
      <c r="D59" s="9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9">
        <v>0</v>
      </c>
      <c r="E60" s="6" t="s">
        <v>48</v>
      </c>
      <c r="F60" s="17"/>
      <c r="G60" s="17"/>
    </row>
    <row r="61" spans="1:7" ht="23.25" customHeight="1">
      <c r="A61" s="22" t="s">
        <v>49</v>
      </c>
      <c r="B61" s="23">
        <v>0</v>
      </c>
      <c r="C61" s="33">
        <v>0</v>
      </c>
      <c r="D61" s="9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B6+B24+B30</f>
        <v>2388272</v>
      </c>
      <c r="C5" s="4">
        <f>C6+C24+C30</f>
        <v>1290791.73</v>
      </c>
      <c r="D5" s="3">
        <f aca="true" t="shared" si="0" ref="D5:D45">C5/B5*100</f>
        <v>54.0470989066572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763300</v>
      </c>
      <c r="C6" s="21">
        <f>C8+C9+C12+C13+C17+C18+C14+C16+C20+C21+C23+C22+C15+C19</f>
        <v>484283.88</v>
      </c>
      <c r="D6" s="3">
        <f t="shared" si="0"/>
        <v>63.44607362766933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50400</v>
      </c>
      <c r="C8" s="23">
        <v>34120.66</v>
      </c>
      <c r="D8" s="12">
        <f t="shared" si="0"/>
        <v>67.69972222222222</v>
      </c>
      <c r="E8" s="12"/>
      <c r="F8" s="26"/>
      <c r="G8" s="17"/>
    </row>
    <row r="9" spans="1:7" ht="12.75">
      <c r="A9" s="22" t="s">
        <v>12</v>
      </c>
      <c r="B9" s="23">
        <f>B11</f>
        <v>45600</v>
      </c>
      <c r="C9" s="23">
        <f>C11</f>
        <v>23988.09</v>
      </c>
      <c r="D9" s="12">
        <f t="shared" si="0"/>
        <v>52.605460526315795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45600</v>
      </c>
      <c r="C11" s="23">
        <v>23988.09</v>
      </c>
      <c r="D11" s="12">
        <f t="shared" si="0"/>
        <v>52.605460526315795</v>
      </c>
      <c r="E11" s="3"/>
      <c r="F11" s="17"/>
      <c r="G11" s="17"/>
    </row>
    <row r="12" spans="1:7" ht="12.75">
      <c r="A12" s="22" t="s">
        <v>14</v>
      </c>
      <c r="B12" s="23">
        <v>27300</v>
      </c>
      <c r="C12" s="23">
        <v>5737.88</v>
      </c>
      <c r="D12" s="12">
        <f t="shared" si="0"/>
        <v>21.01787545787546</v>
      </c>
      <c r="E12" s="3"/>
      <c r="F12" s="17"/>
      <c r="G12" s="17"/>
    </row>
    <row r="13" spans="1:7" ht="12.75">
      <c r="A13" s="22" t="s">
        <v>0</v>
      </c>
      <c r="B13" s="23">
        <v>216000</v>
      </c>
      <c r="C13" s="23">
        <v>148229.78</v>
      </c>
      <c r="D13" s="12">
        <f t="shared" si="0"/>
        <v>68.62489814814815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1900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254000</v>
      </c>
      <c r="C15" s="23">
        <v>197867.59</v>
      </c>
      <c r="D15" s="12">
        <f>C15/B15*100</f>
        <v>77.90062598425197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115000</v>
      </c>
      <c r="C17" s="23">
        <v>40318.32</v>
      </c>
      <c r="D17" s="12">
        <f t="shared" si="0"/>
        <v>35.05940869565217</v>
      </c>
      <c r="E17" s="6"/>
      <c r="F17" s="17"/>
      <c r="G17" s="17"/>
    </row>
    <row r="18" spans="1:7" s="19" customFormat="1" ht="12.75">
      <c r="A18" s="22" t="s">
        <v>53</v>
      </c>
      <c r="B18" s="23">
        <v>55000</v>
      </c>
      <c r="C18" s="23">
        <v>30571.56</v>
      </c>
      <c r="D18" s="12">
        <f t="shared" si="0"/>
        <v>55.58465454545455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1550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1624972</v>
      </c>
      <c r="C24" s="23">
        <f>C26+C27+C28+C29</f>
        <v>806507.85</v>
      </c>
      <c r="D24" s="12">
        <f t="shared" si="0"/>
        <v>49.6321075070832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1372500</v>
      </c>
      <c r="C26" s="23">
        <v>706500</v>
      </c>
      <c r="D26" s="12">
        <f t="shared" si="0"/>
        <v>51.47540983606558</v>
      </c>
      <c r="E26" s="6"/>
      <c r="F26" s="17"/>
      <c r="G26" s="17"/>
    </row>
    <row r="27" spans="1:7" s="19" customFormat="1" ht="12.75">
      <c r="A27" s="22" t="s">
        <v>19</v>
      </c>
      <c r="B27" s="23">
        <v>252472</v>
      </c>
      <c r="C27" s="23">
        <v>100007.85</v>
      </c>
      <c r="D27" s="12">
        <f t="shared" si="0"/>
        <v>39.61146186507811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2388272</v>
      </c>
      <c r="C31" s="4">
        <f>C33+C34+C35+C37+C38+C39+C41+C40+C36</f>
        <v>1395872.3399999999</v>
      </c>
      <c r="D31" s="3">
        <f t="shared" si="0"/>
        <v>58.44695830290687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1315384</v>
      </c>
      <c r="C33" s="21">
        <v>768824.73</v>
      </c>
      <c r="D33" s="3">
        <f t="shared" si="0"/>
        <v>58.44869102862737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70117</v>
      </c>
      <c r="C34" s="21">
        <v>59785.85</v>
      </c>
      <c r="D34" s="3">
        <f t="shared" si="0"/>
        <v>85.2658413794087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1000</v>
      </c>
      <c r="C35" s="21">
        <v>550</v>
      </c>
      <c r="D35" s="3">
        <f t="shared" si="0"/>
        <v>55.00000000000001</v>
      </c>
      <c r="E35" s="6" t="s">
        <v>8</v>
      </c>
      <c r="F35" s="17"/>
      <c r="G35" s="17"/>
    </row>
    <row r="36" spans="1:7" ht="25.5">
      <c r="A36" s="30" t="s">
        <v>51</v>
      </c>
      <c r="B36" s="21">
        <v>456300</v>
      </c>
      <c r="C36" s="21">
        <v>294088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125241</v>
      </c>
      <c r="C37" s="21">
        <v>77820.13</v>
      </c>
      <c r="D37" s="3">
        <f t="shared" si="0"/>
        <v>62.136305203567524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410230</v>
      </c>
      <c r="C39" s="21">
        <v>187303.63</v>
      </c>
      <c r="D39" s="3">
        <f t="shared" si="0"/>
        <v>45.65819905906443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>
        <v>0</v>
      </c>
      <c r="E40" s="6" t="s">
        <v>8</v>
      </c>
      <c r="F40" s="17"/>
      <c r="G40" s="17"/>
    </row>
    <row r="41" spans="1:7" ht="25.5">
      <c r="A41" s="30" t="s">
        <v>59</v>
      </c>
      <c r="B41" s="21">
        <v>10000</v>
      </c>
      <c r="C41" s="21">
        <v>7500</v>
      </c>
      <c r="D41" s="3">
        <f t="shared" si="0"/>
        <v>75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2388272</v>
      </c>
      <c r="C42" s="21">
        <f>C31</f>
        <v>1395872.3399999999</v>
      </c>
      <c r="D42" s="3">
        <f t="shared" si="0"/>
        <v>58.44695830290687</v>
      </c>
      <c r="E42" s="6" t="s">
        <v>8</v>
      </c>
      <c r="F42" s="17"/>
      <c r="G42" s="17"/>
    </row>
    <row r="43" spans="1:7" ht="12.75">
      <c r="A43" s="22" t="s">
        <v>10</v>
      </c>
      <c r="B43" s="23">
        <v>0</v>
      </c>
      <c r="C43" s="23">
        <v>0</v>
      </c>
      <c r="D43" s="3">
        <v>0</v>
      </c>
      <c r="E43" s="24"/>
      <c r="F43" s="17"/>
      <c r="G43" s="17"/>
    </row>
    <row r="44" spans="1:7" ht="12.75">
      <c r="A44" s="5" t="s">
        <v>28</v>
      </c>
      <c r="B44" s="21">
        <f>B42-B45</f>
        <v>2355772</v>
      </c>
      <c r="C44" s="21">
        <f>C42-C45</f>
        <v>1363372.3399999999</v>
      </c>
      <c r="D44" s="6">
        <f t="shared" si="0"/>
        <v>57.87369660561378</v>
      </c>
      <c r="E44" s="3"/>
      <c r="F44" s="17"/>
      <c r="G44" s="17"/>
    </row>
    <row r="45" spans="1:7" s="19" customFormat="1" ht="12.75">
      <c r="A45" s="2" t="s">
        <v>54</v>
      </c>
      <c r="B45" s="4">
        <v>32500</v>
      </c>
      <c r="C45" s="4">
        <v>32500</v>
      </c>
      <c r="D45" s="3">
        <f t="shared" si="0"/>
        <v>100</v>
      </c>
      <c r="E45" s="3"/>
      <c r="F45" s="18"/>
      <c r="G45" s="18"/>
    </row>
    <row r="46" spans="1:7" ht="49.5" customHeight="1">
      <c r="A46" s="5" t="s">
        <v>64</v>
      </c>
      <c r="B46" s="21">
        <f>B5-B31</f>
        <v>0</v>
      </c>
      <c r="C46" s="21">
        <f>C5-C31</f>
        <v>-105080.60999999987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4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5.2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70</v>
      </c>
      <c r="B64" s="58" t="s">
        <v>73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75</v>
      </c>
      <c r="B66" s="58" t="s">
        <v>74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B6+B25+B31</f>
        <v>2871952</v>
      </c>
      <c r="C5" s="4">
        <f>C6+C25+C31</f>
        <v>1457441.54</v>
      </c>
      <c r="D5" s="3">
        <f aca="true" t="shared" si="0" ref="D5:D46">C5/B5*100</f>
        <v>50.74741987331265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656900</v>
      </c>
      <c r="C6" s="21">
        <f>C8+C9+C12+C13+C18+C19+C14+C16+C20+C21+C24+C22+C15+C23+C17</f>
        <v>585497.39</v>
      </c>
      <c r="D6" s="3">
        <f t="shared" si="0"/>
        <v>89.1303683970163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26700</v>
      </c>
      <c r="C8" s="23">
        <v>12801.38</v>
      </c>
      <c r="D8" s="12">
        <f t="shared" si="0"/>
        <v>47.94524344569288</v>
      </c>
      <c r="E8" s="12"/>
      <c r="F8" s="26"/>
      <c r="G8" s="17"/>
    </row>
    <row r="9" spans="1:7" ht="12.75">
      <c r="A9" s="22" t="s">
        <v>12</v>
      </c>
      <c r="B9" s="23">
        <f>B11</f>
        <v>200</v>
      </c>
      <c r="C9" s="23">
        <f>C11</f>
        <v>9765.54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200</v>
      </c>
      <c r="C11" s="23">
        <v>9765.54</v>
      </c>
      <c r="D11" s="12"/>
      <c r="E11" s="3"/>
      <c r="F11" s="17"/>
      <c r="G11" s="17"/>
    </row>
    <row r="12" spans="1:7" ht="12.75">
      <c r="A12" s="22" t="s">
        <v>14</v>
      </c>
      <c r="B12" s="23">
        <v>30000</v>
      </c>
      <c r="C12" s="23">
        <v>3397.29</v>
      </c>
      <c r="D12" s="12">
        <f t="shared" si="0"/>
        <v>11.3243</v>
      </c>
      <c r="E12" s="3"/>
      <c r="F12" s="17"/>
      <c r="G12" s="17"/>
    </row>
    <row r="13" spans="1:7" ht="12.75">
      <c r="A13" s="22" t="s">
        <v>0</v>
      </c>
      <c r="B13" s="23">
        <v>155000</v>
      </c>
      <c r="C13" s="23">
        <v>37229.38</v>
      </c>
      <c r="D13" s="12">
        <f t="shared" si="0"/>
        <v>24.018954838709675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800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433000</v>
      </c>
      <c r="C15" s="23">
        <v>337538.85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83</v>
      </c>
      <c r="B17" s="23"/>
      <c r="C17" s="23">
        <v>3065.25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12000</v>
      </c>
      <c r="C18" s="23">
        <v>180899.7</v>
      </c>
      <c r="D18" s="12">
        <f t="shared" si="0"/>
        <v>1507.4975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2215052</v>
      </c>
      <c r="C25" s="23">
        <f>C27+C28+C29+C30</f>
        <v>871944.15</v>
      </c>
      <c r="D25" s="12">
        <f t="shared" si="0"/>
        <v>39.364500246495346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1495200</v>
      </c>
      <c r="C27" s="23">
        <v>485000</v>
      </c>
      <c r="D27" s="12">
        <f t="shared" si="0"/>
        <v>32.437132156233275</v>
      </c>
      <c r="E27" s="6"/>
      <c r="F27" s="17"/>
      <c r="G27" s="17"/>
    </row>
    <row r="28" spans="1:7" s="19" customFormat="1" ht="12.75">
      <c r="A28" s="22" t="s">
        <v>19</v>
      </c>
      <c r="B28" s="23">
        <v>597862</v>
      </c>
      <c r="C28" s="23">
        <v>354344.15</v>
      </c>
      <c r="D28" s="12">
        <f t="shared" si="0"/>
        <v>59.26855194007982</v>
      </c>
      <c r="E28" s="6"/>
      <c r="F28" s="17"/>
      <c r="G28" s="17"/>
    </row>
    <row r="29" spans="1:7" s="19" customFormat="1" ht="12.75">
      <c r="A29" s="22" t="s">
        <v>61</v>
      </c>
      <c r="B29" s="23">
        <v>121990</v>
      </c>
      <c r="C29" s="23">
        <v>32600</v>
      </c>
      <c r="D29" s="12">
        <f t="shared" si="0"/>
        <v>26.72350192638741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2871952</v>
      </c>
      <c r="C32" s="4">
        <f>C34+C35+C36+C38+C39+C40+C42+C41+C37</f>
        <v>1486573.4300000002</v>
      </c>
      <c r="D32" s="3">
        <f t="shared" si="0"/>
        <v>51.761778400196114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1455613</v>
      </c>
      <c r="C34" s="21">
        <v>818174.56</v>
      </c>
      <c r="D34" s="3">
        <f t="shared" si="0"/>
        <v>56.2082476592336</v>
      </c>
      <c r="E34" s="6" t="s">
        <v>8</v>
      </c>
      <c r="F34" s="17"/>
      <c r="G34" s="17"/>
    </row>
    <row r="35" spans="1:7" ht="25.5">
      <c r="A35" s="7" t="s">
        <v>22</v>
      </c>
      <c r="B35" s="21">
        <v>70117</v>
      </c>
      <c r="C35" s="21">
        <v>63076.15</v>
      </c>
      <c r="D35" s="3">
        <f t="shared" si="0"/>
        <v>89.95842662977594</v>
      </c>
      <c r="E35" s="6" t="s">
        <v>8</v>
      </c>
      <c r="F35" s="17"/>
      <c r="G35" s="17"/>
    </row>
    <row r="36" spans="1:7" ht="25.5">
      <c r="A36" s="30" t="s">
        <v>23</v>
      </c>
      <c r="B36" s="21">
        <v>1000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30" t="s">
        <v>51</v>
      </c>
      <c r="B37" s="21">
        <v>674700</v>
      </c>
      <c r="C37" s="21">
        <v>183268</v>
      </c>
      <c r="D37" s="3"/>
      <c r="E37" s="6" t="s">
        <v>8</v>
      </c>
      <c r="F37" s="17"/>
      <c r="G37" s="17"/>
    </row>
    <row r="38" spans="1:7" ht="25.5">
      <c r="A38" s="30" t="s">
        <v>24</v>
      </c>
      <c r="B38" s="21">
        <v>530522</v>
      </c>
      <c r="C38" s="21">
        <v>410854.72</v>
      </c>
      <c r="D38" s="3">
        <f t="shared" si="0"/>
        <v>77.44348396484972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130000</v>
      </c>
      <c r="C40" s="21">
        <v>5200</v>
      </c>
      <c r="D40" s="3">
        <f t="shared" si="0"/>
        <v>4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10000</v>
      </c>
      <c r="C42" s="21">
        <v>6000</v>
      </c>
      <c r="D42" s="3">
        <f t="shared" si="0"/>
        <v>60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2871952</v>
      </c>
      <c r="C43" s="21">
        <f>C32</f>
        <v>1486573.4300000002</v>
      </c>
      <c r="D43" s="3">
        <f t="shared" si="0"/>
        <v>51.761778400196114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2871952</v>
      </c>
      <c r="C45" s="4">
        <f>C43-C46</f>
        <v>1486573.4300000002</v>
      </c>
      <c r="D45" s="6">
        <f t="shared" si="0"/>
        <v>51.761778400196114</v>
      </c>
      <c r="E45" s="3"/>
      <c r="F45" s="17"/>
      <c r="G45" s="17"/>
    </row>
    <row r="46" spans="1:7" ht="12.75">
      <c r="A46" s="5" t="s">
        <v>54</v>
      </c>
      <c r="B46" s="4">
        <v>0</v>
      </c>
      <c r="C46" s="4">
        <v>0</v>
      </c>
      <c r="D46" s="6" t="e">
        <f t="shared" si="0"/>
        <v>#DIV/0!</v>
      </c>
      <c r="E46" s="3"/>
      <c r="F46" s="17"/>
      <c r="G46" s="17"/>
    </row>
    <row r="47" spans="1:7" ht="51">
      <c r="A47" s="5" t="s">
        <v>64</v>
      </c>
      <c r="B47" s="21">
        <f>B5-B32</f>
        <v>0</v>
      </c>
      <c r="C47" s="21">
        <f>C5-C32</f>
        <v>-29131.89000000013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.75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6.75" customHeight="1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7.2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6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8.2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8" customHeight="1">
      <c r="A65" s="49" t="s">
        <v>70</v>
      </c>
      <c r="B65" s="58" t="s">
        <v>71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7.25" customHeight="1">
      <c r="A67" s="54" t="s">
        <v>81</v>
      </c>
      <c r="B67" s="58" t="s">
        <v>72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B6+B24+B30</f>
        <v>2479728</v>
      </c>
      <c r="C5" s="4">
        <f>C6+C24+C30</f>
        <v>1305233.71</v>
      </c>
      <c r="D5" s="3">
        <f aca="true" t="shared" si="0" ref="D5:D45">C5/B5*100</f>
        <v>52.63616453094856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732100</v>
      </c>
      <c r="C6" s="21">
        <f>C8+C9+C12+C13+C17+C18+C14+C16+C19+C20+C23+C22+C15+C21</f>
        <v>403314.15</v>
      </c>
      <c r="D6" s="3">
        <f t="shared" si="0"/>
        <v>55.09003551427401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33300</v>
      </c>
      <c r="C8" s="23">
        <v>15267.39</v>
      </c>
      <c r="D8" s="12">
        <f t="shared" si="0"/>
        <v>45.84801801801802</v>
      </c>
      <c r="E8" s="12"/>
      <c r="F8" s="26"/>
      <c r="G8" s="17"/>
    </row>
    <row r="9" spans="1:7" ht="12" customHeight="1">
      <c r="A9" s="22" t="s">
        <v>12</v>
      </c>
      <c r="B9" s="23">
        <f>B11</f>
        <v>1800</v>
      </c>
      <c r="C9" s="23">
        <f>C11</f>
        <v>2464.02</v>
      </c>
      <c r="D9" s="12">
        <f t="shared" si="0"/>
        <v>136.89</v>
      </c>
      <c r="E9" s="12"/>
      <c r="F9" s="17"/>
      <c r="G9" s="17"/>
    </row>
    <row r="10" spans="1:7" ht="12" customHeight="1">
      <c r="A10" s="22" t="s">
        <v>10</v>
      </c>
      <c r="B10" s="23"/>
      <c r="C10" s="27"/>
      <c r="D10" s="12"/>
      <c r="E10" s="12"/>
      <c r="F10" s="17"/>
      <c r="G10" s="17"/>
    </row>
    <row r="11" spans="1:7" ht="12" customHeight="1">
      <c r="A11" s="10" t="s">
        <v>13</v>
      </c>
      <c r="B11" s="23">
        <v>1800</v>
      </c>
      <c r="C11" s="23">
        <v>2464.02</v>
      </c>
      <c r="D11" s="12">
        <f t="shared" si="0"/>
        <v>136.89</v>
      </c>
      <c r="E11" s="3"/>
      <c r="F11" s="17"/>
      <c r="G11" s="17"/>
    </row>
    <row r="12" spans="1:7" ht="12" customHeight="1">
      <c r="A12" s="22" t="s">
        <v>14</v>
      </c>
      <c r="B12" s="23">
        <v>18000</v>
      </c>
      <c r="C12" s="23">
        <v>6431.41</v>
      </c>
      <c r="D12" s="12">
        <f t="shared" si="0"/>
        <v>35.73005555555556</v>
      </c>
      <c r="E12" s="3"/>
      <c r="F12" s="17"/>
      <c r="G12" s="17"/>
    </row>
    <row r="13" spans="1:7" ht="12" customHeight="1">
      <c r="A13" s="22" t="s">
        <v>0</v>
      </c>
      <c r="B13" s="23">
        <v>172000</v>
      </c>
      <c r="C13" s="23">
        <v>122564.47</v>
      </c>
      <c r="D13" s="12">
        <f t="shared" si="0"/>
        <v>71.25841279069768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4000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251000</v>
      </c>
      <c r="C15" s="23">
        <v>196204.86</v>
      </c>
      <c r="D15" s="12">
        <f>C15/B15*100</f>
        <v>78.16926693227092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256000</v>
      </c>
      <c r="C17" s="23">
        <v>44202</v>
      </c>
      <c r="D17" s="12">
        <f t="shared" si="0"/>
        <v>17.26640625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66</v>
      </c>
      <c r="B21" s="23"/>
      <c r="C21" s="23">
        <v>12180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1747628</v>
      </c>
      <c r="C24" s="23">
        <f>C26+C27+C28+C29</f>
        <v>901919.56</v>
      </c>
      <c r="D24" s="12">
        <f t="shared" si="0"/>
        <v>51.608211816244655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821200</v>
      </c>
      <c r="C26" s="23">
        <v>404200</v>
      </c>
      <c r="D26" s="12">
        <f t="shared" si="0"/>
        <v>49.22065270336093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698226</v>
      </c>
      <c r="C27" s="23">
        <v>335619.56</v>
      </c>
      <c r="D27" s="12">
        <f t="shared" si="0"/>
        <v>48.06746812636596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228202</v>
      </c>
      <c r="C28" s="23">
        <v>162100</v>
      </c>
      <c r="D28" s="12">
        <f t="shared" si="0"/>
        <v>71.03355798809827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B33+B34+B35+B36+B37+B38+B39+B40+B41</f>
        <v>2479728</v>
      </c>
      <c r="C31" s="4">
        <f>C33+C34+C35+C37+C38+C39+C41+C40+C36</f>
        <v>1354168.6600000001</v>
      </c>
      <c r="D31" s="3">
        <f t="shared" si="0"/>
        <v>54.60956443609945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900155</v>
      </c>
      <c r="C33" s="21">
        <v>679264.5</v>
      </c>
      <c r="D33" s="3">
        <f t="shared" si="0"/>
        <v>75.46083730024273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70117</v>
      </c>
      <c r="C34" s="21">
        <v>64328.56</v>
      </c>
      <c r="D34" s="3">
        <f t="shared" si="0"/>
        <v>91.74459831424619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1060</v>
      </c>
      <c r="C35" s="21">
        <v>1060</v>
      </c>
      <c r="D35" s="3">
        <f t="shared" si="0"/>
        <v>100</v>
      </c>
      <c r="E35" s="6" t="s">
        <v>8</v>
      </c>
      <c r="F35" s="17"/>
      <c r="G35" s="17"/>
    </row>
    <row r="36" spans="1:7" ht="25.5">
      <c r="A36" s="30" t="s">
        <v>51</v>
      </c>
      <c r="B36" s="21">
        <v>797304</v>
      </c>
      <c r="C36" s="21">
        <v>70486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562752</v>
      </c>
      <c r="C37" s="21">
        <v>450127.81</v>
      </c>
      <c r="D37" s="3">
        <f t="shared" si="0"/>
        <v>79.98688765210963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138340</v>
      </c>
      <c r="C39" s="21">
        <v>81401.79</v>
      </c>
      <c r="D39" s="3">
        <f t="shared" si="0"/>
        <v>58.841831718953294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5.5">
      <c r="A41" s="30" t="s">
        <v>59</v>
      </c>
      <c r="B41" s="21">
        <v>10000</v>
      </c>
      <c r="C41" s="21">
        <v>7500</v>
      </c>
      <c r="D41" s="3">
        <f t="shared" si="0"/>
        <v>75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2479728</v>
      </c>
      <c r="C42" s="21">
        <f>C31</f>
        <v>1354168.6600000001</v>
      </c>
      <c r="D42" s="3">
        <f t="shared" si="0"/>
        <v>54.60956443609945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2479728</v>
      </c>
      <c r="C44" s="4">
        <f>C42-C45</f>
        <v>1354168.6600000001</v>
      </c>
      <c r="D44" s="6">
        <f t="shared" si="0"/>
        <v>54.60956443609945</v>
      </c>
      <c r="E44" s="3"/>
      <c r="F44" s="17"/>
      <c r="G44" s="17"/>
    </row>
    <row r="45" spans="1:7" ht="12.75">
      <c r="A45" s="5" t="s">
        <v>54</v>
      </c>
      <c r="B45" s="4">
        <v>0</v>
      </c>
      <c r="C45" s="4">
        <v>0</v>
      </c>
      <c r="D45" s="6" t="e">
        <f t="shared" si="0"/>
        <v>#DIV/0!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-48934.950000000186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0.25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4.7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50"/>
      <c r="B63" s="51"/>
      <c r="C63" s="52"/>
      <c r="D63" s="53"/>
      <c r="E63" s="53"/>
      <c r="F63" s="17"/>
      <c r="G63" s="17"/>
    </row>
    <row r="64" spans="1:7" ht="27.75" customHeight="1">
      <c r="A64" s="60" t="s">
        <v>68</v>
      </c>
      <c r="B64" s="60"/>
      <c r="C64" s="60"/>
      <c r="D64" s="60"/>
      <c r="E64" s="60"/>
      <c r="F64" s="17"/>
      <c r="G64" s="17"/>
    </row>
    <row r="65" spans="1:7" ht="12.75">
      <c r="A65" s="35"/>
      <c r="B65" s="36"/>
      <c r="C65" s="37"/>
      <c r="D65" s="38"/>
      <c r="E65" s="38"/>
      <c r="F65" s="17"/>
      <c r="G65" s="17"/>
    </row>
    <row r="66" spans="1:7" ht="21.75" customHeight="1">
      <c r="A66" s="60" t="s">
        <v>69</v>
      </c>
      <c r="B66" s="60"/>
      <c r="C66" s="60"/>
      <c r="D66" s="60"/>
      <c r="E66" s="60"/>
      <c r="F66" s="17"/>
      <c r="G66" s="17"/>
    </row>
    <row r="67" spans="1:7" ht="12.75">
      <c r="A67" s="40"/>
      <c r="B67" s="38"/>
      <c r="C67" s="38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41"/>
      <c r="C69" s="41"/>
      <c r="D69" s="38"/>
      <c r="E69" s="38"/>
      <c r="F69" s="17"/>
      <c r="G69" s="17"/>
    </row>
    <row r="70" spans="1:7" ht="12.75">
      <c r="A70" s="40"/>
      <c r="B70" s="41"/>
      <c r="C70" s="41"/>
      <c r="D70" s="41"/>
      <c r="E70" s="41"/>
      <c r="F70" s="17"/>
      <c r="G70" s="17"/>
    </row>
    <row r="71" spans="1:7" ht="12.75">
      <c r="A71" s="42"/>
      <c r="B71" s="43"/>
      <c r="C71" s="43"/>
      <c r="D71" s="43"/>
      <c r="E71" s="43"/>
      <c r="F71" s="17"/>
      <c r="G71" s="17"/>
    </row>
    <row r="72" spans="1:7" ht="12.75">
      <c r="A72" s="44"/>
      <c r="B72" s="17"/>
      <c r="C72" s="17"/>
      <c r="D72" s="17"/>
      <c r="E72" s="17"/>
      <c r="F72" s="17"/>
      <c r="G72" s="17"/>
    </row>
    <row r="73" spans="1:4" ht="12.75">
      <c r="A73" s="55"/>
      <c r="B73" s="56"/>
      <c r="C73" s="56"/>
      <c r="D73" s="56"/>
    </row>
  </sheetData>
  <sheetProtection/>
  <mergeCells count="5">
    <mergeCell ref="A73:D73"/>
    <mergeCell ref="A2:E2"/>
    <mergeCell ref="A1:E1"/>
    <mergeCell ref="A64:E64"/>
    <mergeCell ref="A66:E66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98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B6+B27+B33</f>
        <v>54025771.35</v>
      </c>
      <c r="C5" s="4">
        <f>C6+C27+C33</f>
        <v>30908575.869999997</v>
      </c>
      <c r="D5" s="3">
        <f>C5/B5*100</f>
        <v>57.21079976769271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B8+B9+B12+B13+B17+B18+B14+B16+B19+B20+B26+B25+B23+B15</f>
        <v>11946400</v>
      </c>
      <c r="C6" s="21">
        <f>C8+C9+C12+C13+C14+C15+C17+C18+C22+C23+C25+C26+C24+C21</f>
        <v>8515830.3</v>
      </c>
      <c r="D6" s="3">
        <f>C6/B6*100</f>
        <v>71.28365281591108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5">
        <f>Анастасово!B8+Козловка!B8+Кудеиха!B8+Мишуково!B8+Напольное!B8+Никулино!B8+Октябрьское!B8+Порецкое!B8+Рындино!B8+Семеновское!B8+Сиява!B8+Сыреси!B8</f>
        <v>1941600</v>
      </c>
      <c r="C8" s="25">
        <f>Анастасово!C8+Козловка!C8+Кудеиха!C8+Мишуково!C8+Напольное!C8+Никулино!C8+Октябрьское!C8+Порецкое!C8+Рындино!C8+Семеновское!C8+Сиява!C8+Сыреси!C8</f>
        <v>1318679.0499999996</v>
      </c>
      <c r="D8" s="12">
        <f>C8/B8*100</f>
        <v>67.91713277709104</v>
      </c>
      <c r="E8" s="12"/>
      <c r="F8" s="26"/>
      <c r="G8" s="17"/>
    </row>
    <row r="9" spans="1:7" ht="12.75">
      <c r="A9" s="22" t="s">
        <v>12</v>
      </c>
      <c r="B9" s="23">
        <f>B11</f>
        <v>190500</v>
      </c>
      <c r="C9" s="23">
        <f>C11</f>
        <v>113543.28000000001</v>
      </c>
      <c r="D9" s="12">
        <f>C9/B9*100</f>
        <v>59.60277165354332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5">
        <f>Анастасово!B11+Козловка!B11+Кудеиха!B11+Мишуково!B11+Напольное!B11+Никулино!B11+Октябрьское!B11+Порецкое!B11+Рындино!B11+Семеновское!B11+Сиява!B11+Сыреси!B11</f>
        <v>190500</v>
      </c>
      <c r="C11" s="25">
        <f>Анастасово!C11+Козловка!C11+Кудеиха!C11+Мишуково!C11+Напольное!C11+Никулино!C11+Октябрьское!C11+Порецкое!C11+Рындино!C11+Семеновское!C11+Сиява!C11+Сыреси!C11</f>
        <v>113543.28000000001</v>
      </c>
      <c r="D11" s="12">
        <f>C11/B11*100</f>
        <v>59.60277165354332</v>
      </c>
      <c r="E11" s="3"/>
      <c r="F11" s="17"/>
      <c r="G11" s="17"/>
    </row>
    <row r="12" spans="1:7" ht="12.75">
      <c r="A12" s="22" t="s">
        <v>14</v>
      </c>
      <c r="B12" s="25">
        <f>Анастасово!B12+Козловка!B12+Кудеиха!B12+Мишуково!B12+Напольное!B12+Никулино!B12+Октябрьское!B12+Порецкое!B12+Рындино!B12+Семеновское!B12+Сиява!B12+Сыреси!B12</f>
        <v>728700</v>
      </c>
      <c r="C12" s="25">
        <f>Анастасово!C12+Козловка!C12+Кудеиха!C12+Мишуково!C12+Напольное!C12+Никулино!C12+Октябрьское!C12+Порецкое!C12+Рындино!C12+Семеновское!C12+Сиява!C12+Сыреси!C12</f>
        <v>398475.7899999999</v>
      </c>
      <c r="D12" s="12">
        <f>C12/B12*100</f>
        <v>54.68310553039658</v>
      </c>
      <c r="E12" s="3"/>
      <c r="F12" s="17"/>
      <c r="G12" s="17"/>
    </row>
    <row r="13" spans="1:7" ht="12.75">
      <c r="A13" s="22" t="s">
        <v>0</v>
      </c>
      <c r="B13" s="25">
        <f>Анастасово!B13+Козловка!B13+Кудеиха!B13+Мишуково!B13+Напольное!B13+Никулино!B13+Октябрьское!B13+Порецкое!B13+Рындино!B13+Семеновское!B13+Сиява!B13+Сыреси!B13</f>
        <v>3267000</v>
      </c>
      <c r="C13" s="25">
        <f>Анастасово!C13+Козловка!C13+Кудеиха!C13+Мишуково!C13+Напольное!C13+Никулино!C13+Октябрьское!C13+Порецкое!C13+Рындино!C13+Семеновское!C13+Сиява!C13+Сыреси!C13</f>
        <v>2101222.56</v>
      </c>
      <c r="D13" s="12">
        <f>C13/B13*100</f>
        <v>64.3165766758494</v>
      </c>
      <c r="E13" s="3"/>
      <c r="F13" s="17"/>
      <c r="G13" s="17"/>
    </row>
    <row r="14" spans="1:7" s="19" customFormat="1" ht="12.75">
      <c r="A14" s="22" t="s">
        <v>16</v>
      </c>
      <c r="B14" s="25">
        <f>Анастасово!B14+Козловка!B14+Кудеиха!B14+Мишуково!B14+Напольное!B14+Никулино!B14+Октябрьское!B14+Порецкое!B15+Рындино!B14+Семеновское!B14+Сиява!B14+Сыреси!B14</f>
        <v>0</v>
      </c>
      <c r="C14" s="25">
        <f>Анастасово!C14+Козловка!C14+Кудеиха!C14+Мишуково!C14+Напольное!C14+Никулино!C14+Октябрьское!C14+Порецкое!C15+Рындино!C14+Семеновское!C14+Сиява!C14+Сыреси!C14</f>
        <v>28700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5">
        <f>Анастасово!B15+Козловка!B15+Кудеиха!B15+Мишуково!B15+Напольное!B15+Никулино!B15+Октябрьское!B15+Порецкое!B14+Рындино!B15+Семеновское!B15+Сиява!B15+Сыреси!B15</f>
        <v>3315000</v>
      </c>
      <c r="C15" s="25">
        <f>Анастасово!C15+Козловка!C15+Кудеиха!C15+Мишуково!C15+Напольное!C15+Никулино!C15+Октябрьское!C15+Порецкое!C14+Рындино!C15+Семеновское!C15+Сиява!C15+Сыреси!C15</f>
        <v>2585580.7700000005</v>
      </c>
      <c r="D15" s="12"/>
      <c r="E15" s="6"/>
      <c r="F15" s="17"/>
      <c r="G15" s="17"/>
    </row>
    <row r="16" spans="1:7" ht="12.75">
      <c r="A16" s="22" t="s">
        <v>57</v>
      </c>
      <c r="B16" s="25">
        <f>Анастасово!B16+Козловка!B16+Кудеиха!B16+Мишуково!B16+Напольное!B16+Никулино!B16+Октябрьское!B16+Порецкое!B16+Рындино!B16+Семеновское!B16+Сиява!B16+Сыреси!B16</f>
        <v>0</v>
      </c>
      <c r="C16" s="25">
        <f>Анастасово!C16+Козловка!C16+Кудеиха!C16+Мишуково!C16+Напольное!C16+Никулино!C16+Октябрьское!C16+Порецкое!C16+Рындино!C16+Семеновское!C16+Сиява!C16+Сыреси!C16</f>
        <v>71072</v>
      </c>
      <c r="D16" s="12"/>
      <c r="E16" s="3"/>
      <c r="F16" s="17"/>
      <c r="G16" s="17"/>
    </row>
    <row r="17" spans="1:7" s="19" customFormat="1" ht="38.25">
      <c r="A17" s="22" t="s">
        <v>15</v>
      </c>
      <c r="B17" s="25">
        <f>Анастасово!B17+Козловка!B17+Кудеиха!B17+Мишуково!B17+Напольное!B17+Никулино!B17+Октябрьское!B17+Порецкое!B17+Рындино!B17+Семеновское!B17+Сиява!B18+Сыреси!B17</f>
        <v>1575000</v>
      </c>
      <c r="C17" s="25">
        <f>Анастасово!C17+Козловка!C17+Кудеиха!C17+Мишуково!C17+Напольное!C17+Никулино!C17+Октябрьское!C17+Порецкое!C17+Рындино!C17+Семеновское!C17+Сиява!C18+Сыреси!C17</f>
        <v>1499493.58</v>
      </c>
      <c r="D17" s="12">
        <f>C17/B17*100</f>
        <v>95.2059415873016</v>
      </c>
      <c r="E17" s="6"/>
      <c r="F17" s="17"/>
      <c r="G17" s="17"/>
    </row>
    <row r="18" spans="1:7" s="19" customFormat="1" ht="12.75">
      <c r="A18" s="22" t="s">
        <v>53</v>
      </c>
      <c r="B18" s="25">
        <f>Анастасово!B18+Козловка!B18+Кудеиха!B18+Мишуково!B18+Напольное!B18+Никулино!B18+Октябрьское!B18+Порецкое!B18+Рындино!B18+Семеновское!B18+Сиява!B19+Сыреси!B18</f>
        <v>428600</v>
      </c>
      <c r="C18" s="25">
        <f>Анастасово!C18+Козловка!C18+Кудеиха!C18+Мишуково!C18+Напольное!C18+Никулино!C18+Октябрьское!C18+Порецкое!C18+Рындино!C18+Семеновское!C18+Сиява!C19+Сыреси!C18</f>
        <v>284772.35000000003</v>
      </c>
      <c r="D18" s="12">
        <f>C18/B18*100</f>
        <v>66.44245216985534</v>
      </c>
      <c r="E18" s="6"/>
      <c r="F18" s="17"/>
      <c r="G18" s="17"/>
    </row>
    <row r="19" spans="1:7" s="19" customFormat="1" ht="12.75">
      <c r="A19" s="22" t="s">
        <v>55</v>
      </c>
      <c r="B19" s="25">
        <f>Анастасово!B19+Козловка!B19+Кудеиха!B19+Мишуково!B19+Напольное!B19+Никулино!B19+Октябрьское!B19+Порецкое!B19+Рындино!B19+Семеновское!B20+Сиява!B20+Сыреси!B19</f>
        <v>0</v>
      </c>
      <c r="C19" s="25">
        <f>Анастасово!C19+Козловка!C19+Кудеиха!C19+Мишуково!C19+Напольное!C19+Никулино!C19+Октябрьское!C19+Порецкое!C19+Рындино!C19+Семеновское!C20+Сиява!C20+Сыреси!C19</f>
        <v>0</v>
      </c>
      <c r="D19" s="12" t="e">
        <f>C19/B19*100</f>
        <v>#DIV/0!</v>
      </c>
      <c r="E19" s="6"/>
      <c r="F19" s="17"/>
      <c r="G19" s="17"/>
    </row>
    <row r="20" spans="1:7" s="19" customFormat="1" ht="12.75">
      <c r="A20" s="22" t="s">
        <v>56</v>
      </c>
      <c r="B20" s="25">
        <f>Анастасово!B20+Козловка!B20+Кудеиха!B20+Мишуково!B20+Напольное!B20+Никулино!B20+Октябрьское!B20+Порецкое!B20+Рындино!B20+Семеновское!B21+Сиява!B21+Сыреси!B20</f>
        <v>0</v>
      </c>
      <c r="C20" s="25"/>
      <c r="D20" s="12" t="e">
        <f>C20/B20*100</f>
        <v>#DIV/0!</v>
      </c>
      <c r="E20" s="6"/>
      <c r="F20" s="17"/>
      <c r="G20" s="17"/>
    </row>
    <row r="21" spans="1:7" s="19" customFormat="1" ht="12.75">
      <c r="A21" s="22" t="s">
        <v>77</v>
      </c>
      <c r="B21" s="25"/>
      <c r="C21" s="25">
        <f>Порецкое!C21</f>
        <v>13008.63</v>
      </c>
      <c r="D21" s="12"/>
      <c r="E21" s="6"/>
      <c r="F21" s="17"/>
      <c r="G21" s="17"/>
    </row>
    <row r="22" spans="1:7" s="19" customFormat="1" ht="12.75">
      <c r="A22" s="22" t="s">
        <v>84</v>
      </c>
      <c r="B22" s="25">
        <f>Октябрьское!B21+Порецкое!B22+Рындино!B22</f>
        <v>0</v>
      </c>
      <c r="C22" s="25">
        <f>Октябрьское!C21+Порецкое!C22+Рындино!C22</f>
        <v>154583.21</v>
      </c>
      <c r="D22" s="12"/>
      <c r="E22" s="6"/>
      <c r="F22" s="17"/>
      <c r="G22" s="17"/>
    </row>
    <row r="23" spans="1:7" s="19" customFormat="1" ht="25.5">
      <c r="A23" s="22" t="s">
        <v>66</v>
      </c>
      <c r="B23" s="25">
        <f>Порецкое!B23</f>
        <v>500000</v>
      </c>
      <c r="C23" s="25">
        <f>Сыреси!C21</f>
        <v>12180</v>
      </c>
      <c r="D23" s="12"/>
      <c r="E23" s="6"/>
      <c r="F23" s="17"/>
      <c r="G23" s="17"/>
    </row>
    <row r="24" spans="1:7" s="19" customFormat="1" ht="38.25">
      <c r="A24" s="22" t="s">
        <v>83</v>
      </c>
      <c r="B24" s="25"/>
      <c r="C24" s="25">
        <f>Сиява!C17</f>
        <v>3065.25</v>
      </c>
      <c r="D24" s="12"/>
      <c r="E24" s="6"/>
      <c r="F24" s="17"/>
      <c r="G24" s="17"/>
    </row>
    <row r="25" spans="1:7" s="19" customFormat="1" ht="12.75">
      <c r="A25" s="22" t="s">
        <v>63</v>
      </c>
      <c r="B25" s="25">
        <f>Анастасово!B21+Козловка!B21+Кудеиха!B21+Мишуково!B21+Напольное!B21+Никулино!B21+Октябрьское!B22+Порецкое!B25+Рындино!B23+Семеновское!B22+Сиява!B22+Сыреси!B22</f>
        <v>0</v>
      </c>
      <c r="C25" s="25">
        <f>Анастасово!C21+Козловка!C21+Кудеиха!C21+Мишуково!C21+Напольное!C21+Никулино!C21+Октябрьское!C22+Порецкое!C25+Рындино!C23+Семеновское!C22+Сиява!C22+Сыреси!C22</f>
        <v>25000</v>
      </c>
      <c r="D25" s="12" t="e">
        <f>C25/B25*100</f>
        <v>#DIV/0!</v>
      </c>
      <c r="E25" s="6"/>
      <c r="F25" s="17"/>
      <c r="G25" s="17"/>
    </row>
    <row r="26" spans="1:7" s="19" customFormat="1" ht="12.75">
      <c r="A26" s="22" t="s">
        <v>60</v>
      </c>
      <c r="B26" s="25">
        <f>Анастасово!B22+Козловка!B22+Кудеиха!B22+Мишуково!B22+Напольное!B22+Никулино!B22+Октябрьское!B23+Порецкое!B26+Рындино!B24+Семеновское!B23+Сиява!B24+Сыреси!B23</f>
        <v>0</v>
      </c>
      <c r="C26" s="25">
        <f>Анастасово!C22+Козловка!C22+Кудеиха!C22+Мишуково!C22+Напольное!C22+Никулино!C22+Октябрьское!C23+Порецкое!C26+Рындино!C24+Семеновское!C23+Сиява!C24+Сыреси!C23</f>
        <v>-22474.17</v>
      </c>
      <c r="D26" s="12"/>
      <c r="E26" s="6"/>
      <c r="F26" s="17"/>
      <c r="G26" s="17"/>
    </row>
    <row r="27" spans="1:7" s="19" customFormat="1" ht="12.75">
      <c r="A27" s="20" t="s">
        <v>17</v>
      </c>
      <c r="B27" s="25">
        <f>Анастасово!B23+Козловка!B23+Кудеиха!B23+Мишуково!B23+Напольное!B23+Никулино!B23+Октябрьское!B24+Порецкое!B27+Рындино!B25+Семеновское!B24+Сиява!B25+Сыреси!B24</f>
        <v>42079371.35</v>
      </c>
      <c r="C27" s="25">
        <f>C29+C30+C31+C32</f>
        <v>22392745.569999997</v>
      </c>
      <c r="D27" s="12">
        <f>C27/B27*100</f>
        <v>53.21549455609915</v>
      </c>
      <c r="E27" s="6"/>
      <c r="F27" s="17"/>
      <c r="G27" s="17"/>
    </row>
    <row r="28" spans="1:7" s="19" customFormat="1" ht="12.75">
      <c r="A28" s="22" t="s">
        <v>10</v>
      </c>
      <c r="B28" s="25"/>
      <c r="C28" s="25"/>
      <c r="D28" s="12"/>
      <c r="E28" s="6"/>
      <c r="F28" s="17"/>
      <c r="G28" s="17"/>
    </row>
    <row r="29" spans="1:7" s="19" customFormat="1" ht="12.75">
      <c r="A29" s="22" t="s">
        <v>18</v>
      </c>
      <c r="B29" s="25">
        <f>Анастасово!B25+Козловка!B25+Кудеиха!B25+Мишуково!B25+Напольное!B25+Никулино!B25+Октябрьское!B26+Порецкое!B29+Рындино!B27+Семеновское!B26+Сиява!B27+Сыреси!B26</f>
        <v>18112130</v>
      </c>
      <c r="C29" s="25">
        <f>Анастасово!C25+Козловка!C25+Кудеиха!C25+Мишуково!C25+Напольное!C25+Никулино!C25+Октябрьское!C26+Порецкое!C29+Рындино!C27+Семеновское!C26+Сиява!C27+Сыреси!C26</f>
        <v>8744900</v>
      </c>
      <c r="D29" s="12">
        <f aca="true" t="shared" si="0" ref="D29:D34">C29/B29*100</f>
        <v>48.28200769318683</v>
      </c>
      <c r="E29" s="6"/>
      <c r="F29" s="17"/>
      <c r="G29" s="17"/>
    </row>
    <row r="30" spans="1:7" s="19" customFormat="1" ht="12.75">
      <c r="A30" s="22" t="s">
        <v>19</v>
      </c>
      <c r="B30" s="25">
        <f>Анастасово!B26+Козловка!B26+Кудеиха!B26+Мишуково!B26+Напольное!B26+Никулино!B26+Октябрьское!B27+Порецкое!B30+Рындино!B28+Семеновское!B27+Сиява!B28+Сыреси!B27</f>
        <v>22345748.35</v>
      </c>
      <c r="C30" s="25">
        <f>Анастасово!C26+Козловка!C26+Кудеиха!C26+Мишуково!C26+Напольное!C26+Никулино!C26+Октябрьское!C27+Порецкое!C30+Рындино!C28+Семеновское!C27+Сиява!C28+Сыреси!C27</f>
        <v>12530050.51</v>
      </c>
      <c r="D30" s="12">
        <f t="shared" si="0"/>
        <v>56.07353270851634</v>
      </c>
      <c r="E30" s="6"/>
      <c r="F30" s="17"/>
      <c r="G30" s="17"/>
    </row>
    <row r="31" spans="1:7" s="19" customFormat="1" ht="12.75">
      <c r="A31" s="22" t="s">
        <v>61</v>
      </c>
      <c r="B31" s="25">
        <f>Анастасово!B27+Козловка!B28+Кудеиха!B27+Мишуково!B27+Напольное!B27+Никулино!B27+Октябрьское!B28+Порецкое!B32+Рындино!B29+Семеновское!B28+Сиява!B29+Сыреси!B28</f>
        <v>1462823</v>
      </c>
      <c r="C31" s="25">
        <f>Анастасово!C27+Козловка!C28+Кудеиха!C27+Мишуково!C27+Напольное!C27+Никулино!C27+Октябрьское!C28+Порецкое!C32+Рындино!C29+Семеновское!C28+Сиява!C29+Сыреси!C28</f>
        <v>1117795.06</v>
      </c>
      <c r="D31" s="12">
        <f t="shared" si="0"/>
        <v>76.41355516012533</v>
      </c>
      <c r="E31" s="6"/>
      <c r="F31" s="17"/>
      <c r="G31" s="17"/>
    </row>
    <row r="32" spans="1:7" s="19" customFormat="1" ht="25.5">
      <c r="A32" s="22" t="s">
        <v>62</v>
      </c>
      <c r="B32" s="25">
        <f>Анастасово!B28+Козловка!B29+Кудеиха!B28+Мишуково!B28+Напольное!B28+Никулино!B28+Октябрьское!B29+Порецкое!B33+Рындино!B30+Семеновское!B29+Сиява!B30+Сыреси!B29</f>
        <v>0</v>
      </c>
      <c r="C32" s="25">
        <f>Анастасово!C28+Козловка!C29+Кудеиха!C28+Мишуково!C28+Напольное!C28+Никулино!C28+Октябрьское!C29+Порецкое!C33+Рындино!C30+Семеновское!C29+Сиява!C30+Сыреси!C29</f>
        <v>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8" t="s">
        <v>1</v>
      </c>
      <c r="B33" s="21">
        <v>0</v>
      </c>
      <c r="C33" s="21">
        <v>0</v>
      </c>
      <c r="D33" s="3" t="e">
        <f t="shared" si="0"/>
        <v>#DIV/0!</v>
      </c>
      <c r="E33" s="6"/>
      <c r="F33" s="17"/>
      <c r="G33" s="17"/>
    </row>
    <row r="34" spans="1:7" ht="25.5">
      <c r="A34" s="2" t="s">
        <v>20</v>
      </c>
      <c r="B34" s="4">
        <f>B36+B37+B38+B40+B41+B42+B44+B43+B39</f>
        <v>54025771.35</v>
      </c>
      <c r="C34" s="4">
        <f>C36+C37+C38+C40+C41+C42+C44+C43+C39</f>
        <v>31062148.260000005</v>
      </c>
      <c r="D34" s="3">
        <f t="shared" si="0"/>
        <v>57.49505742133195</v>
      </c>
      <c r="E34" s="6" t="s">
        <v>8</v>
      </c>
      <c r="F34" s="17"/>
      <c r="G34" s="17"/>
    </row>
    <row r="35" spans="1:7" ht="12.75">
      <c r="A35" s="5" t="s">
        <v>10</v>
      </c>
      <c r="B35" s="21"/>
      <c r="C35" s="21"/>
      <c r="D35" s="3"/>
      <c r="E35" s="6"/>
      <c r="F35" s="17"/>
      <c r="G35" s="17"/>
    </row>
    <row r="36" spans="1:7" ht="24.75" customHeight="1">
      <c r="A36" s="7" t="s">
        <v>21</v>
      </c>
      <c r="B36" s="29">
        <f>Анастасово!B32+Козловка!B33+Кудеиха!B32+Мишуково!B32+Напольное!B32+Никулино!B32+Октябрьское!B33+Порецкое!B37+Рындино!B34+Семеновское!B33+Сиява!B34+Сыреси!B33</f>
        <v>16662788.82</v>
      </c>
      <c r="C36" s="29">
        <f>Анастасово!C32+Козловка!C33+Кудеиха!C32+Мишуково!C32+Напольное!C32+Никулино!C32+Октябрьское!C33+Порецкое!C37+Рындино!C34+Семеновское!C33+Сиява!C34+Сыреси!C33</f>
        <v>11499299.21</v>
      </c>
      <c r="D36" s="3">
        <f>C36/B36*100</f>
        <v>69.0118523028848</v>
      </c>
      <c r="E36" s="6" t="s">
        <v>8</v>
      </c>
      <c r="F36" s="17"/>
      <c r="G36" s="17"/>
    </row>
    <row r="37" spans="1:7" ht="24.75" customHeight="1">
      <c r="A37" s="7" t="s">
        <v>22</v>
      </c>
      <c r="B37" s="29">
        <f>Анастасово!B33+Козловка!B34+Кудеиха!B33+Мишуково!B33+Напольное!B33+Никулино!B33+Октябрьское!B34+Порецкое!B38+Рындино!B35+Семеновское!B34+Сиява!B35+Сыреси!B34</f>
        <v>926500</v>
      </c>
      <c r="C37" s="29">
        <f>Анастасово!C33+Козловка!C34+Кудеиха!C33+Мишуково!C33+Напольное!C33+Никулино!C33+Октябрьское!C34+Порецкое!C38+Рындино!C35+Семеновское!C34+Сиява!C35+Сыреси!C34</f>
        <v>839415.6100000001</v>
      </c>
      <c r="D37" s="3">
        <f>C37/B37*100</f>
        <v>90.60071343766866</v>
      </c>
      <c r="E37" s="6" t="s">
        <v>8</v>
      </c>
      <c r="F37" s="17"/>
      <c r="G37" s="17"/>
    </row>
    <row r="38" spans="1:7" ht="24.75" customHeight="1">
      <c r="A38" s="30" t="s">
        <v>23</v>
      </c>
      <c r="B38" s="29">
        <f>Анастасово!B34+Козловка!B35+Кудеиха!B34+Мишуково!B34+Напольное!B34+Никулино!B34+Октябрьское!B35+Порецкое!B39+Рындино!B36+Семеновское!B35+Сиява!B36+Сыреси!B35</f>
        <v>40999</v>
      </c>
      <c r="C38" s="29">
        <f>Анастасово!C34+Козловка!C35+Кудеиха!C34+Мишуково!C34+Напольное!C34+Никулино!C34+Октябрьское!C35+Порецкое!C39+Рындино!C36+Семеновское!C35+Сиява!C36+Сыреси!C35</f>
        <v>21549</v>
      </c>
      <c r="D38" s="3">
        <f>C38/B38*100</f>
        <v>52.55981853215932</v>
      </c>
      <c r="E38" s="6" t="s">
        <v>8</v>
      </c>
      <c r="F38" s="17"/>
      <c r="G38" s="17"/>
    </row>
    <row r="39" spans="1:7" ht="24" customHeight="1">
      <c r="A39" s="30" t="s">
        <v>51</v>
      </c>
      <c r="B39" s="29">
        <f>Анастасово!B35+Козловка!B36+Кудеиха!B35+Мишуково!B35+Напольное!B35+Никулино!B35+Октябрьское!B36+Порецкое!B40+Рындино!B37+Семеновское!B36+Сиява!B37+Сыреси!B36</f>
        <v>8116151</v>
      </c>
      <c r="C39" s="29">
        <f>Анастасово!C35+Козловка!C36+Кудеиха!C35+Мишуково!C35+Напольное!C35+Никулино!C35+Октябрьское!C36+Порецкое!C40+Рындино!C37+Семеновское!C36+Сиява!C37+Сыреси!C36</f>
        <v>3321535</v>
      </c>
      <c r="D39" s="3"/>
      <c r="E39" s="6" t="s">
        <v>8</v>
      </c>
      <c r="F39" s="17"/>
      <c r="G39" s="17"/>
    </row>
    <row r="40" spans="1:7" ht="24" customHeight="1">
      <c r="A40" s="30" t="s">
        <v>24</v>
      </c>
      <c r="B40" s="29">
        <f>Анастасово!B36+Козловка!B37+Кудеиха!B36+Мишуково!B36+Напольное!B36+Никулино!B36+Октябрьское!B37+Порецкое!B41+Рындино!B38+Семеновское!B37+Сиява!B38+Сыреси!B37</f>
        <v>21263592.53</v>
      </c>
      <c r="C40" s="29">
        <f>Анастасово!C36+Козловка!C37+Кудеиха!C36+Мишуково!C36+Напольное!C36+Никулино!C36+Октябрьское!C37+Порецкое!C41+Рындино!C38+Семеновское!C37+Сиява!C38+Сыреси!C37</f>
        <v>12505929.090000004</v>
      </c>
      <c r="D40" s="3">
        <f>C40/B40*100</f>
        <v>58.81381084760658</v>
      </c>
      <c r="E40" s="6" t="s">
        <v>8</v>
      </c>
      <c r="F40" s="17"/>
      <c r="G40" s="17"/>
    </row>
    <row r="41" spans="1:7" ht="12.75">
      <c r="A41" s="30" t="s">
        <v>25</v>
      </c>
      <c r="B41" s="29">
        <f>Анастасово!B37+Козловка!B38+Кудеиха!B37+Мишуково!B37+Напольное!B37+Никулино!B37+Октябрьское!B38+Порецкое!B42+Рындино!B39+Семеновское!B38+Сиява!B39+Сыреси!B38</f>
        <v>0</v>
      </c>
      <c r="C41" s="29">
        <f>Анастасово!C37+Козловка!C38+Кудеиха!C37+Мишуково!C37+Напольное!C37+Никулино!C37+Октябрьское!C38+Порецкое!C42+Рындино!C39+Семеновское!C38+Сиява!C39+Сыреси!C38</f>
        <v>0</v>
      </c>
      <c r="D41" s="3" t="e">
        <f>C41/B41*100</f>
        <v>#DIV/0!</v>
      </c>
      <c r="E41" s="24"/>
      <c r="F41" s="17"/>
      <c r="G41" s="17"/>
    </row>
    <row r="42" spans="1:7" ht="24" customHeight="1">
      <c r="A42" s="30" t="s">
        <v>58</v>
      </c>
      <c r="B42" s="29">
        <f>Анастасово!B38+Козловка!B39+Кудеиха!B38+Мишуково!B38+Напольное!B38+Никулино!B38+Октябрьское!B39+Порецкое!B43+Рындино!B40+Семеновское!B39+Сиява!B40+Сыреси!B39</f>
        <v>6855740</v>
      </c>
      <c r="C42" s="29">
        <f>Анастасово!C38+Козловка!C39+Кудеиха!C38+Мишуково!C38+Напольное!C38+Никулино!C38+Октябрьское!C39+Порецкое!C43+Рындино!C40+Семеновское!C39+Сиява!C40+Сыреси!C39</f>
        <v>2745638.35</v>
      </c>
      <c r="D42" s="3">
        <f>C42/B42*100</f>
        <v>40.04875257813161</v>
      </c>
      <c r="E42" s="6" t="s">
        <v>8</v>
      </c>
      <c r="F42" s="17"/>
      <c r="G42" s="17"/>
    </row>
    <row r="43" spans="1:7" ht="24" customHeight="1">
      <c r="A43" s="30" t="s">
        <v>26</v>
      </c>
      <c r="B43" s="29">
        <f>Анастасово!B39+Козловка!B40+Кудеиха!B39+Мишуково!B39+Напольное!B39+Никулино!B39+Октябрьское!B40+Порецкое!B44+Рындино!B41+Семеновское!B40+Сиява!B41+Сыреси!B40</f>
        <v>0</v>
      </c>
      <c r="C43" s="29">
        <f>Анастасово!C39+Козловка!C40+Кудеиха!C39+Мишуково!C39+Напольное!C39+Никулино!C39+Октябрьское!C40+Порецкое!C44+Рындино!C41+Семеновское!C40+Сиява!C41+Сыреси!C40</f>
        <v>0</v>
      </c>
      <c r="D43" s="3"/>
      <c r="E43" s="6" t="s">
        <v>8</v>
      </c>
      <c r="F43" s="17"/>
      <c r="G43" s="17"/>
    </row>
    <row r="44" spans="1:7" ht="24" customHeight="1">
      <c r="A44" s="30" t="s">
        <v>59</v>
      </c>
      <c r="B44" s="29">
        <f>Анастасово!B40+Козловка!B41+Кудеиха!B40+Мишуково!B40+Напольное!B40+Никулино!B40+Октябрьское!B41+Порецкое!B45+Рындино!B42+Семеновское!B41+Сиява!B42+Сыреси!B41</f>
        <v>160000</v>
      </c>
      <c r="C44" s="29">
        <f>Анастасово!C40+Козловка!C41+Кудеиха!C40+Мишуково!C40+Напольное!C40+Никулино!C40+Октябрьское!C41+Порецкое!C45+Рындино!C42+Семеновское!C41+Сиява!C42+Сыреси!C41</f>
        <v>128782</v>
      </c>
      <c r="D44" s="3">
        <f>C44/B44*100</f>
        <v>80.48875</v>
      </c>
      <c r="E44" s="6" t="s">
        <v>8</v>
      </c>
      <c r="F44" s="17"/>
      <c r="G44" s="17"/>
    </row>
    <row r="45" spans="1:7" ht="24" customHeight="1">
      <c r="A45" s="30" t="s">
        <v>27</v>
      </c>
      <c r="B45" s="29">
        <f>Анастасово!B41+Козловка!B42+Кудеиха!B41+Мишуково!B41+Напольное!B41+Никулино!B41+Октябрьское!B42+Порецкое!B47+Рындино!B43+Семеновское!B42+Сиява!B43+Сыреси!B42</f>
        <v>54025771.35</v>
      </c>
      <c r="C45" s="29">
        <f>Анастасово!C41+Козловка!C42+Кудеиха!C41+Мишуково!C41+Напольное!C41+Никулино!C41+Октябрьское!C42+Порецкое!C47+Рындино!C43+Семеновское!C42+Сиява!C43+Сыреси!C42</f>
        <v>31062148.260000005</v>
      </c>
      <c r="D45" s="3">
        <f>C45/B45*100</f>
        <v>57.49505742133195</v>
      </c>
      <c r="E45" s="6" t="s">
        <v>8</v>
      </c>
      <c r="F45" s="17"/>
      <c r="G45" s="17"/>
    </row>
    <row r="46" spans="1:7" ht="12.75">
      <c r="A46" s="22" t="s">
        <v>10</v>
      </c>
      <c r="B46" s="31"/>
      <c r="C46" s="31"/>
      <c r="D46" s="3"/>
      <c r="E46" s="24"/>
      <c r="F46" s="17"/>
      <c r="G46" s="17"/>
    </row>
    <row r="47" spans="1:7" ht="12.75">
      <c r="A47" s="5" t="s">
        <v>28</v>
      </c>
      <c r="B47" s="32">
        <f>B45-B48</f>
        <v>43398412.56</v>
      </c>
      <c r="C47" s="32">
        <f>C45-C48</f>
        <v>23733170.260000005</v>
      </c>
      <c r="D47" s="6">
        <f>C47/B47*100</f>
        <v>54.68672437543186</v>
      </c>
      <c r="E47" s="3"/>
      <c r="F47" s="17"/>
      <c r="G47" s="17"/>
    </row>
    <row r="48" spans="1:7" ht="12.75">
      <c r="A48" s="5" t="s">
        <v>54</v>
      </c>
      <c r="B48" s="29">
        <f>Анастасово!B44+Козловка!B45+Кудеиха!B44+Мишуково!B44+Напольное!B44+Никулино!B44+Октябрьское!B45+Порецкое!B50+Рындино!B46+Семеновское!B45+Сиява!B46+Сыреси!B45</f>
        <v>10627358.79</v>
      </c>
      <c r="C48" s="29">
        <f>Анастасово!C44+Козловка!C45+Кудеиха!C44+Мишуково!C44+Напольное!C44+Никулино!C44+Октябрьское!C45+Порецкое!C50+Рындино!C46+Семеновское!C45+Сиява!C46+Сыреси!C45</f>
        <v>7328978</v>
      </c>
      <c r="D48" s="6">
        <f>C48/B48*100</f>
        <v>68.96330635695044</v>
      </c>
      <c r="E48" s="3"/>
      <c r="F48" s="17"/>
      <c r="G48" s="17"/>
    </row>
    <row r="49" spans="1:7" ht="48.75" customHeight="1">
      <c r="A49" s="5" t="s">
        <v>64</v>
      </c>
      <c r="B49" s="21">
        <f>B5-B34</f>
        <v>0</v>
      </c>
      <c r="C49" s="21">
        <f>C5-C34</f>
        <v>-153572.39000000805</v>
      </c>
      <c r="D49" s="3">
        <v>0</v>
      </c>
      <c r="E49" s="6" t="s">
        <v>36</v>
      </c>
      <c r="F49" s="17"/>
      <c r="G49" s="17"/>
    </row>
    <row r="50" spans="1:7" ht="12.75">
      <c r="A50" s="5" t="s">
        <v>29</v>
      </c>
      <c r="B50" s="21">
        <v>0</v>
      </c>
      <c r="C50" s="21">
        <v>0</v>
      </c>
      <c r="D50" s="6">
        <v>0</v>
      </c>
      <c r="E50" s="6"/>
      <c r="F50" s="17"/>
      <c r="G50" s="17"/>
    </row>
    <row r="51" spans="1:7" s="19" customFormat="1" ht="12.75">
      <c r="A51" s="5" t="s">
        <v>30</v>
      </c>
      <c r="B51" s="21">
        <v>0</v>
      </c>
      <c r="C51" s="21">
        <v>0</v>
      </c>
      <c r="D51" s="6">
        <v>0</v>
      </c>
      <c r="E51" s="3"/>
      <c r="F51" s="18"/>
      <c r="G51" s="18"/>
    </row>
    <row r="52" spans="1:7" ht="12" customHeight="1">
      <c r="A52" s="22" t="s">
        <v>31</v>
      </c>
      <c r="B52" s="23">
        <v>0</v>
      </c>
      <c r="C52" s="23">
        <v>0</v>
      </c>
      <c r="D52" s="6">
        <v>0</v>
      </c>
      <c r="E52" s="12"/>
      <c r="F52" s="17"/>
      <c r="G52" s="17"/>
    </row>
    <row r="53" spans="1:7" ht="12" customHeight="1">
      <c r="A53" s="22" t="s">
        <v>32</v>
      </c>
      <c r="B53" s="23">
        <v>0</v>
      </c>
      <c r="C53" s="33">
        <v>0</v>
      </c>
      <c r="D53" s="6">
        <v>0</v>
      </c>
      <c r="E53" s="24"/>
      <c r="F53" s="17"/>
      <c r="G53" s="17"/>
    </row>
    <row r="54" spans="1:7" ht="12" customHeight="1">
      <c r="A54" s="22" t="s">
        <v>33</v>
      </c>
      <c r="B54" s="23">
        <v>0</v>
      </c>
      <c r="C54" s="33">
        <v>0</v>
      </c>
      <c r="D54" s="6">
        <v>0</v>
      </c>
      <c r="E54" s="24"/>
      <c r="F54" s="17"/>
      <c r="G54" s="17"/>
    </row>
    <row r="55" spans="1:7" ht="12" customHeight="1">
      <c r="A55" s="22" t="s">
        <v>10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12" customHeight="1">
      <c r="A56" s="22" t="s">
        <v>34</v>
      </c>
      <c r="B56" s="21">
        <v>0</v>
      </c>
      <c r="C56" s="34">
        <v>0</v>
      </c>
      <c r="D56" s="6">
        <v>0</v>
      </c>
      <c r="E56" s="24"/>
      <c r="F56" s="17"/>
      <c r="G56" s="17"/>
    </row>
    <row r="57" spans="1:7" ht="12" customHeight="1">
      <c r="A57" s="22" t="s">
        <v>35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49.5" customHeight="1">
      <c r="A58" s="22" t="s">
        <v>37</v>
      </c>
      <c r="B58" s="23">
        <v>0</v>
      </c>
      <c r="C58" s="33">
        <v>0</v>
      </c>
      <c r="D58" s="6">
        <v>0</v>
      </c>
      <c r="E58" s="6" t="s">
        <v>36</v>
      </c>
      <c r="F58" s="17"/>
      <c r="G58" s="17"/>
    </row>
    <row r="59" spans="1:7" ht="22.5" customHeight="1">
      <c r="A59" s="22" t="s">
        <v>38</v>
      </c>
      <c r="B59" s="23">
        <v>0</v>
      </c>
      <c r="C59" s="33">
        <v>0</v>
      </c>
      <c r="D59" s="6">
        <v>0</v>
      </c>
      <c r="E59" s="6" t="s">
        <v>39</v>
      </c>
      <c r="F59" s="17"/>
      <c r="G59" s="17"/>
    </row>
    <row r="60" spans="1:7" ht="36.75" customHeight="1">
      <c r="A60" s="22" t="s">
        <v>40</v>
      </c>
      <c r="B60" s="23">
        <v>0</v>
      </c>
      <c r="C60" s="33">
        <v>0</v>
      </c>
      <c r="D60" s="6">
        <v>0</v>
      </c>
      <c r="E60" s="6" t="s">
        <v>41</v>
      </c>
      <c r="F60" s="17"/>
      <c r="G60" s="17"/>
    </row>
    <row r="61" spans="1:7" ht="49.5" customHeight="1">
      <c r="A61" s="22" t="s">
        <v>42</v>
      </c>
      <c r="B61" s="23">
        <v>0</v>
      </c>
      <c r="C61" s="33">
        <v>0</v>
      </c>
      <c r="D61" s="6">
        <v>0</v>
      </c>
      <c r="E61" s="6" t="s">
        <v>41</v>
      </c>
      <c r="F61" s="17"/>
      <c r="G61" s="17"/>
    </row>
    <row r="62" spans="1:7" ht="32.25" customHeight="1">
      <c r="A62" s="22" t="s">
        <v>43</v>
      </c>
      <c r="B62" s="23">
        <v>0</v>
      </c>
      <c r="C62" s="33">
        <v>0</v>
      </c>
      <c r="D62" s="6">
        <v>0</v>
      </c>
      <c r="E62" s="6" t="s">
        <v>44</v>
      </c>
      <c r="F62" s="17"/>
      <c r="G62" s="17"/>
    </row>
    <row r="63" spans="1:7" ht="36" customHeight="1">
      <c r="A63" s="22" t="s">
        <v>45</v>
      </c>
      <c r="B63" s="23">
        <v>0</v>
      </c>
      <c r="C63" s="33">
        <v>0</v>
      </c>
      <c r="D63" s="6">
        <v>0</v>
      </c>
      <c r="E63" s="6" t="s">
        <v>46</v>
      </c>
      <c r="F63" s="17"/>
      <c r="G63" s="17"/>
    </row>
    <row r="64" spans="1:7" ht="36.75" customHeight="1">
      <c r="A64" s="22" t="s">
        <v>47</v>
      </c>
      <c r="B64" s="23">
        <v>0</v>
      </c>
      <c r="C64" s="33">
        <v>0</v>
      </c>
      <c r="D64" s="6">
        <v>0</v>
      </c>
      <c r="E64" s="6" t="s">
        <v>48</v>
      </c>
      <c r="F64" s="17"/>
      <c r="G64" s="17"/>
    </row>
    <row r="65" spans="1:7" ht="24" customHeight="1">
      <c r="A65" s="22" t="s">
        <v>49</v>
      </c>
      <c r="B65" s="23">
        <v>0</v>
      </c>
      <c r="C65" s="33">
        <v>0</v>
      </c>
      <c r="D65" s="6">
        <v>0</v>
      </c>
      <c r="E65" s="6" t="s">
        <v>48</v>
      </c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9"/>
      <c r="B68" s="36"/>
      <c r="C68" s="37"/>
      <c r="D68" s="38"/>
      <c r="E68" s="38"/>
      <c r="F68" s="17"/>
      <c r="G68" s="17"/>
    </row>
    <row r="69" spans="1:7" ht="12.75">
      <c r="A69" s="39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35"/>
      <c r="B71" s="36"/>
      <c r="C71" s="37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38"/>
      <c r="C73" s="38"/>
      <c r="D73" s="38"/>
      <c r="E73" s="38"/>
      <c r="F73" s="17"/>
      <c r="G73" s="17"/>
    </row>
    <row r="74" spans="1:7" ht="12.75">
      <c r="A74" s="40"/>
      <c r="B74" s="41"/>
      <c r="C74" s="41"/>
      <c r="D74" s="38"/>
      <c r="E74" s="38"/>
      <c r="F74" s="17"/>
      <c r="G74" s="17"/>
    </row>
    <row r="75" spans="1:7" ht="12.75">
      <c r="A75" s="40"/>
      <c r="B75" s="41"/>
      <c r="C75" s="41"/>
      <c r="D75" s="41"/>
      <c r="E75" s="41"/>
      <c r="F75" s="17"/>
      <c r="G75" s="17"/>
    </row>
    <row r="76" spans="1:7" ht="12.75">
      <c r="A76" s="42"/>
      <c r="B76" s="43"/>
      <c r="C76" s="43"/>
      <c r="D76" s="43"/>
      <c r="E76" s="43"/>
      <c r="F76" s="17"/>
      <c r="G76" s="17"/>
    </row>
    <row r="77" spans="1:7" ht="12.75">
      <c r="A77" s="44"/>
      <c r="B77" s="17"/>
      <c r="C77" s="17"/>
      <c r="D77" s="17"/>
      <c r="E77" s="17"/>
      <c r="F77" s="17"/>
      <c r="G77" s="17"/>
    </row>
    <row r="78" spans="1:4" ht="12.75">
      <c r="A78" s="55"/>
      <c r="B78" s="56"/>
      <c r="C78" s="56"/>
      <c r="D78" s="56"/>
    </row>
  </sheetData>
  <sheetProtection/>
  <mergeCells count="3">
    <mergeCell ref="A78:D78"/>
    <mergeCell ref="A2:E2"/>
    <mergeCell ref="A1:E1"/>
  </mergeCells>
  <printOptions/>
  <pageMargins left="0.45" right="0" top="0.15748031496062992" bottom="0" header="0.16" footer="0.17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5754016</v>
      </c>
      <c r="C5" s="4">
        <f>C6+C23+C30</f>
        <v>4082424.66</v>
      </c>
      <c r="D5" s="3">
        <f aca="true" t="shared" si="0" ref="D5:D45">C5/B5*100</f>
        <v>70.94913639447648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783800</v>
      </c>
      <c r="C6" s="21">
        <f>C8+C9+C12+C13+C17+C18+C14+C16+C19+C20+C22+C21+C15</f>
        <v>507887.16000000003</v>
      </c>
      <c r="D6" s="3">
        <f t="shared" si="0"/>
        <v>64.79805562643533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53400</v>
      </c>
      <c r="C8" s="23">
        <v>25845.35</v>
      </c>
      <c r="D8" s="12">
        <f t="shared" si="0"/>
        <v>48.39953183520599</v>
      </c>
      <c r="E8" s="12"/>
      <c r="F8" s="26"/>
      <c r="G8" s="17"/>
    </row>
    <row r="9" spans="1:7" ht="12.75">
      <c r="A9" s="22" t="s">
        <v>12</v>
      </c>
      <c r="B9" s="23">
        <f>B11</f>
        <v>18200</v>
      </c>
      <c r="C9" s="23">
        <f>C11</f>
        <v>10868.73</v>
      </c>
      <c r="D9" s="12">
        <f t="shared" si="0"/>
        <v>59.7182967032967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18200</v>
      </c>
      <c r="C11" s="23">
        <v>10868.73</v>
      </c>
      <c r="D11" s="12">
        <f t="shared" si="0"/>
        <v>59.7182967032967</v>
      </c>
      <c r="E11" s="3"/>
      <c r="F11" s="17"/>
      <c r="G11" s="17"/>
    </row>
    <row r="12" spans="1:7" ht="12.75">
      <c r="A12" s="22" t="s">
        <v>14</v>
      </c>
      <c r="B12" s="23">
        <v>25200</v>
      </c>
      <c r="C12" s="23">
        <v>7788.5</v>
      </c>
      <c r="D12" s="12">
        <f t="shared" si="0"/>
        <v>30.906746031746028</v>
      </c>
      <c r="E12" s="3"/>
      <c r="F12" s="17"/>
      <c r="G12" s="17"/>
    </row>
    <row r="13" spans="1:7" ht="12.75">
      <c r="A13" s="22" t="s">
        <v>0</v>
      </c>
      <c r="B13" s="23">
        <v>193000</v>
      </c>
      <c r="C13" s="23">
        <v>121069.02</v>
      </c>
      <c r="D13" s="12">
        <f t="shared" si="0"/>
        <v>62.7300621761658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399000</v>
      </c>
      <c r="C15" s="23">
        <v>310934.78</v>
      </c>
      <c r="D15" s="12">
        <f>C15/B15*100</f>
        <v>77.92851629072682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33480.78</v>
      </c>
      <c r="D17" s="12">
        <f t="shared" si="0"/>
        <v>41.850975</v>
      </c>
      <c r="E17" s="6"/>
      <c r="F17" s="17"/>
      <c r="G17" s="17"/>
    </row>
    <row r="18" spans="1:7" s="19" customFormat="1" ht="12.75">
      <c r="A18" s="22" t="s">
        <v>53</v>
      </c>
      <c r="B18" s="23">
        <v>15000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10000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-17300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B25+B26+B28+B29+B27</f>
        <v>4970216</v>
      </c>
      <c r="C23" s="23">
        <f>C25+C26+C28+C29</f>
        <v>3574537.5</v>
      </c>
      <c r="D23" s="12">
        <f t="shared" si="0"/>
        <v>71.91915804061635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1869330</v>
      </c>
      <c r="C25" s="23">
        <v>1268000</v>
      </c>
      <c r="D25" s="12">
        <f t="shared" si="0"/>
        <v>67.83178999962554</v>
      </c>
      <c r="E25" s="6"/>
      <c r="F25" s="17"/>
      <c r="G25" s="17"/>
    </row>
    <row r="26" spans="1:7" s="19" customFormat="1" ht="12.75">
      <c r="A26" s="22" t="s">
        <v>19</v>
      </c>
      <c r="B26" s="23">
        <v>2564414</v>
      </c>
      <c r="C26" s="23">
        <v>2117637.5</v>
      </c>
      <c r="D26" s="12">
        <f t="shared" si="0"/>
        <v>82.57783259645284</v>
      </c>
      <c r="E26" s="6"/>
      <c r="F26" s="17"/>
      <c r="G26" s="17"/>
    </row>
    <row r="27" spans="1:7" s="19" customFormat="1" ht="12.75">
      <c r="A27" s="22" t="s">
        <v>87</v>
      </c>
      <c r="B27" s="23">
        <v>158670</v>
      </c>
      <c r="C27" s="23"/>
      <c r="D27" s="12"/>
      <c r="E27" s="6"/>
      <c r="F27" s="17"/>
      <c r="G27" s="17"/>
    </row>
    <row r="28" spans="1:7" s="19" customFormat="1" ht="12.75">
      <c r="A28" s="22" t="s">
        <v>61</v>
      </c>
      <c r="B28" s="23">
        <v>377802</v>
      </c>
      <c r="C28" s="23">
        <v>188900</v>
      </c>
      <c r="D28" s="12">
        <f t="shared" si="0"/>
        <v>49.99973531108888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B33+B34+B35+B37+B38+B39+B41+B40+B36</f>
        <v>5754016</v>
      </c>
      <c r="C31" s="4">
        <f>C33+C34+C35+C37+C38+C39+C41+C40+C36</f>
        <v>4260082.25</v>
      </c>
      <c r="D31" s="3">
        <f t="shared" si="0"/>
        <v>74.03667716600023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5.5">
      <c r="A33" s="7" t="s">
        <v>21</v>
      </c>
      <c r="B33" s="21">
        <v>1234600</v>
      </c>
      <c r="C33" s="21">
        <v>894745.7</v>
      </c>
      <c r="D33" s="3">
        <f t="shared" si="0"/>
        <v>72.47251741454723</v>
      </c>
      <c r="E33" s="6" t="s">
        <v>8</v>
      </c>
      <c r="F33" s="17"/>
      <c r="G33" s="17"/>
    </row>
    <row r="34" spans="1:7" ht="25.5">
      <c r="A34" s="7" t="s">
        <v>22</v>
      </c>
      <c r="B34" s="21">
        <v>70117</v>
      </c>
      <c r="C34" s="21">
        <v>60956.35</v>
      </c>
      <c r="D34" s="3">
        <f t="shared" si="0"/>
        <v>86.93519403283084</v>
      </c>
      <c r="E34" s="6" t="s">
        <v>8</v>
      </c>
      <c r="F34" s="17"/>
      <c r="G34" s="17"/>
    </row>
    <row r="35" spans="1:7" ht="25.5">
      <c r="A35" s="30" t="s">
        <v>23</v>
      </c>
      <c r="B35" s="21">
        <v>13669</v>
      </c>
      <c r="C35" s="21">
        <v>12669</v>
      </c>
      <c r="D35" s="3">
        <f t="shared" si="0"/>
        <v>92.68417587241203</v>
      </c>
      <c r="E35" s="6" t="s">
        <v>8</v>
      </c>
      <c r="F35" s="17"/>
      <c r="G35" s="17"/>
    </row>
    <row r="36" spans="1:7" ht="25.5">
      <c r="A36" s="30" t="s">
        <v>51</v>
      </c>
      <c r="B36" s="21">
        <v>797100</v>
      </c>
      <c r="C36" s="21">
        <v>497386</v>
      </c>
      <c r="D36" s="3">
        <f t="shared" si="0"/>
        <v>62.39944799899636</v>
      </c>
      <c r="E36" s="6" t="s">
        <v>8</v>
      </c>
      <c r="F36" s="17"/>
      <c r="G36" s="17"/>
    </row>
    <row r="37" spans="1:7" ht="25.5">
      <c r="A37" s="30" t="s">
        <v>24</v>
      </c>
      <c r="B37" s="21">
        <v>1338460</v>
      </c>
      <c r="C37" s="21">
        <v>1151229.72</v>
      </c>
      <c r="D37" s="3">
        <f t="shared" si="0"/>
        <v>86.011514725879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2285070</v>
      </c>
      <c r="C39" s="21">
        <v>1631845.48</v>
      </c>
      <c r="D39" s="3">
        <f t="shared" si="0"/>
        <v>71.41336939349779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5.5">
      <c r="A41" s="30" t="s">
        <v>59</v>
      </c>
      <c r="B41" s="21">
        <v>15000</v>
      </c>
      <c r="C41" s="21">
        <v>11250</v>
      </c>
      <c r="D41" s="3">
        <f t="shared" si="0"/>
        <v>75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5754016</v>
      </c>
      <c r="C42" s="21">
        <f>C31</f>
        <v>4260082.25</v>
      </c>
      <c r="D42" s="3">
        <f t="shared" si="0"/>
        <v>74.03667716600023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5744016</v>
      </c>
      <c r="C44" s="4">
        <f>C42-C45</f>
        <v>4260082.25</v>
      </c>
      <c r="D44" s="6">
        <f t="shared" si="0"/>
        <v>74.16557074353554</v>
      </c>
      <c r="E44" s="3"/>
      <c r="F44" s="17"/>
      <c r="G44" s="17"/>
    </row>
    <row r="45" spans="1:7" ht="12.75">
      <c r="A45" s="5" t="s">
        <v>54</v>
      </c>
      <c r="B45" s="21">
        <v>10000</v>
      </c>
      <c r="C45" s="21">
        <v>0</v>
      </c>
      <c r="D45" s="6">
        <f t="shared" si="0"/>
        <v>0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-177657.58999999985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7">
        <v>0</v>
      </c>
      <c r="C49" s="27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8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8">
        <v>0</v>
      </c>
      <c r="D54" s="3">
        <v>0</v>
      </c>
      <c r="E54" s="12"/>
      <c r="F54" s="17"/>
      <c r="G54" s="17"/>
    </row>
    <row r="55" spans="1:7" ht="51">
      <c r="A55" s="22" t="s">
        <v>37</v>
      </c>
      <c r="B55" s="21">
        <v>0</v>
      </c>
      <c r="C55" s="34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1">
        <v>0</v>
      </c>
      <c r="C56" s="34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1">
        <v>0</v>
      </c>
      <c r="C58" s="34">
        <v>0</v>
      </c>
      <c r="D58" s="6">
        <v>0</v>
      </c>
      <c r="E58" s="6" t="s">
        <v>41</v>
      </c>
      <c r="F58" s="17"/>
      <c r="G58" s="17"/>
    </row>
    <row r="59" spans="1:7" ht="31.5" customHeight="1">
      <c r="A59" s="22" t="s">
        <v>43</v>
      </c>
      <c r="B59" s="21">
        <v>0</v>
      </c>
      <c r="C59" s="34">
        <v>0</v>
      </c>
      <c r="D59" s="6">
        <v>0</v>
      </c>
      <c r="E59" s="6" t="s">
        <v>44</v>
      </c>
      <c r="F59" s="17"/>
      <c r="G59" s="17"/>
    </row>
    <row r="60" spans="1:7" ht="38.25">
      <c r="A60" s="22" t="s">
        <v>45</v>
      </c>
      <c r="B60" s="21">
        <v>0</v>
      </c>
      <c r="C60" s="34">
        <v>0</v>
      </c>
      <c r="D60" s="6">
        <v>0</v>
      </c>
      <c r="E60" s="6" t="s">
        <v>46</v>
      </c>
      <c r="F60" s="17"/>
      <c r="G60" s="17"/>
    </row>
    <row r="61" spans="1:7" ht="43.5" customHeight="1">
      <c r="A61" s="22" t="s">
        <v>47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25.5">
      <c r="A62" s="22" t="s">
        <v>49</v>
      </c>
      <c r="B62" s="21">
        <v>0</v>
      </c>
      <c r="C62" s="34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70</v>
      </c>
      <c r="B64" s="58" t="s">
        <v>73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75</v>
      </c>
      <c r="B66" s="58" t="s">
        <v>74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88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1879800</v>
      </c>
      <c r="C5" s="4">
        <f>C6+C23+C29</f>
        <v>1210647.41</v>
      </c>
      <c r="D5" s="3">
        <f aca="true" t="shared" si="0" ref="D5:D44">C5/B5*100</f>
        <v>64.40299021172464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1475500</v>
      </c>
      <c r="C6" s="21">
        <f>C8+C9+C12+C13+C17+C18+C14+C16+C19+C20+C22+C21+C15</f>
        <v>1015110.26</v>
      </c>
      <c r="D6" s="3">
        <f t="shared" si="0"/>
        <v>68.79771331751948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67200</v>
      </c>
      <c r="C8" s="23">
        <v>36647.43</v>
      </c>
      <c r="D8" s="12">
        <f t="shared" si="0"/>
        <v>54.53486607142857</v>
      </c>
      <c r="E8" s="12"/>
      <c r="F8" s="17"/>
    </row>
    <row r="9" spans="1:6" ht="12.75">
      <c r="A9" s="22" t="s">
        <v>12</v>
      </c>
      <c r="B9" s="23">
        <f>B11</f>
        <v>43700</v>
      </c>
      <c r="C9" s="23">
        <f>C11</f>
        <v>18443.4</v>
      </c>
      <c r="D9" s="12">
        <f t="shared" si="0"/>
        <v>42.204576659038906</v>
      </c>
      <c r="E9" s="12"/>
      <c r="F9" s="17"/>
    </row>
    <row r="10" spans="1:6" ht="12.75">
      <c r="A10" s="22" t="s">
        <v>10</v>
      </c>
      <c r="B10" s="23"/>
      <c r="C10" s="27"/>
      <c r="D10" s="12"/>
      <c r="E10" s="12"/>
      <c r="F10" s="17"/>
    </row>
    <row r="11" spans="1:6" ht="12.75">
      <c r="A11" s="10" t="s">
        <v>13</v>
      </c>
      <c r="B11" s="23">
        <v>43700</v>
      </c>
      <c r="C11" s="23">
        <v>18443.4</v>
      </c>
      <c r="D11" s="12">
        <f t="shared" si="0"/>
        <v>42.204576659038906</v>
      </c>
      <c r="E11" s="3"/>
      <c r="F11" s="17"/>
    </row>
    <row r="12" spans="1:6" ht="12.75">
      <c r="A12" s="22" t="s">
        <v>14</v>
      </c>
      <c r="B12" s="23">
        <v>34600</v>
      </c>
      <c r="C12" s="23">
        <v>7279.74</v>
      </c>
      <c r="D12" s="12">
        <f t="shared" si="0"/>
        <v>21.03971098265896</v>
      </c>
      <c r="E12" s="3"/>
      <c r="F12" s="17"/>
    </row>
    <row r="13" spans="1:6" ht="12.75">
      <c r="A13" s="22" t="s">
        <v>0</v>
      </c>
      <c r="B13" s="23">
        <v>1100000</v>
      </c>
      <c r="C13" s="23">
        <v>637662.38</v>
      </c>
      <c r="D13" s="12">
        <f t="shared" si="0"/>
        <v>57.96930727272728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4300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230000</v>
      </c>
      <c r="C15" s="23">
        <v>179577.31</v>
      </c>
      <c r="D15" s="12">
        <f>C15/B15*100</f>
        <v>78.07709130434782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0</v>
      </c>
      <c r="C17" s="23">
        <v>131200</v>
      </c>
      <c r="D17" s="12" t="e">
        <f t="shared" si="0"/>
        <v>#DIV/0!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B25+B26+B27+B28</f>
        <v>404300</v>
      </c>
      <c r="C23" s="23">
        <f>C25+C26+C27+C28</f>
        <v>195537.15</v>
      </c>
      <c r="D23" s="12">
        <f t="shared" si="0"/>
        <v>48.36437051694286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168000</v>
      </c>
      <c r="C25" s="23">
        <v>42000</v>
      </c>
      <c r="D25" s="12">
        <f t="shared" si="0"/>
        <v>25</v>
      </c>
      <c r="E25" s="6"/>
      <c r="F25" s="17"/>
    </row>
    <row r="26" spans="1:6" s="19" customFormat="1" ht="12.75">
      <c r="A26" s="22" t="s">
        <v>19</v>
      </c>
      <c r="B26" s="23">
        <v>236300</v>
      </c>
      <c r="C26" s="23">
        <v>96542.09</v>
      </c>
      <c r="D26" s="12">
        <f t="shared" si="0"/>
        <v>40.8557300042319</v>
      </c>
      <c r="E26" s="6"/>
      <c r="F26" s="17"/>
    </row>
    <row r="27" spans="1:6" s="19" customFormat="1" ht="12.75">
      <c r="A27" s="22" t="s">
        <v>61</v>
      </c>
      <c r="B27" s="23"/>
      <c r="C27" s="23">
        <v>56995.06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1879800</v>
      </c>
      <c r="C30" s="4">
        <f>C32+C33+C34+C36+C37+C38+C40+C39+C35</f>
        <v>1088188.15</v>
      </c>
      <c r="D30" s="3">
        <f t="shared" si="0"/>
        <v>57.88850675603787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1074376.75</v>
      </c>
      <c r="C32" s="21">
        <v>662303.26</v>
      </c>
      <c r="D32" s="3">
        <f t="shared" si="0"/>
        <v>61.64534554568497</v>
      </c>
      <c r="E32" s="6" t="s">
        <v>8</v>
      </c>
      <c r="F32" s="17"/>
    </row>
    <row r="33" spans="1:6" ht="25.5">
      <c r="A33" s="7" t="s">
        <v>22</v>
      </c>
      <c r="B33" s="21">
        <v>70117</v>
      </c>
      <c r="C33" s="21">
        <v>63785.09</v>
      </c>
      <c r="D33" s="3">
        <f t="shared" si="0"/>
        <v>90.96950810787683</v>
      </c>
      <c r="E33" s="6" t="s">
        <v>8</v>
      </c>
      <c r="F33" s="17"/>
    </row>
    <row r="34" spans="1:6" ht="25.5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</row>
    <row r="35" spans="1:6" ht="25.5">
      <c r="A35" s="30" t="s">
        <v>51</v>
      </c>
      <c r="B35" s="21">
        <v>404850</v>
      </c>
      <c r="C35" s="21">
        <v>71657</v>
      </c>
      <c r="D35" s="3"/>
      <c r="E35" s="6" t="s">
        <v>8</v>
      </c>
      <c r="F35" s="17"/>
    </row>
    <row r="36" spans="1:6" ht="25.5">
      <c r="A36" s="30" t="s">
        <v>24</v>
      </c>
      <c r="B36" s="21">
        <v>153356.25</v>
      </c>
      <c r="C36" s="21">
        <v>129669.8</v>
      </c>
      <c r="D36" s="3">
        <f t="shared" si="0"/>
        <v>84.55462362962058</v>
      </c>
      <c r="E36" s="6" t="s">
        <v>8</v>
      </c>
      <c r="F36" s="17"/>
    </row>
    <row r="37" spans="1:6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30" t="s">
        <v>58</v>
      </c>
      <c r="B38" s="21">
        <v>166100</v>
      </c>
      <c r="C38" s="21">
        <v>153273</v>
      </c>
      <c r="D38" s="3">
        <f t="shared" si="0"/>
        <v>92.27754364840457</v>
      </c>
      <c r="E38" s="6" t="s">
        <v>8</v>
      </c>
      <c r="F38" s="17"/>
    </row>
    <row r="39" spans="1:6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30" t="s">
        <v>59</v>
      </c>
      <c r="B40" s="21">
        <v>10000</v>
      </c>
      <c r="C40" s="21">
        <v>7500</v>
      </c>
      <c r="D40" s="3">
        <f t="shared" si="0"/>
        <v>75</v>
      </c>
      <c r="E40" s="6" t="s">
        <v>8</v>
      </c>
      <c r="F40" s="17"/>
    </row>
    <row r="41" spans="1:6" ht="25.5">
      <c r="A41" s="30" t="s">
        <v>27</v>
      </c>
      <c r="B41" s="21">
        <f>B30</f>
        <v>1879800</v>
      </c>
      <c r="C41" s="21">
        <f>C30</f>
        <v>1088188.15</v>
      </c>
      <c r="D41" s="3">
        <f t="shared" si="0"/>
        <v>57.88850675603787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1866900</v>
      </c>
      <c r="C43" s="4">
        <f>C41-C44</f>
        <v>1075988.15</v>
      </c>
      <c r="D43" s="6">
        <f t="shared" si="0"/>
        <v>57.63501794418554</v>
      </c>
      <c r="E43" s="3"/>
      <c r="F43" s="17"/>
    </row>
    <row r="44" spans="1:6" ht="12.75">
      <c r="A44" s="5" t="s">
        <v>54</v>
      </c>
      <c r="B44" s="21">
        <v>12900</v>
      </c>
      <c r="C44" s="21">
        <v>12200</v>
      </c>
      <c r="D44" s="6">
        <f t="shared" si="0"/>
        <v>94.57364341085271</v>
      </c>
      <c r="E44" s="3"/>
      <c r="F44" s="17"/>
    </row>
    <row r="45" spans="1:6" ht="51">
      <c r="A45" s="5" t="s">
        <v>64</v>
      </c>
      <c r="B45" s="21">
        <f>B5-B30</f>
        <v>0</v>
      </c>
      <c r="C45" s="21">
        <f>C5-C30</f>
        <v>122459.26000000001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</row>
    <row r="54" spans="1:6" ht="51">
      <c r="A54" s="22" t="s">
        <v>37</v>
      </c>
      <c r="B54" s="27">
        <v>0</v>
      </c>
      <c r="C54" s="46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7">
        <v>0</v>
      </c>
      <c r="C55" s="46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7">
        <v>0</v>
      </c>
      <c r="C56" s="46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7">
        <v>0</v>
      </c>
      <c r="C57" s="46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7">
        <v>0</v>
      </c>
      <c r="C58" s="46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7">
        <v>0</v>
      </c>
      <c r="C59" s="46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7">
        <v>0</v>
      </c>
      <c r="C60" s="46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7">
        <v>0</v>
      </c>
      <c r="C61" s="46">
        <v>0</v>
      </c>
      <c r="D61" s="3">
        <v>0</v>
      </c>
      <c r="E61" s="6" t="s">
        <v>48</v>
      </c>
      <c r="F61" s="17"/>
    </row>
    <row r="62" spans="1:6" ht="12.75">
      <c r="A62" s="35"/>
      <c r="B62" s="36"/>
      <c r="C62" s="37"/>
      <c r="D62" s="38"/>
      <c r="E62" s="38"/>
      <c r="F62" s="17"/>
    </row>
    <row r="63" spans="1:6" ht="12.75">
      <c r="A63" s="49" t="s">
        <v>70</v>
      </c>
      <c r="B63" s="58" t="s">
        <v>73</v>
      </c>
      <c r="C63" s="58"/>
      <c r="D63" s="58"/>
      <c r="E63" s="38"/>
      <c r="F63" s="17"/>
    </row>
    <row r="64" spans="1:6" ht="12.75">
      <c r="A64" s="39"/>
      <c r="B64" s="36"/>
      <c r="C64" s="37"/>
      <c r="D64" s="38"/>
      <c r="E64" s="38"/>
      <c r="F64" s="17"/>
    </row>
    <row r="65" spans="1:6" ht="12.75">
      <c r="A65" s="49" t="s">
        <v>75</v>
      </c>
      <c r="B65" s="58" t="s">
        <v>74</v>
      </c>
      <c r="C65" s="58"/>
      <c r="D65" s="58"/>
      <c r="E65" s="38"/>
      <c r="F65" s="17"/>
    </row>
    <row r="66" spans="1:6" ht="12.75">
      <c r="A66" s="35"/>
      <c r="B66" s="36"/>
      <c r="C66" s="37"/>
      <c r="D66" s="38"/>
      <c r="E66" s="38"/>
      <c r="F66" s="17"/>
    </row>
    <row r="67" spans="1:6" ht="12.75">
      <c r="A67" s="35"/>
      <c r="B67" s="36"/>
      <c r="C67" s="37"/>
      <c r="D67" s="38"/>
      <c r="E67" s="38"/>
      <c r="F67" s="17"/>
    </row>
    <row r="68" spans="1:6" ht="12.75">
      <c r="A68" s="40"/>
      <c r="B68" s="38"/>
      <c r="C68" s="38"/>
      <c r="D68" s="38"/>
      <c r="E68" s="38"/>
      <c r="F68" s="17"/>
    </row>
    <row r="69" spans="1:6" ht="12.75">
      <c r="A69" s="40"/>
      <c r="B69" s="38"/>
      <c r="C69" s="38"/>
      <c r="D69" s="38"/>
      <c r="E69" s="38"/>
      <c r="F69" s="17"/>
    </row>
    <row r="70" spans="1:6" ht="12.75">
      <c r="A70" s="40"/>
      <c r="B70" s="41"/>
      <c r="C70" s="41"/>
      <c r="D70" s="38"/>
      <c r="E70" s="38"/>
      <c r="F70" s="17"/>
    </row>
    <row r="71" spans="1:6" ht="12.75">
      <c r="A71" s="40"/>
      <c r="B71" s="41"/>
      <c r="C71" s="41"/>
      <c r="D71" s="41"/>
      <c r="E71" s="41"/>
      <c r="F71" s="17"/>
    </row>
    <row r="72" spans="1:6" ht="12.75">
      <c r="A72" s="42"/>
      <c r="B72" s="43"/>
      <c r="C72" s="43"/>
      <c r="D72" s="43"/>
      <c r="E72" s="43"/>
      <c r="F72" s="17"/>
    </row>
    <row r="73" spans="1:6" ht="12.75">
      <c r="A73" s="44"/>
      <c r="B73" s="17"/>
      <c r="C73" s="17"/>
      <c r="D73" s="17"/>
      <c r="E73" s="17"/>
      <c r="F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2123663</v>
      </c>
      <c r="C5" s="4">
        <f>C6+C23+C29</f>
        <v>1090945.92</v>
      </c>
      <c r="D5" s="3">
        <f aca="true" t="shared" si="0" ref="D5:D44">C5/B5*100</f>
        <v>51.3709529242634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361300</v>
      </c>
      <c r="C6" s="21">
        <f>C8+C9+C12+C13+C17+C18+C14+C16+C19+C20+C22+C21+C15</f>
        <v>280191.22</v>
      </c>
      <c r="D6" s="3">
        <f t="shared" si="0"/>
        <v>77.55084970938277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15900</v>
      </c>
      <c r="C8" s="23">
        <v>10684.66</v>
      </c>
      <c r="D8" s="12">
        <f t="shared" si="0"/>
        <v>67.19911949685535</v>
      </c>
      <c r="E8" s="12"/>
      <c r="F8" s="26"/>
      <c r="G8" s="17"/>
    </row>
    <row r="9" spans="1:7" ht="12.75">
      <c r="A9" s="22" t="s">
        <v>12</v>
      </c>
      <c r="B9" s="23">
        <f>B11</f>
        <v>4800</v>
      </c>
      <c r="C9" s="23">
        <f>C11</f>
        <v>12484.2</v>
      </c>
      <c r="D9" s="12">
        <f t="shared" si="0"/>
        <v>260.08750000000003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4800</v>
      </c>
      <c r="C11" s="23">
        <v>12484.2</v>
      </c>
      <c r="D11" s="12">
        <f t="shared" si="0"/>
        <v>260.08750000000003</v>
      </c>
      <c r="E11" s="3"/>
      <c r="F11" s="17"/>
      <c r="G11" s="17"/>
    </row>
    <row r="12" spans="1:7" ht="12.75">
      <c r="A12" s="22" t="s">
        <v>14</v>
      </c>
      <c r="B12" s="23">
        <v>17000</v>
      </c>
      <c r="C12" s="23">
        <v>4281.86</v>
      </c>
      <c r="D12" s="12">
        <f t="shared" si="0"/>
        <v>25.18741176470588</v>
      </c>
      <c r="E12" s="3"/>
      <c r="F12" s="17"/>
      <c r="G12" s="17"/>
    </row>
    <row r="13" spans="1:7" ht="12.75">
      <c r="A13" s="22" t="s">
        <v>0</v>
      </c>
      <c r="B13" s="23">
        <v>136000</v>
      </c>
      <c r="C13" s="23">
        <v>67655.39</v>
      </c>
      <c r="D13" s="12">
        <f t="shared" si="0"/>
        <v>49.74661029411765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104000</v>
      </c>
      <c r="C15" s="23">
        <v>81474.91</v>
      </c>
      <c r="D15" s="12">
        <f>C15/B15*100</f>
        <v>78.34125961538462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100710.2</v>
      </c>
      <c r="D17" s="12">
        <f t="shared" si="0"/>
        <v>125.88774999999998</v>
      </c>
      <c r="E17" s="6"/>
      <c r="F17" s="17"/>
      <c r="G17" s="17"/>
    </row>
    <row r="18" spans="1:7" s="19" customFormat="1" ht="12.75">
      <c r="A18" s="22" t="s">
        <v>53</v>
      </c>
      <c r="B18" s="23">
        <v>3600</v>
      </c>
      <c r="C18" s="23">
        <v>2700</v>
      </c>
      <c r="D18" s="12">
        <f t="shared" si="0"/>
        <v>75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1762363</v>
      </c>
      <c r="C23" s="23">
        <f>C25+C26+C27+C28</f>
        <v>810754.7</v>
      </c>
      <c r="D23" s="12">
        <f t="shared" si="0"/>
        <v>46.003842568188276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1113000</v>
      </c>
      <c r="C25" s="23">
        <v>658000</v>
      </c>
      <c r="D25" s="12">
        <f t="shared" si="0"/>
        <v>59.11949685534591</v>
      </c>
      <c r="E25" s="6"/>
      <c r="F25" s="17"/>
      <c r="G25" s="17"/>
    </row>
    <row r="26" spans="1:7" s="19" customFormat="1" ht="12.75">
      <c r="A26" s="22" t="s">
        <v>19</v>
      </c>
      <c r="B26" s="23">
        <v>481336</v>
      </c>
      <c r="C26" s="23">
        <v>102704.7</v>
      </c>
      <c r="D26" s="12">
        <f t="shared" si="0"/>
        <v>21.337423338374855</v>
      </c>
      <c r="E26" s="6"/>
      <c r="F26" s="17"/>
      <c r="G26" s="17"/>
    </row>
    <row r="27" spans="1:7" s="19" customFormat="1" ht="12.75">
      <c r="A27" s="22" t="s">
        <v>61</v>
      </c>
      <c r="B27" s="23">
        <v>168027</v>
      </c>
      <c r="C27" s="23">
        <v>50050</v>
      </c>
      <c r="D27" s="12">
        <f t="shared" si="0"/>
        <v>29.786879489605838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2.5" customHeight="1">
      <c r="A30" s="2" t="s">
        <v>20</v>
      </c>
      <c r="B30" s="4">
        <f>B32+B33+B34+B36+B37+B38+B40+B39+B35</f>
        <v>2123663</v>
      </c>
      <c r="C30" s="4">
        <f>C32+C33+C34+C36+C37+C38+C40+C39+C35</f>
        <v>1076306.5099999998</v>
      </c>
      <c r="D30" s="3">
        <f t="shared" si="0"/>
        <v>50.68160579150269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2.5" customHeight="1">
      <c r="A32" s="7" t="s">
        <v>21</v>
      </c>
      <c r="B32" s="21">
        <v>1036180</v>
      </c>
      <c r="C32" s="21">
        <v>805201.96</v>
      </c>
      <c r="D32" s="3">
        <f t="shared" si="0"/>
        <v>77.70869540041305</v>
      </c>
      <c r="E32" s="6" t="s">
        <v>8</v>
      </c>
      <c r="F32" s="17"/>
      <c r="G32" s="17"/>
    </row>
    <row r="33" spans="1:7" ht="22.5" customHeight="1">
      <c r="A33" s="7" t="s">
        <v>22</v>
      </c>
      <c r="B33" s="21">
        <v>70117</v>
      </c>
      <c r="C33" s="21">
        <v>63777.7</v>
      </c>
      <c r="D33" s="3">
        <f t="shared" si="0"/>
        <v>90.9589685810859</v>
      </c>
      <c r="E33" s="6" t="s">
        <v>8</v>
      </c>
      <c r="F33" s="17"/>
      <c r="G33" s="17"/>
    </row>
    <row r="34" spans="1:7" ht="22.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2.5" customHeight="1">
      <c r="A35" s="30" t="s">
        <v>51</v>
      </c>
      <c r="B35" s="21">
        <v>205000</v>
      </c>
      <c r="C35" s="21">
        <v>139803</v>
      </c>
      <c r="D35" s="3"/>
      <c r="E35" s="6" t="s">
        <v>8</v>
      </c>
      <c r="F35" s="17"/>
      <c r="G35" s="17"/>
    </row>
    <row r="36" spans="1:7" ht="22.5" customHeight="1">
      <c r="A36" s="30" t="s">
        <v>24</v>
      </c>
      <c r="B36" s="21">
        <v>690366</v>
      </c>
      <c r="C36" s="21">
        <v>27523.85</v>
      </c>
      <c r="D36" s="3">
        <f t="shared" si="0"/>
        <v>3.986849004730824</v>
      </c>
      <c r="E36" s="6" t="s">
        <v>8</v>
      </c>
      <c r="F36" s="17"/>
      <c r="G36" s="17"/>
    </row>
    <row r="37" spans="1:7" ht="22.5" customHeight="1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2.5" customHeight="1">
      <c r="A38" s="30" t="s">
        <v>58</v>
      </c>
      <c r="B38" s="21">
        <v>116000</v>
      </c>
      <c r="C38" s="21">
        <v>35000</v>
      </c>
      <c r="D38" s="3">
        <f t="shared" si="0"/>
        <v>30.17241379310345</v>
      </c>
      <c r="E38" s="6" t="s">
        <v>8</v>
      </c>
      <c r="F38" s="17"/>
      <c r="G38" s="17"/>
    </row>
    <row r="39" spans="1:7" ht="22.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2.5" customHeight="1">
      <c r="A40" s="30" t="s">
        <v>59</v>
      </c>
      <c r="B40" s="21">
        <v>5000</v>
      </c>
      <c r="C40" s="21">
        <v>5000</v>
      </c>
      <c r="D40" s="3">
        <f t="shared" si="0"/>
        <v>100</v>
      </c>
      <c r="E40" s="6" t="s">
        <v>8</v>
      </c>
      <c r="F40" s="17"/>
      <c r="G40" s="17"/>
    </row>
    <row r="41" spans="1:7" ht="22.5" customHeight="1">
      <c r="A41" s="30" t="s">
        <v>27</v>
      </c>
      <c r="B41" s="21">
        <f>B30</f>
        <v>2123663</v>
      </c>
      <c r="C41" s="21">
        <f>C30</f>
        <v>1076306.5099999998</v>
      </c>
      <c r="D41" s="3">
        <f t="shared" si="0"/>
        <v>50.68160579150269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2123663</v>
      </c>
      <c r="C43" s="4">
        <f>C41-C44</f>
        <v>1076306.5099999998</v>
      </c>
      <c r="D43" s="6">
        <f t="shared" si="0"/>
        <v>50.68160579150269</v>
      </c>
      <c r="E43" s="3"/>
      <c r="F43" s="17"/>
      <c r="G43" s="17"/>
    </row>
    <row r="44" spans="1:7" ht="12.75">
      <c r="A44" s="5" t="s">
        <v>54</v>
      </c>
      <c r="B44" s="4">
        <v>0</v>
      </c>
      <c r="C44" s="4">
        <v>0</v>
      </c>
      <c r="D44" s="6" t="e">
        <f t="shared" si="0"/>
        <v>#DIV/0!</v>
      </c>
      <c r="E44" s="3"/>
      <c r="F44" s="17"/>
      <c r="G44" s="17"/>
    </row>
    <row r="45" spans="1:7" ht="48" customHeight="1">
      <c r="A45" s="5" t="s">
        <v>64</v>
      </c>
      <c r="B45" s="21">
        <f>B5-B30</f>
        <v>0</v>
      </c>
      <c r="C45" s="21">
        <f>C5-C30</f>
        <v>14639.410000000149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3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40.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90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3478334</v>
      </c>
      <c r="C5" s="4">
        <f>C6+C23+C29</f>
        <v>2259368.7199999997</v>
      </c>
      <c r="D5" s="3">
        <f aca="true" t="shared" si="0" ref="D5:D44">C5/B5*100</f>
        <v>64.95548501092763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719900</v>
      </c>
      <c r="C6" s="21">
        <f>C8+C9+C12+C13+C17+C18+C14+C16+C19+C20+C22+C21+C15</f>
        <v>608568.34</v>
      </c>
      <c r="D6" s="3">
        <f t="shared" si="0"/>
        <v>84.53512154465898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42300</v>
      </c>
      <c r="C8" s="23">
        <v>28934.55</v>
      </c>
      <c r="D8" s="12">
        <f t="shared" si="0"/>
        <v>68.4031914893617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f>C11</f>
        <v>24332.7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24332.7</v>
      </c>
      <c r="D11" s="12"/>
      <c r="E11" s="3"/>
      <c r="F11" s="17"/>
      <c r="G11" s="17"/>
    </row>
    <row r="12" spans="1:7" ht="12.75">
      <c r="A12" s="22" t="s">
        <v>14</v>
      </c>
      <c r="B12" s="23">
        <v>101600</v>
      </c>
      <c r="C12" s="23">
        <v>36627.68</v>
      </c>
      <c r="D12" s="12">
        <f t="shared" si="0"/>
        <v>36.050866141732286</v>
      </c>
      <c r="E12" s="3"/>
      <c r="F12" s="17"/>
      <c r="G12" s="17"/>
    </row>
    <row r="13" spans="1:7" ht="12.75">
      <c r="A13" s="22" t="s">
        <v>0</v>
      </c>
      <c r="B13" s="23">
        <v>206000</v>
      </c>
      <c r="C13" s="23">
        <v>195030.46</v>
      </c>
      <c r="D13" s="12">
        <f t="shared" si="0"/>
        <v>94.67498058252427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290000</v>
      </c>
      <c r="C15" s="23">
        <v>226134.4</v>
      </c>
      <c r="D15" s="12">
        <f>C15/B15*100</f>
        <v>77.97737931034483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76730.72</v>
      </c>
      <c r="D17" s="12">
        <f t="shared" si="0"/>
        <v>95.91340000000001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9603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5774.83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2758434</v>
      </c>
      <c r="C23" s="23">
        <f>C25+C26+C27+C28</f>
        <v>1650800.38</v>
      </c>
      <c r="D23" s="12">
        <f t="shared" si="0"/>
        <v>59.845563823531755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1762000</v>
      </c>
      <c r="C25" s="23">
        <v>857000</v>
      </c>
      <c r="D25" s="12">
        <f t="shared" si="0"/>
        <v>48.63791146424518</v>
      </c>
      <c r="E25" s="6"/>
      <c r="F25" s="17"/>
      <c r="G25" s="17"/>
    </row>
    <row r="26" spans="1:7" s="19" customFormat="1" ht="12.75">
      <c r="A26" s="22" t="s">
        <v>19</v>
      </c>
      <c r="B26" s="23">
        <v>718934</v>
      </c>
      <c r="C26" s="23">
        <v>553500.38</v>
      </c>
      <c r="D26" s="12">
        <f t="shared" si="0"/>
        <v>76.98903932767125</v>
      </c>
      <c r="E26" s="6"/>
      <c r="F26" s="17"/>
      <c r="G26" s="17"/>
    </row>
    <row r="27" spans="1:7" s="19" customFormat="1" ht="12.75">
      <c r="A27" s="22" t="s">
        <v>61</v>
      </c>
      <c r="B27" s="23">
        <v>277500</v>
      </c>
      <c r="C27" s="23">
        <v>240300</v>
      </c>
      <c r="D27" s="12">
        <f t="shared" si="0"/>
        <v>86.5945945945946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3478334</v>
      </c>
      <c r="C30" s="4">
        <f>C32+C33+C34+C36+C37+C38+C40+C39+C35</f>
        <v>2235211.1300000004</v>
      </c>
      <c r="D30" s="3">
        <f t="shared" si="0"/>
        <v>64.26096890062888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1477216</v>
      </c>
      <c r="C32" s="21">
        <v>1047535.64</v>
      </c>
      <c r="D32" s="3">
        <f t="shared" si="0"/>
        <v>70.91282791413036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62799.38</v>
      </c>
      <c r="D33" s="3">
        <f t="shared" si="0"/>
        <v>89.56370067173438</v>
      </c>
      <c r="E33" s="6" t="s">
        <v>8</v>
      </c>
      <c r="F33" s="17"/>
      <c r="G33" s="17"/>
    </row>
    <row r="34" spans="1:7" ht="25.5">
      <c r="A34" s="30" t="s">
        <v>23</v>
      </c>
      <c r="B34" s="21">
        <v>13000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30" t="s">
        <v>51</v>
      </c>
      <c r="B35" s="21">
        <v>518800</v>
      </c>
      <c r="C35" s="21">
        <v>76575</v>
      </c>
      <c r="D35" s="3">
        <f t="shared" si="0"/>
        <v>14.760023130300695</v>
      </c>
      <c r="E35" s="6" t="s">
        <v>8</v>
      </c>
      <c r="F35" s="17"/>
      <c r="G35" s="17"/>
    </row>
    <row r="36" spans="1:7" ht="25.5">
      <c r="A36" s="30" t="s">
        <v>24</v>
      </c>
      <c r="B36" s="21">
        <v>1064201</v>
      </c>
      <c r="C36" s="21">
        <v>922586.87</v>
      </c>
      <c r="D36" s="3">
        <f t="shared" si="0"/>
        <v>86.6929151541861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320000</v>
      </c>
      <c r="C38" s="21">
        <v>110714.24</v>
      </c>
      <c r="D38" s="3">
        <f t="shared" si="0"/>
        <v>34.5982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15000</v>
      </c>
      <c r="D40" s="3">
        <f t="shared" si="0"/>
        <v>100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3478334</v>
      </c>
      <c r="C41" s="21">
        <f>C30</f>
        <v>2235211.1300000004</v>
      </c>
      <c r="D41" s="3">
        <f t="shared" si="0"/>
        <v>64.26096890062888</v>
      </c>
      <c r="E41" s="6" t="s">
        <v>8</v>
      </c>
      <c r="F41" s="17"/>
      <c r="G41" s="17"/>
    </row>
    <row r="42" spans="1:7" ht="12.75">
      <c r="A42" s="22" t="s">
        <v>10</v>
      </c>
      <c r="B42" s="23" t="s">
        <v>50</v>
      </c>
      <c r="C42" s="23"/>
      <c r="D42" s="3"/>
      <c r="E42" s="24"/>
      <c r="F42" s="17"/>
      <c r="G42" s="17"/>
    </row>
    <row r="43" spans="1:7" ht="12.75">
      <c r="A43" s="5" t="s">
        <v>28</v>
      </c>
      <c r="B43" s="4">
        <f>B41-B44</f>
        <v>3460284</v>
      </c>
      <c r="C43" s="4">
        <f>C41-C44</f>
        <v>2218171.1300000004</v>
      </c>
      <c r="D43" s="6">
        <f t="shared" si="0"/>
        <v>64.10373050304543</v>
      </c>
      <c r="E43" s="3"/>
      <c r="F43" s="17"/>
      <c r="G43" s="17"/>
    </row>
    <row r="44" spans="1:7" ht="12.75">
      <c r="A44" s="5" t="s">
        <v>54</v>
      </c>
      <c r="B44" s="4">
        <v>18050</v>
      </c>
      <c r="C44" s="4">
        <v>17040</v>
      </c>
      <c r="D44" s="6">
        <f t="shared" si="0"/>
        <v>94.40443213296399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24157.589999999385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5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9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9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7" right="0" top="0.15748031496062992" bottom="0" header="0.16" footer="0.17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91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B6+B23+B29</f>
        <v>2224994</v>
      </c>
      <c r="C5" s="4">
        <f>C6+C23+C29</f>
        <v>1493801.11</v>
      </c>
      <c r="D5" s="3">
        <f aca="true" t="shared" si="0" ref="D5:D44">C5/B5*100</f>
        <v>67.13730958375619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393900</v>
      </c>
      <c r="C6" s="21">
        <f>C8+C9+C12+C13+C17+C18+C14+C16+C19+C20+C22+C21+C15</f>
        <v>219554.72</v>
      </c>
      <c r="D6" s="3">
        <f t="shared" si="0"/>
        <v>55.73869510027926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32400</v>
      </c>
      <c r="C8" s="23">
        <v>18827.64</v>
      </c>
      <c r="D8" s="12">
        <f t="shared" si="0"/>
        <v>58.10999999999999</v>
      </c>
      <c r="E8" s="12"/>
      <c r="F8" s="26"/>
      <c r="G8" s="17"/>
    </row>
    <row r="9" spans="1:7" ht="12.75" customHeight="1">
      <c r="A9" s="22" t="s">
        <v>12</v>
      </c>
      <c r="B9" s="23">
        <f>B11</f>
        <v>11700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11700</v>
      </c>
      <c r="C11" s="23">
        <v>0</v>
      </c>
      <c r="D11" s="12">
        <f t="shared" si="0"/>
        <v>0</v>
      </c>
      <c r="E11" s="3"/>
      <c r="F11" s="17"/>
      <c r="G11" s="17"/>
    </row>
    <row r="12" spans="1:7" ht="12.75" customHeight="1">
      <c r="A12" s="22" t="s">
        <v>14</v>
      </c>
      <c r="B12" s="23">
        <v>14800</v>
      </c>
      <c r="C12" s="23">
        <v>4484.72</v>
      </c>
      <c r="D12" s="12">
        <f t="shared" si="0"/>
        <v>30.302162162162166</v>
      </c>
      <c r="E12" s="3"/>
      <c r="F12" s="17"/>
      <c r="G12" s="17"/>
    </row>
    <row r="13" spans="1:7" ht="12.75" customHeight="1">
      <c r="A13" s="22" t="s">
        <v>0</v>
      </c>
      <c r="B13" s="23">
        <v>145000</v>
      </c>
      <c r="C13" s="23">
        <v>49484.68</v>
      </c>
      <c r="D13" s="12">
        <f t="shared" si="0"/>
        <v>34.12736551724138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2200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102000</v>
      </c>
      <c r="C15" s="23">
        <v>79812.15</v>
      </c>
      <c r="D15" s="12">
        <f>C15/B15*100</f>
        <v>78.24720588235293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70000</v>
      </c>
      <c r="C17" s="23">
        <v>43696.9</v>
      </c>
      <c r="D17" s="12">
        <f t="shared" si="0"/>
        <v>62.42414285714286</v>
      </c>
      <c r="E17" s="6"/>
      <c r="F17" s="17"/>
      <c r="G17" s="17"/>
    </row>
    <row r="18" spans="1:7" s="19" customFormat="1" ht="12" customHeight="1">
      <c r="A18" s="22" t="s">
        <v>53</v>
      </c>
      <c r="B18" s="23">
        <v>18000</v>
      </c>
      <c r="C18" s="23">
        <v>21048.63</v>
      </c>
      <c r="D18" s="12">
        <f t="shared" si="0"/>
        <v>116.93683333333334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</f>
        <v>1831094</v>
      </c>
      <c r="C23" s="23">
        <f>C25+C26+C27+C28</f>
        <v>1274246.3900000001</v>
      </c>
      <c r="D23" s="12">
        <f t="shared" si="0"/>
        <v>69.58934877182712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1398300</v>
      </c>
      <c r="C25" s="23">
        <v>873300</v>
      </c>
      <c r="D25" s="12">
        <f t="shared" si="0"/>
        <v>62.45440892512336</v>
      </c>
      <c r="E25" s="6"/>
      <c r="F25" s="17"/>
      <c r="G25" s="17"/>
    </row>
    <row r="26" spans="1:7" s="19" customFormat="1" ht="12" customHeight="1">
      <c r="A26" s="22" t="s">
        <v>19</v>
      </c>
      <c r="B26" s="23">
        <v>395094</v>
      </c>
      <c r="C26" s="23">
        <v>324246.39</v>
      </c>
      <c r="D26" s="12">
        <f t="shared" si="0"/>
        <v>82.068163525642</v>
      </c>
      <c r="E26" s="6"/>
      <c r="F26" s="17"/>
      <c r="G26" s="17"/>
    </row>
    <row r="27" spans="1:7" s="19" customFormat="1" ht="12" customHeight="1">
      <c r="A27" s="22" t="s">
        <v>61</v>
      </c>
      <c r="B27" s="23">
        <v>37700</v>
      </c>
      <c r="C27" s="23">
        <v>76700</v>
      </c>
      <c r="D27" s="12">
        <f t="shared" si="0"/>
        <v>203.44827586206895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4.75" customHeight="1">
      <c r="A30" s="2" t="s">
        <v>20</v>
      </c>
      <c r="B30" s="4">
        <f>B32+B33+B34+B36+B37+B38+B40+B39+B35</f>
        <v>2224994</v>
      </c>
      <c r="C30" s="4">
        <f>C32+C33+C34+C36+C37+C38+C40+C39+C35</f>
        <v>1479914.13</v>
      </c>
      <c r="D30" s="3">
        <f t="shared" si="0"/>
        <v>66.51317396810957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1097200</v>
      </c>
      <c r="C32" s="21">
        <v>701887.31</v>
      </c>
      <c r="D32" s="3">
        <f t="shared" si="0"/>
        <v>63.97077196500183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70117</v>
      </c>
      <c r="C33" s="21">
        <v>62803.39</v>
      </c>
      <c r="D33" s="3">
        <f t="shared" si="0"/>
        <v>89.56941968424205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4" customHeight="1">
      <c r="A35" s="30" t="s">
        <v>51</v>
      </c>
      <c r="B35" s="21">
        <v>594643</v>
      </c>
      <c r="C35" s="21">
        <v>438572</v>
      </c>
      <c r="D35" s="3">
        <f t="shared" si="0"/>
        <v>73.75383213121151</v>
      </c>
      <c r="E35" s="6" t="s">
        <v>8</v>
      </c>
      <c r="F35" s="17"/>
      <c r="G35" s="17"/>
    </row>
    <row r="36" spans="1:7" ht="23.25" customHeight="1">
      <c r="A36" s="30" t="s">
        <v>24</v>
      </c>
      <c r="B36" s="21">
        <v>92034</v>
      </c>
      <c r="C36" s="21">
        <v>73364.46</v>
      </c>
      <c r="D36" s="3">
        <f t="shared" si="0"/>
        <v>79.71451854749333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4.75" customHeight="1">
      <c r="A38" s="30" t="s">
        <v>58</v>
      </c>
      <c r="B38" s="21">
        <v>360000</v>
      </c>
      <c r="C38" s="21">
        <v>198286.97</v>
      </c>
      <c r="D38" s="3">
        <f t="shared" si="0"/>
        <v>55.07971388888889</v>
      </c>
      <c r="E38" s="6" t="s">
        <v>8</v>
      </c>
      <c r="F38" s="17"/>
      <c r="G38" s="17"/>
    </row>
    <row r="39" spans="1:7" ht="27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6.25" customHeight="1">
      <c r="A40" s="30" t="s">
        <v>59</v>
      </c>
      <c r="B40" s="21">
        <v>10000</v>
      </c>
      <c r="C40" s="21">
        <v>5000</v>
      </c>
      <c r="D40" s="3">
        <f t="shared" si="0"/>
        <v>50</v>
      </c>
      <c r="E40" s="6" t="s">
        <v>8</v>
      </c>
      <c r="F40" s="17"/>
      <c r="G40" s="17"/>
    </row>
    <row r="41" spans="1:7" ht="27" customHeight="1">
      <c r="A41" s="30" t="s">
        <v>27</v>
      </c>
      <c r="B41" s="21">
        <f>B30</f>
        <v>2224994</v>
      </c>
      <c r="C41" s="21">
        <f>C30</f>
        <v>1479914.13</v>
      </c>
      <c r="D41" s="3">
        <f t="shared" si="0"/>
        <v>66.51317396810957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" customHeight="1">
      <c r="A43" s="5" t="s">
        <v>28</v>
      </c>
      <c r="B43" s="4">
        <f>B41-B44</f>
        <v>2215359</v>
      </c>
      <c r="C43" s="4">
        <f>C41-C44</f>
        <v>1470279.13</v>
      </c>
      <c r="D43" s="6">
        <f t="shared" si="0"/>
        <v>66.36753365933016</v>
      </c>
      <c r="E43" s="3"/>
      <c r="F43" s="17"/>
      <c r="G43" s="17"/>
    </row>
    <row r="44" spans="1:7" ht="12" customHeight="1">
      <c r="A44" s="5" t="s">
        <v>54</v>
      </c>
      <c r="B44" s="4">
        <v>9635</v>
      </c>
      <c r="C44" s="4">
        <v>9635</v>
      </c>
      <c r="D44" s="6">
        <f t="shared" si="0"/>
        <v>100</v>
      </c>
      <c r="E44" s="3"/>
      <c r="F44" s="17"/>
      <c r="G44" s="17"/>
    </row>
    <row r="45" spans="1:7" ht="50.25" customHeight="1">
      <c r="A45" s="5" t="s">
        <v>64</v>
      </c>
      <c r="B45" s="21">
        <f>B5-B30</f>
        <v>0</v>
      </c>
      <c r="C45" s="21">
        <f>C5-C30</f>
        <v>13886.980000000214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48.75" customHeight="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4" customHeight="1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3.75" customHeight="1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27.7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37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6.25" customHeight="1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92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B6+B24+B7+B30</f>
        <v>2231721</v>
      </c>
      <c r="C5" s="4">
        <f>C6+C24+C7+C30</f>
        <v>1394455.79</v>
      </c>
      <c r="D5" s="3">
        <f aca="true" t="shared" si="0" ref="D5:D45">C5/B5*100</f>
        <v>62.48342826007372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640900</v>
      </c>
      <c r="C6" s="21">
        <f>C8+C9+C11+C12+C13+C14+C15+C16+C17+C18+C19+C20+C22+C23+C21</f>
        <v>432531.12</v>
      </c>
      <c r="D6" s="3">
        <f t="shared" si="0"/>
        <v>67.48808238414729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122400</v>
      </c>
      <c r="C8" s="23">
        <v>77274.36</v>
      </c>
      <c r="D8" s="12">
        <f t="shared" si="0"/>
        <v>63.13264705882353</v>
      </c>
      <c r="E8" s="12"/>
      <c r="F8" s="26"/>
      <c r="G8" s="17"/>
    </row>
    <row r="9" spans="1:7" ht="12.75">
      <c r="A9" s="22" t="s">
        <v>12</v>
      </c>
      <c r="B9" s="23">
        <f>B11</f>
        <v>27000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27000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19500</v>
      </c>
      <c r="C12" s="23">
        <v>4828.43</v>
      </c>
      <c r="D12" s="12">
        <f t="shared" si="0"/>
        <v>24.76117948717949</v>
      </c>
      <c r="E12" s="3"/>
      <c r="F12" s="17"/>
      <c r="G12" s="17"/>
    </row>
    <row r="13" spans="1:7" ht="12.75">
      <c r="A13" s="22" t="s">
        <v>0</v>
      </c>
      <c r="B13" s="23">
        <v>218000</v>
      </c>
      <c r="C13" s="23">
        <v>100629.27</v>
      </c>
      <c r="D13" s="12">
        <f t="shared" si="0"/>
        <v>46.160215596330275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164000</v>
      </c>
      <c r="C15" s="23">
        <v>128031.98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90000</v>
      </c>
      <c r="C17" s="23">
        <v>71867.08</v>
      </c>
      <c r="D17" s="12">
        <f t="shared" si="0"/>
        <v>79.85231111111112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84</v>
      </c>
      <c r="B21" s="23"/>
      <c r="C21" s="23">
        <v>48400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1590821</v>
      </c>
      <c r="C24" s="23">
        <f>C26+C27+C28+C29</f>
        <v>961924.6699999999</v>
      </c>
      <c r="D24" s="12">
        <f t="shared" si="0"/>
        <v>60.467184554390464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1111700</v>
      </c>
      <c r="C26" s="23">
        <v>645700</v>
      </c>
      <c r="D26" s="12">
        <f t="shared" si="0"/>
        <v>58.0822164252946</v>
      </c>
      <c r="E26" s="6"/>
      <c r="F26" s="17"/>
      <c r="G26" s="17"/>
    </row>
    <row r="27" spans="1:7" s="19" customFormat="1" ht="12.75">
      <c r="A27" s="22" t="s">
        <v>19</v>
      </c>
      <c r="B27" s="23">
        <v>423171</v>
      </c>
      <c r="C27" s="23">
        <v>296724.67</v>
      </c>
      <c r="D27" s="12">
        <f t="shared" si="0"/>
        <v>70.1193300107994</v>
      </c>
      <c r="E27" s="6"/>
      <c r="F27" s="17"/>
      <c r="G27" s="17"/>
    </row>
    <row r="28" spans="1:7" s="19" customFormat="1" ht="12.75">
      <c r="A28" s="22" t="s">
        <v>61</v>
      </c>
      <c r="B28" s="23">
        <v>55950</v>
      </c>
      <c r="C28" s="23">
        <v>19500</v>
      </c>
      <c r="D28" s="12">
        <f t="shared" si="0"/>
        <v>34.852546916890084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4" customHeight="1">
      <c r="A31" s="2" t="s">
        <v>20</v>
      </c>
      <c r="B31" s="4">
        <f>B33+B34+B35+B37+B38+B39+B41+B40+B36</f>
        <v>2231721</v>
      </c>
      <c r="C31" s="4">
        <f>C33+C34+C35+C37+C38+C39+C41+C40+C36</f>
        <v>1343753.42</v>
      </c>
      <c r="D31" s="3">
        <f t="shared" si="0"/>
        <v>60.21153271399068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1097600</v>
      </c>
      <c r="C33" s="21">
        <v>739296</v>
      </c>
      <c r="D33" s="3">
        <f t="shared" si="0"/>
        <v>67.35568513119533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70117</v>
      </c>
      <c r="C34" s="21">
        <v>62724.67</v>
      </c>
      <c r="D34" s="3">
        <f t="shared" si="0"/>
        <v>89.45715019182224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4" customHeight="1">
      <c r="A36" s="30" t="s">
        <v>51</v>
      </c>
      <c r="B36" s="21">
        <v>303000</v>
      </c>
      <c r="C36" s="21">
        <v>44501</v>
      </c>
      <c r="D36" s="3"/>
      <c r="E36" s="6" t="s">
        <v>8</v>
      </c>
      <c r="F36" s="17"/>
      <c r="G36" s="17"/>
    </row>
    <row r="37" spans="1:7" ht="24" customHeight="1">
      <c r="A37" s="30" t="s">
        <v>24</v>
      </c>
      <c r="B37" s="21">
        <v>620004</v>
      </c>
      <c r="C37" s="21">
        <v>415098.48</v>
      </c>
      <c r="D37" s="3">
        <f t="shared" si="0"/>
        <v>66.95093580041419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30" t="s">
        <v>58</v>
      </c>
      <c r="B39" s="21">
        <v>120000</v>
      </c>
      <c r="C39" s="21">
        <v>64321.27</v>
      </c>
      <c r="D39" s="3">
        <f t="shared" si="0"/>
        <v>53.60105833333333</v>
      </c>
      <c r="E39" s="6" t="s">
        <v>8</v>
      </c>
      <c r="F39" s="17"/>
      <c r="G39" s="17"/>
    </row>
    <row r="40" spans="1:7" ht="23.25" customHeight="1">
      <c r="A40" s="30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3.25" customHeight="1">
      <c r="A41" s="30" t="s">
        <v>59</v>
      </c>
      <c r="B41" s="21">
        <v>20000</v>
      </c>
      <c r="C41" s="21">
        <v>17812</v>
      </c>
      <c r="D41" s="3">
        <f t="shared" si="0"/>
        <v>89.05999999999999</v>
      </c>
      <c r="E41" s="6" t="s">
        <v>8</v>
      </c>
      <c r="F41" s="17"/>
      <c r="G41" s="17"/>
    </row>
    <row r="42" spans="1:7" ht="23.25" customHeight="1">
      <c r="A42" s="30" t="s">
        <v>27</v>
      </c>
      <c r="B42" s="21">
        <f>B31</f>
        <v>2231721</v>
      </c>
      <c r="C42" s="21">
        <f>C31</f>
        <v>1343753.42</v>
      </c>
      <c r="D42" s="3">
        <f t="shared" si="0"/>
        <v>60.21153271399068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2226221</v>
      </c>
      <c r="C44" s="4">
        <f>C42-C45</f>
        <v>1338253.42</v>
      </c>
      <c r="D44" s="6">
        <f t="shared" si="0"/>
        <v>60.1132331426215</v>
      </c>
      <c r="E44" s="3"/>
      <c r="F44" s="17"/>
      <c r="G44" s="17"/>
    </row>
    <row r="45" spans="1:7" ht="12.75">
      <c r="A45" s="5" t="s">
        <v>54</v>
      </c>
      <c r="B45" s="4">
        <v>5500</v>
      </c>
      <c r="C45" s="4">
        <v>5500</v>
      </c>
      <c r="D45" s="6">
        <f t="shared" si="0"/>
        <v>100</v>
      </c>
      <c r="E45" s="3"/>
      <c r="F45" s="17"/>
      <c r="G45" s="17"/>
    </row>
    <row r="46" spans="1:7" ht="48.75" customHeight="1">
      <c r="A46" s="5" t="s">
        <v>64</v>
      </c>
      <c r="B46" s="21">
        <f>B5-B31</f>
        <v>0</v>
      </c>
      <c r="C46" s="21">
        <f>C5-C31</f>
        <v>50702.37000000011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4" customHeight="1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7.5" customHeight="1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0.25" customHeight="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7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42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70</v>
      </c>
      <c r="B64" s="58" t="s">
        <v>73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75</v>
      </c>
      <c r="B66" s="58" t="s">
        <v>74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93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23863878.35</v>
      </c>
      <c r="C5" s="4">
        <f>C6+C27+C34</f>
        <v>12425494.57</v>
      </c>
      <c r="D5" s="3">
        <f aca="true" t="shared" si="0" ref="D5:D50">C5/B5*100</f>
        <v>52.06821115897953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</f>
        <v>4306900</v>
      </c>
      <c r="C6" s="21">
        <f>C8+C9+C12+C13+C17+C18+C15+C16+C19+C20+C26+C25+C14+C21+C22+C24+C23</f>
        <v>3179832.31</v>
      </c>
      <c r="D6" s="3">
        <f t="shared" si="0"/>
        <v>73.83111541944322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1422900</v>
      </c>
      <c r="C8" s="23">
        <v>996540.97</v>
      </c>
      <c r="D8" s="12">
        <f t="shared" si="0"/>
        <v>70.03591046454424</v>
      </c>
      <c r="E8" s="12"/>
      <c r="F8" s="26"/>
      <c r="G8" s="17"/>
    </row>
    <row r="9" spans="1:7" ht="12.75">
      <c r="A9" s="22" t="s">
        <v>12</v>
      </c>
      <c r="B9" s="23">
        <f>B11</f>
        <v>35000</v>
      </c>
      <c r="C9" s="23">
        <f>C11</f>
        <v>2076</v>
      </c>
      <c r="D9" s="12">
        <f t="shared" si="0"/>
        <v>5.9314285714285715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35000</v>
      </c>
      <c r="C11" s="23">
        <v>2076</v>
      </c>
      <c r="D11" s="12">
        <f t="shared" si="0"/>
        <v>5.9314285714285715</v>
      </c>
      <c r="E11" s="3"/>
      <c r="F11" s="17"/>
      <c r="G11" s="17"/>
    </row>
    <row r="12" spans="1:7" ht="12.75">
      <c r="A12" s="22" t="s">
        <v>14</v>
      </c>
      <c r="B12" s="23">
        <v>386000</v>
      </c>
      <c r="C12" s="23">
        <v>296733.98</v>
      </c>
      <c r="D12" s="12">
        <f t="shared" si="0"/>
        <v>76.87408808290155</v>
      </c>
      <c r="E12" s="3"/>
      <c r="F12" s="17"/>
      <c r="G12" s="17"/>
    </row>
    <row r="13" spans="1:7" ht="12.75">
      <c r="A13" s="22" t="s">
        <v>0</v>
      </c>
      <c r="B13" s="23">
        <v>400000</v>
      </c>
      <c r="C13" s="23">
        <v>425613.97</v>
      </c>
      <c r="D13" s="12">
        <f t="shared" si="0"/>
        <v>106.40349249999998</v>
      </c>
      <c r="E13" s="3"/>
      <c r="F13" s="17"/>
      <c r="G13" s="17"/>
    </row>
    <row r="14" spans="1:7" ht="12.75">
      <c r="A14" s="22" t="s">
        <v>65</v>
      </c>
      <c r="B14" s="23">
        <v>683000</v>
      </c>
      <c r="C14" s="23">
        <v>532080.86</v>
      </c>
      <c r="D14" s="12">
        <f t="shared" si="0"/>
        <v>77.9034934114202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71072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550000</v>
      </c>
      <c r="C17" s="23">
        <v>488610.56</v>
      </c>
      <c r="D17" s="12">
        <f t="shared" si="0"/>
        <v>88.83828363636364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211750.16</v>
      </c>
      <c r="D18" s="12">
        <f t="shared" si="0"/>
        <v>64.16671515151515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77</v>
      </c>
      <c r="B21" s="23">
        <v>0</v>
      </c>
      <c r="C21" s="23">
        <v>13008.63</v>
      </c>
      <c r="D21" s="12"/>
      <c r="E21" s="6"/>
      <c r="F21" s="17"/>
      <c r="G21" s="17"/>
    </row>
    <row r="22" spans="1:7" s="19" customFormat="1" ht="12.75">
      <c r="A22" s="22" t="s">
        <v>76</v>
      </c>
      <c r="B22" s="23">
        <v>0</v>
      </c>
      <c r="C22" s="23">
        <v>89844.18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500000</v>
      </c>
      <c r="C23" s="23">
        <v>50000</v>
      </c>
      <c r="D23" s="12"/>
      <c r="E23" s="6"/>
      <c r="F23" s="17"/>
      <c r="G23" s="17"/>
    </row>
    <row r="24" spans="1:7" s="19" customFormat="1" ht="12.75">
      <c r="A24" s="22" t="s">
        <v>78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/>
      <c r="C25" s="23">
        <v>15000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0</v>
      </c>
      <c r="C26" s="23">
        <v>-12499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19556978.35</v>
      </c>
      <c r="C27" s="23">
        <f>C29+C30+C32+C33</f>
        <v>9245662.26</v>
      </c>
      <c r="D27" s="12">
        <f t="shared" si="0"/>
        <v>47.2755151360077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4555700</v>
      </c>
      <c r="C29" s="23">
        <v>1670000</v>
      </c>
      <c r="D29" s="12">
        <f t="shared" si="0"/>
        <v>36.65737427837654</v>
      </c>
      <c r="E29" s="6"/>
      <c r="F29" s="17"/>
      <c r="G29" s="17"/>
    </row>
    <row r="30" spans="1:7" s="19" customFormat="1" ht="12.75">
      <c r="A30" s="22" t="s">
        <v>19</v>
      </c>
      <c r="B30" s="23">
        <v>15001278.35</v>
      </c>
      <c r="C30" s="23">
        <v>7480012.26</v>
      </c>
      <c r="D30" s="12">
        <f t="shared" si="0"/>
        <v>49.86249895163101</v>
      </c>
      <c r="E30" s="6"/>
      <c r="F30" s="17"/>
      <c r="G30" s="17"/>
    </row>
    <row r="31" spans="1:7" s="19" customFormat="1" ht="12.75">
      <c r="A31" s="22" t="s">
        <v>82</v>
      </c>
      <c r="B31" s="23">
        <v>0</v>
      </c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>
        <v>0</v>
      </c>
      <c r="C32" s="23">
        <v>95650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>
        <v>0</v>
      </c>
      <c r="C33" s="23">
        <v>0</v>
      </c>
      <c r="D33" s="12" t="e">
        <f t="shared" si="0"/>
        <v>#DIV/0!</v>
      </c>
      <c r="E33" s="6"/>
      <c r="F33" s="17"/>
      <c r="G33" s="17"/>
    </row>
    <row r="34" spans="1:7" s="19" customFormat="1" ht="25.5">
      <c r="A34" s="28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23863878.35</v>
      </c>
      <c r="C35" s="4">
        <f>C37+C38+C39+C41+C42+C43+C45+C44+C40+C46</f>
        <v>12381560.64</v>
      </c>
      <c r="D35" s="3">
        <f t="shared" si="0"/>
        <v>51.884108938227136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3633028</v>
      </c>
      <c r="C37" s="21">
        <v>2910496.44</v>
      </c>
      <c r="D37" s="3">
        <f t="shared" si="0"/>
        <v>80.11213896507266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155213</v>
      </c>
      <c r="C38" s="21">
        <v>148424.51</v>
      </c>
      <c r="D38" s="3">
        <f t="shared" si="0"/>
        <v>95.62633928859053</v>
      </c>
      <c r="E38" s="6" t="s">
        <v>8</v>
      </c>
      <c r="F38" s="17"/>
      <c r="G38" s="17"/>
    </row>
    <row r="39" spans="1:7" ht="24" customHeight="1">
      <c r="A39" s="30" t="s">
        <v>23</v>
      </c>
      <c r="B39" s="21">
        <v>5000</v>
      </c>
      <c r="C39" s="21">
        <v>5000</v>
      </c>
      <c r="D39" s="3">
        <f t="shared" si="0"/>
        <v>100</v>
      </c>
      <c r="E39" s="6" t="s">
        <v>8</v>
      </c>
      <c r="F39" s="17"/>
      <c r="G39" s="17"/>
    </row>
    <row r="40" spans="1:7" ht="24" customHeight="1">
      <c r="A40" s="30" t="s">
        <v>51</v>
      </c>
      <c r="B40" s="21">
        <v>2367700</v>
      </c>
      <c r="C40" s="21">
        <v>1012960</v>
      </c>
      <c r="D40" s="3">
        <f t="shared" si="0"/>
        <v>42.782447100561726</v>
      </c>
      <c r="E40" s="6" t="s">
        <v>8</v>
      </c>
      <c r="F40" s="17"/>
      <c r="G40" s="17"/>
    </row>
    <row r="41" spans="1:7" ht="24" customHeight="1">
      <c r="A41" s="30" t="s">
        <v>24</v>
      </c>
      <c r="B41" s="21">
        <v>15172937.35</v>
      </c>
      <c r="C41" s="21">
        <v>8158959.69</v>
      </c>
      <c r="D41" s="3">
        <f t="shared" si="0"/>
        <v>53.77310603605703</v>
      </c>
      <c r="E41" s="6" t="s">
        <v>8</v>
      </c>
      <c r="F41" s="17"/>
      <c r="G41" s="17"/>
    </row>
    <row r="42" spans="1:7" ht="12.75">
      <c r="A42" s="30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3.25" customHeight="1">
      <c r="A43" s="30" t="s">
        <v>58</v>
      </c>
      <c r="B43" s="21">
        <v>2500000</v>
      </c>
      <c r="C43" s="21">
        <v>120000</v>
      </c>
      <c r="D43" s="3">
        <f t="shared" si="0"/>
        <v>4.8</v>
      </c>
      <c r="E43" s="6" t="s">
        <v>8</v>
      </c>
      <c r="F43" s="17"/>
      <c r="G43" s="17"/>
    </row>
    <row r="44" spans="1:7" ht="23.25" customHeight="1">
      <c r="A44" s="30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3.25" customHeight="1">
      <c r="A45" s="30" t="s">
        <v>59</v>
      </c>
      <c r="B45" s="21">
        <v>30000</v>
      </c>
      <c r="C45" s="21">
        <v>25720</v>
      </c>
      <c r="D45" s="3">
        <f t="shared" si="0"/>
        <v>85.73333333333333</v>
      </c>
      <c r="E45" s="6" t="s">
        <v>8</v>
      </c>
      <c r="F45" s="17"/>
      <c r="G45" s="17"/>
    </row>
    <row r="46" spans="1:7" ht="23.25" customHeight="1">
      <c r="A46" s="30" t="s">
        <v>79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3.25" customHeight="1">
      <c r="A47" s="30" t="s">
        <v>27</v>
      </c>
      <c r="B47" s="21">
        <f>B35</f>
        <v>23863878.35</v>
      </c>
      <c r="C47" s="21">
        <f>C35</f>
        <v>12381560.64</v>
      </c>
      <c r="D47" s="3">
        <f t="shared" si="0"/>
        <v>51.884108938227136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13334116.560000002</v>
      </c>
      <c r="C49" s="4">
        <f>C47-C50</f>
        <v>5129457.640000001</v>
      </c>
      <c r="D49" s="6">
        <f t="shared" si="0"/>
        <v>38.4686725732357</v>
      </c>
      <c r="E49" s="3"/>
      <c r="F49" s="17"/>
      <c r="G49" s="17"/>
    </row>
    <row r="50" spans="1:7" ht="12.75">
      <c r="A50" s="5" t="s">
        <v>54</v>
      </c>
      <c r="B50" s="4">
        <v>10529761.79</v>
      </c>
      <c r="C50" s="4">
        <v>7252103</v>
      </c>
      <c r="D50" s="6">
        <f t="shared" si="0"/>
        <v>68.87243172858139</v>
      </c>
      <c r="E50" s="3"/>
      <c r="F50" s="17"/>
      <c r="G50" s="17"/>
    </row>
    <row r="51" spans="1:7" ht="51">
      <c r="A51" s="5" t="s">
        <v>64</v>
      </c>
      <c r="B51" s="21">
        <f>B5-B35</f>
        <v>0</v>
      </c>
      <c r="C51" s="21">
        <f>C5-C35</f>
        <v>43933.9299999997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33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33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4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4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33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33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33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33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33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33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33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33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50"/>
      <c r="B68" s="51"/>
      <c r="C68" s="52"/>
      <c r="D68" s="53"/>
      <c r="E68" s="53"/>
      <c r="F68" s="17"/>
      <c r="G68" s="17"/>
    </row>
    <row r="69" spans="1:7" ht="12.75">
      <c r="A69" s="49" t="s">
        <v>70</v>
      </c>
      <c r="B69" s="58" t="s">
        <v>73</v>
      </c>
      <c r="C69" s="58"/>
      <c r="D69" s="58"/>
      <c r="E69" s="38"/>
      <c r="F69" s="17"/>
      <c r="G69" s="17"/>
    </row>
    <row r="70" spans="1:7" ht="12.75">
      <c r="A70" s="39"/>
      <c r="B70" s="36"/>
      <c r="C70" s="37"/>
      <c r="D70" s="38"/>
      <c r="E70" s="38"/>
      <c r="F70" s="17"/>
      <c r="G70" s="17"/>
    </row>
    <row r="71" spans="1:7" ht="12.75">
      <c r="A71" s="49" t="s">
        <v>75</v>
      </c>
      <c r="B71" s="58" t="s">
        <v>74</v>
      </c>
      <c r="C71" s="58"/>
      <c r="D71" s="58"/>
      <c r="E71" s="38"/>
      <c r="F71" s="17"/>
      <c r="G71" s="17"/>
    </row>
    <row r="72" spans="1:7" ht="12.75">
      <c r="A72" s="39"/>
      <c r="B72" s="36"/>
      <c r="C72" s="37"/>
      <c r="D72" s="38"/>
      <c r="E72" s="38"/>
      <c r="F72" s="17"/>
      <c r="G72" s="17"/>
    </row>
    <row r="73" spans="1:7" ht="12.75">
      <c r="A73" s="35"/>
      <c r="B73" s="36"/>
      <c r="C73" s="37"/>
      <c r="D73" s="38"/>
      <c r="E73" s="38"/>
      <c r="F73" s="17"/>
      <c r="G73" s="17"/>
    </row>
    <row r="74" spans="1:7" ht="12.75">
      <c r="A74" s="35"/>
      <c r="B74" s="36"/>
      <c r="C74" s="37"/>
      <c r="D74" s="38"/>
      <c r="E74" s="38"/>
      <c r="F74" s="17"/>
      <c r="G74" s="17"/>
    </row>
    <row r="75" spans="1:7" ht="12.75">
      <c r="A75" s="40"/>
      <c r="B75" s="38"/>
      <c r="C75" s="38"/>
      <c r="D75" s="38"/>
      <c r="E75" s="38"/>
      <c r="F75" s="17"/>
      <c r="G75" s="17"/>
    </row>
    <row r="76" spans="1:7" ht="12.75">
      <c r="A76" s="40"/>
      <c r="B76" s="38"/>
      <c r="C76" s="38"/>
      <c r="D76" s="38"/>
      <c r="E76" s="38"/>
      <c r="F76" s="17"/>
      <c r="G76" s="17"/>
    </row>
    <row r="77" spans="1:7" ht="12.75">
      <c r="A77" s="40"/>
      <c r="B77" s="41"/>
      <c r="C77" s="41"/>
      <c r="D77" s="38"/>
      <c r="E77" s="38"/>
      <c r="F77" s="17"/>
      <c r="G77" s="17"/>
    </row>
    <row r="78" spans="1:7" ht="12.75">
      <c r="A78" s="40"/>
      <c r="B78" s="41"/>
      <c r="C78" s="41"/>
      <c r="D78" s="41"/>
      <c r="E78" s="41"/>
      <c r="F78" s="17"/>
      <c r="G78" s="17"/>
    </row>
    <row r="79" spans="1:7" ht="12.75">
      <c r="A79" s="42"/>
      <c r="B79" s="43"/>
      <c r="C79" s="43"/>
      <c r="D79" s="43"/>
      <c r="E79" s="43"/>
      <c r="F79" s="17"/>
      <c r="G79" s="17"/>
    </row>
    <row r="80" spans="1:7" ht="12.75">
      <c r="A80" s="44"/>
      <c r="B80" s="17"/>
      <c r="C80" s="17"/>
      <c r="D80" s="17"/>
      <c r="E80" s="17"/>
      <c r="F80" s="17"/>
      <c r="G80" s="17"/>
    </row>
    <row r="81" spans="1:4" ht="12.75">
      <c r="A81" s="55"/>
      <c r="B81" s="56"/>
      <c r="C81" s="56"/>
      <c r="D81" s="56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B6+B25+B31</f>
        <v>2153705</v>
      </c>
      <c r="C5" s="4">
        <f>C6+C25+C31</f>
        <v>1334638.7</v>
      </c>
      <c r="D5" s="3">
        <f aca="true" t="shared" si="0" ref="D5:D46">C5/B5*100</f>
        <v>61.969429425106966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406900</v>
      </c>
      <c r="C6" s="21">
        <f>C8+C9+C12+C13+C17+C18+C14+C16+C19+C20+C24+C23+C15+C21+C22</f>
        <v>403323.22000000003</v>
      </c>
      <c r="D6" s="3">
        <f t="shared" si="0"/>
        <v>99.12096829687884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19800</v>
      </c>
      <c r="C8" s="23">
        <v>15320.16</v>
      </c>
      <c r="D8" s="12">
        <f t="shared" si="0"/>
        <v>77.37454545454545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16100</v>
      </c>
      <c r="C12" s="23">
        <v>7600.75</v>
      </c>
      <c r="D12" s="12">
        <f t="shared" si="0"/>
        <v>47.20962732919254</v>
      </c>
      <c r="E12" s="3"/>
      <c r="F12" s="17"/>
      <c r="G12" s="17"/>
    </row>
    <row r="13" spans="1:7" ht="12.75">
      <c r="A13" s="22" t="s">
        <v>0</v>
      </c>
      <c r="B13" s="23">
        <v>128000</v>
      </c>
      <c r="C13" s="23">
        <v>54750.92</v>
      </c>
      <c r="D13" s="12">
        <f t="shared" si="0"/>
        <v>42.77415625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900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194000</v>
      </c>
      <c r="C15" s="23">
        <v>151310.55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42000</v>
      </c>
      <c r="C17" s="23">
        <v>148002.81</v>
      </c>
      <c r="D17" s="12">
        <f t="shared" si="0"/>
        <v>352.38764285714285</v>
      </c>
      <c r="E17" s="6"/>
      <c r="F17" s="17"/>
      <c r="G17" s="17"/>
    </row>
    <row r="18" spans="1:7" s="19" customFormat="1" ht="12.75">
      <c r="A18" s="22" t="s">
        <v>53</v>
      </c>
      <c r="B18" s="23">
        <v>7000</v>
      </c>
      <c r="C18" s="23">
        <v>9099</v>
      </c>
      <c r="D18" s="12">
        <f t="shared" si="0"/>
        <v>129.9857142857143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80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84</v>
      </c>
      <c r="B22" s="23">
        <v>0</v>
      </c>
      <c r="C22" s="23">
        <v>16339.03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1746805</v>
      </c>
      <c r="C25" s="23">
        <f>C27+C28+C29+C30</f>
        <v>931315.48</v>
      </c>
      <c r="D25" s="12">
        <f t="shared" si="0"/>
        <v>53.31536605402435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1306000</v>
      </c>
      <c r="C27" s="23">
        <v>588000</v>
      </c>
      <c r="D27" s="12">
        <f t="shared" si="0"/>
        <v>45.0229709035222</v>
      </c>
      <c r="E27" s="6"/>
      <c r="F27" s="17"/>
      <c r="G27" s="17"/>
    </row>
    <row r="28" spans="1:7" s="19" customFormat="1" ht="12.75">
      <c r="A28" s="22" t="s">
        <v>19</v>
      </c>
      <c r="B28" s="23">
        <v>417153</v>
      </c>
      <c r="C28" s="23">
        <v>318315.48</v>
      </c>
      <c r="D28" s="12">
        <f t="shared" si="0"/>
        <v>76.30665007802891</v>
      </c>
      <c r="E28" s="6"/>
      <c r="F28" s="17"/>
      <c r="G28" s="17"/>
    </row>
    <row r="29" spans="1:7" s="19" customFormat="1" ht="12.75">
      <c r="A29" s="22" t="s">
        <v>61</v>
      </c>
      <c r="B29" s="23">
        <v>23652</v>
      </c>
      <c r="C29" s="23">
        <v>25000</v>
      </c>
      <c r="D29" s="12">
        <f t="shared" si="0"/>
        <v>105.69930661254863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4" customHeight="1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2153705</v>
      </c>
      <c r="C32" s="4">
        <f>C34+C35+C36+C38+C39+C40+C42+C41+C37</f>
        <v>1307686.42</v>
      </c>
      <c r="D32" s="3">
        <f t="shared" si="0"/>
        <v>60.717991554089345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2.5" customHeight="1">
      <c r="A34" s="7" t="s">
        <v>21</v>
      </c>
      <c r="B34" s="21">
        <v>1201790.07</v>
      </c>
      <c r="C34" s="21">
        <v>731392.28</v>
      </c>
      <c r="D34" s="3">
        <f t="shared" si="0"/>
        <v>60.85857241273428</v>
      </c>
      <c r="E34" s="6" t="s">
        <v>8</v>
      </c>
      <c r="F34" s="17"/>
      <c r="G34" s="17"/>
    </row>
    <row r="35" spans="1:7" ht="22.5" customHeight="1">
      <c r="A35" s="7" t="s">
        <v>22</v>
      </c>
      <c r="B35" s="21">
        <v>70117</v>
      </c>
      <c r="C35" s="21">
        <v>63945.48</v>
      </c>
      <c r="D35" s="3">
        <f t="shared" si="0"/>
        <v>91.1982543463069</v>
      </c>
      <c r="E35" s="6" t="s">
        <v>8</v>
      </c>
      <c r="F35" s="17"/>
      <c r="G35" s="17"/>
    </row>
    <row r="36" spans="1:7" ht="22.5" customHeight="1">
      <c r="A36" s="30" t="s">
        <v>23</v>
      </c>
      <c r="B36" s="21">
        <v>1000</v>
      </c>
      <c r="C36" s="21">
        <v>1000</v>
      </c>
      <c r="D36" s="3">
        <f t="shared" si="0"/>
        <v>100</v>
      </c>
      <c r="E36" s="6" t="s">
        <v>8</v>
      </c>
      <c r="F36" s="17"/>
      <c r="G36" s="17"/>
    </row>
    <row r="37" spans="1:7" ht="24.75" customHeight="1">
      <c r="A37" s="30" t="s">
        <v>51</v>
      </c>
      <c r="B37" s="21">
        <v>664654</v>
      </c>
      <c r="C37" s="21">
        <v>415474</v>
      </c>
      <c r="D37" s="3"/>
      <c r="E37" s="6" t="s">
        <v>8</v>
      </c>
      <c r="F37" s="17"/>
      <c r="G37" s="17"/>
    </row>
    <row r="38" spans="1:7" ht="24" customHeight="1">
      <c r="A38" s="30" t="s">
        <v>24</v>
      </c>
      <c r="B38" s="21">
        <v>66143.93</v>
      </c>
      <c r="C38" s="21">
        <v>47211.24</v>
      </c>
      <c r="D38" s="3">
        <f t="shared" si="0"/>
        <v>71.37652691637767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30" t="s">
        <v>58</v>
      </c>
      <c r="B40" s="21">
        <v>140000</v>
      </c>
      <c r="C40" s="21">
        <v>43163.42</v>
      </c>
      <c r="D40" s="3">
        <f t="shared" si="0"/>
        <v>30.831014285714286</v>
      </c>
      <c r="E40" s="6" t="s">
        <v>8</v>
      </c>
      <c r="F40" s="17"/>
      <c r="G40" s="17"/>
    </row>
    <row r="41" spans="1:7" ht="23.25" customHeight="1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3.25" customHeight="1">
      <c r="A42" s="30" t="s">
        <v>59</v>
      </c>
      <c r="B42" s="21">
        <v>10000</v>
      </c>
      <c r="C42" s="21">
        <v>5500</v>
      </c>
      <c r="D42" s="3">
        <f t="shared" si="0"/>
        <v>55.00000000000001</v>
      </c>
      <c r="E42" s="6" t="s">
        <v>8</v>
      </c>
      <c r="F42" s="17"/>
      <c r="G42" s="17"/>
    </row>
    <row r="43" spans="1:7" ht="23.25" customHeight="1">
      <c r="A43" s="30" t="s">
        <v>27</v>
      </c>
      <c r="B43" s="21">
        <f>B32</f>
        <v>2153705</v>
      </c>
      <c r="C43" s="21">
        <f>C32</f>
        <v>1307686.42</v>
      </c>
      <c r="D43" s="3">
        <f t="shared" si="0"/>
        <v>60.717991554089345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2144693</v>
      </c>
      <c r="C45" s="4">
        <f>C43-C46</f>
        <v>1307686.42</v>
      </c>
      <c r="D45" s="6">
        <f t="shared" si="0"/>
        <v>60.97312855499598</v>
      </c>
      <c r="E45" s="3"/>
      <c r="F45" s="17"/>
      <c r="G45" s="17"/>
    </row>
    <row r="46" spans="1:7" ht="12.75">
      <c r="A46" s="5" t="s">
        <v>54</v>
      </c>
      <c r="B46" s="4">
        <v>9012</v>
      </c>
      <c r="C46" s="4">
        <v>0</v>
      </c>
      <c r="D46" s="6">
        <f t="shared" si="0"/>
        <v>0</v>
      </c>
      <c r="E46" s="3"/>
      <c r="F46" s="17"/>
      <c r="G46" s="17"/>
    </row>
    <row r="47" spans="1:7" ht="49.5" customHeight="1">
      <c r="A47" s="5" t="s">
        <v>64</v>
      </c>
      <c r="B47" s="21">
        <f>B5-B32</f>
        <v>0</v>
      </c>
      <c r="C47" s="21">
        <f>C5-C32</f>
        <v>26952.280000000028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9.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.75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3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4.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2.5" customHeight="1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3.5" customHeight="1">
      <c r="A64" s="50"/>
      <c r="B64" s="51"/>
      <c r="C64" s="52"/>
      <c r="D64" s="53"/>
      <c r="E64" s="53"/>
      <c r="F64" s="17"/>
      <c r="G64" s="17"/>
    </row>
    <row r="65" spans="1:7" ht="12.75">
      <c r="A65" s="49" t="s">
        <v>70</v>
      </c>
      <c r="B65" s="58" t="s">
        <v>73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75</v>
      </c>
      <c r="B67" s="58" t="s">
        <v>74</v>
      </c>
      <c r="C67" s="58"/>
      <c r="D67" s="58"/>
      <c r="E67" s="38"/>
      <c r="F67" s="17"/>
      <c r="G67" s="17"/>
    </row>
    <row r="68" spans="1:7" ht="12.75">
      <c r="A68" s="39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41"/>
      <c r="C73" s="41"/>
      <c r="D73" s="38"/>
      <c r="E73" s="38"/>
      <c r="F73" s="17"/>
      <c r="G73" s="17"/>
    </row>
    <row r="74" spans="1:7" ht="12.75">
      <c r="A74" s="40"/>
      <c r="B74" s="41"/>
      <c r="C74" s="41"/>
      <c r="D74" s="41"/>
      <c r="E74" s="41"/>
      <c r="F74" s="17"/>
      <c r="G74" s="17"/>
    </row>
    <row r="75" spans="1:7" ht="12.75">
      <c r="A75" s="42"/>
      <c r="B75" s="43"/>
      <c r="C75" s="43"/>
      <c r="D75" s="43"/>
      <c r="E75" s="43"/>
      <c r="F75" s="17"/>
      <c r="G75" s="17"/>
    </row>
    <row r="76" spans="1:7" ht="12.75">
      <c r="A76" s="44"/>
      <c r="B76" s="17"/>
      <c r="C76" s="17"/>
      <c r="D76" s="17"/>
      <c r="E76" s="17"/>
      <c r="F76" s="17"/>
      <c r="G76" s="17"/>
    </row>
    <row r="77" spans="1:4" ht="12.75">
      <c r="A77" s="55"/>
      <c r="B77" s="56"/>
      <c r="C77" s="56"/>
      <c r="D77" s="56"/>
    </row>
  </sheetData>
  <sheetProtection/>
  <mergeCells count="5">
    <mergeCell ref="A77:D77"/>
    <mergeCell ref="A2:E2"/>
    <mergeCell ref="A1:E1"/>
    <mergeCell ref="B65:D65"/>
    <mergeCell ref="B67:D67"/>
  </mergeCells>
  <printOptions/>
  <pageMargins left="0.98" right="0" top="0.15748031496062992" bottom="0" header="0.16" footer="0.17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2018-07-09T15:21:00Z</cp:lastPrinted>
  <dcterms:created xsi:type="dcterms:W3CDTF">2008-11-10T05:44:55Z</dcterms:created>
  <dcterms:modified xsi:type="dcterms:W3CDTF">2018-10-08T12:10:34Z</dcterms:modified>
  <cp:category/>
  <cp:version/>
  <cp:contentType/>
  <cp:contentStatus/>
</cp:coreProperties>
</file>