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86" firstSheet="1" activeTab="11"/>
  </bookViews>
  <sheets>
    <sheet name="на 100 га" sheetId="1" r:id="rId1"/>
    <sheet name="мясо" sheetId="2" r:id="rId2"/>
    <sheet name="молоко" sheetId="3" r:id="rId3"/>
    <sheet name="крс" sheetId="4" r:id="rId4"/>
    <sheet name="птицы" sheetId="5" r:id="rId5"/>
    <sheet name="пало" sheetId="6" r:id="rId6"/>
    <sheet name="купля" sheetId="7" r:id="rId7"/>
    <sheet name="случка" sheetId="8" r:id="rId8"/>
    <sheet name="телята" sheetId="9" r:id="rId9"/>
    <sheet name="ср.сут." sheetId="10" r:id="rId10"/>
    <sheet name="овцы" sheetId="11" r:id="rId11"/>
    <sheet name="поросята" sheetId="12" r:id="rId12"/>
  </sheets>
  <definedNames>
    <definedName name="_xlnm.Print_Titles" localSheetId="4">'птицы'!$4:$7</definedName>
    <definedName name="_xlnm.Print_Area" localSheetId="3">'крс'!$A$1:$Q$26</definedName>
    <definedName name="_xlnm.Print_Area" localSheetId="6">'купля'!$A$1:$Q$28</definedName>
    <definedName name="_xlnm.Print_Area" localSheetId="2">'молоко'!$A$1:$T$27</definedName>
    <definedName name="_xlnm.Print_Area" localSheetId="1">'мясо'!$A$1:$AP$26</definedName>
    <definedName name="_xlnm.Print_Area" localSheetId="0">'на 100 га'!$A$1:$G$23</definedName>
    <definedName name="_xlnm.Print_Area" localSheetId="5">'пало'!$A$1:$P$19</definedName>
    <definedName name="_xlnm.Print_Area" localSheetId="11">'поросята'!$A$1:$P$16</definedName>
    <definedName name="_xlnm.Print_Area" localSheetId="4">'птицы'!$A$1:$X$26</definedName>
    <definedName name="_xlnm.Print_Area" localSheetId="7">'случка'!$A$1:$N$23</definedName>
    <definedName name="_xlnm.Print_Area" localSheetId="9">'ср.сут.'!$A$1:$P$22</definedName>
    <definedName name="_xlnm.Print_Area" localSheetId="8">'телята'!$A$1:$N$23</definedName>
  </definedNames>
  <calcPr fullCalcOnLoad="1"/>
</workbook>
</file>

<file path=xl/sharedStrings.xml><?xml version="1.0" encoding="utf-8"?>
<sst xmlns="http://schemas.openxmlformats.org/spreadsheetml/2006/main" count="486" uniqueCount="191">
  <si>
    <t>Начальник отдела сельского хозяйстваи экологии                                                         А.И. Прохоров</t>
  </si>
  <si>
    <t xml:space="preserve">       Начальник отдела  сельского хозяйства и экологии                         Прохоров А.И.                                                   </t>
  </si>
  <si>
    <t>Начальник отдела сельского хозяйства и экологии                                      А.И. Прохоров</t>
  </si>
  <si>
    <t>КФХ Харитонова А.А.</t>
  </si>
  <si>
    <t>КФХ Павлова Л.П.</t>
  </si>
  <si>
    <t>КФХ Леонтьев Д.Л.</t>
  </si>
  <si>
    <t>Итого по пред.</t>
  </si>
  <si>
    <t>Итого по  кфх.</t>
  </si>
  <si>
    <t>сельскохозяйственных угодий на 1 октября  2019 года</t>
  </si>
  <si>
    <t>Показатели по производству мяса на 1 октября  2019 г. по Аликовскому району</t>
  </si>
  <si>
    <t xml:space="preserve">Показатели по производству молока и продуктивности коров на 1 октября  2019 года </t>
  </si>
  <si>
    <t>Численность крупного рогатого скота и свиней на 1 октября  2019 года</t>
  </si>
  <si>
    <t>Численность свиноматок, птицы, овец, лошадей и кроликов на 1 октября  2019 года</t>
  </si>
  <si>
    <t>Среднесуточный прирост и падеж скота на 1 октября  2019 года</t>
  </si>
  <si>
    <t>Куплено и продано скота на 1 октября  2019 года</t>
  </si>
  <si>
    <t>СЛУЧЕНО И ОСЕМЕНЕНО на 1 октября  2019 года</t>
  </si>
  <si>
    <t>Поступление приплода (телят) на 1 октября  2019 года</t>
  </si>
  <si>
    <t>Среднесуточный прирост на 1 октября  2019 г.</t>
  </si>
  <si>
    <t>Производство шерсти и поступление приплода овец на 1 октября  2019 г.</t>
  </si>
  <si>
    <t>Поступление приплода (поросят) на 1 октября  2019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</si>
  <si>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</si>
  <si>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2004 г.</t>
  </si>
  <si>
    <t>2005 г.</t>
  </si>
  <si>
    <t xml:space="preserve">Производство  животноводческой продукци  на 100 га </t>
  </si>
  <si>
    <t>мясо, ц</t>
  </si>
  <si>
    <t>молоко, ц</t>
  </si>
  <si>
    <t>в % к</t>
  </si>
  <si>
    <t xml:space="preserve"> Производство молока, тонн</t>
  </si>
  <si>
    <t>Средний надой на 1 корову, кг</t>
  </si>
  <si>
    <t xml:space="preserve"> Среднесуточный прирост, грам.</t>
  </si>
  <si>
    <t xml:space="preserve">  Пало и погибло, гол.</t>
  </si>
  <si>
    <t>крс</t>
  </si>
  <si>
    <t>свиней</t>
  </si>
  <si>
    <t>(+, -)</t>
  </si>
  <si>
    <t xml:space="preserve"> куплено у населения, голов</t>
  </si>
  <si>
    <t xml:space="preserve"> крс</t>
  </si>
  <si>
    <t>%</t>
  </si>
  <si>
    <t>Производство мяса-всего, тонн</t>
  </si>
  <si>
    <t>в т.ч.мясо КРС</t>
  </si>
  <si>
    <t>мясо свиней</t>
  </si>
  <si>
    <t>2006 г.</t>
  </si>
  <si>
    <t>крупный рогатый скот, голов</t>
  </si>
  <si>
    <t xml:space="preserve">в % к </t>
  </si>
  <si>
    <t xml:space="preserve"> + - </t>
  </si>
  <si>
    <t>в т.ч. коров, голов</t>
  </si>
  <si>
    <t>свиней, голов</t>
  </si>
  <si>
    <t>птицы, тыс.голов</t>
  </si>
  <si>
    <t>лошадей, голов</t>
  </si>
  <si>
    <t>кроликов, голов</t>
  </si>
  <si>
    <t xml:space="preserve">2005 г. </t>
  </si>
  <si>
    <t>(+),(-) к</t>
  </si>
  <si>
    <t xml:space="preserve">За март </t>
  </si>
  <si>
    <t>За март</t>
  </si>
  <si>
    <t>всего, тонн</t>
  </si>
  <si>
    <t>всего</t>
  </si>
  <si>
    <t>№</t>
  </si>
  <si>
    <t xml:space="preserve">   получено телят, гол.</t>
  </si>
  <si>
    <t xml:space="preserve"> в т.ч. от коров</t>
  </si>
  <si>
    <t>получено телят</t>
  </si>
  <si>
    <t>на 100 коров</t>
  </si>
  <si>
    <t>растел нетелей</t>
  </si>
  <si>
    <t xml:space="preserve">            на 100 коров</t>
  </si>
  <si>
    <t>получено поросят , гол.</t>
  </si>
  <si>
    <t>в т.ч.осн.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</si>
  <si>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</si>
  <si>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</si>
  <si>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</si>
  <si>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</si>
  <si>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основ.</t>
  </si>
  <si>
    <t>пров.</t>
  </si>
  <si>
    <t xml:space="preserve">Наименование </t>
  </si>
  <si>
    <t>основных</t>
  </si>
  <si>
    <t>разовых</t>
  </si>
  <si>
    <t>получ. поросят на 100 осн. св/маток</t>
  </si>
  <si>
    <t xml:space="preserve">    Опоросилось св/маток </t>
  </si>
  <si>
    <t>Получ.поросят на 1 опорос</t>
  </si>
  <si>
    <t>(+), (-)</t>
  </si>
  <si>
    <t xml:space="preserve"> продано населению, гол.</t>
  </si>
  <si>
    <t>Куплено молока у населения</t>
  </si>
  <si>
    <t>Наименование хозяйств</t>
  </si>
  <si>
    <t>хозяйств</t>
  </si>
  <si>
    <t>Итого</t>
  </si>
  <si>
    <t>По району</t>
  </si>
  <si>
    <t>СХПК "Авангард"</t>
  </si>
  <si>
    <t>ООО "Витязь"</t>
  </si>
  <si>
    <t>СХПК "Новый путь"</t>
  </si>
  <si>
    <t>СХПК им.Ульянова</t>
  </si>
  <si>
    <t xml:space="preserve">                      по Аликовскому району</t>
  </si>
  <si>
    <t>Начальник отдела</t>
  </si>
  <si>
    <t>Начальник отдела сельского хозяйства</t>
  </si>
  <si>
    <t>А.И. Прохоров</t>
  </si>
  <si>
    <t>Валовый прирост, ц</t>
  </si>
  <si>
    <t>Кормодни, дни</t>
  </si>
  <si>
    <t>Итого по предприят.</t>
  </si>
  <si>
    <t>овец и коз, голов</t>
  </si>
  <si>
    <t>Итого КФХ</t>
  </si>
  <si>
    <t>СХПК "Новый Путь"</t>
  </si>
  <si>
    <t>Итого по КФХ</t>
  </si>
  <si>
    <t>ООО"Витязь"</t>
  </si>
  <si>
    <t>СХПК"Новый Путь"</t>
  </si>
  <si>
    <t>СХПК  им.Ульянова</t>
  </si>
  <si>
    <t>Всего</t>
  </si>
  <si>
    <t>Всего по КФХ</t>
  </si>
  <si>
    <t>итого по с/х предпр.</t>
  </si>
  <si>
    <t>итого по КФХ</t>
  </si>
  <si>
    <t>итого во КФХ</t>
  </si>
  <si>
    <t xml:space="preserve">в т.ч. </t>
  </si>
  <si>
    <t>о/матки</t>
  </si>
  <si>
    <t xml:space="preserve">Итого </t>
  </si>
  <si>
    <t>Итого по району</t>
  </si>
  <si>
    <t>Всего по району</t>
  </si>
  <si>
    <t>КФХ Петров О.В.</t>
  </si>
  <si>
    <t>КФХ Петров А.В.</t>
  </si>
  <si>
    <t>ООО"Агроф"Рабия"</t>
  </si>
  <si>
    <t>ООО"Агр"Зол. Руно"</t>
  </si>
  <si>
    <t>Итого по с/х предпр.</t>
  </si>
  <si>
    <t>Итого по  с/предпр.</t>
  </si>
  <si>
    <t>КФХ Михайлов О.Ю.</t>
  </si>
  <si>
    <t>ООО "Агрофир. "Рабия"</t>
  </si>
  <si>
    <t>ООО"Агроф. "Зол. Руно"</t>
  </si>
  <si>
    <t>2014 г.</t>
  </si>
  <si>
    <t>2014г.</t>
  </si>
  <si>
    <t>КФХ "Петрова О.В."</t>
  </si>
  <si>
    <t>2015 г.</t>
  </si>
  <si>
    <t>КФХ Егорова С.А.</t>
  </si>
  <si>
    <t>КФХ "Петров О.В."</t>
  </si>
  <si>
    <t>КФХ Романова С.М.</t>
  </si>
  <si>
    <t>КФХ Петрова А.В.</t>
  </si>
  <si>
    <t>КФХ"Петров О.В."</t>
  </si>
  <si>
    <t>КФХ "Петров А.В."</t>
  </si>
  <si>
    <t>Итого по сельхозпр</t>
  </si>
  <si>
    <t>КФХ Петрова О.В.</t>
  </si>
  <si>
    <t>КФХ  Романов С.М.</t>
  </si>
  <si>
    <t>КФХ Егоров С.А.</t>
  </si>
  <si>
    <t>Итого по СХП и КФХ</t>
  </si>
  <si>
    <t>Итого по  КФХ</t>
  </si>
  <si>
    <t>КФХ Романов С.М.</t>
  </si>
  <si>
    <t>КФХ Егоров  С.А.</t>
  </si>
  <si>
    <t>КФХ  Петров А.В.</t>
  </si>
  <si>
    <t>По КФХ и СХП</t>
  </si>
  <si>
    <t>в т. ч. от основных</t>
  </si>
  <si>
    <t>(+),(-)</t>
  </si>
  <si>
    <t>мясо лошадей</t>
  </si>
  <si>
    <r>
      <t xml:space="preserve"> </t>
    </r>
    <r>
      <rPr>
        <sz val="16"/>
        <rFont val="Arial Cyr"/>
        <family val="2"/>
      </rPr>
      <t>Итого по КФХ</t>
    </r>
  </si>
  <si>
    <t>в т.ч. поросят до 2-х мес.</t>
  </si>
  <si>
    <t>мясо овец</t>
  </si>
  <si>
    <t>овец</t>
  </si>
  <si>
    <t>(+,-)</t>
  </si>
  <si>
    <t xml:space="preserve"> КРС                                               СВИНЕЙ</t>
  </si>
  <si>
    <t>Производство шерсти и поступление приплода (овец) на 1 августа 2016 года</t>
  </si>
  <si>
    <t xml:space="preserve"> хозяйств</t>
  </si>
  <si>
    <t>гол.</t>
  </si>
  <si>
    <t>Поголовье овцематок,</t>
  </si>
  <si>
    <t>Выход ягнят на</t>
  </si>
  <si>
    <t>100 о/м</t>
  </si>
  <si>
    <t xml:space="preserve"> </t>
  </si>
  <si>
    <t>кг</t>
  </si>
  <si>
    <t>Производство шерсти,</t>
  </si>
  <si>
    <t>Получено ягнят,</t>
  </si>
  <si>
    <t>и экологии</t>
  </si>
  <si>
    <t>А.И.Прохоров</t>
  </si>
  <si>
    <t xml:space="preserve"> Прохоров</t>
  </si>
  <si>
    <t xml:space="preserve">           А.И.</t>
  </si>
  <si>
    <t>КФХ Якимова Е.Г.</t>
  </si>
  <si>
    <t>2017 г.</t>
  </si>
  <si>
    <t>ООО "Агроф. "Рабия"</t>
  </si>
  <si>
    <t>ООО "Агроф. Зол. Руно"</t>
  </si>
  <si>
    <t>КФХ Матвеев В.К.</t>
  </si>
  <si>
    <t>свиноматок</t>
  </si>
  <si>
    <t>2018г.</t>
  </si>
  <si>
    <t>2018 г.</t>
  </si>
  <si>
    <t>2018 г</t>
  </si>
  <si>
    <t xml:space="preserve">                            Численность свиноматок,гол</t>
  </si>
  <si>
    <t>КФХ Андреев С.П.</t>
  </si>
  <si>
    <t>2019 г.</t>
  </si>
  <si>
    <t>2019 г</t>
  </si>
  <si>
    <t>2019г.</t>
  </si>
  <si>
    <t xml:space="preserve"> 2018 г.</t>
  </si>
  <si>
    <t xml:space="preserve"> 2018г.</t>
  </si>
  <si>
    <t>2019 г. в % к 2018 г.</t>
  </si>
  <si>
    <t>2019 г. + - к 2018 г.</t>
  </si>
  <si>
    <t>2019 г.в % к 2018 г.</t>
  </si>
  <si>
    <t>2019 г.в % к 2017 г.</t>
  </si>
  <si>
    <t>2019 г. (+),(-) к 2018 г.</t>
  </si>
  <si>
    <t>сельского хозяйства и экологии</t>
  </si>
  <si>
    <t>Начальник отдела сельского хозяйства и экологии</t>
  </si>
  <si>
    <t>Начальник отдела сельского хозяйства и эколгии</t>
  </si>
  <si>
    <t>КФХ Сапожников А.В.</t>
  </si>
  <si>
    <t>КФХ Андреев А.Н.</t>
  </si>
  <si>
    <t>КФХ Ермаков Н.В.</t>
  </si>
  <si>
    <t>КФХ Варламов В.Л.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</si>
</sst>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00"/>
    <numFmt numFmtId="175" formatCode="0.00000"/>
    <numFmt numFmtId="176" formatCode="0.0000"/>
    <numFmt numFmtId="177" formatCode="0.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  <numFmt numFmtId="190" formatCode="_-* #,##0.0000000000_р_._-;\-* #,##0.0000000000_р_._-;_-* &quot;-&quot;??_р_._-;_-@_-"/>
    <numFmt numFmtId="191" formatCode="_-* #,##0.00000000000_р_._-;\-* #,##0.00000000000_р_._-;_-* &quot;-&quot;??_р_._-;_-@_-"/>
    <numFmt numFmtId="192" formatCode="_-* #,##0_р_._-;\-* #,##0_р_._-;_-* &quot;-&quot;??_р_._-;_-@_-"/>
    <numFmt numFmtId="193" formatCode="0.000000000"/>
    <numFmt numFmtId="194" formatCode="0.0000000000"/>
  </numFmts>
  <fonts count="64">
    <font>
      <sz val="10"/>
      <name val="Arial Cyr"/>
      <family val="0"/>
    </font>
    <font>
      <b/>
      <sz val="18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24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color indexed="9"/>
      <name val="Arial Cyr"/>
      <family val="0"/>
    </font>
    <font>
      <b/>
      <sz val="18"/>
      <color indexed="63"/>
      <name val="Arial Cyr"/>
      <family val="2"/>
    </font>
    <font>
      <sz val="10"/>
      <color indexed="63"/>
      <name val="Arial Cyr"/>
      <family val="0"/>
    </font>
    <font>
      <sz val="20"/>
      <color indexed="63"/>
      <name val="Arial Cyr"/>
      <family val="2"/>
    </font>
    <font>
      <b/>
      <sz val="14"/>
      <color indexed="63"/>
      <name val="Arial Cyr"/>
      <family val="2"/>
    </font>
    <font>
      <sz val="14"/>
      <color indexed="63"/>
      <name val="Arial Cyr"/>
      <family val="0"/>
    </font>
    <font>
      <sz val="10"/>
      <color indexed="63"/>
      <name val="Times New Roman"/>
      <family val="1"/>
    </font>
    <font>
      <sz val="12"/>
      <color indexed="63"/>
      <name val="Arial Cyr"/>
      <family val="2"/>
    </font>
    <font>
      <sz val="12"/>
      <color indexed="63"/>
      <name val="Times New Roman"/>
      <family val="1"/>
    </font>
    <font>
      <b/>
      <sz val="12"/>
      <color indexed="63"/>
      <name val="Arial Cyr"/>
      <family val="0"/>
    </font>
    <font>
      <i/>
      <sz val="16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color indexed="63"/>
      <name val="Arial"/>
      <family val="2"/>
    </font>
    <font>
      <b/>
      <sz val="11"/>
      <name val="Arial Cyr"/>
      <family val="2"/>
    </font>
    <font>
      <b/>
      <sz val="14"/>
      <color indexed="10"/>
      <name val="Arial Cyr"/>
      <family val="2"/>
    </font>
    <font>
      <sz val="14"/>
      <color indexed="9"/>
      <name val="Arial Cyr"/>
      <family val="2"/>
    </font>
    <font>
      <b/>
      <i/>
      <sz val="12"/>
      <name val="Arial Cyr"/>
      <family val="2"/>
    </font>
    <font>
      <b/>
      <sz val="12"/>
      <color indexed="10"/>
      <name val="Arial Cyr"/>
      <family val="2"/>
    </font>
    <font>
      <sz val="10"/>
      <name val="Times New Roman"/>
      <family val="1"/>
    </font>
    <font>
      <sz val="8"/>
      <color indexed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color indexed="8"/>
      <name val="Arial Cyr"/>
      <family val="2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 Cyr"/>
      <family val="2"/>
    </font>
    <font>
      <b/>
      <i/>
      <sz val="16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2"/>
      <color indexed="63"/>
      <name val="Arial"/>
      <family val="2"/>
    </font>
    <font>
      <b/>
      <sz val="10"/>
      <color indexed="6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5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172" fontId="8" fillId="24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172" fontId="3" fillId="24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21" xfId="0" applyFont="1" applyBorder="1" applyAlignment="1">
      <alignment horizontal="center" vertical="justify"/>
    </xf>
    <xf numFmtId="0" fontId="2" fillId="0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2" fontId="8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/>
    </xf>
    <xf numFmtId="0" fontId="14" fillId="24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172" fontId="17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25" fillId="24" borderId="10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172" fontId="14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left"/>
    </xf>
    <xf numFmtId="0" fontId="28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2" fillId="2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8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" fontId="3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2" fontId="1" fillId="24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9" fillId="24" borderId="10" xfId="0" applyFont="1" applyFill="1" applyBorder="1" applyAlignment="1">
      <alignment horizontal="left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1" fillId="24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" fontId="29" fillId="24" borderId="10" xfId="0" applyNumberFormat="1" applyFont="1" applyFill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72" fontId="3" fillId="24" borderId="19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24" borderId="19" xfId="0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3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172" fontId="1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 horizontal="center"/>
    </xf>
    <xf numFmtId="172" fontId="6" fillId="24" borderId="24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24" borderId="0" xfId="0" applyFont="1" applyFill="1" applyBorder="1" applyAlignment="1">
      <alignment horizontal="center"/>
    </xf>
    <xf numFmtId="172" fontId="6" fillId="24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24" borderId="0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172" fontId="7" fillId="24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172" fontId="1" fillId="24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24" borderId="24" xfId="0" applyNumberFormat="1" applyFont="1" applyFill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172" fontId="2" fillId="24" borderId="2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24" borderId="1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8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3" fillId="24" borderId="2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172" fontId="3" fillId="24" borderId="0" xfId="0" applyNumberFormat="1" applyFont="1" applyFill="1" applyBorder="1" applyAlignment="1">
      <alignment horizontal="center"/>
    </xf>
    <xf numFmtId="1" fontId="8" fillId="24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7" fontId="4" fillId="24" borderId="10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172" fontId="6" fillId="24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77" fontId="4" fillId="24" borderId="19" xfId="0" applyNumberFormat="1" applyFont="1" applyFill="1" applyBorder="1" applyAlignment="1">
      <alignment horizontal="center"/>
    </xf>
    <xf numFmtId="172" fontId="6" fillId="24" borderId="19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172" fontId="4" fillId="0" borderId="24" xfId="0" applyNumberFormat="1" applyFont="1" applyBorder="1" applyAlignment="1">
      <alignment horizontal="center"/>
    </xf>
    <xf numFmtId="172" fontId="6" fillId="0" borderId="24" xfId="0" applyNumberFormat="1" applyFont="1" applyBorder="1" applyAlignment="1">
      <alignment horizontal="center"/>
    </xf>
    <xf numFmtId="0" fontId="6" fillId="0" borderId="24" xfId="0" applyFont="1" applyFill="1" applyBorder="1" applyAlignment="1">
      <alignment/>
    </xf>
    <xf numFmtId="2" fontId="4" fillId="0" borderId="24" xfId="0" applyNumberFormat="1" applyFont="1" applyBorder="1" applyAlignment="1">
      <alignment horizontal="center"/>
    </xf>
    <xf numFmtId="172" fontId="4" fillId="24" borderId="24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/>
    </xf>
    <xf numFmtId="172" fontId="5" fillId="0" borderId="22" xfId="0" applyNumberFormat="1" applyFont="1" applyFill="1" applyBorder="1" applyAlignment="1">
      <alignment horizontal="center"/>
    </xf>
    <xf numFmtId="0" fontId="2" fillId="24" borderId="24" xfId="0" applyFont="1" applyFill="1" applyBorder="1" applyAlignment="1">
      <alignment horizontal="left"/>
    </xf>
    <xf numFmtId="172" fontId="30" fillId="0" borderId="24" xfId="0" applyNumberFormat="1" applyFont="1" applyFill="1" applyBorder="1" applyAlignment="1">
      <alignment horizontal="center"/>
    </xf>
    <xf numFmtId="172" fontId="2" fillId="24" borderId="24" xfId="0" applyNumberFormat="1" applyFont="1" applyFill="1" applyBorder="1" applyAlignment="1" applyProtection="1">
      <alignment horizontal="center"/>
      <protection hidden="1"/>
    </xf>
    <xf numFmtId="1" fontId="30" fillId="24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172" fontId="5" fillId="0" borderId="0" xfId="0" applyNumberFormat="1" applyFont="1" applyBorder="1" applyAlignment="1">
      <alignment/>
    </xf>
    <xf numFmtId="172" fontId="5" fillId="24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" fontId="2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3" fillId="24" borderId="24" xfId="0" applyFont="1" applyFill="1" applyBorder="1" applyAlignment="1">
      <alignment horizontal="left"/>
    </xf>
    <xf numFmtId="172" fontId="8" fillId="0" borderId="23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3" fillId="24" borderId="10" xfId="0" applyNumberFormat="1" applyFont="1" applyFill="1" applyBorder="1" applyAlignment="1" applyProtection="1">
      <alignment horizontal="center"/>
      <protection hidden="1"/>
    </xf>
    <xf numFmtId="172" fontId="3" fillId="0" borderId="10" xfId="0" applyNumberFormat="1" applyFont="1" applyFill="1" applyBorder="1" applyAlignment="1" applyProtection="1">
      <alignment horizontal="center"/>
      <protection hidden="1"/>
    </xf>
    <xf numFmtId="172" fontId="3" fillId="24" borderId="22" xfId="0" applyNumberFormat="1" applyFont="1" applyFill="1" applyBorder="1" applyAlignment="1" applyProtection="1">
      <alignment horizontal="center"/>
      <protection hidden="1"/>
    </xf>
    <xf numFmtId="1" fontId="3" fillId="0" borderId="22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left"/>
    </xf>
    <xf numFmtId="2" fontId="3" fillId="0" borderId="22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1" fontId="3" fillId="24" borderId="22" xfId="0" applyNumberFormat="1" applyFont="1" applyFill="1" applyBorder="1" applyAlignment="1">
      <alignment horizontal="center"/>
    </xf>
    <xf numFmtId="172" fontId="3" fillId="24" borderId="22" xfId="0" applyNumberFormat="1" applyFont="1" applyFill="1" applyBorder="1" applyAlignment="1">
      <alignment horizontal="center"/>
    </xf>
    <xf numFmtId="1" fontId="33" fillId="24" borderId="22" xfId="0" applyNumberFormat="1" applyFont="1" applyFill="1" applyBorder="1" applyAlignment="1">
      <alignment horizontal="center"/>
    </xf>
    <xf numFmtId="177" fontId="3" fillId="24" borderId="22" xfId="0" applyNumberFormat="1" applyFont="1" applyFill="1" applyBorder="1" applyAlignment="1" applyProtection="1">
      <alignment horizontal="center"/>
      <protection hidden="1"/>
    </xf>
    <xf numFmtId="2" fontId="3" fillId="24" borderId="2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3" fillId="24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1" fontId="3" fillId="0" borderId="20" xfId="0" applyNumberFormat="1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1" fontId="8" fillId="24" borderId="2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/>
    </xf>
    <xf numFmtId="0" fontId="6" fillId="0" borderId="21" xfId="0" applyFont="1" applyBorder="1" applyAlignment="1">
      <alignment/>
    </xf>
    <xf numFmtId="0" fontId="0" fillId="0" borderId="19" xfId="0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2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4" fillId="0" borderId="19" xfId="0" applyFont="1" applyBorder="1" applyAlignment="1">
      <alignment/>
    </xf>
    <xf numFmtId="0" fontId="34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/>
    </xf>
    <xf numFmtId="2" fontId="3" fillId="24" borderId="2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9" fillId="0" borderId="24" xfId="0" applyNumberFormat="1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17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9" xfId="0" applyFont="1" applyBorder="1" applyAlignment="1">
      <alignment horizontal="center"/>
    </xf>
    <xf numFmtId="172" fontId="42" fillId="0" borderId="24" xfId="0" applyNumberFormat="1" applyFont="1" applyBorder="1" applyAlignment="1">
      <alignment horizontal="center"/>
    </xf>
    <xf numFmtId="183" fontId="3" fillId="0" borderId="10" xfId="6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 applyProtection="1">
      <alignment horizontal="center"/>
      <protection hidden="1"/>
    </xf>
    <xf numFmtId="2" fontId="3" fillId="24" borderId="22" xfId="0" applyNumberFormat="1" applyFont="1" applyFill="1" applyBorder="1" applyAlignment="1" applyProtection="1">
      <alignment horizontal="center"/>
      <protection hidden="1"/>
    </xf>
    <xf numFmtId="2" fontId="3" fillId="0" borderId="10" xfId="0" applyNumberFormat="1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77" fontId="6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2" fontId="60" fillId="0" borderId="10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9" xfId="0" applyFont="1" applyBorder="1" applyAlignment="1">
      <alignment horizontal="center"/>
    </xf>
    <xf numFmtId="2" fontId="40" fillId="0" borderId="19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2" fontId="33" fillId="0" borderId="11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28" fillId="0" borderId="10" xfId="0" applyFont="1" applyBorder="1" applyAlignment="1">
      <alignment/>
    </xf>
    <xf numFmtId="0" fontId="62" fillId="0" borderId="22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8" fillId="0" borderId="24" xfId="0" applyFont="1" applyFill="1" applyBorder="1" applyAlignment="1">
      <alignment/>
    </xf>
    <xf numFmtId="172" fontId="8" fillId="0" borderId="2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172" fontId="33" fillId="24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1" fontId="29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172" fontId="8" fillId="24" borderId="10" xfId="0" applyNumberFormat="1" applyFont="1" applyFill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2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5" xfId="0" applyFont="1" applyBorder="1" applyAlignment="1" quotePrefix="1">
      <alignment horizontal="center"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9" fillId="0" borderId="22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85" zoomScaleNormal="50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20" sqref="F20"/>
    </sheetView>
  </sheetViews>
  <sheetFormatPr defaultColWidth="9.00390625" defaultRowHeight="12.75"/>
  <cols>
    <col min="1" max="1" width="34.375" style="0" customWidth="1"/>
    <col min="2" max="7" width="15.75390625" style="0" customWidth="1"/>
  </cols>
  <sheetData>
    <row r="1" spans="1:12" ht="15.75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0" ht="20.25">
      <c r="A2" s="435" t="s">
        <v>23</v>
      </c>
      <c r="B2" s="435"/>
      <c r="C2" s="435"/>
      <c r="D2" s="435"/>
      <c r="E2" s="435"/>
      <c r="F2" s="435"/>
      <c r="G2" s="435"/>
      <c r="I2" s="28"/>
      <c r="J2" s="28"/>
    </row>
    <row r="3" spans="1:10" ht="20.25">
      <c r="A3" s="435" t="s">
        <v>8</v>
      </c>
      <c r="B3" s="435"/>
      <c r="C3" s="435"/>
      <c r="D3" s="435"/>
      <c r="E3" s="435"/>
      <c r="F3" s="435"/>
      <c r="G3" s="435"/>
      <c r="I3" s="28"/>
      <c r="J3" s="28"/>
    </row>
    <row r="4" spans="1:7" ht="20.25">
      <c r="A4" s="18"/>
      <c r="B4" s="18"/>
      <c r="C4" s="18"/>
      <c r="D4" s="18"/>
      <c r="E4" s="18"/>
      <c r="F4" s="18"/>
      <c r="G4" s="18"/>
    </row>
    <row r="5" spans="1:10" ht="15.75">
      <c r="A5" s="434"/>
      <c r="B5" s="434"/>
      <c r="C5" s="434"/>
      <c r="D5" s="434"/>
      <c r="E5" s="434"/>
      <c r="F5" s="434"/>
      <c r="G5" s="434"/>
      <c r="J5" s="28"/>
    </row>
    <row r="6" spans="1:7" ht="20.25">
      <c r="A6" s="74" t="s">
        <v>70</v>
      </c>
      <c r="B6" s="431" t="s">
        <v>24</v>
      </c>
      <c r="C6" s="432"/>
      <c r="D6" s="433"/>
      <c r="E6" s="431" t="s">
        <v>25</v>
      </c>
      <c r="F6" s="432"/>
      <c r="G6" s="433"/>
    </row>
    <row r="7" spans="1:7" ht="20.25">
      <c r="A7" s="411" t="s">
        <v>80</v>
      </c>
      <c r="B7" s="123"/>
      <c r="C7" s="123"/>
      <c r="D7" s="110" t="s">
        <v>26</v>
      </c>
      <c r="E7" s="123"/>
      <c r="F7" s="123"/>
      <c r="G7" s="110" t="s">
        <v>26</v>
      </c>
    </row>
    <row r="8" spans="1:8" ht="20.25">
      <c r="A8" s="4"/>
      <c r="B8" s="124" t="s">
        <v>170</v>
      </c>
      <c r="C8" s="124" t="s">
        <v>174</v>
      </c>
      <c r="D8" s="124" t="s">
        <v>170</v>
      </c>
      <c r="E8" s="124" t="s">
        <v>170</v>
      </c>
      <c r="F8" s="124" t="s">
        <v>174</v>
      </c>
      <c r="G8" s="124" t="s">
        <v>164</v>
      </c>
      <c r="H8" s="28"/>
    </row>
    <row r="9" spans="1:7" ht="16.5" customHeight="1">
      <c r="A9" s="75" t="s">
        <v>83</v>
      </c>
      <c r="B9" s="399">
        <v>25</v>
      </c>
      <c r="C9" s="399">
        <v>29.7</v>
      </c>
      <c r="D9" s="400">
        <f aca="true" t="shared" si="0" ref="D9:D14">C9/B9*100</f>
        <v>118.8</v>
      </c>
      <c r="E9" s="399">
        <v>412.7</v>
      </c>
      <c r="F9" s="399">
        <v>452.5</v>
      </c>
      <c r="G9" s="400">
        <f aca="true" t="shared" si="1" ref="G9:G19">F9/E9*100</f>
        <v>109.64380906227285</v>
      </c>
    </row>
    <row r="10" spans="1:7" ht="16.5" customHeight="1">
      <c r="A10" s="75" t="s">
        <v>99</v>
      </c>
      <c r="B10" s="399">
        <v>100.7</v>
      </c>
      <c r="C10" s="399">
        <v>105.2</v>
      </c>
      <c r="D10" s="400">
        <f t="shared" si="0"/>
        <v>104.4687189672294</v>
      </c>
      <c r="E10" s="399">
        <v>1094.7</v>
      </c>
      <c r="F10" s="399">
        <v>1110.4</v>
      </c>
      <c r="G10" s="400">
        <f t="shared" si="1"/>
        <v>101.43418288115467</v>
      </c>
    </row>
    <row r="11" spans="1:7" ht="16.5" customHeight="1">
      <c r="A11" s="75" t="s">
        <v>86</v>
      </c>
      <c r="B11" s="399">
        <v>57.8</v>
      </c>
      <c r="C11" s="399">
        <v>44.8</v>
      </c>
      <c r="D11" s="400">
        <f t="shared" si="0"/>
        <v>77.50865051903114</v>
      </c>
      <c r="E11" s="399">
        <v>501</v>
      </c>
      <c r="F11" s="399">
        <v>496.7</v>
      </c>
      <c r="G11" s="399">
        <f t="shared" si="1"/>
        <v>99.14171656686626</v>
      </c>
    </row>
    <row r="12" spans="1:7" ht="16.5" customHeight="1">
      <c r="A12" s="52" t="s">
        <v>130</v>
      </c>
      <c r="B12" s="156">
        <v>35.8</v>
      </c>
      <c r="C12" s="53">
        <v>37.8</v>
      </c>
      <c r="D12" s="126">
        <f t="shared" si="0"/>
        <v>105.58659217877096</v>
      </c>
      <c r="E12" s="53">
        <v>393.3</v>
      </c>
      <c r="F12" s="53">
        <v>415.9</v>
      </c>
      <c r="G12" s="125">
        <f t="shared" si="1"/>
        <v>105.74624968217645</v>
      </c>
    </row>
    <row r="13" spans="1:7" ht="15.75">
      <c r="A13" s="75" t="s">
        <v>131</v>
      </c>
      <c r="B13" s="356">
        <v>509.6</v>
      </c>
      <c r="C13" s="357">
        <v>476.7</v>
      </c>
      <c r="D13" s="25">
        <f t="shared" si="0"/>
        <v>93.54395604395603</v>
      </c>
      <c r="E13" s="33"/>
      <c r="F13" s="33"/>
      <c r="G13" s="125"/>
    </row>
    <row r="14" spans="1:7" ht="15.75">
      <c r="A14" s="121" t="s">
        <v>132</v>
      </c>
      <c r="B14" s="391"/>
      <c r="C14" s="7"/>
      <c r="D14" s="25" t="e">
        <f t="shared" si="0"/>
        <v>#DIV/0!</v>
      </c>
      <c r="E14" s="38"/>
      <c r="F14" s="38"/>
      <c r="G14" s="125"/>
    </row>
    <row r="15" spans="1:7" ht="15.75">
      <c r="A15" s="75" t="s">
        <v>112</v>
      </c>
      <c r="B15" s="35"/>
      <c r="C15" s="38"/>
      <c r="D15" s="25"/>
      <c r="E15" s="38"/>
      <c r="F15" s="38"/>
      <c r="G15" s="125"/>
    </row>
    <row r="16" spans="1:7" ht="15.75">
      <c r="A16" s="121" t="s">
        <v>117</v>
      </c>
      <c r="B16" s="35"/>
      <c r="C16" s="38"/>
      <c r="D16" s="25"/>
      <c r="E16" s="38"/>
      <c r="F16" s="38"/>
      <c r="G16" s="125"/>
    </row>
    <row r="17" spans="1:7" ht="15.75">
      <c r="A17" s="75" t="s">
        <v>133</v>
      </c>
      <c r="B17" s="35"/>
      <c r="C17" s="38"/>
      <c r="D17" s="25"/>
      <c r="E17" s="38"/>
      <c r="F17" s="38"/>
      <c r="G17" s="125"/>
    </row>
    <row r="18" spans="1:7" ht="15.75">
      <c r="A18" s="75" t="s">
        <v>135</v>
      </c>
      <c r="B18" s="353">
        <v>190</v>
      </c>
      <c r="C18" s="136">
        <v>175.4</v>
      </c>
      <c r="D18" s="134">
        <f>C18/B18*100</f>
        <v>92.31578947368422</v>
      </c>
      <c r="E18" s="136">
        <v>541.8</v>
      </c>
      <c r="F18" s="136">
        <v>556.3</v>
      </c>
      <c r="G18" s="171">
        <f t="shared" si="1"/>
        <v>102.67626430417127</v>
      </c>
    </row>
    <row r="19" spans="1:7" ht="15.75">
      <c r="A19" s="75" t="s">
        <v>134</v>
      </c>
      <c r="B19" s="353">
        <v>47.8</v>
      </c>
      <c r="C19" s="136">
        <v>48.6</v>
      </c>
      <c r="D19" s="134">
        <f>C19/B19*100</f>
        <v>101.67364016736403</v>
      </c>
      <c r="E19" s="136">
        <v>405</v>
      </c>
      <c r="F19" s="136">
        <v>426.9</v>
      </c>
      <c r="G19" s="171">
        <f t="shared" si="1"/>
        <v>105.40740740740739</v>
      </c>
    </row>
    <row r="20" spans="1:7" ht="15.75">
      <c r="A20" s="268"/>
      <c r="B20" s="354"/>
      <c r="C20" s="354"/>
      <c r="D20" s="354"/>
      <c r="E20" s="354"/>
      <c r="F20" s="354"/>
      <c r="G20" s="354"/>
    </row>
    <row r="21" spans="1:7" ht="15.75">
      <c r="A21" s="211"/>
      <c r="B21" s="94"/>
      <c r="C21" s="94"/>
      <c r="D21" s="94"/>
      <c r="E21" s="94"/>
      <c r="F21" s="94"/>
      <c r="G21" s="28"/>
    </row>
    <row r="22" spans="1:7" ht="15">
      <c r="A22" s="28"/>
      <c r="B22" s="269" t="s">
        <v>1</v>
      </c>
      <c r="C22" s="270"/>
      <c r="D22" s="33"/>
      <c r="E22" s="270"/>
      <c r="F22" s="270"/>
      <c r="G22" s="159"/>
    </row>
    <row r="23" spans="2:7" ht="12.75">
      <c r="B23" s="28"/>
      <c r="C23" s="28"/>
      <c r="D23" s="28"/>
      <c r="E23" s="28"/>
      <c r="F23" s="28"/>
      <c r="G23" s="28"/>
    </row>
    <row r="24" spans="1:2" ht="12.75">
      <c r="A24" s="28"/>
      <c r="B24" s="28"/>
    </row>
    <row r="25" ht="12.75">
      <c r="B25" s="28"/>
    </row>
  </sheetData>
  <sheetProtection/>
  <mergeCells count="6">
    <mergeCell ref="B6:D6"/>
    <mergeCell ref="E6:G6"/>
    <mergeCell ref="A1:L1"/>
    <mergeCell ref="A2:G2"/>
    <mergeCell ref="A3:G3"/>
    <mergeCell ref="A5:G5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2"/>
  <sheetViews>
    <sheetView view="pageBreakPreview" zoomScaleSheetLayoutView="100" zoomScalePageLayoutView="0" workbookViewId="0" topLeftCell="D1">
      <selection activeCell="N17" sqref="N17"/>
    </sheetView>
  </sheetViews>
  <sheetFormatPr defaultColWidth="9.00390625" defaultRowHeight="12.75"/>
  <cols>
    <col min="1" max="1" width="26.625" style="81" customWidth="1"/>
    <col min="2" max="2" width="9.375" style="81" customWidth="1"/>
    <col min="3" max="3" width="9.875" style="81" customWidth="1"/>
    <col min="4" max="4" width="8.125" style="81" customWidth="1"/>
    <col min="5" max="5" width="9.75390625" style="81" customWidth="1"/>
    <col min="6" max="6" width="10.125" style="81" customWidth="1"/>
    <col min="7" max="7" width="8.25390625" style="81" customWidth="1"/>
    <col min="8" max="8" width="10.875" style="81" customWidth="1"/>
    <col min="9" max="10" width="10.75390625" style="81" customWidth="1"/>
    <col min="11" max="11" width="11.375" style="81" customWidth="1"/>
    <col min="12" max="12" width="11.75390625" style="81" customWidth="1"/>
    <col min="13" max="13" width="11.875" style="81" customWidth="1"/>
    <col min="14" max="14" width="11.375" style="81" customWidth="1"/>
    <col min="15" max="17" width="10.875" style="81" customWidth="1"/>
    <col min="18" max="18" width="1.875" style="81" customWidth="1"/>
    <col min="19" max="19" width="10.625" style="81" customWidth="1"/>
    <col min="20" max="16384" width="9.125" style="81" customWidth="1"/>
  </cols>
  <sheetData>
    <row r="1" spans="1:23" ht="21" customHeight="1">
      <c r="A1" s="506" t="s">
        <v>17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408"/>
      <c r="P1" s="408"/>
      <c r="Q1" s="408"/>
      <c r="R1" s="80"/>
      <c r="S1" s="80"/>
      <c r="T1" s="80"/>
      <c r="U1" s="80"/>
      <c r="V1" s="80"/>
      <c r="W1" s="80"/>
    </row>
    <row r="2" spans="1:23" ht="21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82"/>
      <c r="P2" s="82"/>
      <c r="Q2" s="82"/>
      <c r="R2" s="82"/>
      <c r="S2" s="82"/>
      <c r="T2" s="513"/>
      <c r="U2" s="513"/>
      <c r="V2" s="513"/>
      <c r="W2" s="513"/>
    </row>
    <row r="3" spans="1:17" ht="18" customHeight="1">
      <c r="A3" s="514" t="s">
        <v>79</v>
      </c>
      <c r="B3" s="517" t="s">
        <v>91</v>
      </c>
      <c r="C3" s="518"/>
      <c r="D3" s="518"/>
      <c r="E3" s="518"/>
      <c r="F3" s="518"/>
      <c r="G3" s="518"/>
      <c r="H3" s="518"/>
      <c r="I3" s="518"/>
      <c r="J3" s="519"/>
      <c r="K3" s="509" t="s">
        <v>92</v>
      </c>
      <c r="L3" s="509"/>
      <c r="M3" s="509"/>
      <c r="N3" s="509"/>
      <c r="O3" s="385"/>
      <c r="P3" s="385"/>
      <c r="Q3" s="385"/>
    </row>
    <row r="4" spans="1:17" ht="18">
      <c r="A4" s="515"/>
      <c r="B4" s="517" t="s">
        <v>31</v>
      </c>
      <c r="C4" s="518"/>
      <c r="D4" s="519"/>
      <c r="E4" s="517" t="s">
        <v>32</v>
      </c>
      <c r="F4" s="518"/>
      <c r="G4" s="519"/>
      <c r="H4" s="510" t="s">
        <v>144</v>
      </c>
      <c r="I4" s="511"/>
      <c r="J4" s="512"/>
      <c r="K4" s="509" t="s">
        <v>31</v>
      </c>
      <c r="L4" s="509"/>
      <c r="M4" s="509" t="s">
        <v>32</v>
      </c>
      <c r="N4" s="509"/>
      <c r="O4" s="407"/>
      <c r="P4" s="385"/>
      <c r="Q4" s="385"/>
    </row>
    <row r="5" spans="1:17" ht="18">
      <c r="A5" s="516"/>
      <c r="B5" s="83" t="s">
        <v>170</v>
      </c>
      <c r="C5" s="83" t="s">
        <v>174</v>
      </c>
      <c r="D5" s="83" t="s">
        <v>33</v>
      </c>
      <c r="E5" s="83" t="s">
        <v>170</v>
      </c>
      <c r="F5" s="83" t="s">
        <v>174</v>
      </c>
      <c r="G5" s="83" t="s">
        <v>33</v>
      </c>
      <c r="H5" s="83">
        <v>2018</v>
      </c>
      <c r="I5" s="83">
        <v>2019</v>
      </c>
      <c r="J5" s="83" t="s">
        <v>36</v>
      </c>
      <c r="K5" s="83" t="s">
        <v>170</v>
      </c>
      <c r="L5" s="83" t="s">
        <v>174</v>
      </c>
      <c r="M5" s="83" t="s">
        <v>170</v>
      </c>
      <c r="N5" s="83" t="s">
        <v>174</v>
      </c>
      <c r="O5" s="116"/>
      <c r="P5" s="116"/>
      <c r="Q5" s="116"/>
    </row>
    <row r="6" spans="1:17" ht="18" customHeight="1">
      <c r="A6" s="376" t="s">
        <v>83</v>
      </c>
      <c r="B6" s="118">
        <v>283.05</v>
      </c>
      <c r="C6" s="170">
        <v>321.96</v>
      </c>
      <c r="D6" s="177">
        <f aca="true" t="shared" si="0" ref="D6:D15">C6-B6</f>
        <v>38.90999999999997</v>
      </c>
      <c r="E6" s="178"/>
      <c r="F6" s="178">
        <v>0</v>
      </c>
      <c r="G6" s="177">
        <f>F6-E6</f>
        <v>0</v>
      </c>
      <c r="H6" s="177"/>
      <c r="I6" s="177"/>
      <c r="J6" s="177"/>
      <c r="K6" s="118">
        <v>52594</v>
      </c>
      <c r="L6" s="118">
        <v>50061</v>
      </c>
      <c r="M6" s="118"/>
      <c r="N6" s="118"/>
      <c r="O6" s="100"/>
      <c r="P6" s="100"/>
      <c r="Q6" s="101"/>
    </row>
    <row r="7" spans="1:17" ht="18" customHeight="1">
      <c r="A7" s="376" t="s">
        <v>85</v>
      </c>
      <c r="B7" s="118">
        <v>2143</v>
      </c>
      <c r="C7" s="118">
        <v>2423</v>
      </c>
      <c r="D7" s="177">
        <f t="shared" si="0"/>
        <v>280</v>
      </c>
      <c r="E7" s="118">
        <v>257</v>
      </c>
      <c r="F7" s="118">
        <v>229</v>
      </c>
      <c r="G7" s="177">
        <f>F7-E7</f>
        <v>-28</v>
      </c>
      <c r="H7" s="177">
        <v>65</v>
      </c>
      <c r="I7" s="177">
        <v>65</v>
      </c>
      <c r="J7" s="177">
        <f>I7/H7*100</f>
        <v>100</v>
      </c>
      <c r="K7" s="118">
        <v>295216</v>
      </c>
      <c r="L7" s="118">
        <v>301553</v>
      </c>
      <c r="M7" s="118">
        <v>57837</v>
      </c>
      <c r="N7" s="118">
        <v>56871</v>
      </c>
      <c r="O7" s="100"/>
      <c r="P7" s="100"/>
      <c r="Q7" s="101"/>
    </row>
    <row r="8" spans="1:17" ht="18" customHeight="1">
      <c r="A8" s="376" t="s">
        <v>86</v>
      </c>
      <c r="B8" s="118">
        <v>316.61</v>
      </c>
      <c r="C8" s="118">
        <v>381.1</v>
      </c>
      <c r="D8" s="177">
        <f t="shared" si="0"/>
        <v>64.49000000000001</v>
      </c>
      <c r="E8" s="118"/>
      <c r="F8" s="118"/>
      <c r="G8" s="177">
        <f>F8-E8</f>
        <v>0</v>
      </c>
      <c r="H8" s="177"/>
      <c r="I8" s="177"/>
      <c r="J8" s="177"/>
      <c r="K8" s="118">
        <v>74461</v>
      </c>
      <c r="L8" s="118">
        <v>75833</v>
      </c>
      <c r="M8" s="118"/>
      <c r="N8" s="118"/>
      <c r="O8" s="100"/>
      <c r="P8" s="100"/>
      <c r="Q8" s="101"/>
    </row>
    <row r="9" spans="1:17" ht="18" customHeight="1">
      <c r="A9" s="75" t="s">
        <v>103</v>
      </c>
      <c r="B9" s="163">
        <f>SUM(B6:B8)</f>
        <v>2742.6600000000003</v>
      </c>
      <c r="C9" s="373">
        <f>SUM(C6:C8)</f>
        <v>3126.06</v>
      </c>
      <c r="D9" s="177">
        <f>C9-B9</f>
        <v>383.39999999999964</v>
      </c>
      <c r="E9" s="118">
        <f>SUM(E6:E8)</f>
        <v>257</v>
      </c>
      <c r="F9" s="178">
        <f>SUM(F6:F8)</f>
        <v>229</v>
      </c>
      <c r="G9" s="177">
        <f>F9-E9</f>
        <v>-28</v>
      </c>
      <c r="H9" s="177">
        <f>SUM(H6:H8)</f>
        <v>65</v>
      </c>
      <c r="I9" s="177">
        <f>SUM(I6:I8)</f>
        <v>65</v>
      </c>
      <c r="J9" s="177">
        <f>I9/H9*100</f>
        <v>100</v>
      </c>
      <c r="K9" s="118">
        <f>SUM(K6:K8)</f>
        <v>422271</v>
      </c>
      <c r="L9" s="118">
        <f>SUM(L6:L8)</f>
        <v>427447</v>
      </c>
      <c r="M9" s="118">
        <f>SUM(M6:M8)</f>
        <v>57837</v>
      </c>
      <c r="N9" s="118">
        <f>SUM(N6:N8)</f>
        <v>56871</v>
      </c>
      <c r="O9" s="100"/>
      <c r="P9" s="100"/>
      <c r="Q9" s="101"/>
    </row>
    <row r="10" spans="1:17" ht="18" customHeight="1">
      <c r="A10" s="76" t="s">
        <v>111</v>
      </c>
      <c r="B10" s="410"/>
      <c r="C10" s="118"/>
      <c r="D10" s="177"/>
      <c r="E10" s="178">
        <v>987.65</v>
      </c>
      <c r="F10" s="178">
        <v>778</v>
      </c>
      <c r="G10" s="177">
        <f>F10-E10</f>
        <v>-209.64999999999998</v>
      </c>
      <c r="H10" s="177">
        <v>0</v>
      </c>
      <c r="I10" s="177"/>
      <c r="J10" s="177"/>
      <c r="K10" s="118"/>
      <c r="L10" s="118"/>
      <c r="M10" s="118">
        <v>189316</v>
      </c>
      <c r="N10" s="118">
        <v>142619</v>
      </c>
      <c r="O10" s="100"/>
      <c r="P10" s="100"/>
      <c r="Q10" s="101"/>
    </row>
    <row r="11" spans="1:17" ht="18" customHeight="1">
      <c r="A11" s="378" t="s">
        <v>129</v>
      </c>
      <c r="B11" s="118"/>
      <c r="C11" s="118"/>
      <c r="D11" s="177">
        <f t="shared" si="0"/>
        <v>0</v>
      </c>
      <c r="E11" s="178"/>
      <c r="F11" s="178"/>
      <c r="G11" s="177"/>
      <c r="H11" s="177">
        <f>SUM(E11:G11)</f>
        <v>0</v>
      </c>
      <c r="I11" s="177"/>
      <c r="J11" s="177"/>
      <c r="K11" s="118"/>
      <c r="L11" s="118"/>
      <c r="M11" s="118"/>
      <c r="N11" s="118"/>
      <c r="O11" s="100"/>
      <c r="P11" s="100"/>
      <c r="Q11" s="101"/>
    </row>
    <row r="12" spans="1:17" ht="18" customHeight="1">
      <c r="A12" s="109" t="s">
        <v>117</v>
      </c>
      <c r="B12" s="179">
        <v>29.3</v>
      </c>
      <c r="C12" s="179">
        <v>0</v>
      </c>
      <c r="D12" s="180">
        <f t="shared" si="0"/>
        <v>-29.3</v>
      </c>
      <c r="E12" s="118"/>
      <c r="F12" s="118"/>
      <c r="G12" s="177"/>
      <c r="H12" s="177">
        <f>SUM(E12:G12)</f>
        <v>0</v>
      </c>
      <c r="I12" s="177"/>
      <c r="J12" s="177"/>
      <c r="K12" s="118">
        <v>5100</v>
      </c>
      <c r="L12" s="118">
        <v>0</v>
      </c>
      <c r="M12" s="118"/>
      <c r="N12" s="118"/>
      <c r="O12" s="100"/>
      <c r="P12" s="100"/>
      <c r="Q12" s="101"/>
    </row>
    <row r="13" spans="1:17" ht="18" customHeight="1">
      <c r="A13" s="109" t="s">
        <v>136</v>
      </c>
      <c r="B13" s="118"/>
      <c r="C13" s="179"/>
      <c r="D13" s="180">
        <f t="shared" si="0"/>
        <v>0</v>
      </c>
      <c r="E13" s="118"/>
      <c r="F13" s="118"/>
      <c r="G13" s="177"/>
      <c r="H13" s="177">
        <f>SUM(E13:G13)</f>
        <v>0</v>
      </c>
      <c r="I13" s="177"/>
      <c r="J13" s="177"/>
      <c r="K13" s="118"/>
      <c r="L13" s="118"/>
      <c r="M13" s="118"/>
      <c r="N13" s="118"/>
      <c r="O13" s="100"/>
      <c r="P13" s="100"/>
      <c r="Q13" s="101"/>
    </row>
    <row r="14" spans="1:17" ht="18" customHeight="1">
      <c r="A14" s="109" t="s">
        <v>163</v>
      </c>
      <c r="B14" s="179"/>
      <c r="C14" s="179"/>
      <c r="D14" s="180">
        <f t="shared" si="0"/>
        <v>0</v>
      </c>
      <c r="E14" s="181"/>
      <c r="F14" s="181"/>
      <c r="G14" s="182"/>
      <c r="H14" s="182">
        <f>SUM(E14:G14)</f>
        <v>0</v>
      </c>
      <c r="I14" s="182"/>
      <c r="J14" s="182"/>
      <c r="K14" s="118"/>
      <c r="L14" s="118"/>
      <c r="M14" s="118"/>
      <c r="N14" s="118"/>
      <c r="O14" s="100"/>
      <c r="P14" s="100"/>
      <c r="Q14" s="101"/>
    </row>
    <row r="15" spans="1:17" ht="18" customHeight="1">
      <c r="A15" s="109" t="s">
        <v>133</v>
      </c>
      <c r="B15" s="179"/>
      <c r="C15" s="179"/>
      <c r="D15" s="180">
        <f t="shared" si="0"/>
        <v>0</v>
      </c>
      <c r="E15" s="181"/>
      <c r="F15" s="181"/>
      <c r="G15" s="182"/>
      <c r="H15" s="182">
        <f>SUM(E15:G15)</f>
        <v>0</v>
      </c>
      <c r="I15" s="182"/>
      <c r="J15" s="182"/>
      <c r="K15" s="118"/>
      <c r="L15" s="118"/>
      <c r="M15" s="118"/>
      <c r="N15" s="118"/>
      <c r="O15" s="100"/>
      <c r="P15" s="100"/>
      <c r="Q15" s="101"/>
    </row>
    <row r="16" spans="1:17" ht="18" customHeight="1">
      <c r="A16" s="379" t="s">
        <v>97</v>
      </c>
      <c r="B16" s="179">
        <v>167</v>
      </c>
      <c r="C16" s="179">
        <v>188.6</v>
      </c>
      <c r="D16" s="180">
        <f>C16-B16</f>
        <v>21.599999999999994</v>
      </c>
      <c r="E16" s="179">
        <f>SUM(E10:E15)</f>
        <v>987.65</v>
      </c>
      <c r="F16" s="179">
        <f>SUM(F10:F15)</f>
        <v>778</v>
      </c>
      <c r="G16" s="180">
        <f>F16-E16</f>
        <v>-209.64999999999998</v>
      </c>
      <c r="H16" s="180">
        <f>SUM(H10:H15)</f>
        <v>0</v>
      </c>
      <c r="I16" s="180">
        <f>SUM(I10:I15)</f>
        <v>0</v>
      </c>
      <c r="J16" s="180" t="e">
        <f>I16/H16*100</f>
        <v>#DIV/0!</v>
      </c>
      <c r="K16" s="118">
        <v>31180</v>
      </c>
      <c r="L16" s="118">
        <v>49330</v>
      </c>
      <c r="M16" s="118">
        <f>SUM(M10:M15)</f>
        <v>189316</v>
      </c>
      <c r="N16" s="118">
        <f>SUM(N10:N15)</f>
        <v>142619</v>
      </c>
      <c r="O16" s="100"/>
      <c r="P16" s="100"/>
      <c r="Q16" s="101"/>
    </row>
    <row r="17" spans="1:17" ht="18" customHeight="1">
      <c r="A17" s="117" t="s">
        <v>82</v>
      </c>
      <c r="B17" s="382">
        <f>B16+B9</f>
        <v>2909.6600000000003</v>
      </c>
      <c r="C17" s="163">
        <f>C9+C16</f>
        <v>3314.66</v>
      </c>
      <c r="D17" s="118">
        <f>C17-B17</f>
        <v>404.99999999999955</v>
      </c>
      <c r="E17" s="382">
        <f>E16+E9</f>
        <v>1244.65</v>
      </c>
      <c r="F17" s="118">
        <f>F9+F16</f>
        <v>1007</v>
      </c>
      <c r="G17" s="118">
        <f>F17-E17</f>
        <v>-237.6500000000001</v>
      </c>
      <c r="H17" s="118">
        <f>H16+H9</f>
        <v>65</v>
      </c>
      <c r="I17" s="118">
        <f>I16+I9</f>
        <v>65</v>
      </c>
      <c r="J17" s="118">
        <f>I17/H17*100</f>
        <v>100</v>
      </c>
      <c r="K17" s="118">
        <f>K9+K16</f>
        <v>453451</v>
      </c>
      <c r="L17" s="118">
        <f>L9+L16</f>
        <v>476777</v>
      </c>
      <c r="M17" s="119">
        <f>M9+M10</f>
        <v>247153</v>
      </c>
      <c r="N17" s="118">
        <f>N9+N10</f>
        <v>199490</v>
      </c>
      <c r="O17" s="105"/>
      <c r="P17" s="106"/>
      <c r="Q17" s="106"/>
    </row>
    <row r="18" spans="1:17" ht="18" customHeight="1">
      <c r="A18" s="96"/>
      <c r="B18" s="97"/>
      <c r="C18" s="97"/>
      <c r="D18" s="97"/>
      <c r="E18" s="97"/>
      <c r="F18" s="97"/>
      <c r="G18" s="98"/>
      <c r="H18" s="98"/>
      <c r="I18" s="98"/>
      <c r="J18" s="98"/>
      <c r="K18" s="99"/>
      <c r="L18" s="97"/>
      <c r="M18" s="98"/>
      <c r="N18" s="97"/>
      <c r="O18" s="100"/>
      <c r="P18" s="100"/>
      <c r="Q18" s="101"/>
    </row>
    <row r="19" spans="1:17" ht="18" customHeight="1">
      <c r="A19" s="96"/>
      <c r="B19" s="97"/>
      <c r="C19" s="97"/>
      <c r="D19" s="508" t="s">
        <v>88</v>
      </c>
      <c r="E19" s="508"/>
      <c r="F19" s="508"/>
      <c r="G19" s="508"/>
      <c r="H19" s="508"/>
      <c r="I19" s="508"/>
      <c r="J19" s="508"/>
      <c r="K19" s="508"/>
      <c r="L19" s="97"/>
      <c r="M19" s="98"/>
      <c r="N19" s="97"/>
      <c r="O19" s="100"/>
      <c r="P19" s="100"/>
      <c r="Q19" s="101"/>
    </row>
    <row r="20" spans="1:17" ht="18" customHeight="1">
      <c r="A20" s="96"/>
      <c r="B20" s="97"/>
      <c r="C20" s="97"/>
      <c r="D20" s="508" t="s">
        <v>184</v>
      </c>
      <c r="E20" s="508"/>
      <c r="F20" s="508"/>
      <c r="G20" s="508"/>
      <c r="H20" s="508"/>
      <c r="I20" s="508"/>
      <c r="J20" s="508"/>
      <c r="K20" s="508"/>
      <c r="L20" s="409"/>
      <c r="M20" s="409"/>
      <c r="N20" s="97" t="s">
        <v>90</v>
      </c>
      <c r="O20" s="100"/>
      <c r="P20" s="100"/>
      <c r="Q20" s="101"/>
    </row>
    <row r="21" spans="1:17" ht="18" customHeight="1">
      <c r="A21" s="96"/>
      <c r="B21" s="97"/>
      <c r="C21" s="97"/>
      <c r="D21" s="97"/>
      <c r="E21" s="98"/>
      <c r="F21" s="97"/>
      <c r="G21" s="98"/>
      <c r="H21" s="98"/>
      <c r="I21" s="98"/>
      <c r="J21" s="98"/>
      <c r="K21" s="99"/>
      <c r="L21" s="97"/>
      <c r="M21" s="98"/>
      <c r="N21" s="97"/>
      <c r="O21" s="100"/>
      <c r="P21" s="100"/>
      <c r="Q21" s="101"/>
    </row>
    <row r="22" spans="1:17" ht="18">
      <c r="A22" s="102"/>
      <c r="B22" s="103"/>
      <c r="C22" s="104"/>
      <c r="D22" s="104"/>
      <c r="E22" s="105"/>
      <c r="F22" s="104"/>
      <c r="G22" s="104"/>
      <c r="H22" s="104"/>
      <c r="I22" s="104"/>
      <c r="J22" s="104"/>
      <c r="K22" s="103"/>
      <c r="L22" s="104"/>
      <c r="M22" s="105"/>
      <c r="N22" s="104"/>
      <c r="O22" s="105"/>
      <c r="P22" s="106"/>
      <c r="Q22" s="106"/>
    </row>
    <row r="23" spans="1:18" ht="18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Q23" s="85"/>
      <c r="R23" s="82"/>
    </row>
    <row r="24" spans="1:14" ht="12.7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6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6"/>
      <c r="P25" s="86"/>
    </row>
    <row r="26" spans="1:14" ht="12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4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4" ht="12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4" ht="12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spans="1:14" ht="12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14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ht="12.7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  <row r="35" spans="1:14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 ht="12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14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1:14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1:14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1:14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1:14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1:14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4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1:14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4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1:14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1:14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1:14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4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1:14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1:14" ht="12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1:14" ht="12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1:14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4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spans="1:14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4" ht="12.7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</row>
    <row r="77" spans="1:14" ht="12.7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</row>
    <row r="78" spans="1:14" ht="12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</row>
    <row r="79" spans="1:14" ht="12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</row>
    <row r="80" spans="1:14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1:14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</row>
    <row r="82" spans="1:14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</row>
    <row r="83" spans="1:14" ht="12.7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</row>
    <row r="84" spans="1:14" ht="12.7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</row>
    <row r="85" spans="1:14" ht="12.7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</row>
    <row r="86" spans="1:14" ht="12.7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1:14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</row>
    <row r="88" spans="1:14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</row>
    <row r="89" spans="1:14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</row>
    <row r="90" spans="1:14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</row>
    <row r="91" spans="1:14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1:14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</row>
    <row r="95" spans="1:14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</row>
    <row r="96" spans="1:14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</row>
    <row r="97" spans="1:14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</row>
    <row r="98" spans="1:14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</row>
    <row r="99" spans="1:14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</row>
    <row r="100" spans="1:14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</row>
    <row r="101" spans="1:14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</row>
    <row r="102" spans="1:14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</row>
    <row r="103" spans="1:14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</row>
    <row r="105" spans="1:14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1:14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</row>
    <row r="109" spans="1:14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</row>
    <row r="110" spans="1:14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</row>
    <row r="111" spans="1:14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2" spans="1:14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</row>
    <row r="113" spans="1:14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1:14" ht="12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ht="12.7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</row>
    <row r="117" spans="1:14" ht="12.7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4" ht="12.7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</row>
    <row r="119" spans="1:14" ht="12.7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</row>
    <row r="120" spans="1:14" ht="12.7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</row>
    <row r="121" spans="1:14" ht="12.7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</row>
    <row r="122" spans="1:14" ht="12.7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</row>
    <row r="123" spans="1:14" ht="12.7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ht="12.7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</row>
    <row r="125" spans="1:14" ht="12.7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ht="12.7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1:14" ht="12.7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ht="12.7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</row>
    <row r="129" spans="1:14" ht="12.7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</row>
    <row r="130" spans="1:14" ht="12.7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</row>
    <row r="131" spans="1:14" ht="12.7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ht="12.7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1:14" ht="12.7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ht="12.7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</row>
    <row r="135" spans="1:14" ht="12.7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</row>
    <row r="136" spans="1:14" ht="12.7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 ht="12.7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</row>
    <row r="138" spans="1:14" ht="12.7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</row>
    <row r="139" spans="1:14" ht="12.7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</row>
    <row r="140" spans="1:14" ht="12.7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</row>
    <row r="141" spans="1:14" ht="12.7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</row>
    <row r="142" spans="1:14" ht="12.7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</row>
    <row r="143" spans="1:14" ht="12.7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ht="12.7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</row>
    <row r="145" spans="1:14" ht="12.7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</row>
    <row r="146" spans="1:14" ht="12.7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</row>
    <row r="147" spans="1:14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</row>
    <row r="148" spans="1:14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</row>
    <row r="149" spans="1:14" ht="12.7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</row>
    <row r="150" spans="1:14" ht="12.7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</row>
    <row r="151" spans="1:14" ht="12.7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</row>
    <row r="152" spans="1:14" ht="12.7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</row>
  </sheetData>
  <sheetProtection/>
  <mergeCells count="12">
    <mergeCell ref="T2:W2"/>
    <mergeCell ref="A3:A5"/>
    <mergeCell ref="K3:N3"/>
    <mergeCell ref="B4:D4"/>
    <mergeCell ref="E4:G4"/>
    <mergeCell ref="K4:L4"/>
    <mergeCell ref="B3:J3"/>
    <mergeCell ref="A1:N1"/>
    <mergeCell ref="D20:K20"/>
    <mergeCell ref="D19:K19"/>
    <mergeCell ref="M4:N4"/>
    <mergeCell ref="H4:J4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0.12890625" style="0" customWidth="1"/>
    <col min="2" max="2" width="21.25390625" style="0" customWidth="1"/>
    <col min="5" max="5" width="9.25390625" style="0" customWidth="1"/>
    <col min="8" max="8" width="9.375" style="0" customWidth="1"/>
    <col min="11" max="11" width="9.25390625" style="0" customWidth="1"/>
    <col min="12" max="12" width="8.625" style="0" customWidth="1"/>
    <col min="13" max="13" width="8.25390625" style="0" customWidth="1"/>
    <col min="14" max="14" width="9.125" style="0" hidden="1" customWidth="1"/>
    <col min="15" max="15" width="10.125" style="0" customWidth="1"/>
  </cols>
  <sheetData>
    <row r="1" spans="1:17" ht="36.75" customHeight="1">
      <c r="A1" s="304" t="s">
        <v>149</v>
      </c>
      <c r="B1" s="326" t="s">
        <v>18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04"/>
      <c r="P1" s="312"/>
      <c r="Q1" s="28"/>
    </row>
    <row r="2" spans="1:17" ht="18">
      <c r="A2" s="303"/>
      <c r="B2" s="311" t="s">
        <v>70</v>
      </c>
      <c r="C2" s="316" t="s">
        <v>157</v>
      </c>
      <c r="D2" s="316"/>
      <c r="E2" s="317"/>
      <c r="F2" s="318" t="s">
        <v>158</v>
      </c>
      <c r="G2" s="318"/>
      <c r="H2" s="322"/>
      <c r="I2" s="318" t="s">
        <v>153</v>
      </c>
      <c r="J2" s="318"/>
      <c r="K2" s="319"/>
      <c r="L2" s="314" t="s">
        <v>152</v>
      </c>
      <c r="M2" s="314"/>
      <c r="N2" s="327"/>
      <c r="O2" s="329"/>
      <c r="P2" s="28"/>
      <c r="Q2" s="28"/>
    </row>
    <row r="3" spans="1:17" ht="22.5" customHeight="1">
      <c r="A3" s="305"/>
      <c r="B3" s="325" t="s">
        <v>150</v>
      </c>
      <c r="C3" s="305" t="s">
        <v>155</v>
      </c>
      <c r="D3" s="313" t="s">
        <v>156</v>
      </c>
      <c r="E3" s="306"/>
      <c r="F3" s="305"/>
      <c r="G3" s="305" t="s">
        <v>151</v>
      </c>
      <c r="H3" s="306"/>
      <c r="I3" s="320"/>
      <c r="J3" s="320" t="s">
        <v>154</v>
      </c>
      <c r="K3" s="321"/>
      <c r="L3" s="315"/>
      <c r="M3" s="313" t="s">
        <v>151</v>
      </c>
      <c r="N3" s="330"/>
      <c r="O3" s="306"/>
      <c r="P3" s="28"/>
      <c r="Q3" s="28"/>
    </row>
    <row r="4" spans="1:17" ht="24.75" customHeight="1">
      <c r="A4" s="309"/>
      <c r="B4" s="161"/>
      <c r="C4" s="308" t="s">
        <v>170</v>
      </c>
      <c r="D4" s="308" t="s">
        <v>174</v>
      </c>
      <c r="E4" s="308" t="s">
        <v>76</v>
      </c>
      <c r="F4" s="308" t="s">
        <v>170</v>
      </c>
      <c r="G4" s="308" t="s">
        <v>174</v>
      </c>
      <c r="H4" s="295" t="s">
        <v>76</v>
      </c>
      <c r="I4" s="308" t="s">
        <v>170</v>
      </c>
      <c r="J4" s="308" t="s">
        <v>174</v>
      </c>
      <c r="K4" s="295" t="s">
        <v>76</v>
      </c>
      <c r="L4" s="308" t="s">
        <v>170</v>
      </c>
      <c r="M4" s="161" t="s">
        <v>174</v>
      </c>
      <c r="N4" s="161" t="s">
        <v>76</v>
      </c>
      <c r="O4" s="295" t="s">
        <v>76</v>
      </c>
      <c r="P4" s="28"/>
      <c r="Q4" s="28"/>
    </row>
    <row r="5" spans="1:17" ht="12.75">
      <c r="A5" s="309"/>
      <c r="B5" s="323" t="s">
        <v>126</v>
      </c>
      <c r="C5" s="308">
        <v>0</v>
      </c>
      <c r="D5" s="308">
        <v>0</v>
      </c>
      <c r="E5" s="308"/>
      <c r="F5" s="308">
        <v>130</v>
      </c>
      <c r="G5" s="308">
        <v>0</v>
      </c>
      <c r="H5" s="295">
        <f>G5-F5</f>
        <v>-130</v>
      </c>
      <c r="I5" s="307">
        <v>260</v>
      </c>
      <c r="J5" s="307">
        <v>0</v>
      </c>
      <c r="K5" s="122">
        <f>J5-I5</f>
        <v>-260</v>
      </c>
      <c r="L5" s="307">
        <v>50</v>
      </c>
      <c r="M5" s="122">
        <v>70</v>
      </c>
      <c r="N5" s="328"/>
      <c r="O5" s="328"/>
      <c r="P5" s="28"/>
      <c r="Q5" s="28"/>
    </row>
    <row r="6" spans="1:17" ht="12.75">
      <c r="A6" s="309">
        <v>1</v>
      </c>
      <c r="B6" s="374" t="s">
        <v>167</v>
      </c>
      <c r="C6" s="308"/>
      <c r="D6" s="308"/>
      <c r="E6" s="308"/>
      <c r="F6" s="308"/>
      <c r="G6" s="308"/>
      <c r="H6" s="308"/>
      <c r="I6" s="308"/>
      <c r="J6" s="308"/>
      <c r="K6" s="308"/>
      <c r="L6" s="308">
        <v>10</v>
      </c>
      <c r="M6" s="308">
        <v>0</v>
      </c>
      <c r="N6" s="308"/>
      <c r="O6" s="308"/>
      <c r="P6" s="28"/>
      <c r="Q6" s="28"/>
    </row>
    <row r="7" spans="1:17" ht="12.75">
      <c r="A7" s="309"/>
      <c r="B7" s="28"/>
      <c r="C7" s="28"/>
      <c r="D7" s="324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09"/>
      <c r="B8" s="28"/>
      <c r="C8" s="28" t="s">
        <v>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2.75">
      <c r="A9" s="310"/>
      <c r="B9" s="28"/>
      <c r="C9" s="28" t="s">
        <v>159</v>
      </c>
      <c r="D9" s="28"/>
      <c r="E9" s="28"/>
      <c r="F9" s="28"/>
      <c r="G9" s="28"/>
      <c r="H9" s="28"/>
      <c r="I9" s="28" t="s">
        <v>160</v>
      </c>
      <c r="J9" s="28"/>
      <c r="K9" s="28"/>
      <c r="L9" s="28"/>
      <c r="M9" s="28"/>
      <c r="N9" s="28"/>
      <c r="O9" s="28"/>
      <c r="P9" s="28"/>
      <c r="Q9" s="28"/>
    </row>
    <row r="10" spans="1:17" ht="12.75">
      <c r="A10" s="30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2.75">
      <c r="A11" s="31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.75">
      <c r="A12" s="31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.75">
      <c r="A13" s="30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ht="12.75">
      <c r="M14" s="28"/>
    </row>
    <row r="18" ht="12.75">
      <c r="N18" s="122"/>
    </row>
  </sheetData>
  <sheetProtection/>
  <printOptions/>
  <pageMargins left="0.75" right="0.75" top="1" bottom="1" header="0.5" footer="0.5"/>
  <pageSetup horizontalDpi="1200" verticalDpi="12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="130" zoomScaleNormal="115" zoomScaleSheetLayoutView="130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4" sqref="N14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0.00390625" style="0" customWidth="1"/>
    <col min="4" max="4" width="9.625" style="0" customWidth="1"/>
    <col min="5" max="6" width="10.00390625" style="0" customWidth="1"/>
    <col min="7" max="7" width="11.625" style="0" customWidth="1"/>
    <col min="8" max="8" width="9.375" style="0" customWidth="1"/>
    <col min="9" max="9" width="9.25390625" style="0" customWidth="1"/>
    <col min="10" max="10" width="8.375" style="0" customWidth="1"/>
    <col min="11" max="11" width="8.25390625" style="0" customWidth="1"/>
    <col min="12" max="12" width="7.625" style="0" customWidth="1"/>
    <col min="13" max="13" width="8.625" style="0" customWidth="1"/>
  </cols>
  <sheetData>
    <row r="1" spans="1:15" ht="15.75">
      <c r="A1" s="29"/>
      <c r="B1" s="29"/>
      <c r="C1" s="520" t="s">
        <v>19</v>
      </c>
      <c r="D1" s="520"/>
      <c r="E1" s="520"/>
      <c r="F1" s="520"/>
      <c r="G1" s="520"/>
      <c r="H1" s="520"/>
      <c r="I1" s="520"/>
      <c r="J1" s="520"/>
      <c r="K1" s="520"/>
      <c r="L1" s="39"/>
      <c r="M1" s="29"/>
      <c r="N1" s="29"/>
      <c r="O1" s="29"/>
    </row>
    <row r="2" spans="1:15" ht="15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</row>
    <row r="3" spans="1:15" ht="15">
      <c r="A3" s="34" t="s">
        <v>55</v>
      </c>
      <c r="B3" s="443" t="s">
        <v>79</v>
      </c>
      <c r="C3" s="32" t="s">
        <v>62</v>
      </c>
      <c r="D3" s="30"/>
      <c r="E3" s="35"/>
      <c r="F3" s="34" t="s">
        <v>140</v>
      </c>
      <c r="G3" s="164"/>
      <c r="H3" s="165"/>
      <c r="I3" s="521" t="s">
        <v>73</v>
      </c>
      <c r="J3" s="522"/>
      <c r="K3" s="529" t="s">
        <v>76</v>
      </c>
      <c r="L3" s="525" t="s">
        <v>74</v>
      </c>
      <c r="M3" s="526"/>
      <c r="N3" s="525" t="s">
        <v>75</v>
      </c>
      <c r="O3" s="532"/>
    </row>
    <row r="4" spans="1:15" ht="30" customHeight="1">
      <c r="A4" s="41"/>
      <c r="B4" s="444"/>
      <c r="C4" s="495" t="s">
        <v>170</v>
      </c>
      <c r="D4" s="495" t="s">
        <v>174</v>
      </c>
      <c r="E4" s="461" t="s">
        <v>76</v>
      </c>
      <c r="F4" s="536" t="s">
        <v>168</v>
      </c>
      <c r="G4" s="537"/>
      <c r="H4" s="183"/>
      <c r="I4" s="523"/>
      <c r="J4" s="524"/>
      <c r="K4" s="530"/>
      <c r="L4" s="527"/>
      <c r="M4" s="528"/>
      <c r="N4" s="533"/>
      <c r="O4" s="534"/>
    </row>
    <row r="5" spans="1:16" ht="24.75" customHeight="1">
      <c r="A5" s="36"/>
      <c r="B5" s="476"/>
      <c r="C5" s="496"/>
      <c r="D5" s="496"/>
      <c r="E5" s="463"/>
      <c r="F5" s="166" t="s">
        <v>170</v>
      </c>
      <c r="G5" s="166" t="s">
        <v>174</v>
      </c>
      <c r="H5" s="184" t="s">
        <v>141</v>
      </c>
      <c r="I5" s="21" t="s">
        <v>170</v>
      </c>
      <c r="J5" s="112" t="s">
        <v>174</v>
      </c>
      <c r="K5" s="531"/>
      <c r="L5" s="38" t="s">
        <v>54</v>
      </c>
      <c r="M5" s="32" t="s">
        <v>63</v>
      </c>
      <c r="N5" s="87" t="s">
        <v>68</v>
      </c>
      <c r="O5" s="88" t="s">
        <v>69</v>
      </c>
      <c r="P5" s="159"/>
    </row>
    <row r="6" spans="1:15" ht="15.75" customHeight="1">
      <c r="A6" s="42">
        <v>1</v>
      </c>
      <c r="B6" s="75" t="s">
        <v>83</v>
      </c>
      <c r="C6" s="21">
        <v>0</v>
      </c>
      <c r="D6" s="21">
        <v>0</v>
      </c>
      <c r="E6" s="136">
        <f aca="true" t="shared" si="0" ref="E6:E12">D6-C6</f>
        <v>0</v>
      </c>
      <c r="F6" s="136"/>
      <c r="G6" s="136"/>
      <c r="H6" s="71">
        <f>G6-F6</f>
        <v>0</v>
      </c>
      <c r="I6" s="22"/>
      <c r="J6" s="22"/>
      <c r="K6" s="9">
        <f aca="true" t="shared" si="1" ref="K6:K12">J6-I6</f>
        <v>0</v>
      </c>
      <c r="L6" s="72">
        <v>0</v>
      </c>
      <c r="M6" s="23">
        <v>0</v>
      </c>
      <c r="N6" s="25">
        <v>0</v>
      </c>
      <c r="O6" s="25">
        <v>0</v>
      </c>
    </row>
    <row r="7" spans="1:15" ht="15.75" customHeight="1">
      <c r="A7" s="43">
        <v>2</v>
      </c>
      <c r="B7" s="75" t="s">
        <v>84</v>
      </c>
      <c r="C7" s="22">
        <v>0</v>
      </c>
      <c r="D7" s="22">
        <v>0</v>
      </c>
      <c r="E7" s="136">
        <f t="shared" si="0"/>
        <v>0</v>
      </c>
      <c r="F7" s="136"/>
      <c r="G7" s="136"/>
      <c r="H7" s="71"/>
      <c r="I7" s="48"/>
      <c r="J7" s="48"/>
      <c r="K7" s="9">
        <f t="shared" si="1"/>
        <v>0</v>
      </c>
      <c r="L7" s="72">
        <v>0</v>
      </c>
      <c r="M7" s="23">
        <v>0</v>
      </c>
      <c r="N7" s="25">
        <v>0</v>
      </c>
      <c r="O7" s="25">
        <v>0</v>
      </c>
    </row>
    <row r="8" spans="1:16" ht="15.75" customHeight="1">
      <c r="A8" s="43">
        <v>3</v>
      </c>
      <c r="B8" s="75" t="s">
        <v>85</v>
      </c>
      <c r="C8" s="352">
        <v>321</v>
      </c>
      <c r="D8" s="352">
        <v>336</v>
      </c>
      <c r="E8" s="401">
        <f t="shared" si="0"/>
        <v>15</v>
      </c>
      <c r="F8" s="401">
        <v>269</v>
      </c>
      <c r="G8" s="401">
        <v>271</v>
      </c>
      <c r="H8" s="355">
        <f>G8-F8</f>
        <v>2</v>
      </c>
      <c r="I8" s="402">
        <v>1921</v>
      </c>
      <c r="J8" s="352">
        <v>1936</v>
      </c>
      <c r="K8" s="401">
        <f t="shared" si="1"/>
        <v>15</v>
      </c>
      <c r="L8" s="403">
        <v>25</v>
      </c>
      <c r="M8" s="355">
        <v>19</v>
      </c>
      <c r="N8" s="404">
        <v>14.3</v>
      </c>
      <c r="O8" s="404">
        <v>10.8</v>
      </c>
      <c r="P8" s="159"/>
    </row>
    <row r="9" spans="1:15" ht="15.75" customHeight="1">
      <c r="A9" s="9">
        <v>4</v>
      </c>
      <c r="B9" s="75" t="s">
        <v>93</v>
      </c>
      <c r="C9" s="22">
        <f>SUM(C6:C8)</f>
        <v>321</v>
      </c>
      <c r="D9" s="22">
        <f>SUM(D6:D8)</f>
        <v>336</v>
      </c>
      <c r="E9" s="170">
        <f t="shared" si="0"/>
        <v>15</v>
      </c>
      <c r="F9" s="170">
        <f>SUM(F6:F8)</f>
        <v>269</v>
      </c>
      <c r="G9" s="170">
        <f>SUM(G6:G8)</f>
        <v>271</v>
      </c>
      <c r="H9" s="71">
        <f>G9-F9</f>
        <v>2</v>
      </c>
      <c r="I9" s="22">
        <v>1921</v>
      </c>
      <c r="J9" s="22">
        <v>1936</v>
      </c>
      <c r="K9" s="9">
        <f t="shared" si="1"/>
        <v>15</v>
      </c>
      <c r="L9" s="93">
        <f>SUM(L6:L8)</f>
        <v>25</v>
      </c>
      <c r="M9" s="93">
        <f>SUM(M6:M8)</f>
        <v>19</v>
      </c>
      <c r="N9" s="53">
        <v>14.3</v>
      </c>
      <c r="O9" s="53">
        <v>10.8</v>
      </c>
    </row>
    <row r="10" spans="1:15" ht="15.75" customHeight="1">
      <c r="A10" s="9">
        <v>5</v>
      </c>
      <c r="B10" s="376" t="s">
        <v>122</v>
      </c>
      <c r="C10" s="352">
        <v>1119</v>
      </c>
      <c r="D10" s="352">
        <v>812</v>
      </c>
      <c r="E10" s="352">
        <f t="shared" si="0"/>
        <v>-307</v>
      </c>
      <c r="F10" s="352">
        <v>881</v>
      </c>
      <c r="G10" s="352">
        <v>659</v>
      </c>
      <c r="H10" s="355">
        <f>G10-F10</f>
        <v>-222</v>
      </c>
      <c r="I10" s="352">
        <v>2203</v>
      </c>
      <c r="J10" s="352">
        <v>1648</v>
      </c>
      <c r="K10" s="9">
        <f t="shared" si="1"/>
        <v>-555</v>
      </c>
      <c r="L10" s="72">
        <v>146</v>
      </c>
      <c r="M10" s="23">
        <v>109</v>
      </c>
      <c r="N10" s="25">
        <v>6</v>
      </c>
      <c r="O10" s="25">
        <v>4.1</v>
      </c>
    </row>
    <row r="11" spans="1:15" ht="15.75" customHeight="1">
      <c r="A11" s="9">
        <v>6</v>
      </c>
      <c r="B11" s="38" t="s">
        <v>97</v>
      </c>
      <c r="C11" s="22">
        <f>SUM(C10:C10)</f>
        <v>1119</v>
      </c>
      <c r="D11" s="22">
        <f>SUM(D10:D10)</f>
        <v>812</v>
      </c>
      <c r="E11" s="21">
        <f t="shared" si="0"/>
        <v>-307</v>
      </c>
      <c r="F11" s="21">
        <f>SUM(F10:F10)</f>
        <v>881</v>
      </c>
      <c r="G11" s="21">
        <f>SUM(G10:G10)</f>
        <v>659</v>
      </c>
      <c r="H11" s="22">
        <f>SUM(H10:H10)</f>
        <v>-222</v>
      </c>
      <c r="I11" s="93">
        <v>2203</v>
      </c>
      <c r="J11" s="93">
        <v>1648</v>
      </c>
      <c r="K11" s="48">
        <f t="shared" si="1"/>
        <v>-555</v>
      </c>
      <c r="L11" s="93">
        <f>SUM(L10:L10)</f>
        <v>146</v>
      </c>
      <c r="M11" s="93">
        <f>SUM(M10:M10)</f>
        <v>109</v>
      </c>
      <c r="N11" s="53">
        <v>6</v>
      </c>
      <c r="O11" s="53">
        <v>4.1</v>
      </c>
    </row>
    <row r="12" spans="1:15" ht="15.75" customHeight="1">
      <c r="A12" s="9">
        <v>7</v>
      </c>
      <c r="B12" s="162" t="s">
        <v>110</v>
      </c>
      <c r="C12" s="22">
        <f>C9+C11</f>
        <v>1440</v>
      </c>
      <c r="D12" s="22">
        <f>D9+D11</f>
        <v>1148</v>
      </c>
      <c r="E12" s="111">
        <f t="shared" si="0"/>
        <v>-292</v>
      </c>
      <c r="F12" s="111">
        <f>F11+F9</f>
        <v>1150</v>
      </c>
      <c r="G12" s="111">
        <f>SUM(G9+G11)</f>
        <v>930</v>
      </c>
      <c r="H12" s="22">
        <f>H9+H11</f>
        <v>-220</v>
      </c>
      <c r="I12" s="93">
        <v>2130</v>
      </c>
      <c r="J12" s="93">
        <v>1722</v>
      </c>
      <c r="K12" s="48">
        <f t="shared" si="1"/>
        <v>-408</v>
      </c>
      <c r="L12" s="93">
        <f>L9+L11</f>
        <v>171</v>
      </c>
      <c r="M12" s="93">
        <f>M9+M11</f>
        <v>128</v>
      </c>
      <c r="N12" s="156">
        <v>7.3</v>
      </c>
      <c r="O12" s="156">
        <v>5.1</v>
      </c>
    </row>
    <row r="13" spans="1:15" ht="18" customHeight="1">
      <c r="A13" s="216"/>
      <c r="B13" s="164"/>
      <c r="C13" s="217"/>
      <c r="D13" s="217"/>
      <c r="E13" s="185"/>
      <c r="F13" s="185"/>
      <c r="G13" s="185"/>
      <c r="H13" s="217"/>
      <c r="I13" s="218" t="s">
        <v>20</v>
      </c>
      <c r="J13" s="218"/>
      <c r="K13" s="219"/>
      <c r="L13" s="220"/>
      <c r="M13" s="220"/>
      <c r="N13" s="221"/>
      <c r="O13" s="221"/>
    </row>
    <row r="14" spans="1:19" ht="15.75" customHeight="1">
      <c r="A14" s="120"/>
      <c r="B14" s="211"/>
      <c r="C14" s="73"/>
      <c r="D14" s="73"/>
      <c r="E14" s="120"/>
      <c r="F14" s="120"/>
      <c r="G14" s="120"/>
      <c r="H14" s="67"/>
      <c r="I14" s="73"/>
      <c r="J14" s="73"/>
      <c r="K14" s="120"/>
      <c r="L14" s="222"/>
      <c r="M14" s="67"/>
      <c r="N14" s="65"/>
      <c r="O14" s="65"/>
      <c r="P14" s="28"/>
      <c r="Q14" s="28"/>
      <c r="R14" s="28"/>
      <c r="S14" s="28"/>
    </row>
    <row r="15" spans="1:19" ht="12.75">
      <c r="A15" s="28"/>
      <c r="B15" s="28"/>
      <c r="C15" s="535" t="s">
        <v>185</v>
      </c>
      <c r="D15" s="535"/>
      <c r="E15" s="535"/>
      <c r="F15" s="535"/>
      <c r="G15" s="535"/>
      <c r="H15" s="28"/>
      <c r="I15" s="28"/>
      <c r="K15" s="28"/>
      <c r="L15" t="s">
        <v>90</v>
      </c>
      <c r="N15" s="8"/>
      <c r="O15" s="8"/>
      <c r="Q15" s="28"/>
      <c r="R15" s="28"/>
      <c r="S15" s="28"/>
    </row>
    <row r="16" spans="1:15" ht="12.75">
      <c r="A16" s="159"/>
      <c r="B16" s="122"/>
      <c r="H16" s="8"/>
      <c r="I16" s="8"/>
      <c r="J16" s="8"/>
      <c r="K16" s="8"/>
      <c r="L16" s="8"/>
      <c r="M16" s="8"/>
      <c r="N16" s="8"/>
      <c r="O16" s="8"/>
    </row>
    <row r="17" spans="1:15" ht="12.75">
      <c r="A17" s="159"/>
      <c r="B17" s="122"/>
      <c r="H17" s="8"/>
      <c r="I17" s="8"/>
      <c r="J17" s="8"/>
      <c r="K17" s="8"/>
      <c r="L17" s="8"/>
      <c r="M17" s="8"/>
      <c r="N17" s="8"/>
      <c r="O17" s="8"/>
    </row>
    <row r="18" spans="1:2" ht="12.75">
      <c r="A18" s="159"/>
      <c r="B18" s="122"/>
    </row>
    <row r="19" spans="1:2" ht="12.75">
      <c r="A19" s="159"/>
      <c r="B19" s="122"/>
    </row>
    <row r="20" spans="1:2" ht="12.75">
      <c r="A20" s="159"/>
      <c r="B20" s="122"/>
    </row>
    <row r="21" spans="1:2" ht="12.75">
      <c r="A21" s="159"/>
      <c r="B21" s="122"/>
    </row>
    <row r="22" spans="1:2" ht="12.75">
      <c r="A22" s="159"/>
      <c r="B22" s="122"/>
    </row>
    <row r="23" spans="1:2" ht="12.75">
      <c r="A23" s="159"/>
      <c r="B23" s="122"/>
    </row>
    <row r="24" spans="1:2" ht="12.75">
      <c r="A24" s="159"/>
      <c r="B24" s="122"/>
    </row>
    <row r="25" spans="1:2" ht="12.75">
      <c r="A25" s="159"/>
      <c r="B25" s="122"/>
    </row>
    <row r="26" spans="1:2" ht="12.75">
      <c r="A26" s="159"/>
      <c r="B26" s="122"/>
    </row>
    <row r="27" spans="1:2" ht="12.75">
      <c r="A27" s="159"/>
      <c r="B27" s="122"/>
    </row>
    <row r="28" spans="1:2" ht="12.75">
      <c r="A28" s="159"/>
      <c r="B28" s="122"/>
    </row>
    <row r="29" spans="1:2" ht="12.75">
      <c r="A29" s="159"/>
      <c r="B29" s="122"/>
    </row>
    <row r="30" spans="1:2" ht="12.75">
      <c r="A30" s="159"/>
      <c r="B30" s="122"/>
    </row>
    <row r="31" spans="1:2" ht="12.75">
      <c r="A31" s="159"/>
      <c r="B31" s="122"/>
    </row>
    <row r="32" spans="1:2" ht="12.75">
      <c r="A32" s="159"/>
      <c r="B32" s="122"/>
    </row>
    <row r="33" spans="1:2" ht="12.75">
      <c r="A33" s="159"/>
      <c r="B33" s="122"/>
    </row>
    <row r="34" spans="1:2" ht="12.75">
      <c r="A34" s="159"/>
      <c r="B34" s="122"/>
    </row>
    <row r="35" spans="1:2" ht="12.75">
      <c r="A35" s="159"/>
      <c r="B35" s="122"/>
    </row>
    <row r="36" spans="1:2" ht="12.75">
      <c r="A36" s="159"/>
      <c r="B36" s="122"/>
    </row>
    <row r="37" spans="1:2" ht="12.75">
      <c r="A37" s="159"/>
      <c r="B37" s="122"/>
    </row>
    <row r="38" spans="1:2" ht="12.75">
      <c r="A38" s="159"/>
      <c r="B38" s="122"/>
    </row>
    <row r="39" spans="1:2" ht="12.75">
      <c r="A39" s="159"/>
      <c r="B39" s="122"/>
    </row>
    <row r="40" spans="1:2" ht="12.75">
      <c r="A40" s="159"/>
      <c r="B40" s="122"/>
    </row>
    <row r="41" spans="1:2" ht="12.75">
      <c r="A41" s="159"/>
      <c r="B41" s="122"/>
    </row>
    <row r="42" spans="1:2" ht="12.75">
      <c r="A42" s="160"/>
      <c r="B42" s="161"/>
    </row>
  </sheetData>
  <sheetProtection/>
  <mergeCells count="12">
    <mergeCell ref="C15:G15"/>
    <mergeCell ref="F4:G4"/>
    <mergeCell ref="C1:K1"/>
    <mergeCell ref="A2:O2"/>
    <mergeCell ref="I3:J4"/>
    <mergeCell ref="L3:M4"/>
    <mergeCell ref="C4:C5"/>
    <mergeCell ref="D4:D5"/>
    <mergeCell ref="E4:E5"/>
    <mergeCell ref="K3:K5"/>
    <mergeCell ref="N3:O4"/>
    <mergeCell ref="B3:B5"/>
  </mergeCells>
  <printOptions/>
  <pageMargins left="0.56" right="0.49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4"/>
  <sheetViews>
    <sheetView view="pageBreakPreview" zoomScale="85" zoomScaleSheetLayoutView="85" zoomScalePageLayoutView="0" workbookViewId="0" topLeftCell="A1">
      <pane xSplit="1" ySplit="6" topLeftCell="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3" sqref="K23"/>
    </sheetView>
  </sheetViews>
  <sheetFormatPr defaultColWidth="9.00390625" defaultRowHeight="12.75"/>
  <cols>
    <col min="1" max="1" width="31.75390625" style="0" customWidth="1"/>
    <col min="2" max="2" width="13.625" style="0" customWidth="1"/>
    <col min="3" max="3" width="12.875" style="0" customWidth="1"/>
    <col min="4" max="4" width="14.00390625" style="0" customWidth="1"/>
    <col min="5" max="5" width="13.25390625" style="0" customWidth="1"/>
    <col min="6" max="6" width="12.875" style="0" customWidth="1"/>
    <col min="7" max="7" width="13.375" style="0" customWidth="1"/>
    <col min="8" max="9" width="12.25390625" style="0" customWidth="1"/>
    <col min="10" max="10" width="12.125" style="0" customWidth="1"/>
    <col min="11" max="11" width="12.375" style="0" customWidth="1"/>
    <col min="12" max="12" width="11.375" style="0" customWidth="1"/>
    <col min="13" max="13" width="11.25390625" style="0" customWidth="1"/>
    <col min="14" max="14" width="12.375" style="0" customWidth="1"/>
    <col min="15" max="15" width="13.375" style="0" customWidth="1"/>
    <col min="16" max="17" width="15.00390625" style="0" customWidth="1"/>
    <col min="18" max="19" width="10.75390625" style="0" bestFit="1" customWidth="1"/>
    <col min="20" max="20" width="13.125" style="0" customWidth="1"/>
    <col min="21" max="21" width="10.375" style="0" customWidth="1"/>
  </cols>
  <sheetData>
    <row r="1" spans="1:21" ht="20.25">
      <c r="A1" s="435" t="s">
        <v>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</row>
    <row r="2" spans="1:2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67"/>
      <c r="S2" s="267"/>
      <c r="T2" s="267"/>
      <c r="U2" s="29"/>
    </row>
    <row r="3" spans="1:20" ht="20.25">
      <c r="A3" s="439" t="s">
        <v>79</v>
      </c>
      <c r="B3" s="431" t="s">
        <v>37</v>
      </c>
      <c r="C3" s="432"/>
      <c r="D3" s="432"/>
      <c r="E3" s="433"/>
      <c r="F3" s="431" t="s">
        <v>38</v>
      </c>
      <c r="G3" s="432"/>
      <c r="H3" s="432"/>
      <c r="I3" s="433"/>
      <c r="J3" s="431" t="s">
        <v>39</v>
      </c>
      <c r="K3" s="432"/>
      <c r="L3" s="432"/>
      <c r="M3" s="433"/>
      <c r="N3" s="431" t="s">
        <v>142</v>
      </c>
      <c r="O3" s="432"/>
      <c r="P3" s="432"/>
      <c r="Q3" s="433"/>
      <c r="R3" s="294" t="s">
        <v>145</v>
      </c>
      <c r="S3" s="294"/>
      <c r="T3" s="295"/>
    </row>
    <row r="4" spans="1:20" ht="20.25" customHeight="1">
      <c r="A4" s="427"/>
      <c r="B4" s="436" t="s">
        <v>171</v>
      </c>
      <c r="C4" s="436" t="s">
        <v>175</v>
      </c>
      <c r="D4" s="224" t="s">
        <v>176</v>
      </c>
      <c r="E4" s="224" t="s">
        <v>176</v>
      </c>
      <c r="F4" s="436" t="s">
        <v>171</v>
      </c>
      <c r="G4" s="436" t="s">
        <v>175</v>
      </c>
      <c r="H4" s="224" t="s">
        <v>174</v>
      </c>
      <c r="I4" s="224" t="s">
        <v>176</v>
      </c>
      <c r="J4" s="436" t="s">
        <v>171</v>
      </c>
      <c r="K4" s="436" t="s">
        <v>175</v>
      </c>
      <c r="L4" s="224" t="s">
        <v>176</v>
      </c>
      <c r="M4" s="224" t="s">
        <v>174</v>
      </c>
      <c r="N4" s="436" t="s">
        <v>171</v>
      </c>
      <c r="O4" s="436" t="s">
        <v>175</v>
      </c>
      <c r="P4" s="224" t="s">
        <v>176</v>
      </c>
      <c r="Q4" s="224" t="s">
        <v>176</v>
      </c>
      <c r="R4" s="296"/>
      <c r="S4" s="296"/>
      <c r="T4" s="224" t="s">
        <v>176</v>
      </c>
    </row>
    <row r="5" spans="1:20" ht="16.5" customHeight="1">
      <c r="A5" s="427"/>
      <c r="B5" s="437"/>
      <c r="C5" s="437"/>
      <c r="D5" s="3" t="s">
        <v>26</v>
      </c>
      <c r="E5" s="3" t="s">
        <v>50</v>
      </c>
      <c r="F5" s="437"/>
      <c r="G5" s="437"/>
      <c r="H5" s="3" t="s">
        <v>26</v>
      </c>
      <c r="I5" s="3" t="s">
        <v>50</v>
      </c>
      <c r="J5" s="437"/>
      <c r="K5" s="437"/>
      <c r="L5" s="3" t="s">
        <v>26</v>
      </c>
      <c r="M5" s="3" t="s">
        <v>50</v>
      </c>
      <c r="N5" s="437"/>
      <c r="O5" s="437"/>
      <c r="P5" s="3" t="s">
        <v>26</v>
      </c>
      <c r="Q5" s="3" t="s">
        <v>26</v>
      </c>
      <c r="R5" s="297"/>
      <c r="S5" s="297"/>
      <c r="T5" s="3" t="s">
        <v>26</v>
      </c>
    </row>
    <row r="6" spans="1:24" ht="16.5" customHeight="1">
      <c r="A6" s="428"/>
      <c r="B6" s="438"/>
      <c r="C6" s="438"/>
      <c r="D6" s="225" t="s">
        <v>177</v>
      </c>
      <c r="E6" s="225" t="s">
        <v>177</v>
      </c>
      <c r="F6" s="438"/>
      <c r="G6" s="438"/>
      <c r="H6" s="225" t="s">
        <v>177</v>
      </c>
      <c r="I6" s="225" t="s">
        <v>178</v>
      </c>
      <c r="J6" s="438"/>
      <c r="K6" s="438"/>
      <c r="L6" s="225" t="s">
        <v>177</v>
      </c>
      <c r="M6" s="225" t="s">
        <v>178</v>
      </c>
      <c r="N6" s="438"/>
      <c r="O6" s="438"/>
      <c r="P6" s="225" t="s">
        <v>177</v>
      </c>
      <c r="Q6" s="225" t="s">
        <v>177</v>
      </c>
      <c r="R6" s="297" t="s">
        <v>170</v>
      </c>
      <c r="S6" s="297" t="s">
        <v>174</v>
      </c>
      <c r="T6" s="225" t="s">
        <v>177</v>
      </c>
      <c r="W6" s="28"/>
      <c r="X6" s="28"/>
    </row>
    <row r="7" spans="1:21" ht="16.5" customHeight="1">
      <c r="A7" s="51" t="s">
        <v>83</v>
      </c>
      <c r="B7" s="359">
        <v>24.07</v>
      </c>
      <c r="C7" s="359">
        <v>28.63</v>
      </c>
      <c r="D7" s="232">
        <f aca="true" t="shared" si="0" ref="D7:D12">C7/B7*100</f>
        <v>118.94474449522225</v>
      </c>
      <c r="E7" s="299">
        <f aca="true" t="shared" si="1" ref="E7:E12">C7-B7</f>
        <v>4.559999999999999</v>
      </c>
      <c r="F7" s="361">
        <v>24.07</v>
      </c>
      <c r="G7" s="393">
        <v>28.63</v>
      </c>
      <c r="H7" s="231">
        <f>G7/F7*100</f>
        <v>118.94474449522225</v>
      </c>
      <c r="I7" s="231">
        <f>G7-F7</f>
        <v>4.559999999999999</v>
      </c>
      <c r="J7" s="361"/>
      <c r="K7" s="344"/>
      <c r="L7" s="231"/>
      <c r="M7" s="231">
        <v>0</v>
      </c>
      <c r="N7" s="231"/>
      <c r="O7" s="231">
        <v>0</v>
      </c>
      <c r="P7" s="231"/>
      <c r="Q7" s="231"/>
      <c r="R7" s="232">
        <v>0</v>
      </c>
      <c r="S7" s="388"/>
      <c r="T7" s="300"/>
      <c r="U7" s="28"/>
    </row>
    <row r="8" spans="1:21" ht="16.5" customHeight="1">
      <c r="A8" s="51" t="s">
        <v>85</v>
      </c>
      <c r="B8" s="359">
        <v>262.4</v>
      </c>
      <c r="C8" s="359">
        <v>285.4</v>
      </c>
      <c r="D8" s="232">
        <f t="shared" si="0"/>
        <v>108.76524390243902</v>
      </c>
      <c r="E8" s="299">
        <f t="shared" si="1"/>
        <v>23</v>
      </c>
      <c r="F8" s="361">
        <v>232.1</v>
      </c>
      <c r="G8" s="363">
        <v>258.6</v>
      </c>
      <c r="H8" s="231">
        <f>G8/F8*100</f>
        <v>111.41749246014649</v>
      </c>
      <c r="I8" s="231">
        <f>G8-F8</f>
        <v>26.50000000000003</v>
      </c>
      <c r="J8" s="361">
        <v>30.3</v>
      </c>
      <c r="K8" s="344">
        <v>26.8</v>
      </c>
      <c r="L8" s="361"/>
      <c r="M8" s="231">
        <f>L8/J8*100</f>
        <v>0</v>
      </c>
      <c r="N8" s="231"/>
      <c r="O8" s="232"/>
      <c r="P8" s="360"/>
      <c r="Q8" s="231"/>
      <c r="R8" s="232">
        <v>0</v>
      </c>
      <c r="S8" s="388"/>
      <c r="T8" s="300"/>
      <c r="U8" s="28"/>
    </row>
    <row r="9" spans="1:21" ht="16.5" customHeight="1">
      <c r="A9" s="51" t="s">
        <v>86</v>
      </c>
      <c r="B9" s="359">
        <v>42.15</v>
      </c>
      <c r="C9" s="359">
        <v>33.75</v>
      </c>
      <c r="D9" s="232">
        <f>C9/B9*100</f>
        <v>80.0711743772242</v>
      </c>
      <c r="E9" s="299">
        <f t="shared" si="1"/>
        <v>-8.399999999999999</v>
      </c>
      <c r="F9" s="361">
        <v>42.15</v>
      </c>
      <c r="G9" s="363">
        <v>33.75</v>
      </c>
      <c r="H9" s="231">
        <f>G9/F9*100</f>
        <v>80.0711743772242</v>
      </c>
      <c r="I9" s="231">
        <f>G9-F9</f>
        <v>-8.399999999999999</v>
      </c>
      <c r="J9" s="361"/>
      <c r="K9" s="344"/>
      <c r="L9" s="231"/>
      <c r="M9" s="231"/>
      <c r="N9" s="231"/>
      <c r="O9" s="364"/>
      <c r="P9" s="360"/>
      <c r="Q9" s="231"/>
      <c r="R9" s="232">
        <f>P9-O9</f>
        <v>0</v>
      </c>
      <c r="S9" s="389"/>
      <c r="T9" s="297"/>
      <c r="U9" s="28"/>
    </row>
    <row r="10" spans="1:21" ht="16.5" customHeight="1">
      <c r="A10" s="51" t="s">
        <v>165</v>
      </c>
      <c r="B10" s="359"/>
      <c r="C10" s="358"/>
      <c r="D10" s="232"/>
      <c r="E10" s="299">
        <f t="shared" si="1"/>
        <v>0</v>
      </c>
      <c r="F10" s="361"/>
      <c r="G10" s="363"/>
      <c r="H10" s="231" t="e">
        <f>G10/F10*100</f>
        <v>#DIV/0!</v>
      </c>
      <c r="I10" s="231">
        <f>G10-F10</f>
        <v>0</v>
      </c>
      <c r="J10" s="361"/>
      <c r="K10" s="344"/>
      <c r="L10" s="231"/>
      <c r="M10" s="231"/>
      <c r="N10" s="231">
        <f>L10-J10</f>
        <v>0</v>
      </c>
      <c r="O10" s="365"/>
      <c r="P10" s="360"/>
      <c r="Q10" s="231"/>
      <c r="R10" s="232">
        <f>P10-O10</f>
        <v>0</v>
      </c>
      <c r="S10" s="388"/>
      <c r="T10" s="300"/>
      <c r="U10" s="28"/>
    </row>
    <row r="11" spans="1:21" ht="16.5" customHeight="1">
      <c r="A11" s="51" t="s">
        <v>166</v>
      </c>
      <c r="B11" s="359">
        <v>0</v>
      </c>
      <c r="C11" s="358"/>
      <c r="D11" s="366"/>
      <c r="E11" s="299">
        <f t="shared" si="1"/>
        <v>0</v>
      </c>
      <c r="F11" s="361">
        <v>0</v>
      </c>
      <c r="G11" s="367"/>
      <c r="H11" s="231"/>
      <c r="I11" s="231"/>
      <c r="J11" s="361"/>
      <c r="K11" s="223"/>
      <c r="L11" s="231"/>
      <c r="M11" s="231"/>
      <c r="N11" s="231"/>
      <c r="O11" s="232"/>
      <c r="P11" s="231"/>
      <c r="Q11" s="231"/>
      <c r="R11" s="298">
        <f>P11-O11</f>
        <v>0</v>
      </c>
      <c r="S11" s="389">
        <f>SUM(S7:S10)</f>
        <v>0</v>
      </c>
      <c r="T11" s="297"/>
      <c r="U11" s="28"/>
    </row>
    <row r="12" spans="1:21" ht="16.5" customHeight="1">
      <c r="A12" s="89" t="s">
        <v>93</v>
      </c>
      <c r="B12" s="234">
        <f>B7+B8+B9+B16</f>
        <v>328.61999999999995</v>
      </c>
      <c r="C12" s="234">
        <f>SUM(C7:C11)</f>
        <v>347.78</v>
      </c>
      <c r="D12" s="226">
        <f t="shared" si="0"/>
        <v>105.83044245633255</v>
      </c>
      <c r="E12" s="227">
        <f t="shared" si="1"/>
        <v>19.160000000000025</v>
      </c>
      <c r="F12" s="234">
        <f>SUM(F7:F11)</f>
        <v>298.32</v>
      </c>
      <c r="G12" s="234">
        <f>SUM(G7:G11)</f>
        <v>320.98</v>
      </c>
      <c r="H12" s="230">
        <f>G12/F12*100</f>
        <v>107.59587020648968</v>
      </c>
      <c r="I12" s="230">
        <f>G12-F12</f>
        <v>22.660000000000025</v>
      </c>
      <c r="J12" s="234">
        <f>SUM(J7:J11)</f>
        <v>30.3</v>
      </c>
      <c r="K12" s="226">
        <f>SUM(K7:K11)</f>
        <v>26.8</v>
      </c>
      <c r="L12" s="233"/>
      <c r="M12" s="230">
        <f>L12/J12*100</f>
        <v>0</v>
      </c>
      <c r="N12" s="230">
        <f>SUM(N7:N11)</f>
        <v>0</v>
      </c>
      <c r="O12" s="230">
        <f>SUM(O7:O11)</f>
        <v>0</v>
      </c>
      <c r="P12" s="228"/>
      <c r="Q12" s="231"/>
      <c r="R12" s="380">
        <f>SUM(R7:R11)</f>
        <v>0</v>
      </c>
      <c r="S12" s="380">
        <f>SUM(S7:S11)</f>
        <v>0</v>
      </c>
      <c r="T12" s="300"/>
      <c r="U12" s="193"/>
    </row>
    <row r="13" spans="1:21" ht="16.5" customHeight="1">
      <c r="A13" s="51" t="s">
        <v>128</v>
      </c>
      <c r="B13" s="362">
        <v>91.73</v>
      </c>
      <c r="C13" s="359">
        <v>85.8</v>
      </c>
      <c r="D13" s="232">
        <f>C13/B13*100</f>
        <v>93.53537555870489</v>
      </c>
      <c r="E13" s="299">
        <f aca="true" t="shared" si="2" ref="E13:E22">C13-B13</f>
        <v>-5.930000000000007</v>
      </c>
      <c r="F13" s="362"/>
      <c r="G13" s="368"/>
      <c r="H13" s="231"/>
      <c r="I13" s="231"/>
      <c r="J13" s="362">
        <v>91.73</v>
      </c>
      <c r="K13" s="369">
        <v>85.8</v>
      </c>
      <c r="L13" s="360"/>
      <c r="M13" s="231">
        <f>L13/J13*100</f>
        <v>0</v>
      </c>
      <c r="N13" s="231">
        <v>0</v>
      </c>
      <c r="O13" s="232"/>
      <c r="P13" s="231"/>
      <c r="Q13" s="231"/>
      <c r="R13" s="301"/>
      <c r="S13" s="297"/>
      <c r="T13" s="297"/>
      <c r="U13" s="390"/>
    </row>
    <row r="14" spans="1:21" ht="16.5" customHeight="1">
      <c r="A14" s="51" t="s">
        <v>127</v>
      </c>
      <c r="B14" s="362">
        <v>0</v>
      </c>
      <c r="C14" s="299">
        <v>1.8</v>
      </c>
      <c r="D14" s="232" t="e">
        <f>C14/B14*100</f>
        <v>#DIV/0!</v>
      </c>
      <c r="E14" s="299">
        <f t="shared" si="2"/>
        <v>1.8</v>
      </c>
      <c r="F14" s="362">
        <v>0</v>
      </c>
      <c r="G14" s="370">
        <v>1.8</v>
      </c>
      <c r="H14" s="231"/>
      <c r="I14" s="231"/>
      <c r="J14" s="362"/>
      <c r="K14" s="345"/>
      <c r="L14" s="231"/>
      <c r="M14" s="231"/>
      <c r="N14" s="231"/>
      <c r="O14" s="232"/>
      <c r="P14" s="231"/>
      <c r="Q14" s="231"/>
      <c r="R14" s="232"/>
      <c r="S14" s="300"/>
      <c r="T14" s="300"/>
      <c r="U14" s="390"/>
    </row>
    <row r="15" spans="1:21" ht="16.5" customHeight="1">
      <c r="A15" s="51" t="s">
        <v>136</v>
      </c>
      <c r="B15" s="362"/>
      <c r="C15" s="299"/>
      <c r="D15" s="232"/>
      <c r="E15" s="299">
        <f t="shared" si="2"/>
        <v>0</v>
      </c>
      <c r="F15" s="362"/>
      <c r="G15" s="371"/>
      <c r="H15" s="231"/>
      <c r="I15" s="231"/>
      <c r="J15" s="362"/>
      <c r="K15" s="346"/>
      <c r="L15" s="231"/>
      <c r="M15" s="231"/>
      <c r="N15" s="231"/>
      <c r="O15" s="232"/>
      <c r="P15" s="231"/>
      <c r="Q15" s="231"/>
      <c r="R15" s="299"/>
      <c r="S15" s="389"/>
      <c r="T15" s="297"/>
      <c r="U15" s="390"/>
    </row>
    <row r="16" spans="1:21" ht="16.5" customHeight="1">
      <c r="A16" s="51" t="s">
        <v>137</v>
      </c>
      <c r="B16" s="362"/>
      <c r="C16" s="299">
        <v>2.6</v>
      </c>
      <c r="D16" s="232"/>
      <c r="E16" s="299">
        <f t="shared" si="2"/>
        <v>2.6</v>
      </c>
      <c r="F16" s="362"/>
      <c r="G16" s="371">
        <v>2.6</v>
      </c>
      <c r="H16" s="231"/>
      <c r="I16" s="231"/>
      <c r="J16" s="362"/>
      <c r="K16" s="346"/>
      <c r="L16" s="231"/>
      <c r="M16" s="231"/>
      <c r="N16" s="231"/>
      <c r="O16" s="232"/>
      <c r="P16" s="231"/>
      <c r="Q16" s="231"/>
      <c r="R16" s="232"/>
      <c r="S16" s="300"/>
      <c r="T16" s="300"/>
      <c r="U16" s="390"/>
    </row>
    <row r="17" spans="1:21" ht="16.5" customHeight="1">
      <c r="A17" s="51" t="s">
        <v>163</v>
      </c>
      <c r="B17" s="362">
        <v>9.6</v>
      </c>
      <c r="C17" s="359">
        <v>4.96</v>
      </c>
      <c r="D17" s="232"/>
      <c r="E17" s="299">
        <f t="shared" si="2"/>
        <v>-4.64</v>
      </c>
      <c r="F17" s="362">
        <v>9.6</v>
      </c>
      <c r="G17" s="371">
        <v>4.96</v>
      </c>
      <c r="H17" s="333"/>
      <c r="I17" s="231"/>
      <c r="J17" s="362"/>
      <c r="K17" s="346"/>
      <c r="L17" s="231"/>
      <c r="M17" s="231"/>
      <c r="N17" s="231"/>
      <c r="O17" s="232"/>
      <c r="P17" s="231"/>
      <c r="Q17" s="231"/>
      <c r="R17" s="232"/>
      <c r="S17" s="4"/>
      <c r="T17" s="4"/>
      <c r="U17" s="390"/>
    </row>
    <row r="18" spans="1:21" ht="16.5" customHeight="1">
      <c r="A18" s="51" t="s">
        <v>117</v>
      </c>
      <c r="B18" s="362">
        <v>5.1</v>
      </c>
      <c r="C18" s="359"/>
      <c r="D18" s="232"/>
      <c r="E18" s="299">
        <f t="shared" si="2"/>
        <v>-5.1</v>
      </c>
      <c r="F18" s="302">
        <v>5.1</v>
      </c>
      <c r="G18" s="371"/>
      <c r="H18" s="334"/>
      <c r="I18" s="231"/>
      <c r="J18" s="362"/>
      <c r="K18" s="346"/>
      <c r="L18" s="231"/>
      <c r="M18" s="231"/>
      <c r="N18" s="231"/>
      <c r="O18" s="232"/>
      <c r="P18" s="231"/>
      <c r="Q18" s="231"/>
      <c r="R18" s="232"/>
      <c r="S18" s="4"/>
      <c r="T18" s="4"/>
      <c r="U18" s="390"/>
    </row>
    <row r="19" spans="1:21" ht="16.5" customHeight="1">
      <c r="A19" s="51" t="s">
        <v>167</v>
      </c>
      <c r="B19" s="362">
        <v>3.34</v>
      </c>
      <c r="C19" s="359"/>
      <c r="D19" s="232"/>
      <c r="E19" s="299"/>
      <c r="F19" s="302">
        <v>2.8</v>
      </c>
      <c r="G19" s="371"/>
      <c r="H19" s="334"/>
      <c r="I19" s="231"/>
      <c r="J19" s="362"/>
      <c r="K19" s="346"/>
      <c r="L19" s="231"/>
      <c r="M19" s="231"/>
      <c r="N19" s="231"/>
      <c r="O19" s="232"/>
      <c r="P19" s="231"/>
      <c r="Q19" s="231"/>
      <c r="R19" s="232">
        <v>0.54</v>
      </c>
      <c r="S19" s="4"/>
      <c r="T19" s="4"/>
      <c r="U19" s="390"/>
    </row>
    <row r="20" spans="1:21" ht="16.5" customHeight="1">
      <c r="A20" s="51" t="s">
        <v>173</v>
      </c>
      <c r="B20" s="362"/>
      <c r="C20" s="359">
        <v>14.3</v>
      </c>
      <c r="D20" s="232"/>
      <c r="E20" s="299"/>
      <c r="F20" s="302"/>
      <c r="G20" s="371">
        <v>14.3</v>
      </c>
      <c r="H20" s="334"/>
      <c r="I20" s="231"/>
      <c r="J20" s="362"/>
      <c r="K20" s="346"/>
      <c r="L20" s="231"/>
      <c r="M20" s="231"/>
      <c r="N20" s="231"/>
      <c r="O20" s="232"/>
      <c r="P20" s="231"/>
      <c r="Q20" s="231"/>
      <c r="R20" s="232"/>
      <c r="S20" s="4"/>
      <c r="T20" s="4"/>
      <c r="U20" s="390"/>
    </row>
    <row r="21" spans="1:21" ht="16.5" customHeight="1">
      <c r="A21" s="51" t="s">
        <v>187</v>
      </c>
      <c r="B21" s="362"/>
      <c r="C21" s="359">
        <v>0.45</v>
      </c>
      <c r="D21" s="232"/>
      <c r="E21" s="299"/>
      <c r="F21" s="302"/>
      <c r="G21" s="371">
        <v>0.45</v>
      </c>
      <c r="H21" s="334"/>
      <c r="I21" s="231"/>
      <c r="J21" s="362"/>
      <c r="K21" s="346"/>
      <c r="L21" s="231"/>
      <c r="M21" s="231"/>
      <c r="N21" s="231"/>
      <c r="O21" s="232"/>
      <c r="P21" s="231"/>
      <c r="Q21" s="231"/>
      <c r="R21" s="232"/>
      <c r="S21" s="4"/>
      <c r="T21" s="4"/>
      <c r="U21" s="390"/>
    </row>
    <row r="22" spans="1:21" ht="16.5" customHeight="1">
      <c r="A22" s="51" t="s">
        <v>143</v>
      </c>
      <c r="B22" s="234">
        <f>F22+J22+N22+R22</f>
        <v>148.4</v>
      </c>
      <c r="C22" s="234">
        <f>G22+K22+O22+S22</f>
        <v>137.01</v>
      </c>
      <c r="D22" s="226">
        <f>C22/B22*100</f>
        <v>92.32479784366576</v>
      </c>
      <c r="E22" s="227">
        <f t="shared" si="2"/>
        <v>-11.390000000000015</v>
      </c>
      <c r="F22" s="234">
        <v>56.13</v>
      </c>
      <c r="G22" s="372">
        <v>51.21</v>
      </c>
      <c r="H22" s="335"/>
      <c r="I22" s="230">
        <f>G22-F22</f>
        <v>-4.920000000000002</v>
      </c>
      <c r="J22" s="234">
        <f>SUM(J13:J18)</f>
        <v>91.73</v>
      </c>
      <c r="K22" s="234">
        <f>SUM(K13:K18)</f>
        <v>85.8</v>
      </c>
      <c r="L22" s="229"/>
      <c r="M22" s="230">
        <v>287.9</v>
      </c>
      <c r="N22" s="230">
        <v>0</v>
      </c>
      <c r="O22" s="226"/>
      <c r="P22" s="230"/>
      <c r="Q22" s="231"/>
      <c r="R22" s="234">
        <f>SUM(R13:R19)</f>
        <v>0.54</v>
      </c>
      <c r="S22" s="234">
        <f>SUM(S13:S18)</f>
        <v>0</v>
      </c>
      <c r="T22" s="300"/>
      <c r="U22" s="28"/>
    </row>
    <row r="23" spans="1:21" ht="16.5" customHeight="1">
      <c r="A23" s="235" t="s">
        <v>81</v>
      </c>
      <c r="B23" s="234">
        <f>B12+B22</f>
        <v>477.02</v>
      </c>
      <c r="C23" s="234">
        <f>C12+C22</f>
        <v>484.78999999999996</v>
      </c>
      <c r="D23" s="226">
        <f>C23/B23*100</f>
        <v>101.62886252148758</v>
      </c>
      <c r="E23" s="226">
        <f>C23-B23</f>
        <v>7.769999999999982</v>
      </c>
      <c r="F23" s="234">
        <f>F12+F22</f>
        <v>354.45</v>
      </c>
      <c r="G23" s="226">
        <f>G12+G22</f>
        <v>372.19</v>
      </c>
      <c r="H23" s="343">
        <f>G23/F23*100</f>
        <v>105.00493722668924</v>
      </c>
      <c r="I23" s="230">
        <f>G23-F23</f>
        <v>17.74000000000001</v>
      </c>
      <c r="J23" s="226">
        <f>J12+J22</f>
        <v>122.03</v>
      </c>
      <c r="K23" s="226">
        <f>K12+K22</f>
        <v>112.6</v>
      </c>
      <c r="L23" s="234"/>
      <c r="M23" s="230">
        <f>L23/J23*100</f>
        <v>0</v>
      </c>
      <c r="N23" s="226">
        <f>N12+N22</f>
        <v>0</v>
      </c>
      <c r="O23" s="226">
        <f>O12+O22</f>
        <v>0</v>
      </c>
      <c r="P23" s="236"/>
      <c r="Q23" s="237"/>
      <c r="R23" s="226">
        <f>R12+R22</f>
        <v>0.54</v>
      </c>
      <c r="S23" s="226">
        <f>S12+S22</f>
        <v>0</v>
      </c>
      <c r="T23" s="4"/>
      <c r="U23" s="193"/>
    </row>
    <row r="24" spans="1:29" ht="18" customHeight="1">
      <c r="A24" s="238"/>
      <c r="B24" s="239"/>
      <c r="C24" s="239"/>
      <c r="D24" s="240"/>
      <c r="E24" s="240"/>
      <c r="F24" s="241"/>
      <c r="G24" s="338"/>
      <c r="H24" s="339"/>
      <c r="I24" s="186"/>
      <c r="J24" s="242"/>
      <c r="K24" s="347"/>
      <c r="L24" s="243"/>
      <c r="M24" s="186"/>
      <c r="N24" s="186"/>
      <c r="O24" s="244"/>
      <c r="P24" s="188"/>
      <c r="Q24" s="186"/>
      <c r="R24" s="240"/>
      <c r="S24" s="190"/>
      <c r="T24" s="223"/>
      <c r="W24" s="28"/>
      <c r="X24" s="28"/>
      <c r="Y24" s="28"/>
      <c r="Z24" s="28"/>
      <c r="AA24" s="28"/>
      <c r="AB24" s="155"/>
      <c r="AC24" s="28"/>
    </row>
    <row r="25" spans="1:28" ht="20.25">
      <c r="A25" s="190"/>
      <c r="B25" s="245"/>
      <c r="C25" s="190"/>
      <c r="D25" s="190"/>
      <c r="E25" s="190"/>
      <c r="F25" s="190"/>
      <c r="G25" s="190"/>
      <c r="H25" s="337"/>
      <c r="I25" s="190"/>
      <c r="J25" s="190"/>
      <c r="K25" s="245"/>
      <c r="L25" s="190"/>
      <c r="M25" s="190"/>
      <c r="N25" s="246"/>
      <c r="O25" s="246"/>
      <c r="P25" s="190"/>
      <c r="Q25" s="190"/>
      <c r="R25" s="190"/>
      <c r="S25" s="223"/>
      <c r="V25" s="28"/>
      <c r="W25" s="28"/>
      <c r="X25" s="28"/>
      <c r="Y25" s="28"/>
      <c r="Z25" s="28"/>
      <c r="AA25" s="28"/>
      <c r="AB25" s="28"/>
    </row>
    <row r="26" spans="1:28" ht="20.25">
      <c r="A26" s="190"/>
      <c r="B26" s="245"/>
      <c r="C26" s="245" t="s">
        <v>0</v>
      </c>
      <c r="D26" s="190"/>
      <c r="E26" s="190"/>
      <c r="F26" s="247"/>
      <c r="G26" s="190"/>
      <c r="H26" s="336"/>
      <c r="I26" s="190"/>
      <c r="J26" s="190"/>
      <c r="K26" s="190"/>
      <c r="L26" s="190"/>
      <c r="M26" s="190"/>
      <c r="N26" s="246"/>
      <c r="O26" s="246"/>
      <c r="P26" s="190"/>
      <c r="Q26" s="190"/>
      <c r="R26" s="190"/>
      <c r="S26" s="190"/>
      <c r="T26" s="94"/>
      <c r="U26" s="267"/>
      <c r="V26" s="28"/>
      <c r="W26" s="28"/>
      <c r="X26" s="28"/>
      <c r="Y26" s="28"/>
      <c r="Z26" s="28"/>
      <c r="AA26" s="28"/>
      <c r="AB26" s="28"/>
    </row>
    <row r="27" spans="1:28" ht="15">
      <c r="A27" s="94"/>
      <c r="B27" s="95"/>
      <c r="C27" s="95"/>
      <c r="D27" s="94"/>
      <c r="E27" s="94"/>
      <c r="F27" s="95"/>
      <c r="G27" s="94"/>
      <c r="H27" s="339"/>
      <c r="I27" s="94"/>
      <c r="J27" s="95"/>
      <c r="K27" s="95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28"/>
      <c r="W27" s="28"/>
      <c r="X27" s="28"/>
      <c r="Y27" s="28"/>
      <c r="Z27" s="28"/>
      <c r="AA27" s="28"/>
      <c r="AB27" s="28"/>
    </row>
    <row r="28" spans="1:28" ht="15">
      <c r="A28" s="94"/>
      <c r="B28" s="94"/>
      <c r="C28" s="94"/>
      <c r="D28" s="94"/>
      <c r="E28" s="94"/>
      <c r="F28" s="94"/>
      <c r="G28" s="95"/>
      <c r="H28" s="342"/>
      <c r="I28" s="94"/>
      <c r="J28" s="95"/>
      <c r="K28" s="94"/>
      <c r="L28" s="94"/>
      <c r="M28" s="94"/>
      <c r="N28" s="95"/>
      <c r="O28" s="94"/>
      <c r="P28" s="94"/>
      <c r="Q28" s="94"/>
      <c r="R28" s="94"/>
      <c r="S28" s="94"/>
      <c r="T28" s="94"/>
      <c r="U28" s="94"/>
      <c r="V28" s="28"/>
      <c r="W28" s="28"/>
      <c r="X28" s="28"/>
      <c r="Y28" s="28"/>
      <c r="Z28" s="28"/>
      <c r="AA28" s="28"/>
      <c r="AB28" s="28"/>
    </row>
    <row r="29" spans="1:28" ht="15">
      <c r="A29" s="94"/>
      <c r="B29" s="94"/>
      <c r="C29" s="94"/>
      <c r="D29" s="94"/>
      <c r="E29" s="94"/>
      <c r="F29" s="94"/>
      <c r="G29" s="94"/>
      <c r="H29" s="340"/>
      <c r="I29" s="94"/>
      <c r="J29" s="94"/>
      <c r="K29" s="95"/>
      <c r="L29" s="94"/>
      <c r="M29" s="94"/>
      <c r="N29" s="94"/>
      <c r="O29" s="94"/>
      <c r="P29" s="94"/>
      <c r="Q29" s="94"/>
      <c r="R29" s="94"/>
      <c r="S29" s="95"/>
      <c r="T29" s="94"/>
      <c r="U29" s="94"/>
      <c r="V29" s="28"/>
      <c r="W29" s="28"/>
      <c r="X29" s="28"/>
      <c r="Y29" s="28"/>
      <c r="Z29" s="28"/>
      <c r="AA29" s="28"/>
      <c r="AB29" s="28"/>
    </row>
    <row r="30" spans="1:28" ht="12.75">
      <c r="A30" s="28"/>
      <c r="B30" s="28"/>
      <c r="C30" s="28"/>
      <c r="D30" s="28"/>
      <c r="E30" s="28"/>
      <c r="F30" s="28"/>
      <c r="G30" s="28"/>
      <c r="H30" s="33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2.75">
      <c r="A31" s="28"/>
      <c r="B31" s="60"/>
      <c r="C31" s="60"/>
      <c r="D31" s="28"/>
      <c r="E31" s="28"/>
      <c r="F31" s="60"/>
      <c r="G31" s="60"/>
      <c r="H31" s="337"/>
      <c r="I31" s="28"/>
      <c r="J31" s="60"/>
      <c r="K31" s="28"/>
      <c r="L31" s="28"/>
      <c r="M31" s="28"/>
      <c r="N31" s="28"/>
      <c r="O31" s="60"/>
      <c r="P31" s="28"/>
      <c r="Q31" s="28"/>
      <c r="R31" s="60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2.75">
      <c r="A32" s="28"/>
      <c r="B32" s="28"/>
      <c r="C32" s="28"/>
      <c r="D32" s="28"/>
      <c r="E32" s="28"/>
      <c r="F32" s="60"/>
      <c r="G32" s="28"/>
      <c r="H32" s="33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2.75">
      <c r="A33" s="28"/>
      <c r="B33" s="28"/>
      <c r="C33" s="28"/>
      <c r="D33" s="28"/>
      <c r="E33" s="28"/>
      <c r="F33" s="28"/>
      <c r="G33" s="28"/>
      <c r="H33" s="33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>
      <c r="A34" s="28"/>
      <c r="B34" s="28"/>
      <c r="C34" s="28"/>
      <c r="D34" s="61"/>
      <c r="E34" s="28"/>
      <c r="F34" s="28"/>
      <c r="G34" s="28"/>
      <c r="H34" s="33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>
      <c r="A35" s="28"/>
      <c r="B35" s="28"/>
      <c r="C35" s="28"/>
      <c r="D35" s="61"/>
      <c r="E35" s="28"/>
      <c r="F35" s="28"/>
      <c r="G35" s="28"/>
      <c r="H35" s="34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2.75">
      <c r="A36" s="28"/>
      <c r="B36" s="28"/>
      <c r="C36" s="28"/>
      <c r="D36" s="28"/>
      <c r="E36" s="28"/>
      <c r="F36" s="28"/>
      <c r="G36" s="28"/>
      <c r="H36" s="34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1:28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</sheetData>
  <sheetProtection/>
  <mergeCells count="14">
    <mergeCell ref="A1:U1"/>
    <mergeCell ref="K4:K6"/>
    <mergeCell ref="N4:N6"/>
    <mergeCell ref="O4:O6"/>
    <mergeCell ref="N3:Q3"/>
    <mergeCell ref="A3:A6"/>
    <mergeCell ref="B3:E3"/>
    <mergeCell ref="J4:J6"/>
    <mergeCell ref="J3:M3"/>
    <mergeCell ref="F3:I3"/>
    <mergeCell ref="B4:B6"/>
    <mergeCell ref="C4:C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4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view="pageBreakPreview" zoomScaleSheetLayoutView="100" zoomScalePageLayoutView="0" workbookViewId="0" topLeftCell="A1">
      <pane xSplit="1" ySplit="7" topLeftCell="E8" activePane="bottomRight" state="frozen"/>
      <selection pane="topLeft" activeCell="T29" sqref="T29"/>
      <selection pane="topRight" activeCell="T29" sqref="T29"/>
      <selection pane="bottomLeft" activeCell="T29" sqref="T29"/>
      <selection pane="bottomRight" activeCell="L24" sqref="L24"/>
    </sheetView>
  </sheetViews>
  <sheetFormatPr defaultColWidth="9.00390625" defaultRowHeight="12.75"/>
  <cols>
    <col min="1" max="1" width="26.00390625" style="0" customWidth="1"/>
    <col min="2" max="2" width="12.375" style="0" customWidth="1"/>
    <col min="3" max="3" width="12.625" style="0" customWidth="1"/>
    <col min="4" max="4" width="12.125" style="0" customWidth="1"/>
    <col min="5" max="5" width="11.00390625" style="0" customWidth="1"/>
    <col min="6" max="6" width="13.375" style="0" customWidth="1"/>
    <col min="7" max="7" width="11.375" style="0" customWidth="1"/>
    <col min="8" max="8" width="11.125" style="0" customWidth="1"/>
    <col min="9" max="9" width="11.25390625" style="0" customWidth="1"/>
    <col min="10" max="10" width="10.375" style="0" customWidth="1"/>
    <col min="11" max="12" width="11.00390625" style="0" customWidth="1"/>
    <col min="13" max="13" width="3.25390625" style="0" hidden="1" customWidth="1"/>
    <col min="14" max="14" width="9.125" style="0" hidden="1" customWidth="1"/>
    <col min="15" max="16" width="0.12890625" style="0" hidden="1" customWidth="1"/>
    <col min="17" max="17" width="9.125" style="0" hidden="1" customWidth="1"/>
    <col min="18" max="18" width="0.12890625" style="0" hidden="1" customWidth="1"/>
    <col min="19" max="19" width="9.25390625" style="0" hidden="1" customWidth="1"/>
    <col min="20" max="20" width="4.125" style="0" hidden="1" customWidth="1"/>
  </cols>
  <sheetData>
    <row r="1" spans="1:17" ht="18">
      <c r="A1" s="434" t="s">
        <v>10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248"/>
      <c r="N1" s="248"/>
      <c r="O1" s="248"/>
      <c r="P1" s="248"/>
      <c r="Q1" s="248"/>
    </row>
    <row r="2" spans="1:17" ht="11.2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248"/>
      <c r="N2" s="248"/>
      <c r="O2" s="248"/>
      <c r="P2" s="248"/>
      <c r="Q2" s="248"/>
    </row>
    <row r="3" spans="1:17" ht="18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20" ht="17.25" customHeight="1">
      <c r="A4" s="443" t="s">
        <v>79</v>
      </c>
      <c r="B4" s="424" t="s">
        <v>27</v>
      </c>
      <c r="C4" s="424"/>
      <c r="D4" s="424"/>
      <c r="E4" s="425"/>
      <c r="F4" s="418" t="s">
        <v>78</v>
      </c>
      <c r="G4" s="419"/>
      <c r="H4" s="430"/>
      <c r="I4" s="418" t="s">
        <v>28</v>
      </c>
      <c r="J4" s="419"/>
      <c r="K4" s="419"/>
      <c r="L4" s="419"/>
      <c r="M4" s="419"/>
      <c r="N4" s="419"/>
      <c r="O4" s="419"/>
      <c r="P4" s="419"/>
      <c r="Q4" s="419"/>
      <c r="R4" s="426" t="s">
        <v>52</v>
      </c>
      <c r="S4" s="413"/>
      <c r="T4" s="11"/>
    </row>
    <row r="5" spans="1:19" ht="18" customHeight="1">
      <c r="A5" s="444"/>
      <c r="B5" s="416" t="s">
        <v>171</v>
      </c>
      <c r="C5" s="416" t="s">
        <v>175</v>
      </c>
      <c r="D5" s="420" t="s">
        <v>179</v>
      </c>
      <c r="E5" s="440" t="s">
        <v>180</v>
      </c>
      <c r="F5" s="414" t="s">
        <v>53</v>
      </c>
      <c r="G5" s="415"/>
      <c r="H5" s="415"/>
      <c r="I5" s="416" t="s">
        <v>171</v>
      </c>
      <c r="J5" s="416" t="s">
        <v>175</v>
      </c>
      <c r="K5" s="420" t="s">
        <v>179</v>
      </c>
      <c r="L5" s="440" t="s">
        <v>180</v>
      </c>
      <c r="M5" s="429" t="s">
        <v>21</v>
      </c>
      <c r="N5" s="285"/>
      <c r="O5" s="422" t="s">
        <v>21</v>
      </c>
      <c r="P5" s="285"/>
      <c r="Q5" s="29"/>
      <c r="R5" s="56"/>
      <c r="S5" s="14"/>
    </row>
    <row r="6" spans="1:19" ht="25.5" customHeight="1">
      <c r="A6" s="444"/>
      <c r="B6" s="417"/>
      <c r="C6" s="417"/>
      <c r="D6" s="421"/>
      <c r="E6" s="441"/>
      <c r="F6" s="416" t="s">
        <v>171</v>
      </c>
      <c r="G6" s="416" t="s">
        <v>175</v>
      </c>
      <c r="H6" s="440" t="s">
        <v>180</v>
      </c>
      <c r="I6" s="417"/>
      <c r="J6" s="417"/>
      <c r="K6" s="421"/>
      <c r="L6" s="441"/>
      <c r="M6" s="430"/>
      <c r="N6" s="124" t="s">
        <v>22</v>
      </c>
      <c r="O6" s="423"/>
      <c r="P6" s="124" t="s">
        <v>22</v>
      </c>
      <c r="Q6" s="29"/>
      <c r="R6" s="49" t="s">
        <v>49</v>
      </c>
      <c r="S6" s="1" t="s">
        <v>40</v>
      </c>
    </row>
    <row r="7" spans="1:19" ht="16.5" customHeight="1">
      <c r="A7" s="36"/>
      <c r="B7" s="36"/>
      <c r="C7" s="36"/>
      <c r="D7" s="36"/>
      <c r="E7" s="286"/>
      <c r="F7" s="417"/>
      <c r="G7" s="417"/>
      <c r="H7" s="441"/>
      <c r="I7" s="287"/>
      <c r="J7" s="288"/>
      <c r="K7" s="289"/>
      <c r="L7" s="290"/>
      <c r="M7" s="291">
        <v>1883</v>
      </c>
      <c r="N7" s="292">
        <v>2132</v>
      </c>
      <c r="O7" s="292">
        <v>1949</v>
      </c>
      <c r="P7" s="292">
        <v>2230</v>
      </c>
      <c r="Q7" s="293"/>
      <c r="R7" s="57">
        <v>389</v>
      </c>
      <c r="S7" s="15">
        <v>511</v>
      </c>
    </row>
    <row r="8" spans="1:19" ht="16.5" customHeight="1">
      <c r="A8" s="75" t="s">
        <v>83</v>
      </c>
      <c r="B8" s="271">
        <v>397.45</v>
      </c>
      <c r="C8" s="271">
        <v>435.799</v>
      </c>
      <c r="D8" s="271">
        <f>C8/B8*100</f>
        <v>109.64876085042144</v>
      </c>
      <c r="E8" s="271">
        <f>C8-B8</f>
        <v>38.34899999999999</v>
      </c>
      <c r="F8" s="271"/>
      <c r="G8" s="271"/>
      <c r="H8" s="271">
        <f>G8-F8</f>
        <v>0</v>
      </c>
      <c r="I8" s="71">
        <v>4416</v>
      </c>
      <c r="J8" s="24">
        <v>4737</v>
      </c>
      <c r="K8" s="93">
        <f>J8/I8*100</f>
        <v>107.26902173913044</v>
      </c>
      <c r="L8" s="48">
        <f aca="true" t="shared" si="0" ref="L8:L13">J8-I8</f>
        <v>321</v>
      </c>
      <c r="M8" s="249"/>
      <c r="N8" s="249"/>
      <c r="O8" s="249"/>
      <c r="P8" s="249"/>
      <c r="Q8" s="250"/>
      <c r="R8" s="15">
        <v>525</v>
      </c>
      <c r="S8" s="15">
        <v>645</v>
      </c>
    </row>
    <row r="9" spans="1:19" ht="16.5" customHeight="1">
      <c r="A9" s="75" t="s">
        <v>85</v>
      </c>
      <c r="B9" s="271">
        <v>2852.9</v>
      </c>
      <c r="C9" s="271">
        <v>3012.4</v>
      </c>
      <c r="D9" s="271">
        <f>C9/B9*100</f>
        <v>105.59080234147709</v>
      </c>
      <c r="E9" s="271">
        <f>C9-B9</f>
        <v>159.5</v>
      </c>
      <c r="F9" s="272">
        <v>231.8</v>
      </c>
      <c r="G9" s="351">
        <v>245</v>
      </c>
      <c r="H9" s="349">
        <f>G9-F9</f>
        <v>13.199999999999989</v>
      </c>
      <c r="I9" s="71">
        <v>6604</v>
      </c>
      <c r="J9" s="24">
        <v>6369</v>
      </c>
      <c r="K9" s="53">
        <f>J9/I9*100</f>
        <v>96.44155057540884</v>
      </c>
      <c r="L9" s="48">
        <f t="shared" si="0"/>
        <v>-235</v>
      </c>
      <c r="M9" s="249"/>
      <c r="N9" s="249"/>
      <c r="O9" s="249"/>
      <c r="P9" s="249"/>
      <c r="Q9" s="250"/>
      <c r="R9" s="15">
        <v>566</v>
      </c>
      <c r="S9" s="15">
        <v>772</v>
      </c>
    </row>
    <row r="10" spans="1:19" ht="16.5" customHeight="1">
      <c r="A10" s="75" t="s">
        <v>86</v>
      </c>
      <c r="B10" s="271">
        <v>365.2</v>
      </c>
      <c r="C10" s="349">
        <v>374.48</v>
      </c>
      <c r="D10" s="271">
        <f>C10/B10*100</f>
        <v>102.54107338444689</v>
      </c>
      <c r="E10" s="271">
        <f>C10-B10</f>
        <v>9.28000000000003</v>
      </c>
      <c r="F10" s="271">
        <v>0</v>
      </c>
      <c r="G10" s="271"/>
      <c r="H10" s="271">
        <f>G10-F10</f>
        <v>0</v>
      </c>
      <c r="I10" s="71">
        <v>5217</v>
      </c>
      <c r="J10" s="24">
        <v>4993</v>
      </c>
      <c r="K10" s="53">
        <f>J10/I10*100</f>
        <v>95.70634464251485</v>
      </c>
      <c r="L10" s="48">
        <f t="shared" si="0"/>
        <v>-224</v>
      </c>
      <c r="M10" s="249"/>
      <c r="N10" s="249"/>
      <c r="O10" s="249"/>
      <c r="P10" s="249"/>
      <c r="Q10" s="250"/>
      <c r="R10" s="15">
        <v>538</v>
      </c>
      <c r="S10" s="15">
        <v>621</v>
      </c>
    </row>
    <row r="11" spans="1:19" ht="16.5" customHeight="1">
      <c r="A11" s="275" t="s">
        <v>6</v>
      </c>
      <c r="B11" s="277">
        <f>SUM(B8:B10)</f>
        <v>3615.5499999999997</v>
      </c>
      <c r="C11" s="277">
        <f>SUM(C8:C10)</f>
        <v>3822.679</v>
      </c>
      <c r="D11" s="273">
        <f>C11/B11*100</f>
        <v>105.72883793613697</v>
      </c>
      <c r="E11" s="273">
        <f>C11-B11</f>
        <v>207.12900000000036</v>
      </c>
      <c r="F11" s="277">
        <f>SUM(F8:F10)</f>
        <v>231.8</v>
      </c>
      <c r="G11" s="350">
        <f>SUM(G8:G10)</f>
        <v>245</v>
      </c>
      <c r="H11" s="350">
        <f>G11-F11</f>
        <v>13.199999999999989</v>
      </c>
      <c r="I11" s="278">
        <v>6107</v>
      </c>
      <c r="J11" s="110">
        <v>5973</v>
      </c>
      <c r="K11" s="279">
        <f>J11/I11*100</f>
        <v>97.80579662682169</v>
      </c>
      <c r="L11" s="274">
        <f t="shared" si="0"/>
        <v>-134</v>
      </c>
      <c r="M11" s="251"/>
      <c r="N11" s="251"/>
      <c r="O11" s="251"/>
      <c r="P11" s="251"/>
      <c r="Q11" s="250"/>
      <c r="R11" s="62"/>
      <c r="S11" s="62"/>
    </row>
    <row r="12" spans="1:19" ht="16.5" customHeight="1">
      <c r="A12" s="377" t="s">
        <v>111</v>
      </c>
      <c r="B12" s="283"/>
      <c r="C12" s="348"/>
      <c r="D12" s="273"/>
      <c r="E12" s="273"/>
      <c r="F12" s="277"/>
      <c r="G12" s="273"/>
      <c r="H12" s="273"/>
      <c r="I12" s="278"/>
      <c r="J12" s="110"/>
      <c r="K12" s="279"/>
      <c r="L12" s="274">
        <f t="shared" si="0"/>
        <v>0</v>
      </c>
      <c r="M12" s="251"/>
      <c r="N12" s="251"/>
      <c r="O12" s="251"/>
      <c r="P12" s="251"/>
      <c r="Q12" s="250"/>
      <c r="R12" s="62"/>
      <c r="S12" s="62"/>
    </row>
    <row r="13" spans="1:19" ht="16.5" customHeight="1">
      <c r="A13" s="75" t="s">
        <v>138</v>
      </c>
      <c r="B13" s="375"/>
      <c r="C13" s="398">
        <v>56.02</v>
      </c>
      <c r="D13" s="273"/>
      <c r="E13" s="273"/>
      <c r="F13" s="273"/>
      <c r="G13" s="273"/>
      <c r="H13" s="273"/>
      <c r="I13" s="280"/>
      <c r="J13" s="110">
        <v>4001</v>
      </c>
      <c r="K13" s="279"/>
      <c r="L13" s="274">
        <f t="shared" si="0"/>
        <v>4001</v>
      </c>
      <c r="M13" s="251"/>
      <c r="N13" s="251"/>
      <c r="O13" s="251"/>
      <c r="P13" s="251"/>
      <c r="Q13" s="250"/>
      <c r="R13" s="62"/>
      <c r="S13" s="62"/>
    </row>
    <row r="14" spans="1:19" ht="16.5" customHeight="1">
      <c r="A14" s="75" t="s">
        <v>136</v>
      </c>
      <c r="B14" s="276"/>
      <c r="C14" s="279"/>
      <c r="D14" s="281"/>
      <c r="E14" s="273"/>
      <c r="F14" s="273"/>
      <c r="G14" s="273"/>
      <c r="H14" s="273"/>
      <c r="I14" s="280"/>
      <c r="J14" s="110"/>
      <c r="K14" s="279"/>
      <c r="L14" s="274"/>
      <c r="M14" s="251"/>
      <c r="N14" s="251"/>
      <c r="O14" s="251"/>
      <c r="P14" s="251"/>
      <c r="Q14" s="250"/>
      <c r="R14" s="62"/>
      <c r="S14" s="62"/>
    </row>
    <row r="15" spans="1:19" ht="16.5" customHeight="1">
      <c r="A15" s="75" t="s">
        <v>117</v>
      </c>
      <c r="B15" s="276">
        <v>42.59</v>
      </c>
      <c r="C15" s="282">
        <v>43.77</v>
      </c>
      <c r="D15" s="273">
        <f>C15/B15*100</f>
        <v>102.77060342803475</v>
      </c>
      <c r="E15" s="273"/>
      <c r="F15" s="273"/>
      <c r="G15" s="273"/>
      <c r="H15" s="273"/>
      <c r="I15" s="278">
        <v>4259</v>
      </c>
      <c r="J15" s="110">
        <v>4377</v>
      </c>
      <c r="K15" s="279">
        <f aca="true" t="shared" si="1" ref="K15:K23">J15/I15*100</f>
        <v>102.77060342803475</v>
      </c>
      <c r="L15" s="274">
        <f aca="true" t="shared" si="2" ref="L15:L23">J15-I15</f>
        <v>118</v>
      </c>
      <c r="M15" s="251"/>
      <c r="N15" s="251"/>
      <c r="O15" s="251"/>
      <c r="P15" s="251"/>
      <c r="Q15" s="250"/>
      <c r="R15" s="62"/>
      <c r="S15" s="62"/>
    </row>
    <row r="16" spans="1:19" ht="16.5" customHeight="1">
      <c r="A16" s="75" t="s">
        <v>133</v>
      </c>
      <c r="B16" s="276">
        <v>87.86</v>
      </c>
      <c r="C16" s="282">
        <v>122.26</v>
      </c>
      <c r="D16" s="273">
        <f>C16/B16*100</f>
        <v>139.15319826997495</v>
      </c>
      <c r="E16" s="273"/>
      <c r="F16" s="273"/>
      <c r="G16" s="273"/>
      <c r="H16" s="273"/>
      <c r="I16" s="278">
        <v>4393</v>
      </c>
      <c r="J16" s="110">
        <v>4890</v>
      </c>
      <c r="K16" s="279">
        <f t="shared" si="1"/>
        <v>111.31345322103346</v>
      </c>
      <c r="L16" s="274">
        <f t="shared" si="2"/>
        <v>497</v>
      </c>
      <c r="M16" s="251"/>
      <c r="N16" s="251"/>
      <c r="O16" s="251"/>
      <c r="P16" s="251"/>
      <c r="Q16" s="250"/>
      <c r="R16" s="62"/>
      <c r="S16" s="62"/>
    </row>
    <row r="17" spans="1:19" ht="16.5" customHeight="1">
      <c r="A17" s="75" t="s">
        <v>163</v>
      </c>
      <c r="B17" s="276">
        <v>32.84</v>
      </c>
      <c r="C17" s="331">
        <v>42.7</v>
      </c>
      <c r="D17" s="273">
        <f>C17/B17*100</f>
        <v>130.02436053593178</v>
      </c>
      <c r="E17" s="273"/>
      <c r="F17" s="273"/>
      <c r="G17" s="273"/>
      <c r="H17" s="273"/>
      <c r="I17" s="278">
        <v>4105</v>
      </c>
      <c r="J17" s="110">
        <v>3558</v>
      </c>
      <c r="K17" s="279">
        <f t="shared" si="1"/>
        <v>86.67478684531059</v>
      </c>
      <c r="L17" s="274">
        <f t="shared" si="2"/>
        <v>-547</v>
      </c>
      <c r="M17" s="251"/>
      <c r="N17" s="251"/>
      <c r="O17" s="251"/>
      <c r="P17" s="251"/>
      <c r="Q17" s="250"/>
      <c r="R17" s="62"/>
      <c r="S17" s="62"/>
    </row>
    <row r="18" spans="1:19" ht="16.5" customHeight="1">
      <c r="A18" s="75" t="s">
        <v>167</v>
      </c>
      <c r="B18" s="276">
        <v>37.63</v>
      </c>
      <c r="C18" s="331">
        <v>0</v>
      </c>
      <c r="D18" s="273"/>
      <c r="E18" s="273"/>
      <c r="F18" s="273"/>
      <c r="G18" s="273"/>
      <c r="H18" s="273"/>
      <c r="I18" s="278">
        <v>4181</v>
      </c>
      <c r="J18" s="110">
        <v>0</v>
      </c>
      <c r="K18" s="279">
        <f t="shared" si="1"/>
        <v>0</v>
      </c>
      <c r="L18" s="274">
        <f t="shared" si="2"/>
        <v>-4181</v>
      </c>
      <c r="M18" s="251"/>
      <c r="N18" s="251"/>
      <c r="O18" s="251"/>
      <c r="P18" s="251"/>
      <c r="Q18" s="250"/>
      <c r="R18" s="62"/>
      <c r="S18" s="62"/>
    </row>
    <row r="19" spans="1:19" ht="16.5" customHeight="1">
      <c r="A19" s="75" t="s">
        <v>173</v>
      </c>
      <c r="B19" s="276">
        <v>7.8</v>
      </c>
      <c r="C19" s="331">
        <v>12.85</v>
      </c>
      <c r="D19" s="273"/>
      <c r="E19" s="273"/>
      <c r="F19" s="273"/>
      <c r="G19" s="273"/>
      <c r="H19" s="273"/>
      <c r="I19" s="278">
        <v>3900</v>
      </c>
      <c r="J19" s="110">
        <v>4283</v>
      </c>
      <c r="K19" s="279">
        <f t="shared" si="1"/>
        <v>109.82051282051282</v>
      </c>
      <c r="L19" s="274">
        <f t="shared" si="2"/>
        <v>383</v>
      </c>
      <c r="M19" s="251"/>
      <c r="N19" s="251"/>
      <c r="O19" s="251"/>
      <c r="P19" s="251"/>
      <c r="Q19" s="250"/>
      <c r="R19" s="62"/>
      <c r="S19" s="62"/>
    </row>
    <row r="20" spans="1:19" ht="16.5" customHeight="1">
      <c r="A20" s="75" t="s">
        <v>187</v>
      </c>
      <c r="B20" s="276"/>
      <c r="C20" s="331">
        <v>31.81</v>
      </c>
      <c r="D20" s="273"/>
      <c r="E20" s="273"/>
      <c r="F20" s="273"/>
      <c r="G20" s="273"/>
      <c r="H20" s="273"/>
      <c r="I20" s="278"/>
      <c r="J20" s="110">
        <v>3976</v>
      </c>
      <c r="K20" s="279"/>
      <c r="L20" s="274"/>
      <c r="M20" s="251"/>
      <c r="N20" s="251"/>
      <c r="O20" s="251"/>
      <c r="P20" s="251"/>
      <c r="Q20" s="250"/>
      <c r="R20" s="62"/>
      <c r="S20" s="62"/>
    </row>
    <row r="21" spans="1:19" ht="16.5" customHeight="1">
      <c r="A21" s="75" t="s">
        <v>188</v>
      </c>
      <c r="B21" s="276"/>
      <c r="C21" s="331">
        <v>41.23</v>
      </c>
      <c r="D21" s="273"/>
      <c r="E21" s="273"/>
      <c r="F21" s="273"/>
      <c r="G21" s="273"/>
      <c r="H21" s="273"/>
      <c r="I21" s="278"/>
      <c r="J21" s="110">
        <v>4123</v>
      </c>
      <c r="K21" s="279"/>
      <c r="L21" s="274"/>
      <c r="M21" s="251"/>
      <c r="N21" s="251"/>
      <c r="O21" s="251"/>
      <c r="P21" s="251"/>
      <c r="Q21" s="250"/>
      <c r="R21" s="62"/>
      <c r="S21" s="62"/>
    </row>
    <row r="22" spans="1:19" ht="16.5" customHeight="1">
      <c r="A22" s="75" t="s">
        <v>95</v>
      </c>
      <c r="B22" s="276">
        <v>423.17</v>
      </c>
      <c r="C22" s="276">
        <v>434.44</v>
      </c>
      <c r="D22" s="273">
        <f>C22/B22*100</f>
        <v>102.66323227071862</v>
      </c>
      <c r="E22" s="273">
        <f>C22-B22</f>
        <v>11.269999999999982</v>
      </c>
      <c r="F22" s="273"/>
      <c r="G22" s="273"/>
      <c r="H22" s="273"/>
      <c r="I22" s="278">
        <v>3648</v>
      </c>
      <c r="J22" s="110">
        <v>3949</v>
      </c>
      <c r="K22" s="279">
        <f t="shared" si="1"/>
        <v>108.25109649122805</v>
      </c>
      <c r="L22" s="274">
        <f t="shared" si="2"/>
        <v>301</v>
      </c>
      <c r="M22" s="251"/>
      <c r="N22" s="251"/>
      <c r="O22" s="251"/>
      <c r="P22" s="251"/>
      <c r="Q22" s="250"/>
      <c r="R22" s="62"/>
      <c r="S22" s="62"/>
    </row>
    <row r="23" spans="1:19" ht="16.5" customHeight="1">
      <c r="A23" s="75" t="s">
        <v>108</v>
      </c>
      <c r="B23" s="283">
        <f>B22+B11</f>
        <v>4038.72</v>
      </c>
      <c r="C23" s="282">
        <f>C11+C22</f>
        <v>4257.119</v>
      </c>
      <c r="D23" s="273">
        <f>C23/B23*100</f>
        <v>105.40762914982965</v>
      </c>
      <c r="E23" s="273">
        <f>C23-B23</f>
        <v>218.3989999999999</v>
      </c>
      <c r="F23" s="273">
        <f>F11+F22</f>
        <v>231.8</v>
      </c>
      <c r="G23" s="350">
        <f>G11+G22</f>
        <v>245</v>
      </c>
      <c r="H23" s="273">
        <f>G23-F23</f>
        <v>13.199999999999989</v>
      </c>
      <c r="I23" s="278">
        <v>5704</v>
      </c>
      <c r="J23" s="110">
        <v>5676</v>
      </c>
      <c r="K23" s="284">
        <f t="shared" si="1"/>
        <v>99.50911640953717</v>
      </c>
      <c r="L23" s="48">
        <f t="shared" si="2"/>
        <v>-28</v>
      </c>
      <c r="M23" s="251"/>
      <c r="N23" s="251"/>
      <c r="O23" s="251"/>
      <c r="P23" s="251"/>
      <c r="Q23" s="250"/>
      <c r="R23" s="62"/>
      <c r="S23" s="62"/>
    </row>
    <row r="24" spans="1:21" ht="16.5" customHeight="1">
      <c r="A24" s="252"/>
      <c r="B24" s="253"/>
      <c r="C24" s="212"/>
      <c r="D24" s="254"/>
      <c r="E24" s="254"/>
      <c r="F24" s="254"/>
      <c r="G24" s="254"/>
      <c r="H24" s="254"/>
      <c r="I24" s="255"/>
      <c r="J24" s="201"/>
      <c r="K24" s="212"/>
      <c r="L24" s="256"/>
      <c r="M24" s="257"/>
      <c r="N24" s="251"/>
      <c r="O24" s="251"/>
      <c r="P24" s="251"/>
      <c r="Q24" s="250"/>
      <c r="R24" s="62"/>
      <c r="S24" s="62"/>
      <c r="U24" s="28"/>
    </row>
    <row r="25" spans="1:21" ht="18">
      <c r="A25" s="258"/>
      <c r="B25" s="259"/>
      <c r="C25" s="260"/>
      <c r="D25" s="11"/>
      <c r="E25" s="11"/>
      <c r="F25" s="213"/>
      <c r="G25" s="261"/>
      <c r="H25" s="213"/>
      <c r="I25" s="262"/>
      <c r="J25" s="262"/>
      <c r="K25" s="213"/>
      <c r="L25" s="213"/>
      <c r="M25" s="11"/>
      <c r="N25" s="11"/>
      <c r="O25" s="11"/>
      <c r="P25" s="11"/>
      <c r="Q25" s="11"/>
      <c r="R25" s="28"/>
      <c r="S25" s="28"/>
      <c r="T25" s="28"/>
      <c r="U25" s="28"/>
    </row>
    <row r="26" spans="1:21" ht="18">
      <c r="A26" s="263"/>
      <c r="B26" s="11"/>
      <c r="C26" s="11" t="s">
        <v>2</v>
      </c>
      <c r="D26" s="11"/>
      <c r="E26" s="11"/>
      <c r="F26" s="259"/>
      <c r="G26" s="11"/>
      <c r="H26" s="11"/>
      <c r="I26" s="264"/>
      <c r="J26" s="264"/>
      <c r="K26" s="11"/>
      <c r="L26" s="11"/>
      <c r="M26" s="11"/>
      <c r="N26" s="11"/>
      <c r="O26" s="11"/>
      <c r="P26" s="11"/>
      <c r="Q26" s="11"/>
      <c r="R26" s="28"/>
      <c r="S26" s="28"/>
      <c r="T26" s="28"/>
      <c r="U26" s="28"/>
    </row>
    <row r="27" spans="1:21" ht="18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11"/>
      <c r="L27" s="11"/>
      <c r="M27" s="11"/>
      <c r="N27" s="11"/>
      <c r="O27" s="11"/>
      <c r="P27" s="11"/>
      <c r="Q27" s="11"/>
      <c r="R27" s="28"/>
      <c r="S27" s="28"/>
      <c r="T27" s="28"/>
      <c r="U27" s="28"/>
    </row>
    <row r="28" spans="1:21" ht="18">
      <c r="A28" s="26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8"/>
      <c r="S28" s="28"/>
      <c r="T28" s="28"/>
      <c r="U28" s="28"/>
    </row>
    <row r="29" spans="1:21" ht="18">
      <c r="A29" s="11"/>
      <c r="B29" s="11"/>
      <c r="C29" s="11"/>
      <c r="D29" s="11"/>
      <c r="E29" s="11"/>
      <c r="F29" s="11"/>
      <c r="G29" s="259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8"/>
      <c r="S29" s="28"/>
      <c r="T29" s="28"/>
      <c r="U29" s="28"/>
    </row>
    <row r="30" spans="1:21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28"/>
      <c r="S30" s="28"/>
      <c r="T30" s="28"/>
      <c r="U30" s="28"/>
    </row>
    <row r="31" spans="1:21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28"/>
      <c r="S31" s="28"/>
      <c r="T31" s="28"/>
      <c r="U31" s="28"/>
    </row>
    <row r="32" spans="1:21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28"/>
      <c r="S32" s="28"/>
      <c r="T32" s="28"/>
      <c r="U32" s="28"/>
    </row>
    <row r="33" spans="1:21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28"/>
      <c r="S33" s="28"/>
      <c r="T33" s="28"/>
      <c r="U33" s="28"/>
    </row>
    <row r="34" spans="1:21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28"/>
      <c r="S34" s="28"/>
      <c r="T34" s="28"/>
      <c r="U34" s="28"/>
    </row>
    <row r="35" spans="1:21" ht="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28"/>
      <c r="S35" s="28"/>
      <c r="T35" s="28"/>
      <c r="U35" s="28"/>
    </row>
    <row r="36" spans="1:21" ht="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28"/>
      <c r="S36" s="28"/>
      <c r="T36" s="28"/>
      <c r="U36" s="28"/>
    </row>
    <row r="37" spans="1:21" ht="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28"/>
      <c r="S37" s="28"/>
      <c r="T37" s="28"/>
      <c r="U37" s="28"/>
    </row>
    <row r="38" spans="1:21" ht="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28"/>
      <c r="S38" s="28"/>
      <c r="T38" s="28"/>
      <c r="U38" s="28"/>
    </row>
    <row r="39" spans="1:21" ht="1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28"/>
      <c r="S39" s="28"/>
      <c r="T39" s="28"/>
      <c r="U39" s="28"/>
    </row>
    <row r="40" spans="1:21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28"/>
      <c r="S40" s="28"/>
      <c r="T40" s="28"/>
      <c r="U40" s="28"/>
    </row>
    <row r="41" spans="1:21" ht="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28"/>
      <c r="S41" s="28"/>
      <c r="T41" s="28"/>
      <c r="U41" s="28"/>
    </row>
    <row r="42" spans="1:21" ht="1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28"/>
      <c r="S42" s="28"/>
      <c r="T42" s="28"/>
      <c r="U42" s="28"/>
    </row>
    <row r="43" spans="1:21" ht="1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28"/>
      <c r="S43" s="28"/>
      <c r="T43" s="28"/>
      <c r="U43" s="28"/>
    </row>
    <row r="44" spans="1:21" ht="1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28"/>
      <c r="S44" s="28"/>
      <c r="T44" s="28"/>
      <c r="U44" s="28"/>
    </row>
    <row r="45" spans="1:21" ht="1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28"/>
      <c r="S45" s="28"/>
      <c r="T45" s="28"/>
      <c r="U45" s="28"/>
    </row>
    <row r="46" spans="1:21" ht="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28"/>
      <c r="S46" s="28"/>
      <c r="T46" s="28"/>
      <c r="U46" s="28"/>
    </row>
    <row r="47" spans="1:21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28"/>
      <c r="S47" s="28"/>
      <c r="T47" s="28"/>
      <c r="U47" s="28"/>
    </row>
    <row r="48" spans="1:21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28"/>
      <c r="S48" s="28"/>
      <c r="T48" s="28"/>
      <c r="U48" s="28"/>
    </row>
    <row r="49" spans="1:17" ht="15">
      <c r="A49" s="94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5">
      <c r="A50" s="9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5">
      <c r="A51" s="9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5">
      <c r="A52" s="94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</sheetData>
  <sheetProtection/>
  <mergeCells count="21">
    <mergeCell ref="A1:L1"/>
    <mergeCell ref="A2:L2"/>
    <mergeCell ref="A4:A6"/>
    <mergeCell ref="B5:B6"/>
    <mergeCell ref="C5:C6"/>
    <mergeCell ref="E5:E6"/>
    <mergeCell ref="H6:H7"/>
    <mergeCell ref="R4:S4"/>
    <mergeCell ref="F5:H5"/>
    <mergeCell ref="I5:I6"/>
    <mergeCell ref="I4:Q4"/>
    <mergeCell ref="K5:K6"/>
    <mergeCell ref="F4:H4"/>
    <mergeCell ref="J5:J6"/>
    <mergeCell ref="G6:G7"/>
    <mergeCell ref="L5:L6"/>
    <mergeCell ref="F6:F7"/>
    <mergeCell ref="M5:M6"/>
    <mergeCell ref="D5:D6"/>
    <mergeCell ref="O5:O6"/>
    <mergeCell ref="B4:E4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4"/>
  <sheetViews>
    <sheetView view="pageBreakPreview" zoomScale="60" zoomScaleNormal="55" zoomScalePageLayoutView="0" workbookViewId="0" topLeftCell="A1">
      <pane xSplit="1" ySplit="6" topLeftCell="B7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M16" sqref="M16"/>
    </sheetView>
  </sheetViews>
  <sheetFormatPr defaultColWidth="9.00390625" defaultRowHeight="12.75"/>
  <cols>
    <col min="1" max="1" width="39.125" style="0" customWidth="1"/>
    <col min="2" max="2" width="14.875" style="0" customWidth="1"/>
    <col min="3" max="3" width="15.875" style="0" customWidth="1"/>
    <col min="4" max="5" width="13.75390625" style="0" customWidth="1"/>
    <col min="6" max="6" width="13.75390625" style="0" hidden="1" customWidth="1"/>
    <col min="7" max="7" width="4.00390625" style="0" hidden="1" customWidth="1"/>
    <col min="8" max="10" width="13.75390625" style="0" customWidth="1"/>
    <col min="11" max="11" width="16.25390625" style="0" customWidth="1"/>
    <col min="12" max="12" width="16.125" style="0" customWidth="1"/>
    <col min="13" max="13" width="15.875" style="0" customWidth="1"/>
    <col min="14" max="15" width="13.75390625" style="0" customWidth="1"/>
    <col min="16" max="16" width="13.25390625" style="0" hidden="1" customWidth="1"/>
    <col min="17" max="17" width="11.00390625" style="0" hidden="1" customWidth="1"/>
  </cols>
  <sheetData>
    <row r="1" spans="1:17" ht="30">
      <c r="A1" s="445" t="s">
        <v>11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5" ht="23.25">
      <c r="A2" s="6"/>
      <c r="B2" s="6"/>
      <c r="C2" s="6"/>
      <c r="D2" s="6"/>
      <c r="E2" s="6"/>
      <c r="F2" s="6"/>
      <c r="G2" s="6"/>
      <c r="H2" s="6"/>
      <c r="I2" s="10"/>
      <c r="J2" s="10"/>
      <c r="K2" s="10"/>
      <c r="L2" s="10"/>
      <c r="M2" s="10"/>
      <c r="N2" s="6"/>
      <c r="O2" s="10"/>
    </row>
    <row r="3" spans="1:17" ht="23.25" customHeight="1">
      <c r="A3" s="446" t="s">
        <v>79</v>
      </c>
      <c r="B3" s="449" t="s">
        <v>41</v>
      </c>
      <c r="C3" s="450"/>
      <c r="D3" s="450"/>
      <c r="E3" s="450"/>
      <c r="F3" s="139"/>
      <c r="G3" s="140"/>
      <c r="H3" s="449" t="s">
        <v>44</v>
      </c>
      <c r="I3" s="450"/>
      <c r="J3" s="450"/>
      <c r="K3" s="450"/>
      <c r="L3" s="449" t="s">
        <v>45</v>
      </c>
      <c r="M3" s="450"/>
      <c r="N3" s="450"/>
      <c r="O3" s="450"/>
      <c r="P3" s="13"/>
      <c r="Q3" s="12"/>
    </row>
    <row r="4" spans="1:22" ht="23.25">
      <c r="A4" s="447"/>
      <c r="B4" s="141"/>
      <c r="C4" s="141"/>
      <c r="D4" s="141" t="s">
        <v>176</v>
      </c>
      <c r="E4" s="141" t="s">
        <v>176</v>
      </c>
      <c r="F4" s="453" t="s">
        <v>51</v>
      </c>
      <c r="G4" s="454"/>
      <c r="H4" s="141"/>
      <c r="I4" s="141"/>
      <c r="J4" s="141" t="s">
        <v>176</v>
      </c>
      <c r="K4" s="141" t="s">
        <v>176</v>
      </c>
      <c r="L4" s="143"/>
      <c r="M4" s="141"/>
      <c r="N4" s="141" t="s">
        <v>176</v>
      </c>
      <c r="O4" s="141" t="s">
        <v>176</v>
      </c>
      <c r="P4" s="451" t="s">
        <v>51</v>
      </c>
      <c r="Q4" s="452"/>
      <c r="R4" s="63"/>
      <c r="S4" s="63"/>
      <c r="T4" s="63"/>
      <c r="U4" s="63"/>
      <c r="V4" s="63"/>
    </row>
    <row r="5" spans="1:22" ht="23.25">
      <c r="A5" s="447"/>
      <c r="B5" s="141"/>
      <c r="C5" s="141"/>
      <c r="D5" s="141" t="s">
        <v>43</v>
      </c>
      <c r="E5" s="141" t="s">
        <v>42</v>
      </c>
      <c r="F5" s="144"/>
      <c r="G5" s="145"/>
      <c r="H5" s="141"/>
      <c r="I5" s="141"/>
      <c r="J5" s="141" t="s">
        <v>43</v>
      </c>
      <c r="K5" s="141" t="s">
        <v>42</v>
      </c>
      <c r="L5" s="141"/>
      <c r="M5" s="141"/>
      <c r="N5" s="141" t="s">
        <v>43</v>
      </c>
      <c r="O5" s="141" t="s">
        <v>42</v>
      </c>
      <c r="P5" s="16"/>
      <c r="Q5" s="17"/>
      <c r="R5" s="63"/>
      <c r="S5" s="63"/>
      <c r="T5" s="63"/>
      <c r="U5" s="63"/>
      <c r="V5" s="63"/>
    </row>
    <row r="6" spans="1:22" ht="23.25">
      <c r="A6" s="448"/>
      <c r="B6" s="141" t="s">
        <v>170</v>
      </c>
      <c r="C6" s="141" t="s">
        <v>176</v>
      </c>
      <c r="D6" s="141" t="s">
        <v>170</v>
      </c>
      <c r="E6" s="141" t="s">
        <v>170</v>
      </c>
      <c r="F6" s="141" t="s">
        <v>22</v>
      </c>
      <c r="G6" s="142" t="s">
        <v>40</v>
      </c>
      <c r="H6" s="141" t="s">
        <v>170</v>
      </c>
      <c r="I6" s="141" t="s">
        <v>174</v>
      </c>
      <c r="J6" s="141" t="s">
        <v>170</v>
      </c>
      <c r="K6" s="141" t="s">
        <v>170</v>
      </c>
      <c r="L6" s="141" t="s">
        <v>169</v>
      </c>
      <c r="M6" s="141" t="s">
        <v>176</v>
      </c>
      <c r="N6" s="141" t="s">
        <v>170</v>
      </c>
      <c r="O6" s="141" t="s">
        <v>170</v>
      </c>
      <c r="P6" s="2" t="s">
        <v>22</v>
      </c>
      <c r="Q6" s="20" t="s">
        <v>40</v>
      </c>
      <c r="R6" s="64"/>
      <c r="S6" s="64"/>
      <c r="T6" s="64"/>
      <c r="U6" s="63"/>
      <c r="V6" s="63"/>
    </row>
    <row r="7" spans="1:22" ht="23.25">
      <c r="A7" s="51" t="s">
        <v>83</v>
      </c>
      <c r="B7" s="127">
        <v>321</v>
      </c>
      <c r="C7" s="127">
        <v>295</v>
      </c>
      <c r="D7" s="129">
        <f>C7-B7</f>
        <v>-26</v>
      </c>
      <c r="E7" s="138">
        <f>C7/B7*100</f>
        <v>91.90031152647975</v>
      </c>
      <c r="F7" s="128">
        <v>7904</v>
      </c>
      <c r="G7" s="128">
        <v>6878</v>
      </c>
      <c r="H7" s="127">
        <v>92</v>
      </c>
      <c r="I7" s="127">
        <v>92</v>
      </c>
      <c r="J7" s="129">
        <f aca="true" t="shared" si="0" ref="J7:J22">I7-H7</f>
        <v>0</v>
      </c>
      <c r="K7" s="138">
        <f>I7/H7*100</f>
        <v>100</v>
      </c>
      <c r="L7" s="127">
        <v>0</v>
      </c>
      <c r="M7" s="127"/>
      <c r="N7" s="129">
        <f>M7-L7</f>
        <v>0</v>
      </c>
      <c r="O7" s="138" t="e">
        <f>M7/L7*100</f>
        <v>#DIV/0!</v>
      </c>
      <c r="P7" s="2">
        <v>8021</v>
      </c>
      <c r="Q7" s="19">
        <v>8992</v>
      </c>
      <c r="R7" s="64"/>
      <c r="S7" s="64"/>
      <c r="T7" s="64"/>
      <c r="U7" s="63"/>
      <c r="V7" s="63"/>
    </row>
    <row r="8" spans="1:22" ht="22.5" customHeight="1">
      <c r="A8" s="51" t="s">
        <v>96</v>
      </c>
      <c r="B8" s="127">
        <v>1502</v>
      </c>
      <c r="C8" s="127">
        <v>1535</v>
      </c>
      <c r="D8" s="129">
        <f>C8-B8</f>
        <v>33</v>
      </c>
      <c r="E8" s="138">
        <f>C8/B8*100</f>
        <v>102.1970705725699</v>
      </c>
      <c r="F8" s="128">
        <v>1692</v>
      </c>
      <c r="G8" s="128">
        <v>975</v>
      </c>
      <c r="H8" s="127">
        <v>440</v>
      </c>
      <c r="I8" s="127">
        <v>480</v>
      </c>
      <c r="J8" s="129">
        <f t="shared" si="0"/>
        <v>40</v>
      </c>
      <c r="K8" s="138">
        <f>I8/H8*100</f>
        <v>109.09090909090908</v>
      </c>
      <c r="L8" s="129">
        <v>190</v>
      </c>
      <c r="M8" s="129">
        <v>159</v>
      </c>
      <c r="N8" s="129">
        <f>M8-L8</f>
        <v>-31</v>
      </c>
      <c r="O8" s="138">
        <f>M8/L8*100</f>
        <v>83.6842105263158</v>
      </c>
      <c r="P8" s="2">
        <v>121</v>
      </c>
      <c r="Q8" s="19">
        <v>775</v>
      </c>
      <c r="R8" s="64"/>
      <c r="S8" s="64"/>
      <c r="T8" s="64"/>
      <c r="U8" s="63"/>
      <c r="V8" s="63"/>
    </row>
    <row r="9" spans="1:22" ht="27.75" customHeight="1">
      <c r="A9" s="51" t="s">
        <v>86</v>
      </c>
      <c r="B9" s="127">
        <v>333</v>
      </c>
      <c r="C9" s="127">
        <v>343</v>
      </c>
      <c r="D9" s="129">
        <f>C9-B9</f>
        <v>10</v>
      </c>
      <c r="E9" s="138">
        <f>C9/B9*100</f>
        <v>103.003003003003</v>
      </c>
      <c r="F9" s="128">
        <v>8953</v>
      </c>
      <c r="G9" s="128">
        <v>8329</v>
      </c>
      <c r="H9" s="127">
        <v>70</v>
      </c>
      <c r="I9" s="127">
        <v>75</v>
      </c>
      <c r="J9" s="129">
        <f t="shared" si="0"/>
        <v>5</v>
      </c>
      <c r="K9" s="138">
        <f>I9/H9*100</f>
        <v>107.14285714285714</v>
      </c>
      <c r="L9" s="127">
        <v>0</v>
      </c>
      <c r="M9" s="127"/>
      <c r="N9" s="129">
        <f>M9-L9</f>
        <v>0</v>
      </c>
      <c r="O9" s="138"/>
      <c r="P9" s="2">
        <v>7125</v>
      </c>
      <c r="Q9" s="19">
        <v>5431</v>
      </c>
      <c r="R9" s="64"/>
      <c r="S9" s="64"/>
      <c r="T9" s="64"/>
      <c r="U9" s="63"/>
      <c r="V9" s="63"/>
    </row>
    <row r="10" spans="1:22" ht="23.25">
      <c r="A10" s="89" t="s">
        <v>93</v>
      </c>
      <c r="B10" s="127">
        <f>SUM(B7:B9)</f>
        <v>2156</v>
      </c>
      <c r="C10" s="127">
        <f>SUM(C7:C9)</f>
        <v>2173</v>
      </c>
      <c r="D10" s="129">
        <f>C10-B10</f>
        <v>17</v>
      </c>
      <c r="E10" s="138">
        <f>C10/B10*100</f>
        <v>100.78849721706864</v>
      </c>
      <c r="F10" s="128"/>
      <c r="G10" s="128"/>
      <c r="H10" s="127">
        <f>SUM(H7:H9)</f>
        <v>602</v>
      </c>
      <c r="I10" s="127">
        <f>SUM(I7:I9)</f>
        <v>647</v>
      </c>
      <c r="J10" s="129">
        <f t="shared" si="0"/>
        <v>45</v>
      </c>
      <c r="K10" s="138">
        <f>I10/H10*100</f>
        <v>107.47508305647841</v>
      </c>
      <c r="L10" s="127">
        <f>SUM(L7:L9)</f>
        <v>190</v>
      </c>
      <c r="M10" s="127">
        <f>SUM(M7:M9)</f>
        <v>159</v>
      </c>
      <c r="N10" s="129">
        <f>M10-L10</f>
        <v>-31</v>
      </c>
      <c r="O10" s="138">
        <f>M10/L10*100</f>
        <v>83.6842105263158</v>
      </c>
      <c r="P10" s="2"/>
      <c r="Q10" s="19"/>
      <c r="R10" s="64"/>
      <c r="S10" s="64"/>
      <c r="T10" s="64"/>
      <c r="U10" s="63"/>
      <c r="V10" s="63"/>
    </row>
    <row r="11" spans="1:22" ht="23.25">
      <c r="A11" s="51" t="s">
        <v>111</v>
      </c>
      <c r="B11" s="127"/>
      <c r="C11" s="127"/>
      <c r="D11" s="129"/>
      <c r="E11" s="138"/>
      <c r="F11" s="128"/>
      <c r="G11" s="128"/>
      <c r="H11" s="127"/>
      <c r="I11" s="127"/>
      <c r="J11" s="129"/>
      <c r="K11" s="138"/>
      <c r="L11" s="127">
        <v>915</v>
      </c>
      <c r="M11" s="127">
        <v>841</v>
      </c>
      <c r="N11" s="129">
        <f>M11-L11</f>
        <v>-74</v>
      </c>
      <c r="O11" s="138">
        <f>M11/L11*100</f>
        <v>91.91256830601094</v>
      </c>
      <c r="P11" s="2"/>
      <c r="Q11" s="19"/>
      <c r="R11" s="64"/>
      <c r="S11" s="64"/>
      <c r="T11" s="64"/>
      <c r="U11" s="63"/>
      <c r="V11" s="63"/>
    </row>
    <row r="12" spans="1:22" ht="23.25">
      <c r="A12" s="51" t="s">
        <v>112</v>
      </c>
      <c r="B12" s="127">
        <v>0</v>
      </c>
      <c r="C12" s="127">
        <v>18</v>
      </c>
      <c r="D12" s="129"/>
      <c r="E12" s="138"/>
      <c r="F12" s="128"/>
      <c r="G12" s="128"/>
      <c r="H12" s="127"/>
      <c r="I12" s="127">
        <v>17</v>
      </c>
      <c r="J12" s="129"/>
      <c r="K12" s="138"/>
      <c r="L12" s="127"/>
      <c r="M12" s="127"/>
      <c r="N12" s="129"/>
      <c r="O12" s="138"/>
      <c r="P12" s="2"/>
      <c r="Q12" s="19"/>
      <c r="R12" s="64"/>
      <c r="S12" s="64"/>
      <c r="T12" s="64"/>
      <c r="U12" s="63"/>
      <c r="V12" s="63"/>
    </row>
    <row r="13" spans="1:22" ht="23.25">
      <c r="A13" s="51" t="s">
        <v>117</v>
      </c>
      <c r="B13" s="127">
        <v>50</v>
      </c>
      <c r="C13" s="127">
        <v>18</v>
      </c>
      <c r="D13" s="129"/>
      <c r="E13" s="138"/>
      <c r="F13" s="128"/>
      <c r="G13" s="128"/>
      <c r="H13" s="127">
        <v>10</v>
      </c>
      <c r="I13" s="127">
        <v>10</v>
      </c>
      <c r="J13" s="129">
        <f t="shared" si="0"/>
        <v>0</v>
      </c>
      <c r="K13" s="138">
        <f>I13/H13*100</f>
        <v>100</v>
      </c>
      <c r="L13" s="130"/>
      <c r="M13" s="127"/>
      <c r="N13" s="129"/>
      <c r="O13" s="138"/>
      <c r="P13" s="2"/>
      <c r="Q13" s="19"/>
      <c r="R13" s="64"/>
      <c r="S13" s="64"/>
      <c r="T13" s="64"/>
      <c r="U13" s="63"/>
      <c r="V13" s="63"/>
    </row>
    <row r="14" spans="1:22" ht="23.25">
      <c r="A14" s="51" t="s">
        <v>163</v>
      </c>
      <c r="B14" s="127">
        <v>10</v>
      </c>
      <c r="C14" s="127">
        <v>22</v>
      </c>
      <c r="D14" s="129"/>
      <c r="E14" s="138"/>
      <c r="F14" s="128"/>
      <c r="G14" s="128"/>
      <c r="H14" s="127">
        <v>3</v>
      </c>
      <c r="I14" s="127">
        <v>11</v>
      </c>
      <c r="J14" s="129">
        <f t="shared" si="0"/>
        <v>8</v>
      </c>
      <c r="K14" s="138">
        <f>I14/H14*100</f>
        <v>366.66666666666663</v>
      </c>
      <c r="L14" s="127"/>
      <c r="M14" s="127"/>
      <c r="N14" s="129"/>
      <c r="O14" s="138"/>
      <c r="P14" s="2"/>
      <c r="Q14" s="19"/>
      <c r="R14" s="64"/>
      <c r="S14" s="64"/>
      <c r="T14" s="64"/>
      <c r="U14" s="63"/>
      <c r="V14" s="63"/>
    </row>
    <row r="15" spans="1:22" ht="23.25">
      <c r="A15" s="51" t="s">
        <v>136</v>
      </c>
      <c r="B15" s="127"/>
      <c r="C15" s="127"/>
      <c r="D15" s="129"/>
      <c r="E15" s="138"/>
      <c r="F15" s="128"/>
      <c r="G15" s="128"/>
      <c r="H15" s="127"/>
      <c r="I15" s="127"/>
      <c r="J15" s="129">
        <f t="shared" si="0"/>
        <v>0</v>
      </c>
      <c r="K15" s="138"/>
      <c r="L15" s="130"/>
      <c r="M15" s="127"/>
      <c r="N15" s="129"/>
      <c r="O15" s="138"/>
      <c r="P15" s="2"/>
      <c r="Q15" s="19"/>
      <c r="R15" s="64"/>
      <c r="S15" s="64"/>
      <c r="T15" s="64"/>
      <c r="U15" s="63"/>
      <c r="V15" s="63"/>
    </row>
    <row r="16" spans="1:22" ht="23.25">
      <c r="A16" s="51" t="s">
        <v>124</v>
      </c>
      <c r="B16" s="127">
        <v>40</v>
      </c>
      <c r="C16" s="127">
        <v>45</v>
      </c>
      <c r="D16" s="129"/>
      <c r="E16" s="138"/>
      <c r="F16" s="128"/>
      <c r="G16" s="128"/>
      <c r="H16" s="127">
        <v>20</v>
      </c>
      <c r="I16" s="127">
        <v>25</v>
      </c>
      <c r="J16" s="129">
        <f t="shared" si="0"/>
        <v>5</v>
      </c>
      <c r="K16" s="138">
        <f>I16/H16*100</f>
        <v>125</v>
      </c>
      <c r="L16" s="130"/>
      <c r="M16" s="127"/>
      <c r="N16" s="129"/>
      <c r="O16" s="138"/>
      <c r="P16" s="2"/>
      <c r="Q16" s="19"/>
      <c r="R16" s="64"/>
      <c r="S16" s="64"/>
      <c r="T16" s="64"/>
      <c r="U16" s="63"/>
      <c r="V16" s="63"/>
    </row>
    <row r="17" spans="1:22" ht="23.25">
      <c r="A17" s="51" t="s">
        <v>167</v>
      </c>
      <c r="B17" s="127">
        <v>0</v>
      </c>
      <c r="C17" s="127">
        <v>0</v>
      </c>
      <c r="D17" s="129"/>
      <c r="E17" s="138"/>
      <c r="F17" s="128"/>
      <c r="G17" s="128"/>
      <c r="H17" s="127">
        <v>0</v>
      </c>
      <c r="I17" s="127">
        <v>0</v>
      </c>
      <c r="J17" s="129">
        <f t="shared" si="0"/>
        <v>0</v>
      </c>
      <c r="K17" s="138"/>
      <c r="L17" s="130"/>
      <c r="M17" s="127"/>
      <c r="N17" s="129"/>
      <c r="O17" s="138"/>
      <c r="P17" s="2"/>
      <c r="Q17" s="19"/>
      <c r="R17" s="64"/>
      <c r="S17" s="64"/>
      <c r="T17" s="64"/>
      <c r="U17" s="63"/>
      <c r="V17" s="63"/>
    </row>
    <row r="18" spans="1:22" ht="23.25">
      <c r="A18" s="51" t="s">
        <v>173</v>
      </c>
      <c r="B18" s="127">
        <v>40</v>
      </c>
      <c r="C18" s="127">
        <v>45</v>
      </c>
      <c r="D18" s="129"/>
      <c r="E18" s="138"/>
      <c r="F18" s="128"/>
      <c r="G18" s="128"/>
      <c r="H18" s="127">
        <v>3</v>
      </c>
      <c r="I18" s="127">
        <v>4</v>
      </c>
      <c r="J18" s="129">
        <f t="shared" si="0"/>
        <v>1</v>
      </c>
      <c r="K18" s="138"/>
      <c r="L18" s="130"/>
      <c r="M18" s="127"/>
      <c r="N18" s="129"/>
      <c r="O18" s="138"/>
      <c r="P18" s="2"/>
      <c r="Q18" s="19"/>
      <c r="R18" s="64"/>
      <c r="S18" s="64"/>
      <c r="T18" s="64"/>
      <c r="U18" s="63"/>
      <c r="V18" s="63"/>
    </row>
    <row r="19" spans="1:22" ht="23.25">
      <c r="A19" s="51" t="s">
        <v>187</v>
      </c>
      <c r="B19" s="127"/>
      <c r="C19" s="127">
        <v>17</v>
      </c>
      <c r="D19" s="129"/>
      <c r="E19" s="138"/>
      <c r="F19" s="128"/>
      <c r="G19" s="128"/>
      <c r="H19" s="127"/>
      <c r="I19" s="127">
        <v>14</v>
      </c>
      <c r="J19" s="129"/>
      <c r="K19" s="138"/>
      <c r="L19" s="130"/>
      <c r="M19" s="127"/>
      <c r="N19" s="129"/>
      <c r="O19" s="138"/>
      <c r="P19" s="2"/>
      <c r="Q19" s="19"/>
      <c r="R19" s="64"/>
      <c r="S19" s="64"/>
      <c r="T19" s="64"/>
      <c r="U19" s="63"/>
      <c r="V19" s="63"/>
    </row>
    <row r="20" spans="1:22" ht="23.25">
      <c r="A20" s="51" t="s">
        <v>188</v>
      </c>
      <c r="B20" s="127"/>
      <c r="C20" s="127">
        <v>18</v>
      </c>
      <c r="D20" s="129"/>
      <c r="E20" s="138"/>
      <c r="F20" s="128"/>
      <c r="G20" s="128"/>
      <c r="H20" s="127"/>
      <c r="I20" s="127">
        <v>10</v>
      </c>
      <c r="J20" s="129"/>
      <c r="K20" s="138"/>
      <c r="L20" s="130"/>
      <c r="M20" s="127"/>
      <c r="N20" s="129"/>
      <c r="O20" s="138"/>
      <c r="P20" s="2"/>
      <c r="Q20" s="19"/>
      <c r="R20" s="64"/>
      <c r="S20" s="64"/>
      <c r="T20" s="64"/>
      <c r="U20" s="63"/>
      <c r="V20" s="63"/>
    </row>
    <row r="21" spans="1:22" ht="23.25">
      <c r="A21" s="51" t="s">
        <v>97</v>
      </c>
      <c r="B21" s="127">
        <v>321</v>
      </c>
      <c r="C21" s="127">
        <v>301</v>
      </c>
      <c r="D21" s="129">
        <f>C21-B21</f>
        <v>-20</v>
      </c>
      <c r="E21" s="138">
        <f>C21/B21*100</f>
        <v>93.76947040498442</v>
      </c>
      <c r="F21" s="128"/>
      <c r="G21" s="128"/>
      <c r="H21" s="127">
        <v>117</v>
      </c>
      <c r="I21" s="127">
        <v>108</v>
      </c>
      <c r="J21" s="129">
        <f>I21-H21</f>
        <v>-9</v>
      </c>
      <c r="K21" s="138">
        <f>I21/H21*100</f>
        <v>92.3076923076923</v>
      </c>
      <c r="L21" s="127">
        <f>SUM(L11:L17)</f>
        <v>915</v>
      </c>
      <c r="M21" s="127">
        <f>SUM(M11:M16)</f>
        <v>841</v>
      </c>
      <c r="N21" s="129">
        <f>M21-L21</f>
        <v>-74</v>
      </c>
      <c r="O21" s="138">
        <f>M21/L21*100</f>
        <v>91.91256830601094</v>
      </c>
      <c r="P21" s="2"/>
      <c r="Q21" s="19"/>
      <c r="R21" s="64"/>
      <c r="S21" s="64"/>
      <c r="T21" s="64"/>
      <c r="U21" s="63"/>
      <c r="V21" s="63"/>
    </row>
    <row r="22" spans="1:22" ht="23.25">
      <c r="A22" s="51" t="s">
        <v>108</v>
      </c>
      <c r="B22" s="129">
        <f>B21+B10</f>
        <v>2477</v>
      </c>
      <c r="C22" s="157">
        <f>C10+C21</f>
        <v>2474</v>
      </c>
      <c r="D22" s="157">
        <f>C22-B22</f>
        <v>-3</v>
      </c>
      <c r="E22" s="138">
        <f>C22/B22*100</f>
        <v>99.87888574888979</v>
      </c>
      <c r="F22" s="158">
        <f>SUM(F6:F9)</f>
        <v>18549</v>
      </c>
      <c r="G22" s="128">
        <f>SUM(G6:G9)</f>
        <v>16182</v>
      </c>
      <c r="H22" s="207">
        <f>H10+H21</f>
        <v>719</v>
      </c>
      <c r="I22" s="202">
        <f>I10+I21</f>
        <v>755</v>
      </c>
      <c r="J22" s="197">
        <f t="shared" si="0"/>
        <v>36</v>
      </c>
      <c r="K22" s="203">
        <f>I22/H22*100</f>
        <v>105.00695410292072</v>
      </c>
      <c r="L22" s="204">
        <f>L10+L21</f>
        <v>1105</v>
      </c>
      <c r="M22" s="204">
        <f>M10+M21</f>
        <v>1000</v>
      </c>
      <c r="N22" s="197">
        <f>M22-L22</f>
        <v>-105</v>
      </c>
      <c r="O22" s="203">
        <f>M22/L22*100</f>
        <v>90.49773755656109</v>
      </c>
      <c r="P22" s="2"/>
      <c r="Q22" s="19"/>
      <c r="R22" s="64"/>
      <c r="S22" s="64"/>
      <c r="T22" s="64"/>
      <c r="U22" s="63"/>
      <c r="V22" s="63"/>
    </row>
    <row r="23" spans="1:22" ht="23.25">
      <c r="A23" s="196"/>
      <c r="B23" s="198"/>
      <c r="C23" s="198"/>
      <c r="D23" s="199"/>
      <c r="E23" s="200"/>
      <c r="F23" s="131"/>
      <c r="G23" s="131"/>
      <c r="H23" s="198"/>
      <c r="I23" s="198"/>
      <c r="J23" s="198"/>
      <c r="K23" s="209"/>
      <c r="L23" s="208"/>
      <c r="M23" s="198"/>
      <c r="N23" s="199"/>
      <c r="O23" s="210"/>
      <c r="P23" s="58">
        <f>SUM(P7:P9)</f>
        <v>15267</v>
      </c>
      <c r="Q23" s="59">
        <f>SUM(Q7:Q9)</f>
        <v>15198</v>
      </c>
      <c r="R23" s="64"/>
      <c r="S23" s="64"/>
      <c r="T23" s="64"/>
      <c r="U23" s="63"/>
      <c r="V23" s="63"/>
    </row>
    <row r="24" spans="1:22" ht="18">
      <c r="A24" s="195"/>
      <c r="B24" s="193"/>
      <c r="C24" s="193"/>
      <c r="D24" s="193"/>
      <c r="E24" s="193"/>
      <c r="F24" s="193"/>
      <c r="G24" s="193"/>
      <c r="H24" s="194"/>
      <c r="I24" s="206"/>
      <c r="J24" s="193"/>
      <c r="K24" s="193"/>
      <c r="L24" s="194"/>
      <c r="M24" s="206"/>
      <c r="N24" s="193"/>
      <c r="O24" s="205"/>
      <c r="P24" s="28"/>
      <c r="Q24" s="28"/>
      <c r="R24" s="64"/>
      <c r="S24" s="64"/>
      <c r="T24" s="64"/>
      <c r="U24" s="63"/>
      <c r="V24" s="63"/>
    </row>
    <row r="25" spans="1:22" ht="20.25">
      <c r="A25" s="28"/>
      <c r="B25" s="190"/>
      <c r="C25" s="187"/>
      <c r="D25" s="187" t="s">
        <v>185</v>
      </c>
      <c r="E25" s="191"/>
      <c r="F25" s="192"/>
      <c r="G25" s="191"/>
      <c r="H25" s="191"/>
      <c r="I25" s="187"/>
      <c r="J25" s="187"/>
      <c r="K25" s="187" t="s">
        <v>162</v>
      </c>
      <c r="L25" s="188" t="s">
        <v>161</v>
      </c>
      <c r="M25" s="189"/>
      <c r="N25" s="28"/>
      <c r="O25" s="28"/>
      <c r="P25" s="28"/>
      <c r="Q25" s="28"/>
      <c r="R25" s="64"/>
      <c r="S25" s="64"/>
      <c r="T25" s="64"/>
      <c r="U25" s="63"/>
      <c r="V25" s="63"/>
    </row>
    <row r="26" spans="1:22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64"/>
      <c r="S26" s="64"/>
      <c r="T26" s="64"/>
      <c r="U26" s="63"/>
      <c r="V26" s="63"/>
    </row>
    <row r="27" spans="1:22" ht="12.75">
      <c r="A27" s="28"/>
      <c r="B27" s="28"/>
      <c r="C27" s="28"/>
      <c r="D27" s="122"/>
      <c r="E27" s="28"/>
      <c r="F27" s="28"/>
      <c r="G27" s="28"/>
      <c r="H27" s="122"/>
      <c r="I27" s="28"/>
      <c r="J27" s="122"/>
      <c r="K27" s="28"/>
      <c r="L27" s="28"/>
      <c r="M27" s="28"/>
      <c r="N27" s="28"/>
      <c r="O27" s="28"/>
      <c r="P27" s="28"/>
      <c r="Q27" s="28"/>
      <c r="R27" s="64"/>
      <c r="S27" s="64"/>
      <c r="T27" s="64"/>
      <c r="U27" s="63"/>
      <c r="V27" s="63"/>
    </row>
    <row r="28" spans="1:17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ht="12.75">
      <c r="A214" s="28"/>
    </row>
  </sheetData>
  <sheetProtection/>
  <mergeCells count="7">
    <mergeCell ref="A1:Q1"/>
    <mergeCell ref="A3:A6"/>
    <mergeCell ref="L3:O3"/>
    <mergeCell ref="P4:Q4"/>
    <mergeCell ref="F4:G4"/>
    <mergeCell ref="B3:E3"/>
    <mergeCell ref="H3:K3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Normal="85" zoomScaleSheetLayoutView="100" zoomScalePageLayoutView="0" workbookViewId="0" topLeftCell="A1">
      <pane xSplit="1" ySplit="7" topLeftCell="R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3" sqref="L23"/>
    </sheetView>
  </sheetViews>
  <sheetFormatPr defaultColWidth="9.00390625" defaultRowHeight="12.75"/>
  <cols>
    <col min="1" max="1" width="27.625" style="0" customWidth="1"/>
    <col min="2" max="10" width="12.75390625" style="0" customWidth="1"/>
    <col min="11" max="11" width="14.00390625" style="0" customWidth="1"/>
    <col min="12" max="23" width="12.75390625" style="0" customWidth="1"/>
    <col min="24" max="24" width="14.75390625" style="0" customWidth="1"/>
  </cols>
  <sheetData>
    <row r="1" spans="1:31" ht="15.75">
      <c r="A1" s="470" t="s">
        <v>12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29"/>
      <c r="Z1" s="29"/>
      <c r="AA1" s="29"/>
      <c r="AB1" s="29"/>
      <c r="AC1" s="29"/>
      <c r="AD1" s="29"/>
      <c r="AE1" s="29"/>
    </row>
    <row r="2" spans="1:3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474"/>
      <c r="V3" s="474"/>
      <c r="W3" s="474"/>
      <c r="X3" s="474"/>
      <c r="Y3" s="29"/>
      <c r="Z3" s="29"/>
      <c r="AA3" s="29"/>
      <c r="AB3" s="29"/>
      <c r="AC3" s="29"/>
      <c r="AD3" s="29"/>
      <c r="AE3" s="29"/>
    </row>
    <row r="4" spans="1:31" ht="15.75">
      <c r="A4" s="443" t="s">
        <v>79</v>
      </c>
      <c r="B4" s="471" t="s">
        <v>172</v>
      </c>
      <c r="C4" s="472"/>
      <c r="D4" s="475"/>
      <c r="E4" s="472"/>
      <c r="F4" s="472"/>
      <c r="G4" s="455"/>
      <c r="H4" s="472" t="s">
        <v>46</v>
      </c>
      <c r="I4" s="472"/>
      <c r="J4" s="472"/>
      <c r="K4" s="472"/>
      <c r="L4" s="471" t="s">
        <v>94</v>
      </c>
      <c r="M4" s="472"/>
      <c r="N4" s="472"/>
      <c r="O4" s="472"/>
      <c r="P4" s="135" t="s">
        <v>106</v>
      </c>
      <c r="Q4" s="472" t="s">
        <v>47</v>
      </c>
      <c r="R4" s="472"/>
      <c r="S4" s="472"/>
      <c r="T4" s="472"/>
      <c r="U4" s="471" t="s">
        <v>48</v>
      </c>
      <c r="V4" s="472"/>
      <c r="W4" s="472"/>
      <c r="X4" s="473"/>
      <c r="Y4" s="29"/>
      <c r="Z4" s="29"/>
      <c r="AA4" s="29"/>
      <c r="AB4" s="29"/>
      <c r="AC4" s="29"/>
      <c r="AD4" s="29"/>
      <c r="AE4" s="29"/>
    </row>
    <row r="5" spans="1:31" ht="24.75" customHeight="1">
      <c r="A5" s="444"/>
      <c r="B5" s="468" t="s">
        <v>71</v>
      </c>
      <c r="C5" s="469"/>
      <c r="D5" s="464" t="s">
        <v>181</v>
      </c>
      <c r="E5" s="466" t="s">
        <v>72</v>
      </c>
      <c r="F5" s="467"/>
      <c r="G5" s="464" t="s">
        <v>182</v>
      </c>
      <c r="H5" s="455" t="s">
        <v>170</v>
      </c>
      <c r="I5" s="458" t="s">
        <v>174</v>
      </c>
      <c r="J5" s="461" t="s">
        <v>179</v>
      </c>
      <c r="K5" s="461" t="s">
        <v>183</v>
      </c>
      <c r="L5" s="455" t="s">
        <v>170</v>
      </c>
      <c r="M5" s="458" t="s">
        <v>174</v>
      </c>
      <c r="N5" s="461" t="s">
        <v>179</v>
      </c>
      <c r="O5" s="461" t="s">
        <v>183</v>
      </c>
      <c r="P5" s="166" t="s">
        <v>107</v>
      </c>
      <c r="Q5" s="455" t="s">
        <v>170</v>
      </c>
      <c r="R5" s="458" t="s">
        <v>174</v>
      </c>
      <c r="S5" s="461" t="s">
        <v>179</v>
      </c>
      <c r="T5" s="461" t="s">
        <v>183</v>
      </c>
      <c r="U5" s="455" t="s">
        <v>170</v>
      </c>
      <c r="V5" s="458" t="s">
        <v>174</v>
      </c>
      <c r="W5" s="461" t="s">
        <v>179</v>
      </c>
      <c r="X5" s="461" t="s">
        <v>183</v>
      </c>
      <c r="Y5" s="29"/>
      <c r="Z5" s="29"/>
      <c r="AA5" s="29"/>
      <c r="AB5" s="29"/>
      <c r="AC5" s="29"/>
      <c r="AD5" s="29"/>
      <c r="AE5" s="29"/>
    </row>
    <row r="6" spans="1:31" ht="24.75" customHeight="1">
      <c r="A6" s="444"/>
      <c r="B6" s="394">
        <v>2018</v>
      </c>
      <c r="C6" s="167">
        <v>2019</v>
      </c>
      <c r="D6" s="465"/>
      <c r="E6" s="395">
        <v>2018</v>
      </c>
      <c r="F6" s="395">
        <v>2019</v>
      </c>
      <c r="G6" s="465"/>
      <c r="H6" s="456"/>
      <c r="I6" s="459"/>
      <c r="J6" s="462"/>
      <c r="K6" s="462"/>
      <c r="L6" s="456"/>
      <c r="M6" s="459"/>
      <c r="N6" s="462"/>
      <c r="O6" s="462"/>
      <c r="P6" s="332" t="s">
        <v>174</v>
      </c>
      <c r="Q6" s="456"/>
      <c r="R6" s="459"/>
      <c r="S6" s="462"/>
      <c r="T6" s="462"/>
      <c r="U6" s="456"/>
      <c r="V6" s="459"/>
      <c r="W6" s="462"/>
      <c r="X6" s="462"/>
      <c r="Y6" s="29"/>
      <c r="Z6" s="29"/>
      <c r="AA6" s="29"/>
      <c r="AB6" s="29"/>
      <c r="AC6" s="29"/>
      <c r="AD6" s="29"/>
      <c r="AE6" s="29"/>
    </row>
    <row r="7" spans="1:31" ht="0.75" customHeight="1">
      <c r="A7" s="476"/>
      <c r="B7" s="168" t="s">
        <v>120</v>
      </c>
      <c r="C7" s="168" t="s">
        <v>123</v>
      </c>
      <c r="D7" s="168" t="s">
        <v>121</v>
      </c>
      <c r="E7" s="168" t="s">
        <v>120</v>
      </c>
      <c r="F7" s="168" t="s">
        <v>123</v>
      </c>
      <c r="G7" s="168" t="s">
        <v>120</v>
      </c>
      <c r="H7" s="457"/>
      <c r="I7" s="460"/>
      <c r="J7" s="463"/>
      <c r="K7" s="463"/>
      <c r="L7" s="457"/>
      <c r="M7" s="460"/>
      <c r="N7" s="463"/>
      <c r="O7" s="463"/>
      <c r="P7" s="167"/>
      <c r="Q7" s="457"/>
      <c r="R7" s="460"/>
      <c r="S7" s="463"/>
      <c r="T7" s="463"/>
      <c r="U7" s="457"/>
      <c r="V7" s="460"/>
      <c r="W7" s="463"/>
      <c r="X7" s="463"/>
      <c r="Y7" s="29"/>
      <c r="Z7" s="29"/>
      <c r="AA7" s="29"/>
      <c r="AB7" s="29"/>
      <c r="AC7" s="29"/>
      <c r="AD7" s="29"/>
      <c r="AE7" s="29"/>
    </row>
    <row r="8" spans="1:31" ht="15.75" customHeight="1">
      <c r="A8" s="376" t="s">
        <v>83</v>
      </c>
      <c r="B8" s="136"/>
      <c r="C8" s="136">
        <v>0</v>
      </c>
      <c r="D8" s="169" t="e">
        <f>C8/B8*100</f>
        <v>#DIV/0!</v>
      </c>
      <c r="E8" s="71">
        <v>0</v>
      </c>
      <c r="F8" s="71"/>
      <c r="G8" s="134"/>
      <c r="H8" s="136"/>
      <c r="I8" s="136"/>
      <c r="J8" s="134"/>
      <c r="K8" s="134">
        <f>I8-H8</f>
        <v>0</v>
      </c>
      <c r="L8" s="71"/>
      <c r="M8" s="71"/>
      <c r="N8" s="134"/>
      <c r="O8" s="134">
        <f>M8-L8</f>
        <v>0</v>
      </c>
      <c r="P8" s="134"/>
      <c r="Q8" s="71">
        <v>1</v>
      </c>
      <c r="R8" s="71">
        <v>1</v>
      </c>
      <c r="S8" s="134">
        <f>R8/Q8*100</f>
        <v>100</v>
      </c>
      <c r="T8" s="134">
        <f aca="true" t="shared" si="0" ref="T8:T13">R8-Q8</f>
        <v>0</v>
      </c>
      <c r="U8" s="136"/>
      <c r="V8" s="136"/>
      <c r="W8" s="169"/>
      <c r="X8" s="136">
        <f>V8-U8</f>
        <v>0</v>
      </c>
      <c r="Y8" s="29"/>
      <c r="Z8" s="29"/>
      <c r="AA8" s="29"/>
      <c r="AB8" s="29"/>
      <c r="AC8" s="29"/>
      <c r="AD8" s="29"/>
      <c r="AE8" s="29"/>
    </row>
    <row r="9" spans="1:31" ht="16.5" customHeight="1">
      <c r="A9" s="376" t="s">
        <v>98</v>
      </c>
      <c r="B9" s="170">
        <v>0</v>
      </c>
      <c r="C9" s="170">
        <v>0</v>
      </c>
      <c r="D9" s="134"/>
      <c r="E9" s="170"/>
      <c r="F9" s="170"/>
      <c r="G9" s="134"/>
      <c r="H9" s="71"/>
      <c r="I9" s="71"/>
      <c r="J9" s="134"/>
      <c r="K9" s="134">
        <f>I9-H9</f>
        <v>0</v>
      </c>
      <c r="L9" s="133">
        <v>0</v>
      </c>
      <c r="M9" s="133">
        <v>0</v>
      </c>
      <c r="N9" s="134" t="e">
        <f>M9/L9*100</f>
        <v>#DIV/0!</v>
      </c>
      <c r="O9" s="134">
        <f>M9-L9</f>
        <v>0</v>
      </c>
      <c r="P9" s="133">
        <v>0</v>
      </c>
      <c r="Q9" s="71">
        <v>0</v>
      </c>
      <c r="R9" s="71">
        <v>0</v>
      </c>
      <c r="S9" s="134" t="e">
        <f>R9/Q9*100</f>
        <v>#DIV/0!</v>
      </c>
      <c r="T9" s="134">
        <f t="shared" si="0"/>
        <v>0</v>
      </c>
      <c r="U9" s="136"/>
      <c r="V9" s="136"/>
      <c r="W9" s="169"/>
      <c r="X9" s="136">
        <f>V9-U9</f>
        <v>0</v>
      </c>
      <c r="Y9" s="29"/>
      <c r="Z9" s="29"/>
      <c r="AA9" s="29"/>
      <c r="AB9" s="29"/>
      <c r="AC9" s="29"/>
      <c r="AD9" s="29"/>
      <c r="AE9" s="29"/>
    </row>
    <row r="10" spans="1:31" ht="16.5" customHeight="1">
      <c r="A10" s="376" t="s">
        <v>99</v>
      </c>
      <c r="B10" s="71">
        <v>14</v>
      </c>
      <c r="C10" s="71">
        <v>10</v>
      </c>
      <c r="D10" s="134">
        <f>C10/B10*100</f>
        <v>71.42857142857143</v>
      </c>
      <c r="E10" s="71">
        <v>7</v>
      </c>
      <c r="F10" s="71">
        <v>7</v>
      </c>
      <c r="G10" s="134"/>
      <c r="H10" s="134"/>
      <c r="I10" s="134"/>
      <c r="J10" s="134"/>
      <c r="K10" s="134">
        <f>I10-H10</f>
        <v>0</v>
      </c>
      <c r="L10" s="71"/>
      <c r="M10" s="71"/>
      <c r="N10" s="134"/>
      <c r="O10" s="134">
        <f>M10-L10</f>
        <v>0</v>
      </c>
      <c r="P10" s="134"/>
      <c r="Q10" s="71">
        <v>0</v>
      </c>
      <c r="R10" s="71">
        <v>0</v>
      </c>
      <c r="S10" s="134" t="e">
        <f>R10/Q10*100</f>
        <v>#DIV/0!</v>
      </c>
      <c r="T10" s="134">
        <f t="shared" si="0"/>
        <v>0</v>
      </c>
      <c r="U10" s="136"/>
      <c r="V10" s="136"/>
      <c r="W10" s="169"/>
      <c r="X10" s="136">
        <f>V10-U10</f>
        <v>0</v>
      </c>
      <c r="Y10" s="29"/>
      <c r="Z10" s="29"/>
      <c r="AA10" s="29"/>
      <c r="AB10" s="29"/>
      <c r="AC10" s="29"/>
      <c r="AD10" s="29"/>
      <c r="AE10" s="29"/>
    </row>
    <row r="11" spans="1:31" ht="16.5" customHeight="1">
      <c r="A11" s="376" t="s">
        <v>100</v>
      </c>
      <c r="B11" s="170"/>
      <c r="C11" s="170"/>
      <c r="D11" s="171"/>
      <c r="E11" s="170"/>
      <c r="F11" s="170"/>
      <c r="G11" s="134"/>
      <c r="H11" s="134"/>
      <c r="I11" s="134"/>
      <c r="J11" s="134"/>
      <c r="K11" s="134">
        <f>I11-H11</f>
        <v>0</v>
      </c>
      <c r="L11" s="71"/>
      <c r="M11" s="71"/>
      <c r="N11" s="134"/>
      <c r="O11" s="134">
        <f>M11-L11</f>
        <v>0</v>
      </c>
      <c r="P11" s="134"/>
      <c r="Q11" s="71">
        <v>0</v>
      </c>
      <c r="R11" s="71">
        <v>0</v>
      </c>
      <c r="S11" s="134" t="e">
        <f>R11/Q11*100</f>
        <v>#DIV/0!</v>
      </c>
      <c r="T11" s="134">
        <f t="shared" si="0"/>
        <v>0</v>
      </c>
      <c r="U11" s="136"/>
      <c r="V11" s="136"/>
      <c r="W11" s="169"/>
      <c r="X11" s="136">
        <f>V11-U11</f>
        <v>0</v>
      </c>
      <c r="Y11" s="29"/>
      <c r="Z11" s="29"/>
      <c r="AA11" s="29"/>
      <c r="AB11" s="29"/>
      <c r="AC11" s="29"/>
      <c r="AD11" s="29"/>
      <c r="AE11" s="29"/>
    </row>
    <row r="12" spans="1:31" ht="16.5" customHeight="1">
      <c r="A12" s="376" t="s">
        <v>118</v>
      </c>
      <c r="B12" s="71">
        <v>0</v>
      </c>
      <c r="C12" s="71">
        <v>0</v>
      </c>
      <c r="D12" s="134"/>
      <c r="E12" s="71"/>
      <c r="F12" s="71"/>
      <c r="G12" s="134"/>
      <c r="H12" s="134"/>
      <c r="I12" s="134"/>
      <c r="J12" s="134"/>
      <c r="K12" s="134"/>
      <c r="L12" s="71"/>
      <c r="M12" s="71"/>
      <c r="N12" s="134"/>
      <c r="O12" s="134"/>
      <c r="P12" s="134"/>
      <c r="Q12" s="71"/>
      <c r="R12" s="71">
        <v>0</v>
      </c>
      <c r="S12" s="134"/>
      <c r="T12" s="134">
        <f t="shared" si="0"/>
        <v>0</v>
      </c>
      <c r="U12" s="136"/>
      <c r="V12" s="136"/>
      <c r="W12" s="169"/>
      <c r="X12" s="136"/>
      <c r="Y12" s="29"/>
      <c r="Z12" s="29"/>
      <c r="AA12" s="29"/>
      <c r="AB12" s="29"/>
      <c r="AC12" s="29"/>
      <c r="AD12" s="29"/>
      <c r="AE12" s="29"/>
    </row>
    <row r="13" spans="1:31" ht="16.5" customHeight="1">
      <c r="A13" s="376" t="s">
        <v>119</v>
      </c>
      <c r="B13" s="71"/>
      <c r="C13" s="71"/>
      <c r="D13" s="134"/>
      <c r="E13" s="71"/>
      <c r="F13" s="71"/>
      <c r="G13" s="134"/>
      <c r="H13" s="134"/>
      <c r="I13" s="134"/>
      <c r="J13" s="134"/>
      <c r="K13" s="134">
        <f>I13-H13</f>
        <v>0</v>
      </c>
      <c r="L13" s="71">
        <v>0</v>
      </c>
      <c r="M13" s="71">
        <v>0</v>
      </c>
      <c r="N13" s="134" t="e">
        <f>M13/L13*100</f>
        <v>#DIV/0!</v>
      </c>
      <c r="O13" s="134">
        <f>M13-L13</f>
        <v>0</v>
      </c>
      <c r="P13" s="133">
        <v>0</v>
      </c>
      <c r="Q13" s="71"/>
      <c r="R13" s="71">
        <v>0</v>
      </c>
      <c r="S13" s="134"/>
      <c r="T13" s="134">
        <f t="shared" si="0"/>
        <v>0</v>
      </c>
      <c r="U13" s="136"/>
      <c r="V13" s="136"/>
      <c r="W13" s="169"/>
      <c r="X13" s="136">
        <f>V13-U13</f>
        <v>0</v>
      </c>
      <c r="Y13" s="29"/>
      <c r="Z13" s="29"/>
      <c r="AA13" s="29"/>
      <c r="AB13" s="29"/>
      <c r="AC13" s="29"/>
      <c r="AD13" s="29"/>
      <c r="AE13" s="29"/>
    </row>
    <row r="14" spans="1:31" ht="16.5" customHeight="1">
      <c r="A14" s="75" t="s">
        <v>93</v>
      </c>
      <c r="B14" s="71">
        <f>SUM(B8:B10)</f>
        <v>14</v>
      </c>
      <c r="C14" s="71">
        <f>SUM(C8:C13)</f>
        <v>10</v>
      </c>
      <c r="D14" s="134"/>
      <c r="E14" s="71">
        <f>SUM(E8:E13)</f>
        <v>7</v>
      </c>
      <c r="F14" s="71">
        <f>SUM(F8:F12)</f>
        <v>7</v>
      </c>
      <c r="G14" s="134"/>
      <c r="H14" s="134"/>
      <c r="I14" s="134"/>
      <c r="J14" s="134"/>
      <c r="K14" s="134"/>
      <c r="L14" s="71">
        <f>SUM(L8:L13)</f>
        <v>0</v>
      </c>
      <c r="M14" s="71">
        <f>SUM(M8:M13)</f>
        <v>0</v>
      </c>
      <c r="N14" s="134" t="e">
        <f>M14/L14*100</f>
        <v>#DIV/0!</v>
      </c>
      <c r="O14" s="134">
        <f>M14-L14</f>
        <v>0</v>
      </c>
      <c r="P14" s="133">
        <f>SUM(P8:P13)</f>
        <v>0</v>
      </c>
      <c r="Q14" s="71">
        <f>SUM(Q8:Q13)</f>
        <v>1</v>
      </c>
      <c r="R14" s="71">
        <f>SUM(R8:R13)</f>
        <v>1</v>
      </c>
      <c r="S14" s="134"/>
      <c r="T14" s="134"/>
      <c r="U14" s="136"/>
      <c r="V14" s="136"/>
      <c r="W14" s="169"/>
      <c r="X14" s="136"/>
      <c r="Y14" s="29"/>
      <c r="Z14" s="29"/>
      <c r="AA14" s="29"/>
      <c r="AB14" s="29"/>
      <c r="AC14" s="29"/>
      <c r="AD14" s="29"/>
      <c r="AE14" s="29"/>
    </row>
    <row r="15" spans="1:31" ht="16.5" customHeight="1">
      <c r="A15" s="376" t="s">
        <v>125</v>
      </c>
      <c r="B15" s="71">
        <v>40</v>
      </c>
      <c r="C15" s="71">
        <v>40</v>
      </c>
      <c r="D15" s="134">
        <f>C15/B15*100</f>
        <v>100</v>
      </c>
      <c r="E15" s="71">
        <v>38</v>
      </c>
      <c r="F15" s="71">
        <v>44</v>
      </c>
      <c r="G15" s="134"/>
      <c r="H15" s="134"/>
      <c r="I15" s="134"/>
      <c r="J15" s="134"/>
      <c r="K15" s="134"/>
      <c r="L15" s="71"/>
      <c r="M15" s="71"/>
      <c r="N15" s="134"/>
      <c r="O15" s="134"/>
      <c r="P15" s="134"/>
      <c r="Q15" s="71"/>
      <c r="R15" s="71"/>
      <c r="S15" s="134"/>
      <c r="T15" s="134"/>
      <c r="U15" s="136"/>
      <c r="V15" s="136"/>
      <c r="W15" s="169"/>
      <c r="X15" s="136"/>
      <c r="Y15" s="29"/>
      <c r="Z15" s="29"/>
      <c r="AA15" s="29"/>
      <c r="AB15" s="29"/>
      <c r="AC15" s="29"/>
      <c r="AD15" s="29"/>
      <c r="AE15" s="29"/>
    </row>
    <row r="16" spans="1:31" ht="16.5" customHeight="1">
      <c r="A16" s="376" t="s">
        <v>189</v>
      </c>
      <c r="B16" s="71"/>
      <c r="C16" s="71"/>
      <c r="D16" s="134"/>
      <c r="E16" s="71"/>
      <c r="F16" s="71"/>
      <c r="G16" s="134"/>
      <c r="H16" s="134"/>
      <c r="I16" s="134"/>
      <c r="J16" s="134"/>
      <c r="K16" s="134"/>
      <c r="L16" s="71">
        <v>4</v>
      </c>
      <c r="M16" s="71">
        <v>13</v>
      </c>
      <c r="N16" s="134"/>
      <c r="O16" s="134"/>
      <c r="P16" s="133">
        <v>4</v>
      </c>
      <c r="Q16" s="71"/>
      <c r="R16" s="71"/>
      <c r="S16" s="134"/>
      <c r="T16" s="134"/>
      <c r="U16" s="136"/>
      <c r="V16" s="136"/>
      <c r="W16" s="169"/>
      <c r="X16" s="136"/>
      <c r="Y16" s="29"/>
      <c r="Z16" s="29"/>
      <c r="AA16" s="29"/>
      <c r="AB16" s="29"/>
      <c r="AC16" s="29"/>
      <c r="AD16" s="29"/>
      <c r="AE16" s="29"/>
    </row>
    <row r="17" spans="1:31" ht="16.5" customHeight="1">
      <c r="A17" s="376" t="s">
        <v>190</v>
      </c>
      <c r="B17" s="71"/>
      <c r="C17" s="71"/>
      <c r="D17" s="134"/>
      <c r="E17" s="71"/>
      <c r="F17" s="71"/>
      <c r="G17" s="134"/>
      <c r="H17" s="134"/>
      <c r="I17" s="134"/>
      <c r="J17" s="134"/>
      <c r="K17" s="134"/>
      <c r="L17" s="71">
        <v>1</v>
      </c>
      <c r="M17" s="71">
        <v>5</v>
      </c>
      <c r="N17" s="134"/>
      <c r="O17" s="134"/>
      <c r="P17" s="133">
        <v>1</v>
      </c>
      <c r="Q17" s="71"/>
      <c r="R17" s="71"/>
      <c r="S17" s="134"/>
      <c r="T17" s="134"/>
      <c r="U17" s="136"/>
      <c r="V17" s="136"/>
      <c r="W17" s="169"/>
      <c r="X17" s="136"/>
      <c r="Y17" s="29"/>
      <c r="Z17" s="29"/>
      <c r="AA17" s="29"/>
      <c r="AB17" s="29"/>
      <c r="AC17" s="29"/>
      <c r="AD17" s="29"/>
      <c r="AE17" s="29"/>
    </row>
    <row r="18" spans="1:31" ht="16.5" customHeight="1">
      <c r="A18" s="376" t="s">
        <v>126</v>
      </c>
      <c r="B18" s="71"/>
      <c r="C18" s="71"/>
      <c r="D18" s="134"/>
      <c r="E18" s="71"/>
      <c r="F18" s="71"/>
      <c r="G18" s="134"/>
      <c r="H18" s="134"/>
      <c r="I18" s="134"/>
      <c r="J18" s="134"/>
      <c r="K18" s="134"/>
      <c r="L18" s="71">
        <v>145</v>
      </c>
      <c r="M18" s="71">
        <v>0</v>
      </c>
      <c r="N18" s="134">
        <f>M18/L18*100</f>
        <v>0</v>
      </c>
      <c r="O18" s="134"/>
      <c r="P18" s="133">
        <v>0</v>
      </c>
      <c r="Q18" s="71"/>
      <c r="R18" s="71"/>
      <c r="S18" s="134"/>
      <c r="T18" s="134"/>
      <c r="U18" s="136"/>
      <c r="V18" s="136"/>
      <c r="W18" s="169"/>
      <c r="X18" s="136"/>
      <c r="Y18" s="29"/>
      <c r="Z18" s="29"/>
      <c r="AA18" s="29"/>
      <c r="AB18" s="29"/>
      <c r="AC18" s="29"/>
      <c r="AD18" s="29"/>
      <c r="AE18" s="29"/>
    </row>
    <row r="19" spans="1:31" ht="16.5" customHeight="1">
      <c r="A19" s="376" t="s">
        <v>167</v>
      </c>
      <c r="B19" s="71"/>
      <c r="C19" s="71"/>
      <c r="D19" s="134"/>
      <c r="E19" s="71"/>
      <c r="F19" s="71"/>
      <c r="G19" s="134"/>
      <c r="H19" s="134"/>
      <c r="I19" s="134"/>
      <c r="J19" s="134"/>
      <c r="K19" s="134"/>
      <c r="L19" s="71">
        <v>30</v>
      </c>
      <c r="M19" s="71">
        <v>20</v>
      </c>
      <c r="N19" s="134"/>
      <c r="O19" s="392"/>
      <c r="P19" s="133">
        <v>0</v>
      </c>
      <c r="Q19" s="71"/>
      <c r="R19" s="71"/>
      <c r="S19" s="134"/>
      <c r="T19" s="134"/>
      <c r="U19" s="136"/>
      <c r="V19" s="136"/>
      <c r="W19" s="169"/>
      <c r="X19" s="136"/>
      <c r="Y19" s="29"/>
      <c r="Z19" s="29"/>
      <c r="AA19" s="29"/>
      <c r="AB19" s="29"/>
      <c r="AC19" s="29"/>
      <c r="AD19" s="29"/>
      <c r="AE19" s="29"/>
    </row>
    <row r="20" spans="1:31" ht="16.5" customHeight="1">
      <c r="A20" s="376" t="s">
        <v>3</v>
      </c>
      <c r="B20" s="71"/>
      <c r="C20" s="71"/>
      <c r="D20" s="134"/>
      <c r="E20" s="71"/>
      <c r="F20" s="71"/>
      <c r="G20" s="134"/>
      <c r="H20" s="134"/>
      <c r="I20" s="134"/>
      <c r="J20" s="134"/>
      <c r="K20" s="134"/>
      <c r="L20" s="71">
        <v>11</v>
      </c>
      <c r="M20" s="71">
        <v>15</v>
      </c>
      <c r="N20" s="134"/>
      <c r="O20" s="392"/>
      <c r="P20" s="133">
        <v>4</v>
      </c>
      <c r="Q20" s="71"/>
      <c r="R20" s="71"/>
      <c r="S20" s="134"/>
      <c r="T20" s="134"/>
      <c r="U20" s="136"/>
      <c r="V20" s="136"/>
      <c r="W20" s="169"/>
      <c r="X20" s="136"/>
      <c r="Y20" s="29"/>
      <c r="Z20" s="29"/>
      <c r="AA20" s="29"/>
      <c r="AB20" s="29"/>
      <c r="AC20" s="29"/>
      <c r="AD20" s="29"/>
      <c r="AE20" s="29"/>
    </row>
    <row r="21" spans="1:31" ht="16.5" customHeight="1">
      <c r="A21" s="376" t="s">
        <v>4</v>
      </c>
      <c r="B21" s="71"/>
      <c r="C21" s="71"/>
      <c r="D21" s="134"/>
      <c r="E21" s="71"/>
      <c r="F21" s="71"/>
      <c r="G21" s="134"/>
      <c r="H21" s="134"/>
      <c r="I21" s="134"/>
      <c r="J21" s="134"/>
      <c r="K21" s="134"/>
      <c r="L21" s="71">
        <v>3</v>
      </c>
      <c r="M21" s="71">
        <v>15</v>
      </c>
      <c r="N21" s="134"/>
      <c r="O21" s="392"/>
      <c r="P21" s="133">
        <v>2</v>
      </c>
      <c r="Q21" s="71"/>
      <c r="R21" s="71"/>
      <c r="S21" s="134"/>
      <c r="T21" s="134"/>
      <c r="U21" s="136"/>
      <c r="V21" s="136"/>
      <c r="W21" s="169"/>
      <c r="X21" s="136"/>
      <c r="Y21" s="29"/>
      <c r="Z21" s="29"/>
      <c r="AA21" s="29"/>
      <c r="AB21" s="29"/>
      <c r="AC21" s="29"/>
      <c r="AD21" s="29"/>
      <c r="AE21" s="29"/>
    </row>
    <row r="22" spans="1:31" ht="16.5" customHeight="1">
      <c r="A22" s="376" t="s">
        <v>5</v>
      </c>
      <c r="B22" s="71"/>
      <c r="C22" s="71"/>
      <c r="D22" s="134"/>
      <c r="E22" s="71"/>
      <c r="F22" s="71"/>
      <c r="G22" s="134"/>
      <c r="H22" s="134"/>
      <c r="I22" s="134"/>
      <c r="J22" s="134"/>
      <c r="K22" s="134"/>
      <c r="L22" s="71">
        <v>5</v>
      </c>
      <c r="M22" s="71">
        <v>0</v>
      </c>
      <c r="N22" s="134"/>
      <c r="O22" s="392"/>
      <c r="P22" s="133"/>
      <c r="Q22" s="71"/>
      <c r="R22" s="71"/>
      <c r="S22" s="134"/>
      <c r="T22" s="134"/>
      <c r="U22" s="136"/>
      <c r="V22" s="136"/>
      <c r="W22" s="169"/>
      <c r="X22" s="136"/>
      <c r="Y22" s="29"/>
      <c r="Z22" s="29"/>
      <c r="AA22" s="29"/>
      <c r="AB22" s="29"/>
      <c r="AC22" s="29"/>
      <c r="AD22" s="29"/>
      <c r="AE22" s="29"/>
    </row>
    <row r="23" spans="1:31" ht="16.5" customHeight="1">
      <c r="A23" s="75" t="s">
        <v>97</v>
      </c>
      <c r="B23" s="71">
        <f>SUM(B15:B18)</f>
        <v>40</v>
      </c>
      <c r="C23" s="71">
        <f>SUM(C15:C18)</f>
        <v>40</v>
      </c>
      <c r="D23" s="134"/>
      <c r="E23" s="71">
        <f>SUM(E15:E18)</f>
        <v>38</v>
      </c>
      <c r="F23" s="71">
        <f>SUM(F15:F18)</f>
        <v>44</v>
      </c>
      <c r="G23" s="134"/>
      <c r="H23" s="134"/>
      <c r="I23" s="134"/>
      <c r="J23" s="134"/>
      <c r="K23" s="134"/>
      <c r="L23" s="71">
        <f>SUM(L15:L22)</f>
        <v>199</v>
      </c>
      <c r="M23" s="71">
        <f>SUM(M15:M22)</f>
        <v>68</v>
      </c>
      <c r="N23" s="134">
        <f>M23/L23*100</f>
        <v>34.17085427135678</v>
      </c>
      <c r="O23" s="134"/>
      <c r="P23" s="133">
        <f>SUM(P15:P21)</f>
        <v>11</v>
      </c>
      <c r="Q23" s="71">
        <v>0</v>
      </c>
      <c r="R23" s="71">
        <v>0</v>
      </c>
      <c r="S23" s="134"/>
      <c r="T23" s="134"/>
      <c r="U23" s="136"/>
      <c r="V23" s="136"/>
      <c r="W23" s="169"/>
      <c r="X23" s="136"/>
      <c r="Y23" s="29"/>
      <c r="Z23" s="29"/>
      <c r="AA23" s="29"/>
      <c r="AB23" s="29"/>
      <c r="AC23" s="29"/>
      <c r="AD23" s="29"/>
      <c r="AE23" s="29"/>
    </row>
    <row r="24" spans="1:31" ht="16.5" customHeight="1">
      <c r="A24" s="137" t="s">
        <v>101</v>
      </c>
      <c r="B24" s="71">
        <f>B14+B23</f>
        <v>54</v>
      </c>
      <c r="C24" s="71">
        <f>C14+C23</f>
        <v>50</v>
      </c>
      <c r="D24" s="134">
        <f>C24/B24*100</f>
        <v>92.5925925925926</v>
      </c>
      <c r="E24" s="71">
        <f>E14+E23</f>
        <v>45</v>
      </c>
      <c r="F24" s="71">
        <f>F14+F23</f>
        <v>51</v>
      </c>
      <c r="G24" s="134"/>
      <c r="H24" s="134">
        <f>SUM(H8:H13)</f>
        <v>0</v>
      </c>
      <c r="I24" s="134">
        <f>SUM(I8:I13)</f>
        <v>0</v>
      </c>
      <c r="J24" s="134"/>
      <c r="K24" s="134">
        <f>I24-H24</f>
        <v>0</v>
      </c>
      <c r="L24" s="24">
        <f>L14+L23</f>
        <v>199</v>
      </c>
      <c r="M24" s="24">
        <f>M14+M23</f>
        <v>68</v>
      </c>
      <c r="N24" s="134">
        <f>M24/L24*100</f>
        <v>34.17085427135678</v>
      </c>
      <c r="O24" s="134">
        <f>M24-L24</f>
        <v>-131</v>
      </c>
      <c r="P24" s="133">
        <f>P14+P23</f>
        <v>11</v>
      </c>
      <c r="Q24" s="24">
        <f>Q14+Q23</f>
        <v>1</v>
      </c>
      <c r="R24" s="24">
        <f>R14+R23</f>
        <v>1</v>
      </c>
      <c r="S24" s="134">
        <f>R24/Q24*100</f>
        <v>100</v>
      </c>
      <c r="T24" s="134">
        <f>R24-Q24</f>
        <v>0</v>
      </c>
      <c r="U24" s="136">
        <f>SUM(U8:U13)</f>
        <v>0</v>
      </c>
      <c r="V24" s="136">
        <f>SUM(V8:V13)</f>
        <v>0</v>
      </c>
      <c r="W24" s="169"/>
      <c r="X24" s="136">
        <f>V24-U24</f>
        <v>0</v>
      </c>
      <c r="Y24" s="29"/>
      <c r="Z24" s="29"/>
      <c r="AA24" s="29"/>
      <c r="AB24" s="29"/>
      <c r="AC24" s="29"/>
      <c r="AD24" s="29"/>
      <c r="AE24" s="29"/>
    </row>
    <row r="25" spans="1:31" ht="34.5" customHeight="1">
      <c r="A25" s="94"/>
      <c r="B25" s="29"/>
      <c r="C25" s="29"/>
      <c r="D25" s="29" t="s">
        <v>185</v>
      </c>
      <c r="E25" s="29"/>
      <c r="F25" s="29"/>
      <c r="G25" s="29"/>
      <c r="H25" s="65"/>
      <c r="I25" s="65" t="s">
        <v>90</v>
      </c>
      <c r="J25" s="65"/>
      <c r="K25" s="65"/>
      <c r="L25" s="66"/>
      <c r="M25" s="66"/>
      <c r="N25" s="67"/>
      <c r="O25" s="65"/>
      <c r="P25" s="65"/>
      <c r="Q25" s="67"/>
      <c r="R25" s="66"/>
      <c r="S25" s="67"/>
      <c r="T25" s="65"/>
      <c r="U25" s="68"/>
      <c r="V25" s="69"/>
      <c r="W25" s="68"/>
      <c r="X25" s="68"/>
      <c r="Y25" s="94"/>
      <c r="Z25" s="94"/>
      <c r="AA25" s="94"/>
      <c r="AB25" s="29"/>
      <c r="AC25" s="29"/>
      <c r="AD25" s="29"/>
      <c r="AE25" s="29"/>
    </row>
    <row r="26" spans="1:2" ht="12.75">
      <c r="A26" s="8"/>
      <c r="B26" s="8"/>
    </row>
    <row r="27" ht="12.75">
      <c r="H27" s="54"/>
    </row>
    <row r="28" spans="8:9" ht="12.75">
      <c r="H28" s="54"/>
      <c r="I28" s="54"/>
    </row>
    <row r="30" ht="12.75">
      <c r="I30" s="54"/>
    </row>
  </sheetData>
  <sheetProtection/>
  <mergeCells count="28">
    <mergeCell ref="A1:X1"/>
    <mergeCell ref="U4:X4"/>
    <mergeCell ref="H4:K4"/>
    <mergeCell ref="L4:O4"/>
    <mergeCell ref="Q4:T4"/>
    <mergeCell ref="U3:X3"/>
    <mergeCell ref="B4:G4"/>
    <mergeCell ref="A4:A7"/>
    <mergeCell ref="M5:M7"/>
    <mergeCell ref="L5:L7"/>
    <mergeCell ref="E5:F5"/>
    <mergeCell ref="B5:C5"/>
    <mergeCell ref="D5:D6"/>
    <mergeCell ref="X5:X7"/>
    <mergeCell ref="J5:J7"/>
    <mergeCell ref="K5:K7"/>
    <mergeCell ref="N5:N7"/>
    <mergeCell ref="O5:O7"/>
    <mergeCell ref="Q5:Q7"/>
    <mergeCell ref="R5:R7"/>
    <mergeCell ref="U5:U7"/>
    <mergeCell ref="V5:V7"/>
    <mergeCell ref="W5:W7"/>
    <mergeCell ref="G5:G6"/>
    <mergeCell ref="S5:S7"/>
    <mergeCell ref="T5:T7"/>
    <mergeCell ref="I5:I7"/>
    <mergeCell ref="H5:H7"/>
  </mergeCells>
  <printOptions/>
  <pageMargins left="0.5905511811023623" right="0.5905511811023623" top="0.984251968503937" bottom="0.7874015748031497" header="0.31496062992125984" footer="0.31496062992125984"/>
  <pageSetup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6"/>
  <sheetViews>
    <sheetView view="pageBreakPreview" zoomScale="130" zoomScaleNormal="115" zoomScaleSheetLayoutView="130"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7" sqref="F17"/>
    </sheetView>
  </sheetViews>
  <sheetFormatPr defaultColWidth="9.00390625" defaultRowHeight="12.75"/>
  <cols>
    <col min="1" max="1" width="24.875" style="0" customWidth="1"/>
    <col min="2" max="2" width="11.375" style="0" customWidth="1"/>
    <col min="3" max="3" width="9.875" style="0" bestFit="1" customWidth="1"/>
    <col min="4" max="4" width="9.25390625" style="0" bestFit="1" customWidth="1"/>
    <col min="5" max="6" width="9.875" style="0" bestFit="1" customWidth="1"/>
    <col min="7" max="7" width="9.25390625" style="0" bestFit="1" customWidth="1"/>
    <col min="9" max="9" width="10.625" style="0" customWidth="1"/>
  </cols>
  <sheetData>
    <row r="1" spans="1:16" ht="21" customHeight="1">
      <c r="A1" s="434" t="s">
        <v>13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21" customHeight="1">
      <c r="A2" s="29"/>
      <c r="B2" s="29"/>
      <c r="C2" s="29"/>
      <c r="D2" s="29"/>
      <c r="E2" s="29"/>
      <c r="F2" s="29"/>
      <c r="G2" s="29"/>
      <c r="H2" s="94"/>
      <c r="I2" s="94"/>
      <c r="J2" s="485"/>
      <c r="K2" s="485"/>
      <c r="L2" s="485"/>
      <c r="M2" s="485"/>
      <c r="N2" s="485"/>
      <c r="O2" s="485"/>
      <c r="P2" s="485"/>
    </row>
    <row r="3" spans="1:16" ht="14.25">
      <c r="A3" s="480" t="s">
        <v>79</v>
      </c>
      <c r="B3" s="477" t="s">
        <v>29</v>
      </c>
      <c r="C3" s="478"/>
      <c r="D3" s="478"/>
      <c r="E3" s="478"/>
      <c r="F3" s="478"/>
      <c r="G3" s="479"/>
      <c r="H3" s="477" t="s">
        <v>30</v>
      </c>
      <c r="I3" s="478"/>
      <c r="J3" s="478"/>
      <c r="K3" s="478"/>
      <c r="L3" s="478"/>
      <c r="M3" s="478"/>
      <c r="N3" s="478"/>
      <c r="O3" s="478"/>
      <c r="P3" s="479"/>
    </row>
    <row r="4" spans="1:16" ht="14.25">
      <c r="A4" s="481"/>
      <c r="B4" s="482" t="s">
        <v>31</v>
      </c>
      <c r="C4" s="483"/>
      <c r="D4" s="484"/>
      <c r="E4" s="477" t="s">
        <v>32</v>
      </c>
      <c r="F4" s="478"/>
      <c r="G4" s="479"/>
      <c r="H4" s="482" t="s">
        <v>31</v>
      </c>
      <c r="I4" s="483"/>
      <c r="J4" s="484"/>
      <c r="K4" s="477" t="s">
        <v>32</v>
      </c>
      <c r="L4" s="478"/>
      <c r="M4" s="479"/>
      <c r="N4" s="477" t="s">
        <v>146</v>
      </c>
      <c r="O4" s="478"/>
      <c r="P4" s="479"/>
    </row>
    <row r="5" spans="1:16" ht="12" customHeight="1">
      <c r="A5" s="481"/>
      <c r="B5" s="146" t="s">
        <v>170</v>
      </c>
      <c r="C5" s="146" t="s">
        <v>174</v>
      </c>
      <c r="D5" s="146" t="s">
        <v>33</v>
      </c>
      <c r="E5" s="146" t="s">
        <v>170</v>
      </c>
      <c r="F5" s="146" t="s">
        <v>174</v>
      </c>
      <c r="G5" s="146" t="s">
        <v>33</v>
      </c>
      <c r="H5" s="146" t="s">
        <v>170</v>
      </c>
      <c r="I5" s="146" t="s">
        <v>174</v>
      </c>
      <c r="J5" s="146" t="s">
        <v>33</v>
      </c>
      <c r="K5" s="146" t="s">
        <v>170</v>
      </c>
      <c r="L5" s="146" t="s">
        <v>174</v>
      </c>
      <c r="M5" s="146" t="s">
        <v>33</v>
      </c>
      <c r="N5" s="146" t="s">
        <v>170</v>
      </c>
      <c r="O5" s="146" t="s">
        <v>174</v>
      </c>
      <c r="P5" s="146" t="s">
        <v>147</v>
      </c>
    </row>
    <row r="6" spans="1:16" ht="15.75" customHeight="1">
      <c r="A6" s="147" t="s">
        <v>83</v>
      </c>
      <c r="B6" s="146">
        <v>538</v>
      </c>
      <c r="C6" s="146">
        <v>643</v>
      </c>
      <c r="D6" s="146">
        <f aca="true" t="shared" si="0" ref="D6:D16">C6-B6</f>
        <v>105</v>
      </c>
      <c r="E6" s="146"/>
      <c r="F6" s="146">
        <v>0</v>
      </c>
      <c r="G6" s="146">
        <f>F6-E6</f>
        <v>0</v>
      </c>
      <c r="H6" s="146"/>
      <c r="I6" s="146">
        <v>0</v>
      </c>
      <c r="J6" s="146">
        <f>I6-H6</f>
        <v>0</v>
      </c>
      <c r="K6" s="146">
        <v>0</v>
      </c>
      <c r="L6" s="146"/>
      <c r="M6" s="146">
        <f>L6-K6</f>
        <v>0</v>
      </c>
      <c r="N6" s="146"/>
      <c r="O6" s="146"/>
      <c r="P6" s="146"/>
    </row>
    <row r="7" spans="1:16" ht="15">
      <c r="A7" s="147" t="s">
        <v>99</v>
      </c>
      <c r="B7" s="148">
        <v>724</v>
      </c>
      <c r="C7" s="148">
        <v>804</v>
      </c>
      <c r="D7" s="148">
        <f t="shared" si="0"/>
        <v>80</v>
      </c>
      <c r="E7" s="148">
        <v>332</v>
      </c>
      <c r="F7" s="148">
        <v>288</v>
      </c>
      <c r="G7" s="148">
        <f>F7-E7</f>
        <v>-44</v>
      </c>
      <c r="H7" s="146">
        <v>1</v>
      </c>
      <c r="I7" s="146">
        <v>0</v>
      </c>
      <c r="J7" s="146">
        <f>I7-H7</f>
        <v>-1</v>
      </c>
      <c r="K7" s="146">
        <v>0</v>
      </c>
      <c r="L7" s="146">
        <v>0</v>
      </c>
      <c r="M7" s="146">
        <f>L7-K7</f>
        <v>0</v>
      </c>
      <c r="N7" s="146"/>
      <c r="O7" s="146"/>
      <c r="P7" s="146"/>
    </row>
    <row r="8" spans="1:16" ht="15">
      <c r="A8" s="147" t="s">
        <v>86</v>
      </c>
      <c r="B8" s="149">
        <v>425</v>
      </c>
      <c r="C8" s="149">
        <v>495</v>
      </c>
      <c r="D8" s="149">
        <f t="shared" si="0"/>
        <v>70</v>
      </c>
      <c r="E8" s="149"/>
      <c r="F8" s="149"/>
      <c r="G8" s="146">
        <f>F8-E8</f>
        <v>0</v>
      </c>
      <c r="H8" s="146">
        <v>0</v>
      </c>
      <c r="I8" s="146">
        <v>1</v>
      </c>
      <c r="J8" s="146">
        <f>I8-H8</f>
        <v>1</v>
      </c>
      <c r="K8" s="146"/>
      <c r="L8" s="146"/>
      <c r="M8" s="146">
        <f>L8-K8</f>
        <v>0</v>
      </c>
      <c r="N8" s="146"/>
      <c r="O8" s="146"/>
      <c r="P8" s="146"/>
    </row>
    <row r="9" spans="1:16" ht="15">
      <c r="A9" s="147" t="s">
        <v>116</v>
      </c>
      <c r="B9" s="150">
        <v>648</v>
      </c>
      <c r="C9" s="150">
        <v>730</v>
      </c>
      <c r="D9" s="150">
        <f>C9-B9</f>
        <v>82</v>
      </c>
      <c r="E9" s="150">
        <v>332</v>
      </c>
      <c r="F9" s="150">
        <v>288</v>
      </c>
      <c r="G9" s="150">
        <f>F9-E9</f>
        <v>-44</v>
      </c>
      <c r="H9" s="150">
        <f>SUM(H6:H8)</f>
        <v>1</v>
      </c>
      <c r="I9" s="150">
        <f>SUM(I6:I8)</f>
        <v>1</v>
      </c>
      <c r="J9" s="150">
        <v>0</v>
      </c>
      <c r="K9" s="150">
        <f>SUM(K6:K8)</f>
        <v>0</v>
      </c>
      <c r="L9" s="150">
        <f>SUM(L6:L8)</f>
        <v>0</v>
      </c>
      <c r="M9" s="150"/>
      <c r="N9" s="150">
        <f>SUM(N6:N8)</f>
        <v>0</v>
      </c>
      <c r="O9" s="150">
        <v>0</v>
      </c>
      <c r="P9" s="150"/>
    </row>
    <row r="10" spans="1:16" ht="15">
      <c r="A10" s="147" t="s">
        <v>111</v>
      </c>
      <c r="B10" s="146"/>
      <c r="C10" s="146"/>
      <c r="D10" s="146"/>
      <c r="E10" s="146">
        <v>522</v>
      </c>
      <c r="F10" s="146">
        <v>546</v>
      </c>
      <c r="G10" s="146">
        <f>F10-E10</f>
        <v>24</v>
      </c>
      <c r="H10" s="146"/>
      <c r="I10" s="146"/>
      <c r="J10" s="146"/>
      <c r="K10" s="146"/>
      <c r="L10" s="146"/>
      <c r="M10" s="146"/>
      <c r="N10" s="146">
        <v>0</v>
      </c>
      <c r="O10" s="146"/>
      <c r="P10" s="146"/>
    </row>
    <row r="11" spans="1:16" ht="15">
      <c r="A11" s="147" t="s">
        <v>112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>
        <f>SUM(L11:M11)</f>
        <v>0</v>
      </c>
      <c r="O11" s="146"/>
      <c r="P11" s="146"/>
    </row>
    <row r="12" spans="1:16" ht="15">
      <c r="A12" s="147" t="s">
        <v>136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>
        <f>SUM(L12:M12)</f>
        <v>0</v>
      </c>
      <c r="O12" s="146"/>
      <c r="P12" s="146"/>
    </row>
    <row r="13" spans="1:16" ht="15">
      <c r="A13" s="147" t="s">
        <v>117</v>
      </c>
      <c r="B13" s="146">
        <v>575</v>
      </c>
      <c r="C13" s="146">
        <v>0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>
        <f>SUM(L13:M13)</f>
        <v>0</v>
      </c>
      <c r="O13" s="146"/>
      <c r="P13" s="146"/>
    </row>
    <row r="14" spans="1:16" ht="15">
      <c r="A14" s="147" t="s">
        <v>133</v>
      </c>
      <c r="B14" s="146"/>
      <c r="C14" s="146"/>
      <c r="D14" s="146"/>
      <c r="E14" s="146"/>
      <c r="F14" s="146"/>
      <c r="G14" s="146"/>
      <c r="H14" s="146">
        <v>0</v>
      </c>
      <c r="I14" s="146"/>
      <c r="J14" s="146"/>
      <c r="K14" s="146"/>
      <c r="L14" s="146"/>
      <c r="M14" s="146"/>
      <c r="N14" s="146">
        <f>SUM(L14:M14)</f>
        <v>0</v>
      </c>
      <c r="O14" s="146"/>
      <c r="P14" s="146"/>
    </row>
    <row r="15" spans="1:16" ht="15">
      <c r="A15" s="151" t="s">
        <v>104</v>
      </c>
      <c r="B15" s="396">
        <v>536</v>
      </c>
      <c r="C15" s="396">
        <v>382</v>
      </c>
      <c r="D15" s="154">
        <f t="shared" si="0"/>
        <v>-154</v>
      </c>
      <c r="E15" s="146">
        <v>522</v>
      </c>
      <c r="F15" s="146">
        <v>546</v>
      </c>
      <c r="G15" s="150">
        <f>F15-E15</f>
        <v>24</v>
      </c>
      <c r="H15" s="146">
        <f>SUM(H10:H11)</f>
        <v>0</v>
      </c>
      <c r="I15" s="146">
        <f>SUM(I10:I11)</f>
        <v>0</v>
      </c>
      <c r="J15" s="146"/>
      <c r="K15" s="146">
        <f>SUM(K10:K11)</f>
        <v>0</v>
      </c>
      <c r="L15" s="146">
        <f>SUM(L10:L11)</f>
        <v>0</v>
      </c>
      <c r="M15" s="146"/>
      <c r="N15" s="146">
        <f>SUM(N10:N14)</f>
        <v>0</v>
      </c>
      <c r="O15" s="146"/>
      <c r="P15" s="146"/>
    </row>
    <row r="16" spans="1:16" ht="15">
      <c r="A16" s="152" t="s">
        <v>139</v>
      </c>
      <c r="B16" s="397">
        <v>640</v>
      </c>
      <c r="C16" s="153">
        <v>694</v>
      </c>
      <c r="D16" s="154">
        <f t="shared" si="0"/>
        <v>54</v>
      </c>
      <c r="E16" s="153">
        <v>477</v>
      </c>
      <c r="F16" s="153">
        <v>472</v>
      </c>
      <c r="G16" s="150">
        <f>F16-E16</f>
        <v>-5</v>
      </c>
      <c r="H16" s="154">
        <f>H9+H14</f>
        <v>1</v>
      </c>
      <c r="I16" s="154">
        <f>I9+I15</f>
        <v>1</v>
      </c>
      <c r="J16" s="154">
        <f>I16-H16</f>
        <v>0</v>
      </c>
      <c r="K16" s="154">
        <f>K9+K15</f>
        <v>0</v>
      </c>
      <c r="L16" s="154">
        <f>L9+L15</f>
        <v>0</v>
      </c>
      <c r="M16" s="150">
        <f>L16-K16</f>
        <v>0</v>
      </c>
      <c r="N16" s="154">
        <f>N9+N15</f>
        <v>0</v>
      </c>
      <c r="O16" s="154">
        <v>0</v>
      </c>
      <c r="P16" s="150"/>
    </row>
    <row r="17" spans="1:16" ht="15.75">
      <c r="A17" s="132"/>
      <c r="B17" s="386"/>
      <c r="C17" s="29"/>
      <c r="D17" s="29"/>
      <c r="E17" s="29"/>
      <c r="F17" s="29"/>
      <c r="G17" s="120"/>
      <c r="H17" s="94"/>
      <c r="I17" s="29"/>
      <c r="J17" s="29"/>
      <c r="K17" s="383"/>
      <c r="L17" s="383"/>
      <c r="M17" s="384"/>
      <c r="N17" s="29"/>
      <c r="O17" s="29"/>
      <c r="P17" s="29"/>
    </row>
    <row r="18" spans="1:16" ht="15">
      <c r="A18" s="132"/>
      <c r="B18" s="9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5">
      <c r="A19" s="132"/>
      <c r="B19" s="387"/>
      <c r="C19" s="29" t="s">
        <v>186</v>
      </c>
      <c r="D19" s="29"/>
      <c r="E19" s="29"/>
      <c r="F19" s="29"/>
      <c r="G19" s="120"/>
      <c r="H19" s="94"/>
      <c r="I19" s="29"/>
      <c r="J19" s="29"/>
      <c r="K19" s="29" t="s">
        <v>160</v>
      </c>
      <c r="L19" s="29"/>
      <c r="M19" s="29"/>
      <c r="N19" s="29"/>
      <c r="O19" s="29"/>
      <c r="P19" s="29"/>
    </row>
    <row r="20" spans="1:16" ht="15">
      <c r="A20" s="13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</sheetData>
  <sheetProtection/>
  <mergeCells count="10">
    <mergeCell ref="K4:M4"/>
    <mergeCell ref="A1:P1"/>
    <mergeCell ref="A3:A5"/>
    <mergeCell ref="B3:G3"/>
    <mergeCell ref="H3:P3"/>
    <mergeCell ref="B4:D4"/>
    <mergeCell ref="E4:G4"/>
    <mergeCell ref="H4:J4"/>
    <mergeCell ref="N4:P4"/>
    <mergeCell ref="J2:P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9.00390625" defaultRowHeight="12.75"/>
  <cols>
    <col min="1" max="1" width="24.125" style="0" customWidth="1"/>
    <col min="3" max="3" width="10.00390625" style="0" bestFit="1" customWidth="1"/>
    <col min="4" max="4" width="12.25390625" style="0" customWidth="1"/>
    <col min="5" max="5" width="9.875" style="0" bestFit="1" customWidth="1"/>
    <col min="6" max="6" width="10.00390625" style="0" bestFit="1" customWidth="1"/>
    <col min="7" max="7" width="12.00390625" style="0" customWidth="1"/>
    <col min="8" max="8" width="10.75390625" style="0" bestFit="1" customWidth="1"/>
    <col min="9" max="9" width="10.00390625" style="0" bestFit="1" customWidth="1"/>
    <col min="10" max="12" width="10.00390625" style="0" customWidth="1"/>
    <col min="13" max="13" width="11.25390625" style="0" customWidth="1"/>
    <col min="14" max="15" width="11.625" style="0" bestFit="1" customWidth="1"/>
    <col min="16" max="16" width="11.375" style="0" customWidth="1"/>
  </cols>
  <sheetData>
    <row r="1" spans="1:16" ht="21.75" customHeight="1">
      <c r="A1" s="489" t="s">
        <v>14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8:16" ht="12.75">
      <c r="H2" s="28"/>
      <c r="I2" s="28"/>
      <c r="J2" s="28"/>
      <c r="K2" s="28"/>
      <c r="L2" s="28"/>
      <c r="M2" s="494"/>
      <c r="N2" s="494"/>
      <c r="O2" s="494"/>
      <c r="P2" s="494"/>
    </row>
    <row r="3" spans="1:16" ht="18">
      <c r="A3" s="446" t="s">
        <v>79</v>
      </c>
      <c r="B3" s="487" t="s">
        <v>34</v>
      </c>
      <c r="C3" s="488"/>
      <c r="D3" s="488"/>
      <c r="E3" s="488"/>
      <c r="F3" s="488"/>
      <c r="G3" s="488"/>
      <c r="H3" s="487" t="s">
        <v>77</v>
      </c>
      <c r="I3" s="488"/>
      <c r="J3" s="488"/>
      <c r="K3" s="488"/>
      <c r="L3" s="488"/>
      <c r="M3" s="488"/>
      <c r="N3" s="488"/>
      <c r="O3" s="488"/>
      <c r="P3" s="490"/>
    </row>
    <row r="4" spans="1:16" ht="18">
      <c r="A4" s="447"/>
      <c r="B4" s="487" t="s">
        <v>35</v>
      </c>
      <c r="C4" s="488"/>
      <c r="D4" s="490"/>
      <c r="E4" s="487" t="s">
        <v>32</v>
      </c>
      <c r="F4" s="488"/>
      <c r="G4" s="488"/>
      <c r="H4" s="491" t="s">
        <v>148</v>
      </c>
      <c r="I4" s="492"/>
      <c r="J4" s="492"/>
      <c r="K4" s="492"/>
      <c r="L4" s="492"/>
      <c r="M4" s="493"/>
      <c r="N4" s="487" t="s">
        <v>146</v>
      </c>
      <c r="O4" s="488"/>
      <c r="P4" s="490"/>
    </row>
    <row r="5" spans="1:16" ht="18">
      <c r="A5" s="447"/>
      <c r="B5" s="2" t="s">
        <v>170</v>
      </c>
      <c r="C5" s="2" t="s">
        <v>174</v>
      </c>
      <c r="D5" s="2" t="s">
        <v>36</v>
      </c>
      <c r="E5" s="2" t="s">
        <v>170</v>
      </c>
      <c r="F5" s="2" t="s">
        <v>174</v>
      </c>
      <c r="G5" s="19" t="s">
        <v>36</v>
      </c>
      <c r="H5" s="2" t="s">
        <v>170</v>
      </c>
      <c r="I5" s="2" t="s">
        <v>174</v>
      </c>
      <c r="J5" s="2" t="s">
        <v>36</v>
      </c>
      <c r="K5" s="2" t="s">
        <v>170</v>
      </c>
      <c r="L5" s="2" t="s">
        <v>174</v>
      </c>
      <c r="M5" s="2" t="s">
        <v>36</v>
      </c>
      <c r="N5" s="2" t="s">
        <v>170</v>
      </c>
      <c r="O5" s="2" t="s">
        <v>174</v>
      </c>
      <c r="P5" s="2" t="s">
        <v>36</v>
      </c>
    </row>
    <row r="6" spans="1:16" ht="18">
      <c r="A6" s="376" t="s">
        <v>83</v>
      </c>
      <c r="B6" s="27"/>
      <c r="C6" s="27">
        <v>14</v>
      </c>
      <c r="D6" s="70"/>
      <c r="E6" s="27">
        <v>0</v>
      </c>
      <c r="F6" s="27">
        <v>0</v>
      </c>
      <c r="G6" s="27"/>
      <c r="H6" s="27">
        <v>2</v>
      </c>
      <c r="I6" s="27">
        <v>7</v>
      </c>
      <c r="J6" s="27">
        <f>I6/H6*100</f>
        <v>350</v>
      </c>
      <c r="K6" s="26"/>
      <c r="L6" s="26"/>
      <c r="M6" s="26" t="e">
        <f>L6/K6*100</f>
        <v>#DIV/0!</v>
      </c>
      <c r="N6" s="26"/>
      <c r="O6" s="26"/>
      <c r="P6" s="26"/>
    </row>
    <row r="7" spans="1:16" ht="18">
      <c r="A7" s="376" t="s">
        <v>84</v>
      </c>
      <c r="B7" s="27"/>
      <c r="C7" s="27"/>
      <c r="D7" s="70"/>
      <c r="E7" s="27"/>
      <c r="F7" s="27"/>
      <c r="G7" s="27"/>
      <c r="H7" s="27"/>
      <c r="I7" s="27"/>
      <c r="J7" s="27"/>
      <c r="K7" s="26"/>
      <c r="L7" s="26"/>
      <c r="M7" s="26"/>
      <c r="N7" s="26">
        <v>0</v>
      </c>
      <c r="O7" s="26"/>
      <c r="P7" s="26"/>
    </row>
    <row r="8" spans="1:16" ht="18">
      <c r="A8" s="376" t="s">
        <v>85</v>
      </c>
      <c r="B8" s="27">
        <v>189</v>
      </c>
      <c r="C8" s="27">
        <v>196</v>
      </c>
      <c r="D8" s="70">
        <f>C8/B8*100</f>
        <v>103.7037037037037</v>
      </c>
      <c r="E8" s="27"/>
      <c r="F8" s="27"/>
      <c r="G8" s="27"/>
      <c r="H8" s="27"/>
      <c r="I8" s="27">
        <v>0</v>
      </c>
      <c r="J8" s="27"/>
      <c r="K8" s="26">
        <v>102</v>
      </c>
      <c r="L8" s="26">
        <v>146</v>
      </c>
      <c r="M8" s="26">
        <f>L8/K8*100</f>
        <v>143.13725490196077</v>
      </c>
      <c r="N8" s="26">
        <v>0</v>
      </c>
      <c r="O8" s="26"/>
      <c r="P8" s="26"/>
    </row>
    <row r="9" spans="1:16" ht="18">
      <c r="A9" s="376" t="s">
        <v>86</v>
      </c>
      <c r="B9" s="27">
        <v>4</v>
      </c>
      <c r="C9" s="27">
        <v>1</v>
      </c>
      <c r="D9" s="70"/>
      <c r="E9" s="26"/>
      <c r="F9" s="26"/>
      <c r="G9" s="26"/>
      <c r="H9" s="27">
        <v>0</v>
      </c>
      <c r="I9" s="27"/>
      <c r="J9" s="27"/>
      <c r="K9" s="27"/>
      <c r="L9" s="27"/>
      <c r="M9" s="26"/>
      <c r="N9" s="27"/>
      <c r="O9" s="27"/>
      <c r="P9" s="26"/>
    </row>
    <row r="10" spans="1:16" ht="18">
      <c r="A10" s="376" t="s">
        <v>113</v>
      </c>
      <c r="B10" s="27"/>
      <c r="C10" s="27"/>
      <c r="D10" s="70"/>
      <c r="E10" s="26"/>
      <c r="F10" s="26"/>
      <c r="G10" s="26"/>
      <c r="H10" s="26">
        <v>0</v>
      </c>
      <c r="I10" s="26"/>
      <c r="J10" s="27"/>
      <c r="K10" s="26"/>
      <c r="L10" s="26"/>
      <c r="M10" s="26"/>
      <c r="N10" s="26"/>
      <c r="O10" s="26"/>
      <c r="P10" s="26"/>
    </row>
    <row r="11" spans="1:16" ht="18">
      <c r="A11" s="376" t="s">
        <v>114</v>
      </c>
      <c r="B11" s="27"/>
      <c r="C11" s="27"/>
      <c r="D11" s="70"/>
      <c r="E11" s="26"/>
      <c r="F11" s="26"/>
      <c r="G11" s="26"/>
      <c r="H11" s="26"/>
      <c r="I11" s="26"/>
      <c r="J11" s="27"/>
      <c r="K11" s="26"/>
      <c r="L11" s="26"/>
      <c r="M11" s="26"/>
      <c r="N11" s="26">
        <v>0</v>
      </c>
      <c r="O11" s="26"/>
      <c r="P11" s="26"/>
    </row>
    <row r="12" spans="1:16" ht="18">
      <c r="A12" s="377" t="s">
        <v>115</v>
      </c>
      <c r="B12" s="92">
        <f>SUM(B6:B11)</f>
        <v>193</v>
      </c>
      <c r="C12" s="92">
        <f>SUM(C6:C11)</f>
        <v>211</v>
      </c>
      <c r="D12" s="114">
        <f>C12/B12*100</f>
        <v>109.32642487046633</v>
      </c>
      <c r="E12" s="113">
        <f>SUM(E6:E11)</f>
        <v>0</v>
      </c>
      <c r="F12" s="113">
        <f>SUM(F6:F11)</f>
        <v>0</v>
      </c>
      <c r="G12" s="113"/>
      <c r="H12" s="113">
        <f>SUM(H6:H11)</f>
        <v>2</v>
      </c>
      <c r="I12" s="113">
        <f>SUM(I6:I10)</f>
        <v>7</v>
      </c>
      <c r="J12" s="27">
        <f>I12/H12*100</f>
        <v>350</v>
      </c>
      <c r="K12" s="113">
        <f>SUM(K6:K11)</f>
        <v>102</v>
      </c>
      <c r="L12" s="113">
        <f>SUM(L6:L10)</f>
        <v>146</v>
      </c>
      <c r="M12" s="113">
        <f>L12/K12*100</f>
        <v>143.13725490196077</v>
      </c>
      <c r="N12" s="113">
        <f>SUM(N6:N11)</f>
        <v>0</v>
      </c>
      <c r="O12" s="113">
        <f>SUM(O6:O11)</f>
        <v>0</v>
      </c>
      <c r="P12" s="113"/>
    </row>
    <row r="13" spans="1:16" ht="18">
      <c r="A13" s="376" t="s">
        <v>125</v>
      </c>
      <c r="B13" s="27"/>
      <c r="C13" s="27"/>
      <c r="D13" s="70"/>
      <c r="E13" s="26"/>
      <c r="F13" s="26"/>
      <c r="G13" s="26"/>
      <c r="H13" s="26"/>
      <c r="I13" s="26"/>
      <c r="J13" s="26"/>
      <c r="K13" s="26">
        <v>103</v>
      </c>
      <c r="L13" s="26">
        <v>30</v>
      </c>
      <c r="M13" s="26">
        <v>80</v>
      </c>
      <c r="N13" s="26"/>
      <c r="O13" s="26"/>
      <c r="P13" s="26"/>
    </row>
    <row r="14" spans="1:16" ht="18">
      <c r="A14" s="376" t="s">
        <v>112</v>
      </c>
      <c r="B14" s="27"/>
      <c r="C14" s="27">
        <v>11</v>
      </c>
      <c r="D14" s="70"/>
      <c r="E14" s="26"/>
      <c r="F14" s="26"/>
      <c r="G14" s="26"/>
      <c r="H14" s="26"/>
      <c r="I14" s="26">
        <v>11</v>
      </c>
      <c r="J14" s="26"/>
      <c r="K14" s="26"/>
      <c r="L14" s="26"/>
      <c r="M14" s="26"/>
      <c r="N14" s="26"/>
      <c r="O14" s="26"/>
      <c r="P14" s="26"/>
    </row>
    <row r="15" spans="1:16" ht="18">
      <c r="A15" s="376" t="s">
        <v>136</v>
      </c>
      <c r="B15" s="27"/>
      <c r="C15" s="27"/>
      <c r="D15" s="70"/>
      <c r="E15" s="26"/>
      <c r="F15" s="26"/>
      <c r="G15" s="26"/>
      <c r="H15" s="26"/>
      <c r="I15" s="26"/>
      <c r="J15" s="26"/>
      <c r="K15" s="26"/>
      <c r="L15" s="26"/>
      <c r="M15" s="26"/>
      <c r="N15" s="26">
        <v>107</v>
      </c>
      <c r="O15" s="26">
        <v>99</v>
      </c>
      <c r="P15" s="26">
        <f>O15/N15*100</f>
        <v>92.5233644859813</v>
      </c>
    </row>
    <row r="16" spans="1:16" ht="18">
      <c r="A16" s="376" t="s">
        <v>117</v>
      </c>
      <c r="B16" s="27"/>
      <c r="C16" s="27"/>
      <c r="D16" s="70"/>
      <c r="E16" s="26"/>
      <c r="F16" s="26"/>
      <c r="G16" s="26"/>
      <c r="H16" s="26"/>
      <c r="I16" s="26">
        <v>7</v>
      </c>
      <c r="J16" s="26"/>
      <c r="K16" s="26"/>
      <c r="L16" s="26"/>
      <c r="M16" s="26"/>
      <c r="N16" s="26"/>
      <c r="O16" s="26"/>
      <c r="P16" s="26"/>
    </row>
    <row r="17" spans="1:16" ht="18">
      <c r="A17" s="376" t="s">
        <v>133</v>
      </c>
      <c r="B17" s="27"/>
      <c r="C17" s="27"/>
      <c r="D17" s="70"/>
      <c r="E17" s="26"/>
      <c r="F17" s="26"/>
      <c r="G17" s="26"/>
      <c r="H17" s="26">
        <v>10</v>
      </c>
      <c r="I17" s="26">
        <v>13</v>
      </c>
      <c r="J17" s="26">
        <f>I17/H17*100</f>
        <v>130</v>
      </c>
      <c r="K17" s="26"/>
      <c r="L17" s="26"/>
      <c r="M17" s="26"/>
      <c r="N17" s="26"/>
      <c r="O17" s="26"/>
      <c r="P17" s="26"/>
    </row>
    <row r="18" spans="1:16" ht="18">
      <c r="A18" s="376" t="s">
        <v>163</v>
      </c>
      <c r="B18" s="27">
        <v>8</v>
      </c>
      <c r="C18" s="27"/>
      <c r="D18" s="7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8">
      <c r="A19" s="376" t="s">
        <v>187</v>
      </c>
      <c r="B19" s="27"/>
      <c r="C19" s="27">
        <v>6</v>
      </c>
      <c r="D19" s="70"/>
      <c r="E19" s="26"/>
      <c r="F19" s="26"/>
      <c r="G19" s="26"/>
      <c r="H19" s="26"/>
      <c r="I19" s="26">
        <v>5</v>
      </c>
      <c r="J19" s="26"/>
      <c r="K19" s="26"/>
      <c r="L19" s="26"/>
      <c r="M19" s="26"/>
      <c r="N19" s="26"/>
      <c r="O19" s="26"/>
      <c r="P19" s="26"/>
    </row>
    <row r="20" spans="1:16" ht="18">
      <c r="A20" s="376" t="s">
        <v>167</v>
      </c>
      <c r="B20" s="27"/>
      <c r="C20" s="27"/>
      <c r="D20" s="70"/>
      <c r="E20" s="26"/>
      <c r="F20" s="26"/>
      <c r="G20" s="26"/>
      <c r="H20" s="26">
        <v>12</v>
      </c>
      <c r="I20" s="26"/>
      <c r="J20" s="26"/>
      <c r="K20" s="26"/>
      <c r="L20" s="26"/>
      <c r="M20" s="26"/>
      <c r="N20" s="26"/>
      <c r="O20" s="26"/>
      <c r="P20" s="26"/>
    </row>
    <row r="21" spans="1:16" ht="18">
      <c r="A21" s="377" t="s">
        <v>7</v>
      </c>
      <c r="B21" s="27">
        <f>SUM(B13:B18)</f>
        <v>8</v>
      </c>
      <c r="C21" s="27">
        <f>SUM(C13:C19)</f>
        <v>17</v>
      </c>
      <c r="D21" s="70"/>
      <c r="E21" s="26">
        <f>SUM(E13:E18)</f>
        <v>0</v>
      </c>
      <c r="F21" s="26"/>
      <c r="G21" s="26"/>
      <c r="H21" s="26">
        <f>SUM(H13:H20)</f>
        <v>22</v>
      </c>
      <c r="I21" s="26">
        <f>SUM(I13:I19)</f>
        <v>36</v>
      </c>
      <c r="J21" s="26">
        <f>I21/H21*100</f>
        <v>163.63636363636365</v>
      </c>
      <c r="K21" s="26">
        <f>SUM(K13:K17)</f>
        <v>103</v>
      </c>
      <c r="L21" s="26">
        <f>SUM(L13:L17)</f>
        <v>30</v>
      </c>
      <c r="M21" s="26">
        <f>L21/K21*100</f>
        <v>29.126213592233007</v>
      </c>
      <c r="N21" s="26">
        <f>SUM(N13:N18)</f>
        <v>107</v>
      </c>
      <c r="O21" s="26">
        <f>SUM(O13:O18)</f>
        <v>99</v>
      </c>
      <c r="P21" s="26">
        <f>O21/N21*100</f>
        <v>92.5233644859813</v>
      </c>
    </row>
    <row r="22" spans="1:16" ht="18">
      <c r="A22" s="115" t="s">
        <v>81</v>
      </c>
      <c r="B22" s="92">
        <f>B12+B21</f>
        <v>201</v>
      </c>
      <c r="C22" s="92">
        <f>C12+C21</f>
        <v>228</v>
      </c>
      <c r="D22" s="172">
        <f>C22/B22*100</f>
        <v>113.43283582089552</v>
      </c>
      <c r="E22" s="113">
        <f>E12+E21</f>
        <v>0</v>
      </c>
      <c r="F22" s="113">
        <f>SUM(F6:F10)</f>
        <v>0</v>
      </c>
      <c r="G22" s="113"/>
      <c r="H22" s="113">
        <f>H12+H21</f>
        <v>24</v>
      </c>
      <c r="I22" s="113">
        <f>I12+I21</f>
        <v>43</v>
      </c>
      <c r="J22" s="26">
        <f>I22/H22*100</f>
        <v>179.16666666666669</v>
      </c>
      <c r="K22" s="113">
        <f>K12+K21</f>
        <v>205</v>
      </c>
      <c r="L22" s="113">
        <f>L12+L21</f>
        <v>176</v>
      </c>
      <c r="M22" s="113">
        <f>L22/K22*100</f>
        <v>85.85365853658537</v>
      </c>
      <c r="N22" s="113">
        <f>N12+N21</f>
        <v>107</v>
      </c>
      <c r="O22" s="113">
        <f>O12+O21</f>
        <v>99</v>
      </c>
      <c r="P22" s="26">
        <f>O22/N22*100</f>
        <v>92.5233644859813</v>
      </c>
    </row>
    <row r="23" ht="12.75">
      <c r="C23" s="55"/>
    </row>
    <row r="24" spans="2:3" ht="12.75">
      <c r="B24" s="8"/>
      <c r="C24" s="8"/>
    </row>
    <row r="26" spans="4:13" ht="15">
      <c r="D26" s="29" t="s">
        <v>185</v>
      </c>
      <c r="E26" s="29"/>
      <c r="F26" s="29"/>
      <c r="G26" s="29"/>
      <c r="H26" s="29"/>
      <c r="I26" s="29"/>
      <c r="J26" s="29"/>
      <c r="K26" s="486" t="s">
        <v>90</v>
      </c>
      <c r="L26" s="486"/>
      <c r="M26" s="29"/>
    </row>
  </sheetData>
  <sheetProtection/>
  <mergeCells count="10">
    <mergeCell ref="K26:L26"/>
    <mergeCell ref="B3:G3"/>
    <mergeCell ref="A1:P1"/>
    <mergeCell ref="A3:A5"/>
    <mergeCell ref="H3:P3"/>
    <mergeCell ref="B4:D4"/>
    <mergeCell ref="E4:G4"/>
    <mergeCell ref="H4:M4"/>
    <mergeCell ref="N4:P4"/>
    <mergeCell ref="M2:P2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115" zoomScaleSheetLayoutView="11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6" sqref="M16"/>
    </sheetView>
  </sheetViews>
  <sheetFormatPr defaultColWidth="9.00390625" defaultRowHeight="12.75"/>
  <cols>
    <col min="1" max="1" width="3.875" style="0" customWidth="1"/>
    <col min="2" max="2" width="29.125" style="0" customWidth="1"/>
    <col min="3" max="3" width="8.625" style="0" customWidth="1"/>
    <col min="4" max="4" width="8.25390625" style="0" customWidth="1"/>
    <col min="5" max="5" width="9.00390625" style="0" customWidth="1"/>
    <col min="6" max="6" width="7.875" style="0" customWidth="1"/>
    <col min="7" max="7" width="7.375" style="0" customWidth="1"/>
    <col min="8" max="8" width="9.00390625" style="0" customWidth="1"/>
    <col min="9" max="9" width="7.875" style="0" customWidth="1"/>
    <col min="10" max="10" width="8.00390625" style="0" customWidth="1"/>
  </cols>
  <sheetData>
    <row r="1" spans="1:14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497" t="s">
        <v>15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</row>
    <row r="3" spans="1:14" ht="15" customHeight="1">
      <c r="A3" s="34"/>
      <c r="B3" s="446" t="s">
        <v>79</v>
      </c>
      <c r="C3" s="32" t="s">
        <v>64</v>
      </c>
      <c r="D3" s="30"/>
      <c r="E3" s="35"/>
      <c r="F3" s="40" t="s">
        <v>65</v>
      </c>
      <c r="G3" s="30"/>
      <c r="H3" s="35"/>
      <c r="I3" s="32" t="s">
        <v>66</v>
      </c>
      <c r="J3" s="30"/>
      <c r="K3" s="35"/>
      <c r="L3" s="498" t="s">
        <v>67</v>
      </c>
      <c r="M3" s="499"/>
      <c r="N3" s="500"/>
    </row>
    <row r="4" spans="1:14" ht="19.5" customHeight="1">
      <c r="A4" s="41"/>
      <c r="B4" s="447"/>
      <c r="C4" s="495" t="s">
        <v>170</v>
      </c>
      <c r="D4" s="495" t="s">
        <v>176</v>
      </c>
      <c r="E4" s="501" t="s">
        <v>76</v>
      </c>
      <c r="F4" s="495" t="s">
        <v>170</v>
      </c>
      <c r="G4" s="495" t="s">
        <v>174</v>
      </c>
      <c r="H4" s="501" t="s">
        <v>76</v>
      </c>
      <c r="I4" s="495" t="s">
        <v>170</v>
      </c>
      <c r="J4" s="495" t="s">
        <v>174</v>
      </c>
      <c r="K4" s="501" t="s">
        <v>76</v>
      </c>
      <c r="L4" s="495" t="s">
        <v>170</v>
      </c>
      <c r="M4" s="495" t="s">
        <v>174</v>
      </c>
      <c r="N4" s="501" t="s">
        <v>76</v>
      </c>
    </row>
    <row r="5" spans="1:14" ht="15" customHeight="1">
      <c r="A5" s="36"/>
      <c r="B5" s="448"/>
      <c r="C5" s="496"/>
      <c r="D5" s="496"/>
      <c r="E5" s="502"/>
      <c r="F5" s="496"/>
      <c r="G5" s="496"/>
      <c r="H5" s="502"/>
      <c r="I5" s="496"/>
      <c r="J5" s="496"/>
      <c r="K5" s="502"/>
      <c r="L5" s="496"/>
      <c r="M5" s="496"/>
      <c r="N5" s="502"/>
    </row>
    <row r="6" spans="1:14" ht="16.5" customHeight="1">
      <c r="A6" s="42">
        <v>1</v>
      </c>
      <c r="B6" s="50" t="s">
        <v>83</v>
      </c>
      <c r="C6" s="23">
        <v>77</v>
      </c>
      <c r="D6" s="23">
        <v>73</v>
      </c>
      <c r="E6" s="7">
        <f aca="true" t="shared" si="0" ref="E6:E17">D6-C6</f>
        <v>-4</v>
      </c>
      <c r="F6" s="23">
        <v>18</v>
      </c>
      <c r="G6" s="23">
        <v>4</v>
      </c>
      <c r="H6" s="7">
        <f aca="true" t="shared" si="1" ref="H6:H17">G6-F6</f>
        <v>-14</v>
      </c>
      <c r="I6" s="23"/>
      <c r="J6" s="23"/>
      <c r="K6" s="7">
        <f>J6-I6</f>
        <v>0</v>
      </c>
      <c r="L6" s="23">
        <v>0</v>
      </c>
      <c r="M6" s="23">
        <v>0</v>
      </c>
      <c r="N6" s="7">
        <f>M6-L6</f>
        <v>0</v>
      </c>
    </row>
    <row r="7" spans="1:14" ht="16.5" customHeight="1">
      <c r="A7" s="43">
        <v>2</v>
      </c>
      <c r="B7" s="76" t="s">
        <v>85</v>
      </c>
      <c r="C7" s="23">
        <v>568</v>
      </c>
      <c r="D7" s="23">
        <v>594</v>
      </c>
      <c r="E7" s="7">
        <f t="shared" si="0"/>
        <v>26</v>
      </c>
      <c r="F7" s="23">
        <v>193</v>
      </c>
      <c r="G7" s="23">
        <v>241</v>
      </c>
      <c r="H7" s="7">
        <f t="shared" si="1"/>
        <v>48</v>
      </c>
      <c r="I7" s="23">
        <v>31</v>
      </c>
      <c r="J7" s="23">
        <v>29</v>
      </c>
      <c r="K7" s="7">
        <f>J7-I7</f>
        <v>-2</v>
      </c>
      <c r="L7" s="23">
        <v>7</v>
      </c>
      <c r="M7" s="23">
        <v>4</v>
      </c>
      <c r="N7" s="7">
        <f>M7-L7</f>
        <v>-3</v>
      </c>
    </row>
    <row r="8" spans="1:14" ht="16.5" customHeight="1">
      <c r="A8" s="43">
        <v>3</v>
      </c>
      <c r="B8" s="76" t="s">
        <v>86</v>
      </c>
      <c r="C8" s="23">
        <v>86</v>
      </c>
      <c r="D8" s="23">
        <v>91</v>
      </c>
      <c r="E8" s="7">
        <f t="shared" si="0"/>
        <v>5</v>
      </c>
      <c r="F8" s="23">
        <v>19</v>
      </c>
      <c r="G8" s="23">
        <v>17</v>
      </c>
      <c r="H8" s="7">
        <f t="shared" si="1"/>
        <v>-2</v>
      </c>
      <c r="I8" s="23"/>
      <c r="J8" s="23"/>
      <c r="K8" s="7">
        <f>J8-I8</f>
        <v>0</v>
      </c>
      <c r="L8" s="23"/>
      <c r="M8" s="23"/>
      <c r="N8" s="7">
        <f>M8-L8</f>
        <v>0</v>
      </c>
    </row>
    <row r="9" spans="1:14" ht="16.5" customHeight="1">
      <c r="A9" s="43">
        <v>4</v>
      </c>
      <c r="B9" s="75" t="s">
        <v>103</v>
      </c>
      <c r="C9" s="22">
        <f>SUM(C6:C8)</f>
        <v>731</v>
      </c>
      <c r="D9" s="24">
        <f>SUM(D6:D8)</f>
        <v>758</v>
      </c>
      <c r="E9" s="7">
        <f t="shared" si="0"/>
        <v>27</v>
      </c>
      <c r="F9" s="22">
        <f>SUM(F6:F8)</f>
        <v>230</v>
      </c>
      <c r="G9" s="24">
        <f>SUM(G6:G8)</f>
        <v>262</v>
      </c>
      <c r="H9" s="7">
        <f t="shared" si="1"/>
        <v>32</v>
      </c>
      <c r="I9" s="22">
        <f>SUM(I6:I8)</f>
        <v>31</v>
      </c>
      <c r="J9" s="24">
        <f>SUM(J6:J8)</f>
        <v>29</v>
      </c>
      <c r="K9" s="7">
        <f>J9-I9</f>
        <v>-2</v>
      </c>
      <c r="L9" s="22">
        <f>SUM(L6:L8)</f>
        <v>7</v>
      </c>
      <c r="M9" s="24">
        <f>SUM(M6:M8)</f>
        <v>4</v>
      </c>
      <c r="N9" s="136">
        <f>M9-L9</f>
        <v>-3</v>
      </c>
    </row>
    <row r="10" spans="1:14" ht="16.5" customHeight="1">
      <c r="A10" s="43">
        <v>5</v>
      </c>
      <c r="B10" s="376" t="s">
        <v>131</v>
      </c>
      <c r="C10" s="22"/>
      <c r="D10" s="24"/>
      <c r="E10" s="7">
        <f t="shared" si="0"/>
        <v>0</v>
      </c>
      <c r="F10" s="22"/>
      <c r="G10" s="24"/>
      <c r="H10" s="7">
        <f t="shared" si="1"/>
        <v>0</v>
      </c>
      <c r="I10" s="352">
        <v>136</v>
      </c>
      <c r="J10" s="355">
        <v>172</v>
      </c>
      <c r="K10" s="7">
        <f>J10-I10</f>
        <v>36</v>
      </c>
      <c r="L10" s="352">
        <v>42</v>
      </c>
      <c r="M10" s="355">
        <v>48</v>
      </c>
      <c r="N10" s="7">
        <f>M10-L10</f>
        <v>6</v>
      </c>
    </row>
    <row r="11" spans="1:14" ht="16.5" customHeight="1">
      <c r="A11" s="43">
        <v>6</v>
      </c>
      <c r="B11" s="376" t="s">
        <v>127</v>
      </c>
      <c r="C11" s="22"/>
      <c r="D11" s="355">
        <v>6</v>
      </c>
      <c r="E11" s="7">
        <f t="shared" si="0"/>
        <v>6</v>
      </c>
      <c r="F11" s="22"/>
      <c r="G11" s="24"/>
      <c r="H11" s="7">
        <f t="shared" si="1"/>
        <v>0</v>
      </c>
      <c r="I11" s="22"/>
      <c r="J11" s="24"/>
      <c r="K11" s="7"/>
      <c r="L11" s="22"/>
      <c r="M11" s="24"/>
      <c r="N11" s="7"/>
    </row>
    <row r="12" spans="1:14" ht="16.5" customHeight="1">
      <c r="A12" s="43">
        <v>7</v>
      </c>
      <c r="B12" s="376" t="s">
        <v>136</v>
      </c>
      <c r="C12" s="22"/>
      <c r="D12" s="24"/>
      <c r="E12" s="7">
        <f t="shared" si="0"/>
        <v>0</v>
      </c>
      <c r="F12" s="22"/>
      <c r="G12" s="24"/>
      <c r="H12" s="7">
        <f t="shared" si="1"/>
        <v>0</v>
      </c>
      <c r="I12" s="22"/>
      <c r="J12" s="24"/>
      <c r="K12" s="7"/>
      <c r="L12" s="22"/>
      <c r="M12" s="24"/>
      <c r="N12" s="7"/>
    </row>
    <row r="13" spans="1:14" ht="16.5" customHeight="1">
      <c r="A13" s="43">
        <v>8</v>
      </c>
      <c r="B13" s="376" t="s">
        <v>117</v>
      </c>
      <c r="C13" s="352">
        <v>4</v>
      </c>
      <c r="D13" s="355">
        <v>7</v>
      </c>
      <c r="E13" s="7">
        <f t="shared" si="0"/>
        <v>3</v>
      </c>
      <c r="F13" s="352">
        <v>0</v>
      </c>
      <c r="G13" s="355"/>
      <c r="H13" s="7">
        <f t="shared" si="1"/>
        <v>0</v>
      </c>
      <c r="I13" s="22"/>
      <c r="J13" s="24"/>
      <c r="K13" s="7"/>
      <c r="L13" s="22"/>
      <c r="M13" s="24"/>
      <c r="N13" s="7"/>
    </row>
    <row r="14" spans="1:14" ht="16.5" customHeight="1">
      <c r="A14" s="43">
        <v>9</v>
      </c>
      <c r="B14" s="376" t="s">
        <v>163</v>
      </c>
      <c r="C14" s="352">
        <v>0</v>
      </c>
      <c r="D14" s="355"/>
      <c r="E14" s="7">
        <f t="shared" si="0"/>
        <v>0</v>
      </c>
      <c r="F14" s="352">
        <v>0</v>
      </c>
      <c r="G14" s="355"/>
      <c r="H14" s="7">
        <f t="shared" si="1"/>
        <v>0</v>
      </c>
      <c r="I14" s="22"/>
      <c r="J14" s="24"/>
      <c r="K14" s="7"/>
      <c r="L14" s="22"/>
      <c r="M14" s="24"/>
      <c r="N14" s="7"/>
    </row>
    <row r="15" spans="1:14" ht="16.5" customHeight="1">
      <c r="A15" s="43">
        <v>10</v>
      </c>
      <c r="B15" s="76" t="s">
        <v>133</v>
      </c>
      <c r="C15" s="352">
        <v>17</v>
      </c>
      <c r="D15" s="355">
        <v>10</v>
      </c>
      <c r="E15" s="7">
        <f t="shared" si="0"/>
        <v>-7</v>
      </c>
      <c r="F15" s="352">
        <v>3</v>
      </c>
      <c r="G15" s="355">
        <v>1</v>
      </c>
      <c r="H15" s="7">
        <f t="shared" si="1"/>
        <v>-2</v>
      </c>
      <c r="I15" s="9"/>
      <c r="J15" s="23"/>
      <c r="K15" s="7">
        <f>J15-I15</f>
        <v>0</v>
      </c>
      <c r="L15" s="9"/>
      <c r="M15" s="23"/>
      <c r="N15" s="7">
        <f>M15-L15</f>
        <v>0</v>
      </c>
    </row>
    <row r="16" spans="1:14" ht="16.5" customHeight="1">
      <c r="A16" s="43">
        <v>11</v>
      </c>
      <c r="B16" s="76" t="s">
        <v>167</v>
      </c>
      <c r="C16" s="352">
        <v>2</v>
      </c>
      <c r="D16" s="355"/>
      <c r="E16" s="7"/>
      <c r="F16" s="352"/>
      <c r="G16" s="355"/>
      <c r="H16" s="7"/>
      <c r="I16" s="9"/>
      <c r="J16" s="23"/>
      <c r="K16" s="7"/>
      <c r="L16" s="9"/>
      <c r="M16" s="23"/>
      <c r="N16" s="7"/>
    </row>
    <row r="17" spans="1:14" ht="16.5" customHeight="1">
      <c r="A17" s="43">
        <v>12</v>
      </c>
      <c r="B17" s="75" t="s">
        <v>105</v>
      </c>
      <c r="C17" s="22">
        <f>SUM(C10:C16)</f>
        <v>23</v>
      </c>
      <c r="D17" s="24">
        <f>SUM(D10:D15)</f>
        <v>23</v>
      </c>
      <c r="E17" s="7">
        <f t="shared" si="0"/>
        <v>0</v>
      </c>
      <c r="F17" s="22">
        <f>SUM(F15:F15)</f>
        <v>3</v>
      </c>
      <c r="G17" s="24">
        <f>SUM(G13:G15)</f>
        <v>1</v>
      </c>
      <c r="H17" s="7">
        <f t="shared" si="1"/>
        <v>-2</v>
      </c>
      <c r="I17" s="22">
        <f>SUM(I10:I15)</f>
        <v>136</v>
      </c>
      <c r="J17" s="24">
        <f>SUM(J10:J15)</f>
        <v>172</v>
      </c>
      <c r="K17" s="7">
        <f>J17-I17</f>
        <v>36</v>
      </c>
      <c r="L17" s="22">
        <f>SUM(L10:L15)</f>
        <v>42</v>
      </c>
      <c r="M17" s="24">
        <f>SUM(M10:M15)</f>
        <v>48</v>
      </c>
      <c r="N17" s="136">
        <f>M17-L17</f>
        <v>6</v>
      </c>
    </row>
    <row r="18" spans="1:14" ht="16.5" customHeight="1">
      <c r="A18" s="43">
        <v>13</v>
      </c>
      <c r="B18" s="38" t="s">
        <v>81</v>
      </c>
      <c r="C18" s="22">
        <f>C9+C17</f>
        <v>754</v>
      </c>
      <c r="D18" s="22">
        <f>SUM((D9:D15))</f>
        <v>781</v>
      </c>
      <c r="E18" s="7">
        <f>D18-C18</f>
        <v>27</v>
      </c>
      <c r="F18" s="22">
        <f>F9+F17</f>
        <v>233</v>
      </c>
      <c r="G18" s="22">
        <f>SUM(G9:G15)</f>
        <v>263</v>
      </c>
      <c r="H18" s="7">
        <f>G18-F18</f>
        <v>30</v>
      </c>
      <c r="I18" s="22">
        <f>I17+I9</f>
        <v>167</v>
      </c>
      <c r="J18" s="22">
        <f>SUM(J9:J15)</f>
        <v>201</v>
      </c>
      <c r="K18" s="7">
        <f>J18-I18</f>
        <v>34</v>
      </c>
      <c r="L18" s="22">
        <f>SUM(L9:L15)</f>
        <v>49</v>
      </c>
      <c r="M18" s="22">
        <f>M9+M17</f>
        <v>52</v>
      </c>
      <c r="N18" s="136">
        <f>M18-L18</f>
        <v>3</v>
      </c>
    </row>
    <row r="19" ht="12.75">
      <c r="B19" s="8"/>
    </row>
    <row r="21" spans="3:10" ht="12.75">
      <c r="C21" t="s">
        <v>185</v>
      </c>
      <c r="J21" t="s">
        <v>90</v>
      </c>
    </row>
  </sheetData>
  <sheetProtection/>
  <mergeCells count="15">
    <mergeCell ref="F4:F5"/>
    <mergeCell ref="I4:I5"/>
    <mergeCell ref="J4:J5"/>
    <mergeCell ref="L4:L5"/>
    <mergeCell ref="G4:G5"/>
    <mergeCell ref="B3:B5"/>
    <mergeCell ref="M4:M5"/>
    <mergeCell ref="A2:N2"/>
    <mergeCell ref="L3:N3"/>
    <mergeCell ref="E4:E5"/>
    <mergeCell ref="H4:H5"/>
    <mergeCell ref="K4:K5"/>
    <mergeCell ref="N4:N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115" zoomScaleSheetLayoutView="115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1" sqref="M21"/>
    </sheetView>
  </sheetViews>
  <sheetFormatPr defaultColWidth="9.00390625" defaultRowHeight="12.75"/>
  <cols>
    <col min="1" max="1" width="3.875" style="0" customWidth="1"/>
    <col min="2" max="2" width="25.375" style="0" customWidth="1"/>
    <col min="5" max="5" width="10.25390625" style="0" customWidth="1"/>
    <col min="11" max="11" width="7.125" style="0" customWidth="1"/>
    <col min="13" max="14" width="8.00390625" style="0" customWidth="1"/>
  </cols>
  <sheetData>
    <row r="1" spans="1:14" ht="15.75">
      <c r="A1" s="434" t="s">
        <v>16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1:14" ht="15">
      <c r="A2" s="486" t="s">
        <v>87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A4" s="34" t="s">
        <v>55</v>
      </c>
      <c r="B4" s="446" t="s">
        <v>79</v>
      </c>
      <c r="C4" s="32" t="s">
        <v>56</v>
      </c>
      <c r="D4" s="30"/>
      <c r="E4" s="35"/>
      <c r="F4" s="45" t="s">
        <v>57</v>
      </c>
      <c r="G4" s="46"/>
      <c r="H4" s="503" t="s">
        <v>76</v>
      </c>
      <c r="I4" s="34" t="s">
        <v>58</v>
      </c>
      <c r="J4" s="31"/>
      <c r="K4" s="503" t="s">
        <v>76</v>
      </c>
      <c r="L4" s="44" t="s">
        <v>60</v>
      </c>
      <c r="M4" s="31"/>
      <c r="N4" s="503" t="s">
        <v>76</v>
      </c>
    </row>
    <row r="5" spans="1:14" ht="15" customHeight="1">
      <c r="A5" s="41"/>
      <c r="B5" s="447"/>
      <c r="C5" s="495" t="s">
        <v>170</v>
      </c>
      <c r="D5" s="495" t="s">
        <v>174</v>
      </c>
      <c r="E5" s="503" t="s">
        <v>76</v>
      </c>
      <c r="F5" s="495" t="s">
        <v>170</v>
      </c>
      <c r="G5" s="495" t="s">
        <v>176</v>
      </c>
      <c r="H5" s="505"/>
      <c r="I5" s="41" t="s">
        <v>59</v>
      </c>
      <c r="J5" s="37"/>
      <c r="K5" s="505"/>
      <c r="L5" s="47" t="s">
        <v>61</v>
      </c>
      <c r="M5" s="37"/>
      <c r="N5" s="505"/>
    </row>
    <row r="6" spans="1:14" ht="15.75">
      <c r="A6" s="36"/>
      <c r="B6" s="448"/>
      <c r="C6" s="496"/>
      <c r="D6" s="496"/>
      <c r="E6" s="504"/>
      <c r="F6" s="496"/>
      <c r="G6" s="496"/>
      <c r="H6" s="504"/>
      <c r="I6" s="111" t="s">
        <v>170</v>
      </c>
      <c r="J6" s="111" t="s">
        <v>174</v>
      </c>
      <c r="K6" s="504"/>
      <c r="L6" s="136" t="s">
        <v>170</v>
      </c>
      <c r="M6" s="21" t="s">
        <v>174</v>
      </c>
      <c r="N6" s="504"/>
    </row>
    <row r="7" spans="1:16" ht="14.25" customHeight="1">
      <c r="A7" s="43">
        <v>1</v>
      </c>
      <c r="B7" s="77" t="s">
        <v>83</v>
      </c>
      <c r="C7" s="78">
        <v>101</v>
      </c>
      <c r="D7" s="78">
        <v>67</v>
      </c>
      <c r="E7" s="173">
        <f>D7-C7</f>
        <v>-34</v>
      </c>
      <c r="F7" s="78">
        <v>79</v>
      </c>
      <c r="G7" s="78">
        <v>66</v>
      </c>
      <c r="H7" s="174">
        <f>G7-F7</f>
        <v>-13</v>
      </c>
      <c r="I7" s="78">
        <v>87.8</v>
      </c>
      <c r="J7" s="79">
        <v>71.7</v>
      </c>
      <c r="K7" s="174">
        <f>J7-I7</f>
        <v>-16.099999999999994</v>
      </c>
      <c r="L7" s="91">
        <v>25.6</v>
      </c>
      <c r="M7" s="91">
        <v>1.1</v>
      </c>
      <c r="N7" s="174"/>
      <c r="O7" s="73"/>
      <c r="P7" s="28"/>
    </row>
    <row r="8" spans="1:14" ht="14.25" customHeight="1">
      <c r="A8" s="43">
        <v>2</v>
      </c>
      <c r="B8" s="77" t="s">
        <v>85</v>
      </c>
      <c r="C8" s="78">
        <v>446</v>
      </c>
      <c r="D8" s="78">
        <v>404</v>
      </c>
      <c r="E8" s="173">
        <f>D8-C8</f>
        <v>-42</v>
      </c>
      <c r="F8" s="78">
        <v>299</v>
      </c>
      <c r="G8" s="78">
        <v>288</v>
      </c>
      <c r="H8" s="174">
        <f>G8-F8</f>
        <v>-11</v>
      </c>
      <c r="I8" s="78">
        <v>69.2</v>
      </c>
      <c r="J8" s="79">
        <v>60.9</v>
      </c>
      <c r="K8" s="174">
        <f>J8-I8</f>
        <v>-8.300000000000004</v>
      </c>
      <c r="L8" s="91">
        <v>35</v>
      </c>
      <c r="M8" s="91">
        <f>(D8-G8)/420*100</f>
        <v>27.61904761904762</v>
      </c>
      <c r="N8" s="173">
        <f>M8-L8</f>
        <v>-7.38095238095238</v>
      </c>
    </row>
    <row r="9" spans="1:14" ht="14.25" customHeight="1">
      <c r="A9" s="43">
        <v>3</v>
      </c>
      <c r="B9" s="77" t="s">
        <v>86</v>
      </c>
      <c r="C9" s="78">
        <v>117</v>
      </c>
      <c r="D9" s="78">
        <v>123</v>
      </c>
      <c r="E9" s="173">
        <f>D9-C9</f>
        <v>6</v>
      </c>
      <c r="F9" s="78">
        <v>72</v>
      </c>
      <c r="G9" s="78">
        <v>75</v>
      </c>
      <c r="H9" s="174">
        <f>G9-F9</f>
        <v>3</v>
      </c>
      <c r="I9" s="78">
        <v>102.9</v>
      </c>
      <c r="J9" s="79">
        <v>100</v>
      </c>
      <c r="K9" s="174">
        <f>J9-I9</f>
        <v>-2.9000000000000057</v>
      </c>
      <c r="L9" s="91">
        <v>64.3</v>
      </c>
      <c r="M9" s="91">
        <f>(D9-G9)/70*100</f>
        <v>68.57142857142857</v>
      </c>
      <c r="N9" s="176">
        <f>M9-L9</f>
        <v>4.271428571428572</v>
      </c>
    </row>
    <row r="10" spans="1:14" ht="16.5" customHeight="1">
      <c r="A10" s="43">
        <v>6</v>
      </c>
      <c r="B10" s="108" t="s">
        <v>93</v>
      </c>
      <c r="C10" s="78">
        <f>SUM(C7:C9)</f>
        <v>664</v>
      </c>
      <c r="D10" s="78">
        <f>SUM(D7:D9)</f>
        <v>594</v>
      </c>
      <c r="E10" s="173">
        <f>D10-C10</f>
        <v>-70</v>
      </c>
      <c r="F10" s="78">
        <f>SUM(F7:F9)</f>
        <v>450</v>
      </c>
      <c r="G10" s="78">
        <f>SUM(G7:G9)</f>
        <v>429</v>
      </c>
      <c r="H10" s="174">
        <f>G10-F10</f>
        <v>-21</v>
      </c>
      <c r="I10" s="78">
        <v>76</v>
      </c>
      <c r="J10" s="79">
        <v>71.3</v>
      </c>
      <c r="K10" s="174">
        <f>J10-I10</f>
        <v>-4.700000000000003</v>
      </c>
      <c r="L10" s="91">
        <v>37.2</v>
      </c>
      <c r="M10" s="91">
        <f>(D10-G10)/576*100</f>
        <v>28.645833333333332</v>
      </c>
      <c r="N10" s="173"/>
    </row>
    <row r="11" spans="1:14" ht="16.5" customHeight="1">
      <c r="A11" s="43">
        <v>7</v>
      </c>
      <c r="B11" s="90" t="s">
        <v>125</v>
      </c>
      <c r="C11" s="78"/>
      <c r="D11" s="78"/>
      <c r="E11" s="173">
        <f aca="true" t="shared" si="0" ref="E11:E19">D11-C11</f>
        <v>0</v>
      </c>
      <c r="F11" s="78"/>
      <c r="G11" s="78"/>
      <c r="H11" s="174"/>
      <c r="I11" s="78"/>
      <c r="J11" s="78"/>
      <c r="K11" s="174"/>
      <c r="L11" s="78"/>
      <c r="M11" s="79"/>
      <c r="N11" s="173"/>
    </row>
    <row r="12" spans="1:14" ht="16.5" customHeight="1">
      <c r="A12" s="43">
        <v>8</v>
      </c>
      <c r="B12" s="90" t="s">
        <v>129</v>
      </c>
      <c r="C12" s="78"/>
      <c r="D12" s="78">
        <v>10</v>
      </c>
      <c r="E12" s="173">
        <f t="shared" si="0"/>
        <v>10</v>
      </c>
      <c r="F12" s="78"/>
      <c r="G12" s="78">
        <v>10</v>
      </c>
      <c r="H12" s="174"/>
      <c r="I12" s="78"/>
      <c r="J12" s="78">
        <v>71.4</v>
      </c>
      <c r="K12" s="174"/>
      <c r="L12" s="78"/>
      <c r="M12" s="79"/>
      <c r="N12" s="173"/>
    </row>
    <row r="13" spans="1:14" ht="16.5" customHeight="1">
      <c r="A13" s="43">
        <v>9</v>
      </c>
      <c r="B13" s="90" t="s">
        <v>136</v>
      </c>
      <c r="C13" s="78"/>
      <c r="D13" s="78"/>
      <c r="E13" s="173">
        <f t="shared" si="0"/>
        <v>0</v>
      </c>
      <c r="F13" s="381"/>
      <c r="G13" s="78"/>
      <c r="H13" s="174"/>
      <c r="I13" s="78"/>
      <c r="J13" s="78"/>
      <c r="K13" s="174"/>
      <c r="L13" s="78"/>
      <c r="M13" s="79"/>
      <c r="N13" s="173"/>
    </row>
    <row r="14" spans="1:14" ht="16.5" customHeight="1">
      <c r="A14" s="43">
        <v>10</v>
      </c>
      <c r="B14" s="90" t="s">
        <v>117</v>
      </c>
      <c r="C14" s="78">
        <v>10</v>
      </c>
      <c r="D14" s="78">
        <v>10</v>
      </c>
      <c r="E14" s="173">
        <f t="shared" si="0"/>
        <v>0</v>
      </c>
      <c r="F14" s="412">
        <v>10</v>
      </c>
      <c r="G14" s="78">
        <v>10</v>
      </c>
      <c r="H14" s="174"/>
      <c r="I14" s="78">
        <v>100</v>
      </c>
      <c r="J14" s="78">
        <v>100</v>
      </c>
      <c r="K14" s="174"/>
      <c r="L14" s="78"/>
      <c r="M14" s="91"/>
      <c r="N14" s="173"/>
    </row>
    <row r="15" spans="1:14" ht="16.5" customHeight="1">
      <c r="A15" s="43">
        <v>11</v>
      </c>
      <c r="B15" s="90" t="s">
        <v>163</v>
      </c>
      <c r="C15" s="78">
        <v>3</v>
      </c>
      <c r="D15" s="78">
        <v>4</v>
      </c>
      <c r="E15" s="173">
        <f t="shared" si="0"/>
        <v>1</v>
      </c>
      <c r="F15" s="412">
        <v>3</v>
      </c>
      <c r="G15" s="78">
        <v>4</v>
      </c>
      <c r="H15" s="174"/>
      <c r="I15" s="78">
        <v>37.5</v>
      </c>
      <c r="J15" s="78">
        <v>26.7</v>
      </c>
      <c r="K15" s="174"/>
      <c r="L15" s="78"/>
      <c r="M15" s="79"/>
      <c r="N15" s="173"/>
    </row>
    <row r="16" spans="1:14" ht="16.5" customHeight="1">
      <c r="A16" s="43">
        <v>12</v>
      </c>
      <c r="B16" s="90" t="s">
        <v>133</v>
      </c>
      <c r="C16" s="78">
        <v>15</v>
      </c>
      <c r="D16" s="78">
        <v>18</v>
      </c>
      <c r="E16" s="173">
        <f t="shared" si="0"/>
        <v>3</v>
      </c>
      <c r="F16" s="412">
        <v>15</v>
      </c>
      <c r="G16" s="78">
        <v>18</v>
      </c>
      <c r="H16" s="174"/>
      <c r="I16" s="78">
        <v>75</v>
      </c>
      <c r="J16" s="78">
        <v>72</v>
      </c>
      <c r="K16" s="174"/>
      <c r="L16" s="78"/>
      <c r="M16" s="79"/>
      <c r="N16" s="173"/>
    </row>
    <row r="17" spans="1:14" ht="16.5" customHeight="1">
      <c r="A17" s="43">
        <v>13</v>
      </c>
      <c r="B17" s="90" t="s">
        <v>167</v>
      </c>
      <c r="C17" s="78">
        <v>4</v>
      </c>
      <c r="D17" s="78">
        <v>0</v>
      </c>
      <c r="E17" s="173">
        <f t="shared" si="0"/>
        <v>-4</v>
      </c>
      <c r="F17" s="412">
        <v>4</v>
      </c>
      <c r="G17" s="78">
        <v>0</v>
      </c>
      <c r="H17" s="174"/>
      <c r="I17" s="78">
        <v>44.4</v>
      </c>
      <c r="J17" s="78"/>
      <c r="K17" s="174"/>
      <c r="L17" s="78"/>
      <c r="M17" s="79"/>
      <c r="N17" s="173"/>
    </row>
    <row r="18" spans="1:14" ht="16.5" customHeight="1">
      <c r="A18" s="43">
        <v>14</v>
      </c>
      <c r="B18" s="90" t="s">
        <v>188</v>
      </c>
      <c r="C18" s="78"/>
      <c r="D18" s="78">
        <v>6</v>
      </c>
      <c r="E18" s="173"/>
      <c r="F18" s="381"/>
      <c r="G18" s="78">
        <v>6</v>
      </c>
      <c r="H18" s="174"/>
      <c r="I18" s="78"/>
      <c r="J18" s="78">
        <v>60</v>
      </c>
      <c r="K18" s="174"/>
      <c r="L18" s="78"/>
      <c r="M18" s="79"/>
      <c r="N18" s="173"/>
    </row>
    <row r="19" spans="1:14" ht="16.5" customHeight="1">
      <c r="A19" s="43">
        <v>15</v>
      </c>
      <c r="B19" s="107" t="s">
        <v>102</v>
      </c>
      <c r="C19" s="78">
        <f>SUM(C11:C17)</f>
        <v>32</v>
      </c>
      <c r="D19" s="78">
        <f>SUM(D11:D18)</f>
        <v>48</v>
      </c>
      <c r="E19" s="173">
        <f t="shared" si="0"/>
        <v>16</v>
      </c>
      <c r="F19" s="78">
        <f>SUM(F11:F17)</f>
        <v>32</v>
      </c>
      <c r="G19" s="78">
        <f>SUM(G11:G18)</f>
        <v>48</v>
      </c>
      <c r="H19" s="174">
        <f>G19-F19</f>
        <v>16</v>
      </c>
      <c r="I19" s="78">
        <v>80</v>
      </c>
      <c r="J19" s="78">
        <v>73.8</v>
      </c>
      <c r="K19" s="174">
        <f>J19-I19</f>
        <v>-6.200000000000003</v>
      </c>
      <c r="L19" s="91">
        <v>0</v>
      </c>
      <c r="M19" s="91"/>
      <c r="N19" s="173"/>
    </row>
    <row r="20" spans="1:14" ht="16.5" customHeight="1">
      <c r="A20" s="43">
        <v>16</v>
      </c>
      <c r="B20" s="90" t="s">
        <v>109</v>
      </c>
      <c r="C20" s="78">
        <f>C10+C19</f>
        <v>696</v>
      </c>
      <c r="D20" s="78">
        <f>D10+D19</f>
        <v>642</v>
      </c>
      <c r="E20" s="173">
        <f>D20-C20</f>
        <v>-54</v>
      </c>
      <c r="F20" s="78">
        <f>F10+F19</f>
        <v>482</v>
      </c>
      <c r="G20" s="78">
        <f>G10+G19</f>
        <v>477</v>
      </c>
      <c r="H20" s="174">
        <f>G20-F20</f>
        <v>-5</v>
      </c>
      <c r="I20" s="91">
        <v>68.1</v>
      </c>
      <c r="J20" s="91">
        <v>63.6</v>
      </c>
      <c r="K20" s="173">
        <f>J20-I20</f>
        <v>-4.499999999999993</v>
      </c>
      <c r="L20" s="91">
        <v>34.7</v>
      </c>
      <c r="M20" s="91">
        <v>24.7</v>
      </c>
      <c r="N20" s="173">
        <f>M20-L20</f>
        <v>-10.000000000000004</v>
      </c>
    </row>
    <row r="21" spans="2:13" ht="12.75">
      <c r="B21" s="214"/>
      <c r="I21" s="54"/>
      <c r="J21" s="54"/>
      <c r="K21" s="175"/>
      <c r="L21" s="54"/>
      <c r="M21" s="54"/>
    </row>
    <row r="22" spans="2:11" ht="12.75">
      <c r="B22" s="215"/>
      <c r="C22" s="8"/>
      <c r="D22" t="s">
        <v>185</v>
      </c>
      <c r="K22" t="s">
        <v>90</v>
      </c>
    </row>
    <row r="23" ht="12.75">
      <c r="B23" s="28"/>
    </row>
  </sheetData>
  <sheetProtection/>
  <mergeCells count="11">
    <mergeCell ref="G5:G6"/>
    <mergeCell ref="E5:E6"/>
    <mergeCell ref="B4:B6"/>
    <mergeCell ref="A2:N2"/>
    <mergeCell ref="A1:N1"/>
    <mergeCell ref="H4:H6"/>
    <mergeCell ref="K4:K6"/>
    <mergeCell ref="N4:N6"/>
    <mergeCell ref="C5:C6"/>
    <mergeCell ref="D5:D6"/>
    <mergeCell ref="F5:F6"/>
  </mergeCells>
  <printOptions/>
  <pageMargins left="0.75" right="0.53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IKTC</cp:lastModifiedBy>
  <cp:lastPrinted>2016-09-14T05:31:29Z</cp:lastPrinted>
  <dcterms:created xsi:type="dcterms:W3CDTF">2005-09-30T05:40:30Z</dcterms:created>
  <dcterms:modified xsi:type="dcterms:W3CDTF">2019-10-03T07:08:33Z</dcterms:modified>
  <cp:category/>
  <cp:version/>
  <cp:contentType/>
  <cp:contentStatus/>
</cp:coreProperties>
</file>