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2.2019" sheetId="1" r:id="rId1"/>
  </sheets>
  <definedNames>
    <definedName name="_xlnm.Print_Titles" localSheetId="0">'01.12.2019'!$3:$3</definedName>
    <definedName name="_xlnm.Print_Area" localSheetId="0">'01.12.2019'!$A$1:$G$230</definedName>
  </definedNames>
  <calcPr fullCalcOnLoad="1"/>
</workbook>
</file>

<file path=xl/sharedStrings.xml><?xml version="1.0" encoding="utf-8"?>
<sst xmlns="http://schemas.openxmlformats.org/spreadsheetml/2006/main" count="275" uniqueCount="266">
  <si>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</si>
  <si>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</si>
  <si>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</si>
  <si>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</si>
  <si>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</si>
  <si>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</si>
  <si>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</si>
  <si>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</si>
  <si>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</si>
  <si>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</si>
  <si>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</si>
  <si>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</si>
  <si>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</si>
  <si>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</si>
  <si>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</si>
  <si>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</si>
  <si>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</si>
  <si>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</si>
  <si>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</si>
  <si>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</si>
  <si>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</si>
  <si>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</si>
  <si>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</si>
  <si>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</si>
  <si>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</si>
  <si>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</si>
  <si>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</si>
  <si>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</si>
  <si>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</si>
  <si>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</si>
  <si>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</si>
  <si>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</si>
  <si>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</si>
  <si>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</si>
  <si>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</si>
  <si>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</si>
  <si>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</si>
  <si>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</si>
  <si>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</si>
  <si>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</si>
  <si>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</si>
  <si>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</si>
  <si>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</si>
  <si>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</si>
  <si>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</si>
  <si>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</si>
  <si>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</si>
  <si>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</si>
  <si>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</si>
  <si>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</si>
  <si>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</si>
  <si>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</si>
  <si>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</si>
  <si>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</si>
  <si>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</si>
  <si>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</si>
  <si>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</si>
  <si>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</si>
  <si>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</si>
  <si>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</si>
  <si>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</si>
  <si>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</si>
  <si>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</si>
  <si>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</si>
  <si>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</si>
  <si>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</si>
  <si>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</si>
  <si>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</si>
  <si>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</si>
  <si>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</si>
  <si>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</si>
  <si>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</si>
  <si>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</si>
  <si>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</si>
  <si>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</si>
  <si>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</si>
  <si>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</si>
  <si>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</si>
  <si>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</si>
  <si>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</si>
  <si>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</si>
  <si>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</si>
  <si>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</si>
  <si>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</si>
  <si>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</si>
  <si>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</si>
  <si>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</si>
  <si>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</si>
  <si>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</si>
  <si>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</si>
  <si>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</si>
  <si>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</si>
  <si>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</si>
  <si>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</si>
  <si>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</si>
  <si>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</si>
  <si>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</si>
  <si>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</si>
  <si>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</si>
  <si>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</si>
  <si>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</si>
  <si>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</si>
  <si>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</si>
  <si>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</si>
  <si>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</si>
  <si>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</si>
  <si>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</si>
  <si>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</si>
  <si>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</si>
  <si>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</si>
  <si>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</si>
  <si>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</si>
  <si>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</si>
  <si>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</si>
  <si>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</si>
  <si>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</si>
  <si>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</si>
  <si>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</si>
  <si>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</si>
  <si>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</si>
  <si>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</si>
  <si>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</si>
  <si>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</si>
  <si>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</si>
  <si>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</si>
  <si>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</si>
  <si>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</si>
  <si>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</si>
  <si>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</si>
  <si>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</si>
  <si>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</si>
  <si>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</si>
  <si>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</si>
  <si>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</si>
  <si>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</si>
  <si>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</si>
  <si>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</si>
  <si>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</si>
  <si>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</si>
  <si>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</si>
  <si>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</si>
  <si>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</si>
  <si>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</si>
  <si>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</si>
  <si>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</si>
  <si>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</si>
  <si>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</si>
  <si>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</si>
  <si>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</si>
  <si>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</si>
  <si>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</si>
  <si>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</si>
  <si>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</si>
  <si>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</si>
  <si>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</si>
  <si>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</si>
  <si>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</si>
  <si>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</si>
  <si>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</si>
  <si>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</si>
  <si>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</si>
  <si>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</si>
  <si>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</si>
  <si>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</si>
  <si>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</si>
  <si>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</si>
  <si>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</si>
  <si>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</si>
  <si>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</si>
  <si>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</si>
  <si>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</si>
  <si>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</si>
  <si>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</si>
  <si>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</si>
  <si>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</si>
  <si>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</si>
  <si>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</si>
  <si>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</si>
  <si>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</si>
  <si>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</si>
  <si>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</si>
  <si>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</si>
  <si>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</si>
  <si>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</si>
  <si>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</si>
  <si>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</si>
  <si>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</si>
  <si>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</si>
  <si>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</si>
  <si>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</si>
  <si>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</si>
  <si>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</si>
  <si>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</si>
  <si>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</si>
  <si>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</si>
  <si>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</si>
  <si>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</si>
  <si>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</si>
  <si>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</si>
  <si>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</si>
  <si>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</si>
  <si>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</si>
  <si>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</si>
  <si>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</si>
  <si>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</si>
  <si>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</si>
  <si>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</si>
  <si>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</si>
  <si>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</si>
  <si>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</si>
  <si>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</si>
  <si>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</si>
  <si>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</si>
  <si>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</si>
  <si>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</si>
  <si>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</si>
  <si>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</si>
  <si>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</si>
  <si>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</si>
  <si>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</si>
  <si>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</si>
  <si>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</si>
  <si>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</si>
  <si>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</si>
  <si>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</si>
  <si>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</si>
  <si>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</si>
  <si>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</si>
  <si>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</si>
  <si>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</si>
  <si>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</si>
  <si>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</si>
  <si>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</si>
  <si>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</si>
  <si>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</si>
  <si>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</si>
  <si>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</si>
  <si>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</si>
  <si>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</si>
  <si>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</si>
  <si>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</si>
  <si>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</si>
  <si>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</si>
  <si>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</si>
  <si>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</si>
  <si>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</si>
  <si>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</si>
  <si>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</si>
  <si>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</si>
  <si>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</si>
  <si>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</si>
  <si>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</si>
  <si>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</si>
  <si>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</si>
  <si>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</si>
  <si>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</si>
  <si>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</si>
  <si>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</si>
  <si>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Доходы бюджетов муниципальных районов от возврата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</si>
  <si>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</si>
  <si>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ИСПОЛНЕНИЕ   КОНСОЛИДИРОВАННОГО БЮДЖЕТА  НА 01 декабря 2019 г.</t>
  </si>
  <si>
    <t>Исполнено на 01.12.2019г.</t>
  </si>
  <si>
    <t>Исполнено на 01.12.2018г.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</si>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</sst>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;[Red]#,##0.0"/>
    <numFmt numFmtId="175" formatCode="#,##0.00_р_.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75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175" fontId="10" fillId="0" borderId="0" xfId="0" applyNumberFormat="1" applyFont="1" applyFill="1" applyAlignment="1">
      <alignment horizontal="right"/>
    </xf>
    <xf numFmtId="175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75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75" fontId="11" fillId="0" borderId="0" xfId="0" applyNumberFormat="1" applyFont="1" applyFill="1" applyAlignment="1">
      <alignment horizontal="center"/>
    </xf>
    <xf numFmtId="175" fontId="14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horizontal="right" vertical="center" wrapText="1"/>
    </xf>
    <xf numFmtId="175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75" fontId="16" fillId="0" borderId="28" xfId="0" applyNumberFormat="1" applyFont="1" applyFill="1" applyBorder="1" applyAlignment="1">
      <alignment horizontal="center" vertical="center" wrapText="1"/>
    </xf>
    <xf numFmtId="175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75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75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75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75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75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75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4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75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75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75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75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75" fontId="16" fillId="0" borderId="32" xfId="0" applyNumberFormat="1" applyFont="1" applyFill="1" applyBorder="1" applyAlignment="1">
      <alignment horizontal="right" vertical="center"/>
    </xf>
    <xf numFmtId="175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75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75" fontId="17" fillId="38" borderId="28" xfId="0" applyNumberFormat="1" applyFont="1" applyFill="1" applyBorder="1" applyAlignment="1">
      <alignment horizontal="right" vertical="center"/>
    </xf>
    <xf numFmtId="175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6" xfId="83" applyNumberFormat="1" applyFont="1" applyFill="1" applyBorder="1" applyAlignment="1" applyProtection="1">
      <alignment horizontal="right" vertical="center" shrinkToFit="1"/>
      <protection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16" fillId="0" borderId="3" xfId="107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75" fontId="10" fillId="0" borderId="38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PageLayoutView="0" workbookViewId="0" topLeftCell="A139">
      <selection activeCell="E228" sqref="E228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8.6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7" t="s">
        <v>260</v>
      </c>
      <c r="B1" s="127"/>
      <c r="C1" s="127"/>
      <c r="D1" s="127"/>
      <c r="E1" s="127"/>
      <c r="F1" s="127"/>
      <c r="G1" s="127"/>
    </row>
    <row r="2" spans="1:7" ht="12" customHeight="1">
      <c r="A2" s="14"/>
      <c r="B2" s="27"/>
      <c r="C2" s="10"/>
      <c r="D2" s="20"/>
      <c r="E2" s="32"/>
      <c r="F2" s="128" t="s">
        <v>108</v>
      </c>
      <c r="G2" s="128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261</v>
      </c>
      <c r="E3" s="41" t="s">
        <v>262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131994776</v>
      </c>
      <c r="D4" s="44">
        <f>D5+D30</f>
        <v>108741365.96000001</v>
      </c>
      <c r="E4" s="44">
        <f>E5+E30</f>
        <v>110476500.05</v>
      </c>
      <c r="F4" s="44">
        <f aca="true" t="shared" si="0" ref="F4:F12">D4/C4*100</f>
        <v>82.38308306989363</v>
      </c>
      <c r="G4" s="44">
        <f>D4/E4*100</f>
        <v>98.42940888857386</v>
      </c>
    </row>
    <row r="5" spans="1:7" s="7" customFormat="1" ht="17.25" customHeight="1">
      <c r="A5" s="45" t="s">
        <v>8</v>
      </c>
      <c r="B5" s="46"/>
      <c r="C5" s="47">
        <f>C6+C9+C14+C18+C22+C24</f>
        <v>120548781</v>
      </c>
      <c r="D5" s="47">
        <f>D6+D9+D14+D18+D22+D24</f>
        <v>96663740.95</v>
      </c>
      <c r="E5" s="47">
        <f>E6+E9+E14+E18+E22+E24</f>
        <v>100119651.46</v>
      </c>
      <c r="F5" s="47">
        <f t="shared" si="0"/>
        <v>80.18641096835314</v>
      </c>
      <c r="G5" s="47">
        <f aca="true" t="shared" si="1" ref="G5:G66">D5/E5*100</f>
        <v>96.54821959564981</v>
      </c>
    </row>
    <row r="6" spans="1:7" s="7" customFormat="1" ht="16.5" customHeight="1">
      <c r="A6" s="45" t="s">
        <v>13</v>
      </c>
      <c r="B6" s="46"/>
      <c r="C6" s="47">
        <f>C7</f>
        <v>80809281</v>
      </c>
      <c r="D6" s="47">
        <f>D7</f>
        <v>62959892.95</v>
      </c>
      <c r="E6" s="47">
        <f>E7</f>
        <v>61658460.37</v>
      </c>
      <c r="F6" s="47">
        <f t="shared" si="0"/>
        <v>77.91171035168597</v>
      </c>
      <c r="G6" s="47">
        <f t="shared" si="1"/>
        <v>102.11071209399387</v>
      </c>
    </row>
    <row r="7" spans="1:8" s="1" customFormat="1" ht="15" customHeight="1">
      <c r="A7" s="48" t="s">
        <v>1</v>
      </c>
      <c r="B7" s="49" t="s">
        <v>155</v>
      </c>
      <c r="C7" s="50">
        <v>80809281</v>
      </c>
      <c r="D7" s="51">
        <v>62959892.95</v>
      </c>
      <c r="E7" s="50">
        <v>61658460.37</v>
      </c>
      <c r="F7" s="47">
        <f t="shared" si="0"/>
        <v>77.91171035168597</v>
      </c>
      <c r="G7" s="47">
        <f t="shared" si="1"/>
        <v>102.11071209399387</v>
      </c>
      <c r="H7" s="8"/>
    </row>
    <row r="8" spans="1:8" s="1" customFormat="1" ht="15" customHeight="1">
      <c r="A8" s="48" t="s">
        <v>81</v>
      </c>
      <c r="B8" s="49"/>
      <c r="C8" s="50">
        <f>C7*49.764/64.764</f>
        <v>62093031.00000001</v>
      </c>
      <c r="D8" s="50">
        <f>D7*49.764/64.764</f>
        <v>48377742.46130258</v>
      </c>
      <c r="E8" s="50">
        <v>47319283.54</v>
      </c>
      <c r="F8" s="47">
        <f t="shared" si="0"/>
        <v>77.91171035168595</v>
      </c>
      <c r="G8" s="47">
        <f t="shared" si="1"/>
        <v>102.23684477472665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6837863.93</v>
      </c>
      <c r="E9" s="47">
        <f>E10+E11+E12+E13</f>
        <v>5913628.26</v>
      </c>
      <c r="F9" s="47">
        <f t="shared" si="0"/>
        <v>105.23514366622035</v>
      </c>
      <c r="G9" s="47">
        <f t="shared" si="1"/>
        <v>115.6289105328376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3107916.95</v>
      </c>
      <c r="E10" s="50">
        <v>2628884.81</v>
      </c>
      <c r="F10" s="47">
        <f t="shared" si="0"/>
        <v>121.09138474893517</v>
      </c>
      <c r="G10" s="47">
        <f t="shared" si="1"/>
        <v>118.22187637045991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22885.88</v>
      </c>
      <c r="E11" s="50">
        <v>24952.99</v>
      </c>
      <c r="F11" s="47">
        <f t="shared" si="0"/>
        <v>87.92116788321168</v>
      </c>
      <c r="G11" s="47">
        <f t="shared" si="1"/>
        <v>91.71598273393289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4175125.43</v>
      </c>
      <c r="E12" s="50">
        <v>3846296.27</v>
      </c>
      <c r="F12" s="47">
        <f t="shared" si="0"/>
        <v>106.91517950199254</v>
      </c>
      <c r="G12" s="47">
        <f t="shared" si="1"/>
        <v>108.54924157987445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-468064.33</v>
      </c>
      <c r="E13" s="50">
        <v>-586505.81</v>
      </c>
      <c r="F13" s="47"/>
      <c r="G13" s="47">
        <f t="shared" si="1"/>
        <v>79.80557430454098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15025000</v>
      </c>
      <c r="D14" s="47">
        <f>D15+D16+D17</f>
        <v>12415146.649999999</v>
      </c>
      <c r="E14" s="47">
        <f>E15+E16+E17</f>
        <v>17543232.119999997</v>
      </c>
      <c r="F14" s="47">
        <f aca="true" t="shared" si="2" ref="F14:F31">D14/C14*100</f>
        <v>82.62992778702161</v>
      </c>
      <c r="G14" s="47">
        <f t="shared" si="1"/>
        <v>70.7688672479356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10187899.75</v>
      </c>
      <c r="E15" s="62">
        <v>12103807.54</v>
      </c>
      <c r="F15" s="47">
        <f t="shared" si="2"/>
        <v>77.77022709923665</v>
      </c>
      <c r="G15" s="47">
        <f t="shared" si="1"/>
        <v>84.17103226676058</v>
      </c>
    </row>
    <row r="16" spans="1:7" s="1" customFormat="1" ht="15.75" customHeight="1">
      <c r="A16" s="54" t="s">
        <v>3</v>
      </c>
      <c r="B16" s="55" t="s">
        <v>161</v>
      </c>
      <c r="C16" s="62">
        <v>1830000</v>
      </c>
      <c r="D16" s="61">
        <v>2145068.2</v>
      </c>
      <c r="E16" s="62">
        <v>5378380.63</v>
      </c>
      <c r="F16" s="47">
        <f t="shared" si="2"/>
        <v>117.21684153005465</v>
      </c>
      <c r="G16" s="47">
        <f t="shared" si="1"/>
        <v>39.88316089112496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82178.7</v>
      </c>
      <c r="E17" s="62">
        <v>61043.95</v>
      </c>
      <c r="F17" s="47">
        <f t="shared" si="2"/>
        <v>86.5038947368421</v>
      </c>
      <c r="G17" s="47">
        <f t="shared" si="1"/>
        <v>134.62218614621105</v>
      </c>
    </row>
    <row r="18" spans="1:7" s="7" customFormat="1" ht="18.75" customHeight="1">
      <c r="A18" s="64" t="s">
        <v>10</v>
      </c>
      <c r="B18" s="53"/>
      <c r="C18" s="65">
        <f>C20+C19+C21</f>
        <v>15856100</v>
      </c>
      <c r="D18" s="65">
        <f>D20+D19+D21</f>
        <v>12180609.58</v>
      </c>
      <c r="E18" s="65">
        <f>E20+E19+E21</f>
        <v>12895772.29</v>
      </c>
      <c r="F18" s="47">
        <f t="shared" si="2"/>
        <v>76.81970711587338</v>
      </c>
      <c r="G18" s="47">
        <f t="shared" si="1"/>
        <v>94.45428552926163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3350152.27</v>
      </c>
      <c r="E19" s="62">
        <v>3767518.32</v>
      </c>
      <c r="F19" s="47">
        <f t="shared" si="2"/>
        <v>61.685735039587556</v>
      </c>
      <c r="G19" s="47">
        <f t="shared" si="1"/>
        <v>88.92199016566428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1713088.69</v>
      </c>
      <c r="E20" s="68">
        <v>1496043.28</v>
      </c>
      <c r="F20" s="47">
        <f t="shared" si="2"/>
        <v>84.80217266471956</v>
      </c>
      <c r="G20" s="47">
        <f t="shared" si="1"/>
        <v>114.50796329902968</v>
      </c>
    </row>
    <row r="21" spans="1:7" s="1" customFormat="1" ht="15.75" customHeight="1">
      <c r="A21" s="54" t="s">
        <v>11</v>
      </c>
      <c r="B21" s="55" t="s">
        <v>162</v>
      </c>
      <c r="C21" s="62">
        <v>8405000</v>
      </c>
      <c r="D21" s="63">
        <v>7117368.62</v>
      </c>
      <c r="E21" s="62">
        <v>7632210.69</v>
      </c>
      <c r="F21" s="47">
        <f t="shared" si="2"/>
        <v>84.6801739440809</v>
      </c>
      <c r="G21" s="47">
        <f t="shared" si="1"/>
        <v>93.25435197072632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263190</v>
      </c>
      <c r="E22" s="69">
        <f>E23</f>
        <v>401537.98</v>
      </c>
      <c r="F22" s="47">
        <f t="shared" si="2"/>
        <v>87.72999999999999</v>
      </c>
      <c r="G22" s="47">
        <f t="shared" si="1"/>
        <v>65.54548090320124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263190</v>
      </c>
      <c r="E23" s="62">
        <v>401537.98</v>
      </c>
      <c r="F23" s="47">
        <f t="shared" si="2"/>
        <v>87.72999999999999</v>
      </c>
      <c r="G23" s="47">
        <f t="shared" si="1"/>
        <v>65.54548090320124</v>
      </c>
    </row>
    <row r="24" spans="1:7" s="7" customFormat="1" ht="15" customHeight="1">
      <c r="A24" s="64" t="s">
        <v>15</v>
      </c>
      <c r="B24" s="53"/>
      <c r="C24" s="47">
        <f>C25+C26+C28+C29+C27</f>
        <v>2060700</v>
      </c>
      <c r="D24" s="47">
        <f>D25+D26+D28+D29+D27</f>
        <v>2007037.84</v>
      </c>
      <c r="E24" s="47">
        <f>E25+E26+E28+E29+E27</f>
        <v>1707020.44</v>
      </c>
      <c r="F24" s="47">
        <f t="shared" si="2"/>
        <v>97.39592565633038</v>
      </c>
      <c r="G24" s="47">
        <f t="shared" si="1"/>
        <v>117.57550132205799</v>
      </c>
    </row>
    <row r="25" spans="1:7" s="1" customFormat="1" ht="50.25" customHeight="1">
      <c r="A25" s="54" t="s">
        <v>57</v>
      </c>
      <c r="B25" s="55" t="s">
        <v>167</v>
      </c>
      <c r="C25" s="62">
        <v>1285000</v>
      </c>
      <c r="D25" s="61">
        <v>1337198.09</v>
      </c>
      <c r="E25" s="62">
        <v>1066477.19</v>
      </c>
      <c r="F25" s="47">
        <f t="shared" si="2"/>
        <v>104.06210817120622</v>
      </c>
      <c r="G25" s="47">
        <f t="shared" si="1"/>
        <v>125.38459355141013</v>
      </c>
    </row>
    <row r="26" spans="1:8" s="1" customFormat="1" ht="64.5" customHeight="1">
      <c r="A26" s="54" t="s">
        <v>111</v>
      </c>
      <c r="B26" s="55" t="s">
        <v>168</v>
      </c>
      <c r="C26" s="62">
        <v>58000</v>
      </c>
      <c r="D26" s="62">
        <v>66000</v>
      </c>
      <c r="E26" s="62">
        <v>32125</v>
      </c>
      <c r="F26" s="47">
        <f t="shared" si="2"/>
        <v>113.79310344827587</v>
      </c>
      <c r="G26" s="47">
        <f t="shared" si="1"/>
        <v>205.4474708171206</v>
      </c>
      <c r="H26" s="7"/>
    </row>
    <row r="27" spans="1:7" s="1" customFormat="1" ht="63" customHeight="1">
      <c r="A27" s="54" t="s">
        <v>219</v>
      </c>
      <c r="B27" s="55"/>
      <c r="C27" s="62">
        <v>45700</v>
      </c>
      <c r="D27" s="62">
        <v>15210</v>
      </c>
      <c r="E27" s="62">
        <v>8340</v>
      </c>
      <c r="F27" s="47">
        <f t="shared" si="2"/>
        <v>33.282275711159734</v>
      </c>
      <c r="G27" s="47">
        <f t="shared" si="1"/>
        <v>182.37410071942446</v>
      </c>
    </row>
    <row r="28" spans="1:8" s="1" customFormat="1" ht="14.25" customHeight="1">
      <c r="A28" s="54" t="s">
        <v>98</v>
      </c>
      <c r="B28" s="55"/>
      <c r="C28" s="62">
        <v>657000</v>
      </c>
      <c r="D28" s="62">
        <v>568629.75</v>
      </c>
      <c r="E28" s="62">
        <v>600078.25</v>
      </c>
      <c r="F28" s="47">
        <f t="shared" si="2"/>
        <v>86.54942922374428</v>
      </c>
      <c r="G28" s="47">
        <f t="shared" si="1"/>
        <v>94.75926681228657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15000</v>
      </c>
      <c r="D29" s="62">
        <v>20000</v>
      </c>
      <c r="E29" s="62">
        <v>0</v>
      </c>
      <c r="F29" s="47">
        <f t="shared" si="2"/>
        <v>133.33333333333331</v>
      </c>
      <c r="G29" s="47"/>
    </row>
    <row r="30" spans="1:7" s="7" customFormat="1" ht="16.5" customHeight="1">
      <c r="A30" s="64" t="s">
        <v>9</v>
      </c>
      <c r="B30" s="53"/>
      <c r="C30" s="47">
        <f>C31+C40+C47+C52+C61+C62</f>
        <v>11445995</v>
      </c>
      <c r="D30" s="47">
        <f>D31+D40+D47+D52+D61+D62</f>
        <v>12077625.01</v>
      </c>
      <c r="E30" s="47">
        <f>E31+E40+E47+E52+E61+E62</f>
        <v>10356848.59</v>
      </c>
      <c r="F30" s="47">
        <f t="shared" si="2"/>
        <v>105.5183495187618</v>
      </c>
      <c r="G30" s="47">
        <f t="shared" si="1"/>
        <v>116.61486508223638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C32+C33+C34+C35+C36+C37+C39+C38</f>
        <v>3285150</v>
      </c>
      <c r="D31" s="69">
        <f>D32+D33+D34+D35+D36+D37+D39+D38</f>
        <v>3680323.8999999994</v>
      </c>
      <c r="E31" s="69">
        <f>E32+E33+E34+E35+E36+E39+E37</f>
        <v>3340030.71</v>
      </c>
      <c r="F31" s="47">
        <f t="shared" si="2"/>
        <v>112.02909760589317</v>
      </c>
      <c r="G31" s="47">
        <f t="shared" si="1"/>
        <v>110.18832518459088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2894242.8</v>
      </c>
      <c r="E33" s="62">
        <v>2606484.34</v>
      </c>
      <c r="F33" s="47">
        <f aca="true" t="shared" si="3" ref="F33:F63">D33/C33*100</f>
        <v>120.59344999999999</v>
      </c>
      <c r="G33" s="47">
        <f t="shared" si="1"/>
        <v>111.0400993239806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34789.36</v>
      </c>
      <c r="E34" s="62">
        <v>0</v>
      </c>
      <c r="F34" s="47">
        <f t="shared" si="3"/>
        <v>100.5763515466898</v>
      </c>
      <c r="G34" s="47"/>
    </row>
    <row r="35" spans="1:8" s="1" customFormat="1" ht="66.75" customHeight="1">
      <c r="A35" s="70" t="s">
        <v>94</v>
      </c>
      <c r="B35" s="71" t="s">
        <v>197</v>
      </c>
      <c r="C35" s="56">
        <v>571265</v>
      </c>
      <c r="D35" s="57">
        <v>550059.7</v>
      </c>
      <c r="E35" s="62">
        <v>519523.64</v>
      </c>
      <c r="F35" s="47">
        <f t="shared" si="3"/>
        <v>96.28800994284613</v>
      </c>
      <c r="G35" s="47">
        <f t="shared" si="1"/>
        <v>105.87770365945232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61376.93</v>
      </c>
      <c r="E36" s="62">
        <v>30870.14</v>
      </c>
      <c r="F36" s="47">
        <f t="shared" si="3"/>
        <v>84.19331961591222</v>
      </c>
      <c r="G36" s="47">
        <f t="shared" si="1"/>
        <v>198.82297262014362</v>
      </c>
      <c r="H36" s="7"/>
    </row>
    <row r="37" spans="1:7" s="1" customFormat="1" ht="60" hidden="1">
      <c r="A37" s="70" t="s">
        <v>198</v>
      </c>
      <c r="B37" s="71" t="s">
        <v>199</v>
      </c>
      <c r="C37" s="61">
        <v>0</v>
      </c>
      <c r="D37" s="126">
        <v>0</v>
      </c>
      <c r="E37" s="62">
        <v>0</v>
      </c>
      <c r="F37" s="47" t="e">
        <f t="shared" si="3"/>
        <v>#DIV/0!</v>
      </c>
      <c r="G37" s="47" t="e">
        <f t="shared" si="1"/>
        <v>#DIV/0!</v>
      </c>
    </row>
    <row r="38" spans="1:7" s="1" customFormat="1" ht="30">
      <c r="A38" s="70" t="s">
        <v>259</v>
      </c>
      <c r="B38" s="71"/>
      <c r="C38" s="61">
        <v>1300</v>
      </c>
      <c r="D38" s="126">
        <v>3662.56</v>
      </c>
      <c r="E38" s="62">
        <v>0</v>
      </c>
      <c r="F38" s="47">
        <f t="shared" si="3"/>
        <v>281.73538461538465</v>
      </c>
      <c r="G38" s="47"/>
    </row>
    <row r="39" spans="1:8" s="1" customFormat="1" ht="35.25" customHeight="1">
      <c r="A39" s="70" t="s">
        <v>107</v>
      </c>
      <c r="B39" s="71" t="s">
        <v>200</v>
      </c>
      <c r="C39" s="61">
        <v>205095</v>
      </c>
      <c r="D39" s="56">
        <v>136192.55</v>
      </c>
      <c r="E39" s="62">
        <v>159699.71</v>
      </c>
      <c r="F39" s="47">
        <f t="shared" si="3"/>
        <v>66.40461737243716</v>
      </c>
      <c r="G39" s="47">
        <f t="shared" si="1"/>
        <v>85.28039906897764</v>
      </c>
      <c r="H39" s="7"/>
    </row>
    <row r="40" spans="1:7" s="7" customFormat="1" ht="19.5" customHeight="1">
      <c r="A40" s="64" t="s">
        <v>5</v>
      </c>
      <c r="B40" s="53" t="s">
        <v>183</v>
      </c>
      <c r="C40" s="69">
        <f>C41+C42+C43+C44+C45+C46</f>
        <v>170000</v>
      </c>
      <c r="D40" s="69">
        <f>D41+D42+D43+D44+D45+D46</f>
        <v>151436.34999999998</v>
      </c>
      <c r="E40" s="69">
        <f>E41+E42+E43+E44+E45+E46</f>
        <v>94305.5</v>
      </c>
      <c r="F40" s="47">
        <f t="shared" si="3"/>
        <v>89.08020588235293</v>
      </c>
      <c r="G40" s="47">
        <f t="shared" si="1"/>
        <v>160.58061300772485</v>
      </c>
    </row>
    <row r="41" spans="1:8" s="1" customFormat="1" ht="30" customHeight="1">
      <c r="A41" s="54" t="s">
        <v>177</v>
      </c>
      <c r="B41" s="55" t="s">
        <v>176</v>
      </c>
      <c r="C41" s="62">
        <v>20000</v>
      </c>
      <c r="D41" s="62">
        <v>14881.61</v>
      </c>
      <c r="E41" s="62">
        <v>26846.33</v>
      </c>
      <c r="F41" s="47">
        <f t="shared" si="3"/>
        <v>74.40805</v>
      </c>
      <c r="G41" s="47">
        <f t="shared" si="1"/>
        <v>55.43256750550262</v>
      </c>
      <c r="H41" s="7"/>
    </row>
    <row r="42" spans="1:7" s="1" customFormat="1" ht="27" customHeight="1" hidden="1">
      <c r="A42" s="54" t="s">
        <v>178</v>
      </c>
      <c r="B42" s="55" t="s">
        <v>179</v>
      </c>
      <c r="C42" s="62">
        <v>0</v>
      </c>
      <c r="D42" s="62">
        <v>0</v>
      </c>
      <c r="E42" s="62">
        <v>0</v>
      </c>
      <c r="F42" s="47" t="e">
        <f t="shared" si="3"/>
        <v>#DIV/0!</v>
      </c>
      <c r="G42" s="47" t="e">
        <f t="shared" si="1"/>
        <v>#DIV/0!</v>
      </c>
    </row>
    <row r="43" spans="1:7" s="1" customFormat="1" ht="17.25" customHeight="1">
      <c r="A43" s="54" t="s">
        <v>180</v>
      </c>
      <c r="B43" s="55" t="s">
        <v>181</v>
      </c>
      <c r="C43" s="62">
        <v>112000</v>
      </c>
      <c r="D43" s="62">
        <v>112880.16</v>
      </c>
      <c r="E43" s="62">
        <v>14127.77</v>
      </c>
      <c r="F43" s="47">
        <f t="shared" si="3"/>
        <v>100.78585714285715</v>
      </c>
      <c r="G43" s="47">
        <f t="shared" si="1"/>
        <v>798.994887374299</v>
      </c>
    </row>
    <row r="44" spans="1:7" s="1" customFormat="1" ht="17.25" customHeight="1" hidden="1">
      <c r="A44" s="54" t="s">
        <v>59</v>
      </c>
      <c r="B44" s="55" t="s">
        <v>182</v>
      </c>
      <c r="C44" s="62">
        <v>0</v>
      </c>
      <c r="D44" s="62">
        <v>0</v>
      </c>
      <c r="E44" s="62">
        <v>0</v>
      </c>
      <c r="F44" s="47" t="e">
        <f t="shared" si="3"/>
        <v>#DIV/0!</v>
      </c>
      <c r="G44" s="47" t="e">
        <f t="shared" si="1"/>
        <v>#DIV/0!</v>
      </c>
    </row>
    <row r="45" spans="1:8" s="1" customFormat="1" ht="17.25" customHeight="1">
      <c r="A45" s="72" t="s">
        <v>225</v>
      </c>
      <c r="B45" s="73"/>
      <c r="C45" s="62">
        <v>37000</v>
      </c>
      <c r="D45" s="62">
        <v>23403.22</v>
      </c>
      <c r="E45" s="62">
        <v>49542.43</v>
      </c>
      <c r="F45" s="47">
        <f t="shared" si="3"/>
        <v>63.251945945945955</v>
      </c>
      <c r="G45" s="47">
        <f t="shared" si="1"/>
        <v>47.238740610825914</v>
      </c>
      <c r="H45" s="37"/>
    </row>
    <row r="46" spans="1:8" s="1" customFormat="1" ht="17.25" customHeight="1">
      <c r="A46" s="72" t="s">
        <v>226</v>
      </c>
      <c r="B46" s="73"/>
      <c r="C46" s="62">
        <v>1000</v>
      </c>
      <c r="D46" s="62">
        <v>271.36</v>
      </c>
      <c r="E46" s="62">
        <v>3788.97</v>
      </c>
      <c r="F46" s="47">
        <f t="shared" si="3"/>
        <v>27.136</v>
      </c>
      <c r="G46" s="47">
        <f t="shared" si="1"/>
        <v>7.1618408168974685</v>
      </c>
      <c r="H46" s="37"/>
    </row>
    <row r="47" spans="1:7" s="7" customFormat="1" ht="27" customHeight="1">
      <c r="A47" s="64" t="s">
        <v>184</v>
      </c>
      <c r="B47" s="53" t="s">
        <v>186</v>
      </c>
      <c r="C47" s="47">
        <f>C48+C49+C50+C51</f>
        <v>3083300</v>
      </c>
      <c r="D47" s="47">
        <f>D48+D49+D50+D51</f>
        <v>1902037.18</v>
      </c>
      <c r="E47" s="47">
        <f>E48+E49+E50+E51</f>
        <v>2865009.23</v>
      </c>
      <c r="F47" s="47">
        <f t="shared" si="3"/>
        <v>61.68835922550514</v>
      </c>
      <c r="G47" s="47">
        <f t="shared" si="1"/>
        <v>66.38851840627403</v>
      </c>
    </row>
    <row r="48" spans="1:7" s="1" customFormat="1" ht="29.25" customHeight="1">
      <c r="A48" s="54" t="s">
        <v>99</v>
      </c>
      <c r="B48" s="55" t="s">
        <v>185</v>
      </c>
      <c r="C48" s="56">
        <v>150700</v>
      </c>
      <c r="D48" s="57">
        <v>101336.36</v>
      </c>
      <c r="E48" s="50">
        <v>92237.17</v>
      </c>
      <c r="F48" s="47">
        <f t="shared" si="3"/>
        <v>67.2437690776377</v>
      </c>
      <c r="G48" s="47">
        <f t="shared" si="1"/>
        <v>109.86499260547563</v>
      </c>
    </row>
    <row r="49" spans="1:7" s="1" customFormat="1" ht="30.75" customHeight="1">
      <c r="A49" s="54" t="s">
        <v>100</v>
      </c>
      <c r="B49" s="55" t="s">
        <v>187</v>
      </c>
      <c r="C49" s="56">
        <v>260000</v>
      </c>
      <c r="D49" s="57">
        <v>109891.79</v>
      </c>
      <c r="E49" s="50">
        <v>234245.56</v>
      </c>
      <c r="F49" s="47">
        <f t="shared" si="3"/>
        <v>42.26607307692307</v>
      </c>
      <c r="G49" s="47">
        <f t="shared" si="1"/>
        <v>46.91307276005573</v>
      </c>
    </row>
    <row r="50" spans="1:8" s="1" customFormat="1" ht="16.5" customHeight="1">
      <c r="A50" s="54" t="s">
        <v>60</v>
      </c>
      <c r="B50" s="55" t="s">
        <v>188</v>
      </c>
      <c r="C50" s="50">
        <v>2670100</v>
      </c>
      <c r="D50" s="50">
        <v>1576670.86</v>
      </c>
      <c r="E50" s="50">
        <v>2536634.96</v>
      </c>
      <c r="F50" s="47">
        <f t="shared" si="3"/>
        <v>59.0491314932025</v>
      </c>
      <c r="G50" s="47">
        <f t="shared" si="1"/>
        <v>62.15600135070283</v>
      </c>
      <c r="H50" s="38"/>
    </row>
    <row r="51" spans="1:7" s="1" customFormat="1" ht="16.5" customHeight="1">
      <c r="A51" s="54" t="s">
        <v>119</v>
      </c>
      <c r="B51" s="55" t="s">
        <v>189</v>
      </c>
      <c r="C51" s="50">
        <v>2500</v>
      </c>
      <c r="D51" s="57">
        <v>114138.17</v>
      </c>
      <c r="E51" s="62">
        <v>1891.54</v>
      </c>
      <c r="F51" s="47">
        <f t="shared" si="3"/>
        <v>4565.5268</v>
      </c>
      <c r="G51" s="47">
        <f t="shared" si="1"/>
        <v>6034.13990716559</v>
      </c>
    </row>
    <row r="52" spans="1:7" s="7" customFormat="1" ht="31.5" customHeight="1">
      <c r="A52" s="64" t="s">
        <v>190</v>
      </c>
      <c r="B52" s="53" t="s">
        <v>191</v>
      </c>
      <c r="C52" s="69">
        <f>C54+C55+C59+C58+C57</f>
        <v>2283000</v>
      </c>
      <c r="D52" s="69">
        <f>D54+D55+D59+D58+D57+D60</f>
        <v>3981204.1899999995</v>
      </c>
      <c r="E52" s="69">
        <f>E54+E55+E59+E58+E56+E57</f>
        <v>1189239.58</v>
      </c>
      <c r="F52" s="47">
        <f t="shared" si="3"/>
        <v>174.38476522120015</v>
      </c>
      <c r="G52" s="47">
        <f t="shared" si="1"/>
        <v>334.76889408608474</v>
      </c>
    </row>
    <row r="53" spans="1:7" s="1" customFormat="1" ht="75" hidden="1">
      <c r="A53" s="70" t="s">
        <v>140</v>
      </c>
      <c r="B53" s="55"/>
      <c r="C53" s="62">
        <v>0</v>
      </c>
      <c r="D53" s="62">
        <v>0</v>
      </c>
      <c r="E53" s="62">
        <v>0</v>
      </c>
      <c r="F53" s="47" t="e">
        <f t="shared" si="3"/>
        <v>#DIV/0!</v>
      </c>
      <c r="G53" s="47" t="e">
        <f t="shared" si="1"/>
        <v>#DIV/0!</v>
      </c>
    </row>
    <row r="54" spans="1:7" s="1" customFormat="1" ht="76.5" customHeight="1" hidden="1">
      <c r="A54" s="74" t="s">
        <v>192</v>
      </c>
      <c r="B54" s="55" t="s">
        <v>193</v>
      </c>
      <c r="C54" s="61">
        <v>0</v>
      </c>
      <c r="D54" s="56">
        <v>0</v>
      </c>
      <c r="E54" s="62">
        <v>0</v>
      </c>
      <c r="F54" s="47" t="e">
        <f t="shared" si="3"/>
        <v>#DIV/0!</v>
      </c>
      <c r="G54" s="47" t="e">
        <f t="shared" si="1"/>
        <v>#DIV/0!</v>
      </c>
    </row>
    <row r="55" spans="1:7" s="1" customFormat="1" ht="74.25" customHeight="1" hidden="1">
      <c r="A55" s="74" t="s">
        <v>195</v>
      </c>
      <c r="B55" s="55" t="s">
        <v>196</v>
      </c>
      <c r="C55" s="61">
        <v>0</v>
      </c>
      <c r="D55" s="56">
        <v>0</v>
      </c>
      <c r="E55" s="62">
        <v>0</v>
      </c>
      <c r="F55" s="47" t="e">
        <f t="shared" si="3"/>
        <v>#DIV/0!</v>
      </c>
      <c r="G55" s="47" t="e">
        <f t="shared" si="1"/>
        <v>#DIV/0!</v>
      </c>
    </row>
    <row r="56" spans="1:7" s="1" customFormat="1" ht="58.5" customHeight="1" hidden="1">
      <c r="A56" s="74" t="s">
        <v>227</v>
      </c>
      <c r="B56" s="55"/>
      <c r="C56" s="60">
        <v>0</v>
      </c>
      <c r="D56" s="56"/>
      <c r="E56" s="62">
        <v>0</v>
      </c>
      <c r="F56" s="47" t="e">
        <f t="shared" si="3"/>
        <v>#DIV/0!</v>
      </c>
      <c r="G56" s="47" t="e">
        <f t="shared" si="1"/>
        <v>#DIV/0!</v>
      </c>
    </row>
    <row r="57" spans="1:7" s="1" customFormat="1" ht="75">
      <c r="A57" s="74" t="s">
        <v>234</v>
      </c>
      <c r="B57" s="55"/>
      <c r="C57" s="60">
        <v>168000</v>
      </c>
      <c r="D57" s="56">
        <v>308400</v>
      </c>
      <c r="E57" s="62">
        <v>0</v>
      </c>
      <c r="F57" s="47">
        <f t="shared" si="3"/>
        <v>183.57142857142856</v>
      </c>
      <c r="G57" s="47"/>
    </row>
    <row r="58" spans="1:7" s="1" customFormat="1" ht="77.25" customHeight="1">
      <c r="A58" s="74" t="s">
        <v>224</v>
      </c>
      <c r="B58" s="55"/>
      <c r="C58" s="60">
        <v>15000</v>
      </c>
      <c r="D58" s="56">
        <v>686.8</v>
      </c>
      <c r="E58" s="62">
        <v>15790</v>
      </c>
      <c r="F58" s="47">
        <f t="shared" si="3"/>
        <v>4.578666666666666</v>
      </c>
      <c r="G58" s="47">
        <f t="shared" si="1"/>
        <v>4.349588347055098</v>
      </c>
    </row>
    <row r="59" spans="1:7" s="1" customFormat="1" ht="53.25" customHeight="1">
      <c r="A59" s="72" t="s">
        <v>145</v>
      </c>
      <c r="B59" s="75" t="s">
        <v>194</v>
      </c>
      <c r="C59" s="60">
        <v>2100000</v>
      </c>
      <c r="D59" s="56">
        <v>3669723.32</v>
      </c>
      <c r="E59" s="62">
        <v>1173449.58</v>
      </c>
      <c r="F59" s="47">
        <f t="shared" si="3"/>
        <v>174.74872952380952</v>
      </c>
      <c r="G59" s="47">
        <f t="shared" si="1"/>
        <v>312.72952690476905</v>
      </c>
    </row>
    <row r="60" spans="1:7" s="1" customFormat="1" ht="45">
      <c r="A60" s="72" t="s">
        <v>235</v>
      </c>
      <c r="B60" s="75"/>
      <c r="C60" s="60">
        <v>0</v>
      </c>
      <c r="D60" s="76">
        <v>2394.07</v>
      </c>
      <c r="E60" s="62">
        <v>0</v>
      </c>
      <c r="F60" s="47"/>
      <c r="G60" s="47"/>
    </row>
    <row r="61" spans="1:7" s="7" customFormat="1" ht="15" customHeight="1">
      <c r="A61" s="64" t="s">
        <v>146</v>
      </c>
      <c r="B61" s="53"/>
      <c r="C61" s="69">
        <v>2368800</v>
      </c>
      <c r="D61" s="69">
        <v>2270932.81</v>
      </c>
      <c r="E61" s="69">
        <v>2621033.21</v>
      </c>
      <c r="F61" s="47">
        <f t="shared" si="3"/>
        <v>95.86849079702804</v>
      </c>
      <c r="G61" s="47">
        <f t="shared" si="1"/>
        <v>86.64265684752618</v>
      </c>
    </row>
    <row r="62" spans="1:7" s="7" customFormat="1" ht="22.5" customHeight="1">
      <c r="A62" s="77" t="s">
        <v>201</v>
      </c>
      <c r="B62" s="78" t="s">
        <v>206</v>
      </c>
      <c r="C62" s="69">
        <f>C63+C64+C65+C66</f>
        <v>255745</v>
      </c>
      <c r="D62" s="69">
        <f>D63+D64+D65+D66</f>
        <v>91690.58</v>
      </c>
      <c r="E62" s="69">
        <f>E63+E64+E65+E66</f>
        <v>247230.36</v>
      </c>
      <c r="F62" s="47">
        <f t="shared" si="3"/>
        <v>35.8523451093863</v>
      </c>
      <c r="G62" s="47">
        <f t="shared" si="1"/>
        <v>37.08710370360663</v>
      </c>
    </row>
    <row r="63" spans="1:7" s="30" customFormat="1" ht="30" hidden="1">
      <c r="A63" s="79" t="s">
        <v>207</v>
      </c>
      <c r="B63" s="80" t="s">
        <v>208</v>
      </c>
      <c r="C63" s="62">
        <v>0</v>
      </c>
      <c r="D63" s="62">
        <v>0</v>
      </c>
      <c r="E63" s="62">
        <v>0</v>
      </c>
      <c r="F63" s="47" t="e">
        <f t="shared" si="3"/>
        <v>#DIV/0!</v>
      </c>
      <c r="G63" s="47" t="e">
        <f t="shared" si="1"/>
        <v>#DIV/0!</v>
      </c>
    </row>
    <row r="64" spans="1:7" s="7" customFormat="1" ht="23.25" customHeight="1">
      <c r="A64" s="81" t="s">
        <v>202</v>
      </c>
      <c r="B64" s="82" t="s">
        <v>203</v>
      </c>
      <c r="C64" s="62">
        <v>0</v>
      </c>
      <c r="D64" s="62">
        <v>-59775</v>
      </c>
      <c r="E64" s="62">
        <v>8116.78</v>
      </c>
      <c r="F64" s="47"/>
      <c r="G64" s="47"/>
    </row>
    <row r="65" spans="1:7" s="7" customFormat="1" ht="20.25" customHeight="1">
      <c r="A65" s="81" t="s">
        <v>209</v>
      </c>
      <c r="B65" s="82" t="s">
        <v>210</v>
      </c>
      <c r="C65" s="62">
        <v>185745</v>
      </c>
      <c r="D65" s="62">
        <v>80832.05</v>
      </c>
      <c r="E65" s="62">
        <v>152141.87</v>
      </c>
      <c r="F65" s="47">
        <f>D65/C65*100</f>
        <v>43.51775283318528</v>
      </c>
      <c r="G65" s="47">
        <f t="shared" si="1"/>
        <v>53.129391665818225</v>
      </c>
    </row>
    <row r="66" spans="1:7" s="7" customFormat="1" ht="21" customHeight="1">
      <c r="A66" s="83" t="s">
        <v>204</v>
      </c>
      <c r="B66" s="84" t="s">
        <v>205</v>
      </c>
      <c r="C66" s="62">
        <v>70000</v>
      </c>
      <c r="D66" s="62">
        <v>70633.53</v>
      </c>
      <c r="E66" s="62">
        <v>86971.71</v>
      </c>
      <c r="F66" s="47">
        <f>D66/C66*100</f>
        <v>100.90504285714286</v>
      </c>
      <c r="G66" s="47">
        <f t="shared" si="1"/>
        <v>81.21437419133186</v>
      </c>
    </row>
    <row r="67" spans="1:7" s="35" customFormat="1" ht="16.5" customHeight="1">
      <c r="A67" s="85" t="s">
        <v>18</v>
      </c>
      <c r="B67" s="86"/>
      <c r="C67" s="44">
        <f>C4</f>
        <v>131994776</v>
      </c>
      <c r="D67" s="44">
        <f>D4</f>
        <v>108741365.96000001</v>
      </c>
      <c r="E67" s="44">
        <f>E4</f>
        <v>110476500.05</v>
      </c>
      <c r="F67" s="44">
        <f aca="true" t="shared" si="4" ref="F67:F133">D67/C67*100</f>
        <v>82.38308306989363</v>
      </c>
      <c r="G67" s="44">
        <f aca="true" t="shared" si="5" ref="G67:G152">D67/E67*100</f>
        <v>98.42940888857386</v>
      </c>
    </row>
    <row r="68" spans="1:7" s="35" customFormat="1" ht="15" customHeight="1">
      <c r="A68" s="87" t="s">
        <v>17</v>
      </c>
      <c r="B68" s="86"/>
      <c r="C68" s="44">
        <f>C69+C184+C190+C186+C187</f>
        <v>583735918.1199999</v>
      </c>
      <c r="D68" s="44">
        <f>D69+D184+D190+D186+D187</f>
        <v>449226633.59999996</v>
      </c>
      <c r="E68" s="44">
        <f>E69+E184+E190+E186</f>
        <v>348455654.4200001</v>
      </c>
      <c r="F68" s="44">
        <f t="shared" si="4"/>
        <v>76.95716841389422</v>
      </c>
      <c r="G68" s="44">
        <f t="shared" si="5"/>
        <v>128.91931237210997</v>
      </c>
    </row>
    <row r="69" spans="1:7" s="7" customFormat="1" ht="23.25" customHeight="1">
      <c r="A69" s="64" t="s">
        <v>53</v>
      </c>
      <c r="B69" s="53"/>
      <c r="C69" s="47">
        <f>C70+C74+C142+C175</f>
        <v>607866908.42</v>
      </c>
      <c r="D69" s="47">
        <f>D70+D74+D142+D175</f>
        <v>473027769.32</v>
      </c>
      <c r="E69" s="47">
        <f>E70+E74+E142+E175</f>
        <v>347824299.56000006</v>
      </c>
      <c r="F69" s="47">
        <f t="shared" si="4"/>
        <v>77.81765428710685</v>
      </c>
      <c r="G69" s="47">
        <f t="shared" si="5"/>
        <v>135.9961825319229</v>
      </c>
    </row>
    <row r="70" spans="1:7" s="7" customFormat="1" ht="33" customHeight="1">
      <c r="A70" s="64" t="s">
        <v>61</v>
      </c>
      <c r="B70" s="53"/>
      <c r="C70" s="47">
        <f>C71+C72+C73</f>
        <v>49992200</v>
      </c>
      <c r="D70" s="47">
        <f>D71+D72+D73</f>
        <v>45099700</v>
      </c>
      <c r="E70" s="47">
        <f>E71+E72+E73</f>
        <v>45406300</v>
      </c>
      <c r="F70" s="47">
        <f t="shared" si="4"/>
        <v>90.2134733018351</v>
      </c>
      <c r="G70" s="47">
        <f t="shared" si="5"/>
        <v>99.32476330377062</v>
      </c>
    </row>
    <row r="71" spans="1:7" s="5" customFormat="1" ht="30.75" customHeight="1">
      <c r="A71" s="54" t="s">
        <v>77</v>
      </c>
      <c r="B71" s="55"/>
      <c r="C71" s="62">
        <v>23835700</v>
      </c>
      <c r="D71" s="62">
        <v>21849300</v>
      </c>
      <c r="E71" s="62">
        <v>1970100</v>
      </c>
      <c r="F71" s="47">
        <f t="shared" si="4"/>
        <v>91.66628208947084</v>
      </c>
      <c r="G71" s="47">
        <f t="shared" si="5"/>
        <v>1109.0452261306532</v>
      </c>
    </row>
    <row r="72" spans="1:7" s="5" customFormat="1" ht="28.5" customHeight="1">
      <c r="A72" s="54" t="s">
        <v>62</v>
      </c>
      <c r="B72" s="55"/>
      <c r="C72" s="62">
        <v>0</v>
      </c>
      <c r="D72" s="62">
        <v>0</v>
      </c>
      <c r="E72" s="62">
        <v>21716200</v>
      </c>
      <c r="F72" s="47"/>
      <c r="G72" s="47">
        <f t="shared" si="5"/>
        <v>0</v>
      </c>
    </row>
    <row r="73" spans="1:7" s="5" customFormat="1" ht="15.75" customHeight="1">
      <c r="A73" s="54" t="s">
        <v>211</v>
      </c>
      <c r="B73" s="55"/>
      <c r="C73" s="62">
        <v>26156500</v>
      </c>
      <c r="D73" s="62">
        <v>23250400</v>
      </c>
      <c r="E73" s="62">
        <v>21720000</v>
      </c>
      <c r="F73" s="47">
        <f t="shared" si="4"/>
        <v>88.88956855848451</v>
      </c>
      <c r="G73" s="47">
        <f t="shared" si="5"/>
        <v>107.04604051565379</v>
      </c>
    </row>
    <row r="74" spans="1:7" s="7" customFormat="1" ht="20.25" customHeight="1">
      <c r="A74" s="52" t="s">
        <v>16</v>
      </c>
      <c r="B74" s="53"/>
      <c r="C74" s="69">
        <f>SUM(C75:C89)+C113+C99+C95</f>
        <v>275821382.69</v>
      </c>
      <c r="D74" s="69">
        <f>SUM(D75:D89)+D113+D99+D95</f>
        <v>190462007.67999998</v>
      </c>
      <c r="E74" s="69">
        <f>SUM(E75:E89)+E113+E99+E95</f>
        <v>83499264.05</v>
      </c>
      <c r="F74" s="47">
        <f t="shared" si="4"/>
        <v>69.0526622056939</v>
      </c>
      <c r="G74" s="47">
        <f t="shared" si="5"/>
        <v>228.1002232138835</v>
      </c>
    </row>
    <row r="75" spans="1:7" s="4" customFormat="1" ht="30" hidden="1">
      <c r="A75" s="70" t="s">
        <v>112</v>
      </c>
      <c r="B75" s="55"/>
      <c r="C75" s="62">
        <f>C77+C78+C79</f>
        <v>0</v>
      </c>
      <c r="D75" s="62">
        <f>D77+D78+D79</f>
        <v>0</v>
      </c>
      <c r="E75" s="62">
        <v>0</v>
      </c>
      <c r="F75" s="47" t="e">
        <f t="shared" si="4"/>
        <v>#DIV/0!</v>
      </c>
      <c r="G75" s="47" t="e">
        <f t="shared" si="5"/>
        <v>#DIV/0!</v>
      </c>
    </row>
    <row r="76" spans="1:7" s="12" customFormat="1" ht="15" hidden="1">
      <c r="A76" s="88" t="s">
        <v>147</v>
      </c>
      <c r="B76" s="89"/>
      <c r="C76" s="90"/>
      <c r="D76" s="90"/>
      <c r="E76" s="62"/>
      <c r="F76" s="47" t="e">
        <f t="shared" si="4"/>
        <v>#DIV/0!</v>
      </c>
      <c r="G76" s="47" t="e">
        <f t="shared" si="5"/>
        <v>#DIV/0!</v>
      </c>
    </row>
    <row r="77" spans="1:7" s="12" customFormat="1" ht="15" hidden="1">
      <c r="A77" s="88" t="s">
        <v>131</v>
      </c>
      <c r="B77" s="89"/>
      <c r="C77" s="62">
        <v>0</v>
      </c>
      <c r="D77" s="62">
        <v>0</v>
      </c>
      <c r="E77" s="62">
        <v>0</v>
      </c>
      <c r="F77" s="47" t="e">
        <f t="shared" si="4"/>
        <v>#DIV/0!</v>
      </c>
      <c r="G77" s="47" t="e">
        <f t="shared" si="5"/>
        <v>#DIV/0!</v>
      </c>
    </row>
    <row r="78" spans="1:7" s="12" customFormat="1" ht="30" hidden="1">
      <c r="A78" s="88" t="s">
        <v>132</v>
      </c>
      <c r="B78" s="89"/>
      <c r="C78" s="62">
        <v>0</v>
      </c>
      <c r="D78" s="62">
        <v>0</v>
      </c>
      <c r="E78" s="62">
        <v>0</v>
      </c>
      <c r="F78" s="47" t="e">
        <f t="shared" si="4"/>
        <v>#DIV/0!</v>
      </c>
      <c r="G78" s="47" t="e">
        <f t="shared" si="5"/>
        <v>#DIV/0!</v>
      </c>
    </row>
    <row r="79" spans="1:7" s="12" customFormat="1" ht="30" hidden="1">
      <c r="A79" s="88" t="s">
        <v>135</v>
      </c>
      <c r="B79" s="89"/>
      <c r="C79" s="62">
        <v>0</v>
      </c>
      <c r="D79" s="62">
        <v>0</v>
      </c>
      <c r="E79" s="62">
        <v>0</v>
      </c>
      <c r="F79" s="47" t="e">
        <f t="shared" si="4"/>
        <v>#DIV/0!</v>
      </c>
      <c r="G79" s="47" t="e">
        <f t="shared" si="5"/>
        <v>#DIV/0!</v>
      </c>
    </row>
    <row r="80" spans="1:7" s="2" customFormat="1" ht="48" customHeight="1">
      <c r="A80" s="70" t="s">
        <v>220</v>
      </c>
      <c r="B80" s="89"/>
      <c r="C80" s="62">
        <v>1487608.66</v>
      </c>
      <c r="D80" s="62">
        <v>1487608.66</v>
      </c>
      <c r="E80" s="62">
        <v>1983700</v>
      </c>
      <c r="F80" s="47">
        <f t="shared" si="4"/>
        <v>100</v>
      </c>
      <c r="G80" s="47">
        <f t="shared" si="5"/>
        <v>74.99161465947472</v>
      </c>
    </row>
    <row r="81" spans="1:7" s="2" customFormat="1" ht="30">
      <c r="A81" s="70" t="s">
        <v>228</v>
      </c>
      <c r="B81" s="89"/>
      <c r="C81" s="62">
        <v>0</v>
      </c>
      <c r="D81" s="62">
        <v>0</v>
      </c>
      <c r="E81" s="62">
        <v>1071828.87</v>
      </c>
      <c r="F81" s="47"/>
      <c r="G81" s="47">
        <f t="shared" si="5"/>
        <v>0</v>
      </c>
    </row>
    <row r="82" spans="1:7" s="2" customFormat="1" ht="30.75" customHeight="1">
      <c r="A82" s="70" t="s">
        <v>221</v>
      </c>
      <c r="B82" s="89"/>
      <c r="C82" s="62">
        <v>5399864.89</v>
      </c>
      <c r="D82" s="62">
        <v>5399864.89</v>
      </c>
      <c r="E82" s="62">
        <v>3183447.1</v>
      </c>
      <c r="F82" s="47">
        <f t="shared" si="4"/>
        <v>100</v>
      </c>
      <c r="G82" s="47">
        <f t="shared" si="5"/>
        <v>169.62320152893383</v>
      </c>
    </row>
    <row r="83" spans="1:7" s="2" customFormat="1" ht="30.75" customHeight="1">
      <c r="A83" s="70" t="s">
        <v>239</v>
      </c>
      <c r="B83" s="89"/>
      <c r="C83" s="62">
        <v>10866764.66</v>
      </c>
      <c r="D83" s="62">
        <v>10283840.01</v>
      </c>
      <c r="E83" s="62">
        <v>0</v>
      </c>
      <c r="F83" s="47">
        <f t="shared" si="4"/>
        <v>94.63571110409967</v>
      </c>
      <c r="G83" s="47"/>
    </row>
    <row r="84" spans="1:7" s="2" customFormat="1" ht="30.75" customHeight="1">
      <c r="A84" s="70" t="s">
        <v>222</v>
      </c>
      <c r="B84" s="89"/>
      <c r="C84" s="62">
        <v>12287199.8</v>
      </c>
      <c r="D84" s="62">
        <v>11537923.78</v>
      </c>
      <c r="E84" s="62">
        <v>11743410.93</v>
      </c>
      <c r="F84" s="47">
        <f t="shared" si="4"/>
        <v>93.90197903349792</v>
      </c>
      <c r="G84" s="47">
        <f t="shared" si="5"/>
        <v>98.2501919482775</v>
      </c>
    </row>
    <row r="85" spans="1:7" s="2" customFormat="1" ht="47.25" customHeight="1">
      <c r="A85" s="70" t="s">
        <v>238</v>
      </c>
      <c r="B85" s="89"/>
      <c r="C85" s="62">
        <v>3800000</v>
      </c>
      <c r="D85" s="62">
        <v>3791767.97</v>
      </c>
      <c r="E85" s="62">
        <v>0</v>
      </c>
      <c r="F85" s="47">
        <f t="shared" si="4"/>
        <v>99.78336763157895</v>
      </c>
      <c r="G85" s="47"/>
    </row>
    <row r="86" spans="1:7" s="2" customFormat="1" ht="35.25" customHeight="1">
      <c r="A86" s="70" t="s">
        <v>240</v>
      </c>
      <c r="B86" s="89"/>
      <c r="C86" s="62">
        <v>87277445.57</v>
      </c>
      <c r="D86" s="62">
        <v>85401897.02</v>
      </c>
      <c r="E86" s="62">
        <v>10315757.84</v>
      </c>
      <c r="F86" s="47">
        <f t="shared" si="4"/>
        <v>97.85105013357004</v>
      </c>
      <c r="G86" s="47">
        <f t="shared" si="5"/>
        <v>827.8780710501827</v>
      </c>
    </row>
    <row r="87" spans="1:9" s="4" customFormat="1" ht="45">
      <c r="A87" s="70" t="s">
        <v>113</v>
      </c>
      <c r="B87" s="55"/>
      <c r="C87" s="62">
        <v>972995.07</v>
      </c>
      <c r="D87" s="62">
        <v>972995.07</v>
      </c>
      <c r="E87" s="62">
        <v>1013298.16</v>
      </c>
      <c r="F87" s="47">
        <f t="shared" si="4"/>
        <v>100</v>
      </c>
      <c r="G87" s="47">
        <f t="shared" si="5"/>
        <v>96.02258332335272</v>
      </c>
      <c r="H87" s="9"/>
      <c r="I87" s="9"/>
    </row>
    <row r="88" spans="1:7" s="4" customFormat="1" ht="30" hidden="1">
      <c r="A88" s="91" t="s">
        <v>142</v>
      </c>
      <c r="B88" s="92"/>
      <c r="C88" s="62">
        <v>0</v>
      </c>
      <c r="D88" s="62">
        <v>0</v>
      </c>
      <c r="E88" s="62">
        <v>0</v>
      </c>
      <c r="F88" s="47" t="e">
        <f t="shared" si="4"/>
        <v>#DIV/0!</v>
      </c>
      <c r="G88" s="47" t="e">
        <f t="shared" si="5"/>
        <v>#DIV/0!</v>
      </c>
    </row>
    <row r="89" spans="1:7" s="4" customFormat="1" ht="66.75" customHeight="1">
      <c r="A89" s="93" t="s">
        <v>120</v>
      </c>
      <c r="B89" s="55"/>
      <c r="C89" s="62">
        <f>C90+C91+C92</f>
        <v>36293800</v>
      </c>
      <c r="D89" s="62">
        <f>D90+D91+D92</f>
        <v>22609571</v>
      </c>
      <c r="E89" s="62">
        <f>E90+E91+E92</f>
        <v>724600</v>
      </c>
      <c r="F89" s="47">
        <f t="shared" si="4"/>
        <v>62.29595964048956</v>
      </c>
      <c r="G89" s="47">
        <f t="shared" si="5"/>
        <v>3120.283052718741</v>
      </c>
    </row>
    <row r="90" spans="1:7" s="2" customFormat="1" ht="45">
      <c r="A90" s="123" t="s">
        <v>249</v>
      </c>
      <c r="B90" s="89"/>
      <c r="C90" s="90">
        <v>26890800</v>
      </c>
      <c r="D90" s="90">
        <v>14686061</v>
      </c>
      <c r="E90" s="90">
        <v>0</v>
      </c>
      <c r="F90" s="47">
        <f t="shared" si="4"/>
        <v>54.613700596486524</v>
      </c>
      <c r="G90" s="47"/>
    </row>
    <row r="91" spans="1:7" s="2" customFormat="1" ht="45">
      <c r="A91" s="123" t="s">
        <v>250</v>
      </c>
      <c r="B91" s="89"/>
      <c r="C91" s="90">
        <v>8730900</v>
      </c>
      <c r="D91" s="90">
        <v>7251410</v>
      </c>
      <c r="E91" s="90">
        <v>0</v>
      </c>
      <c r="F91" s="47">
        <f t="shared" si="4"/>
        <v>83.05455336792312</v>
      </c>
      <c r="G91" s="47"/>
    </row>
    <row r="92" spans="1:7" s="2" customFormat="1" ht="45">
      <c r="A92" s="123" t="s">
        <v>251</v>
      </c>
      <c r="B92" s="89"/>
      <c r="C92" s="90">
        <v>672100</v>
      </c>
      <c r="D92" s="90">
        <v>672100</v>
      </c>
      <c r="E92" s="90">
        <v>724600</v>
      </c>
      <c r="F92" s="47">
        <f t="shared" si="4"/>
        <v>100</v>
      </c>
      <c r="G92" s="47">
        <f t="shared" si="5"/>
        <v>92.75462324040849</v>
      </c>
    </row>
    <row r="93" spans="1:7" s="4" customFormat="1" ht="90" hidden="1">
      <c r="A93" s="94" t="s">
        <v>121</v>
      </c>
      <c r="B93" s="75"/>
      <c r="C93" s="62">
        <v>0</v>
      </c>
      <c r="D93" s="62">
        <v>0</v>
      </c>
      <c r="E93" s="62">
        <v>0</v>
      </c>
      <c r="F93" s="47" t="e">
        <f t="shared" si="4"/>
        <v>#DIV/0!</v>
      </c>
      <c r="G93" s="47" t="e">
        <f t="shared" si="5"/>
        <v>#DIV/0!</v>
      </c>
    </row>
    <row r="94" spans="1:7" s="4" customFormat="1" ht="45" hidden="1">
      <c r="A94" s="70" t="s">
        <v>116</v>
      </c>
      <c r="B94" s="55"/>
      <c r="C94" s="62">
        <v>0</v>
      </c>
      <c r="D94" s="62">
        <v>0</v>
      </c>
      <c r="E94" s="62">
        <v>0</v>
      </c>
      <c r="F94" s="47" t="e">
        <f t="shared" si="4"/>
        <v>#DIV/0!</v>
      </c>
      <c r="G94" s="47" t="e">
        <f t="shared" si="5"/>
        <v>#DIV/0!</v>
      </c>
    </row>
    <row r="95" spans="1:7" s="4" customFormat="1" ht="22.5" customHeight="1">
      <c r="A95" s="70" t="s">
        <v>114</v>
      </c>
      <c r="B95" s="55"/>
      <c r="C95" s="62">
        <f>C96+C97+C98</f>
        <v>235650.04</v>
      </c>
      <c r="D95" s="62">
        <f>D96+D97+D98</f>
        <v>235650.04</v>
      </c>
      <c r="E95" s="62">
        <f>E96+E97+E98</f>
        <v>11142.86</v>
      </c>
      <c r="F95" s="47">
        <f t="shared" si="4"/>
        <v>100</v>
      </c>
      <c r="G95" s="47">
        <f t="shared" si="5"/>
        <v>2114.8075090237157</v>
      </c>
    </row>
    <row r="96" spans="1:7" s="13" customFormat="1" ht="15">
      <c r="A96" s="95" t="s">
        <v>133</v>
      </c>
      <c r="B96" s="96"/>
      <c r="C96" s="90">
        <v>10650.04</v>
      </c>
      <c r="D96" s="90">
        <v>10650.04</v>
      </c>
      <c r="E96" s="90">
        <v>11142.86</v>
      </c>
      <c r="F96" s="47">
        <f t="shared" si="4"/>
        <v>100</v>
      </c>
      <c r="G96" s="47">
        <f t="shared" si="5"/>
        <v>95.57725754429293</v>
      </c>
    </row>
    <row r="97" spans="1:7" s="13" customFormat="1" ht="18" customHeight="1">
      <c r="A97" s="88" t="s">
        <v>136</v>
      </c>
      <c r="B97" s="89"/>
      <c r="C97" s="90">
        <v>150000</v>
      </c>
      <c r="D97" s="90">
        <v>150000</v>
      </c>
      <c r="E97" s="90">
        <v>0</v>
      </c>
      <c r="F97" s="47">
        <f t="shared" si="4"/>
        <v>100</v>
      </c>
      <c r="G97" s="47"/>
    </row>
    <row r="98" spans="1:7" s="13" customFormat="1" ht="15">
      <c r="A98" s="97" t="s">
        <v>137</v>
      </c>
      <c r="B98" s="89"/>
      <c r="C98" s="90">
        <v>75000</v>
      </c>
      <c r="D98" s="90">
        <v>75000</v>
      </c>
      <c r="E98" s="90">
        <v>0</v>
      </c>
      <c r="F98" s="47">
        <f t="shared" si="4"/>
        <v>100</v>
      </c>
      <c r="G98" s="47"/>
    </row>
    <row r="99" spans="1:7" s="31" customFormat="1" ht="60">
      <c r="A99" s="98" t="s">
        <v>248</v>
      </c>
      <c r="B99" s="55"/>
      <c r="C99" s="62">
        <v>23018500</v>
      </c>
      <c r="D99" s="62">
        <v>17928673.57</v>
      </c>
      <c r="E99" s="62">
        <v>0</v>
      </c>
      <c r="F99" s="47">
        <f t="shared" si="4"/>
        <v>77.8881055238178</v>
      </c>
      <c r="G99" s="47"/>
    </row>
    <row r="100" spans="1:7" s="4" customFormat="1" ht="60" hidden="1">
      <c r="A100" s="70" t="s">
        <v>115</v>
      </c>
      <c r="B100" s="55"/>
      <c r="C100" s="62">
        <v>0</v>
      </c>
      <c r="D100" s="62">
        <v>0</v>
      </c>
      <c r="E100" s="62">
        <v>0</v>
      </c>
      <c r="F100" s="47" t="e">
        <f t="shared" si="4"/>
        <v>#DIV/0!</v>
      </c>
      <c r="G100" s="47" t="e">
        <f t="shared" si="5"/>
        <v>#DIV/0!</v>
      </c>
    </row>
    <row r="101" spans="1:7" s="4" customFormat="1" ht="30" hidden="1">
      <c r="A101" s="70" t="s">
        <v>72</v>
      </c>
      <c r="B101" s="55"/>
      <c r="C101" s="62">
        <v>0</v>
      </c>
      <c r="D101" s="62">
        <v>0</v>
      </c>
      <c r="E101" s="62">
        <v>0</v>
      </c>
      <c r="F101" s="47" t="e">
        <f t="shared" si="4"/>
        <v>#DIV/0!</v>
      </c>
      <c r="G101" s="47" t="e">
        <f t="shared" si="5"/>
        <v>#DIV/0!</v>
      </c>
    </row>
    <row r="102" spans="1:7" s="4" customFormat="1" ht="60" hidden="1">
      <c r="A102" s="70" t="s">
        <v>76</v>
      </c>
      <c r="B102" s="55"/>
      <c r="C102" s="62">
        <v>0</v>
      </c>
      <c r="D102" s="62">
        <v>0</v>
      </c>
      <c r="E102" s="62"/>
      <c r="F102" s="47" t="e">
        <f t="shared" si="4"/>
        <v>#DIV/0!</v>
      </c>
      <c r="G102" s="47" t="e">
        <f t="shared" si="5"/>
        <v>#DIV/0!</v>
      </c>
    </row>
    <row r="103" spans="1:7" s="4" customFormat="1" ht="60" hidden="1">
      <c r="A103" s="70" t="s">
        <v>74</v>
      </c>
      <c r="B103" s="55"/>
      <c r="C103" s="62">
        <v>0</v>
      </c>
      <c r="D103" s="62">
        <v>0</v>
      </c>
      <c r="E103" s="62"/>
      <c r="F103" s="47" t="e">
        <f t="shared" si="4"/>
        <v>#DIV/0!</v>
      </c>
      <c r="G103" s="47" t="e">
        <f t="shared" si="5"/>
        <v>#DIV/0!</v>
      </c>
    </row>
    <row r="104" spans="1:7" s="4" customFormat="1" ht="45" hidden="1">
      <c r="A104" s="70" t="s">
        <v>75</v>
      </c>
      <c r="B104" s="55"/>
      <c r="C104" s="62">
        <v>0</v>
      </c>
      <c r="D104" s="62">
        <v>0</v>
      </c>
      <c r="E104" s="62"/>
      <c r="F104" s="47" t="e">
        <f t="shared" si="4"/>
        <v>#DIV/0!</v>
      </c>
      <c r="G104" s="47" t="e">
        <f t="shared" si="5"/>
        <v>#DIV/0!</v>
      </c>
    </row>
    <row r="105" spans="1:7" s="4" customFormat="1" ht="45" hidden="1">
      <c r="A105" s="70" t="s">
        <v>73</v>
      </c>
      <c r="B105" s="55"/>
      <c r="C105" s="62">
        <v>0</v>
      </c>
      <c r="D105" s="62">
        <v>0</v>
      </c>
      <c r="E105" s="62"/>
      <c r="F105" s="47" t="e">
        <f t="shared" si="4"/>
        <v>#DIV/0!</v>
      </c>
      <c r="G105" s="47" t="e">
        <f t="shared" si="5"/>
        <v>#DIV/0!</v>
      </c>
    </row>
    <row r="106" spans="1:7" s="4" customFormat="1" ht="30" hidden="1">
      <c r="A106" s="70" t="s">
        <v>79</v>
      </c>
      <c r="B106" s="55"/>
      <c r="C106" s="62">
        <v>0</v>
      </c>
      <c r="D106" s="62">
        <v>0</v>
      </c>
      <c r="E106" s="62"/>
      <c r="F106" s="47" t="e">
        <f t="shared" si="4"/>
        <v>#DIV/0!</v>
      </c>
      <c r="G106" s="47" t="e">
        <f t="shared" si="5"/>
        <v>#DIV/0!</v>
      </c>
    </row>
    <row r="107" spans="1:7" s="4" customFormat="1" ht="30" hidden="1">
      <c r="A107" s="70" t="s">
        <v>82</v>
      </c>
      <c r="B107" s="55"/>
      <c r="C107" s="62">
        <v>0</v>
      </c>
      <c r="D107" s="62">
        <v>0</v>
      </c>
      <c r="E107" s="62"/>
      <c r="F107" s="47" t="e">
        <f t="shared" si="4"/>
        <v>#DIV/0!</v>
      </c>
      <c r="G107" s="47" t="e">
        <f t="shared" si="5"/>
        <v>#DIV/0!</v>
      </c>
    </row>
    <row r="108" spans="1:7" s="4" customFormat="1" ht="30" hidden="1">
      <c r="A108" s="70" t="s">
        <v>48</v>
      </c>
      <c r="B108" s="55"/>
      <c r="C108" s="62">
        <v>0</v>
      </c>
      <c r="D108" s="62">
        <v>0</v>
      </c>
      <c r="E108" s="62"/>
      <c r="F108" s="47" t="e">
        <f t="shared" si="4"/>
        <v>#DIV/0!</v>
      </c>
      <c r="G108" s="47" t="e">
        <f t="shared" si="5"/>
        <v>#DIV/0!</v>
      </c>
    </row>
    <row r="109" spans="1:7" s="4" customFormat="1" ht="30" hidden="1">
      <c r="A109" s="70" t="s">
        <v>54</v>
      </c>
      <c r="B109" s="55"/>
      <c r="C109" s="62">
        <v>0</v>
      </c>
      <c r="D109" s="62">
        <v>0</v>
      </c>
      <c r="E109" s="62"/>
      <c r="F109" s="47" t="e">
        <f t="shared" si="4"/>
        <v>#DIV/0!</v>
      </c>
      <c r="G109" s="47" t="e">
        <f t="shared" si="5"/>
        <v>#DIV/0!</v>
      </c>
    </row>
    <row r="110" spans="1:7" s="6" customFormat="1" ht="60" hidden="1">
      <c r="A110" s="70" t="s">
        <v>68</v>
      </c>
      <c r="B110" s="55"/>
      <c r="C110" s="99">
        <v>0</v>
      </c>
      <c r="D110" s="99">
        <v>0</v>
      </c>
      <c r="E110" s="99">
        <v>0</v>
      </c>
      <c r="F110" s="47" t="e">
        <f t="shared" si="4"/>
        <v>#DIV/0!</v>
      </c>
      <c r="G110" s="47" t="e">
        <f t="shared" si="5"/>
        <v>#DIV/0!</v>
      </c>
    </row>
    <row r="111" spans="1:7" s="6" customFormat="1" ht="15" hidden="1">
      <c r="A111" s="70"/>
      <c r="B111" s="55"/>
      <c r="C111" s="99"/>
      <c r="D111" s="99"/>
      <c r="E111" s="99"/>
      <c r="F111" s="47" t="e">
        <f t="shared" si="4"/>
        <v>#DIV/0!</v>
      </c>
      <c r="G111" s="47" t="e">
        <f t="shared" si="5"/>
        <v>#DIV/0!</v>
      </c>
    </row>
    <row r="112" spans="1:7" s="4" customFormat="1" ht="30" hidden="1">
      <c r="A112" s="70" t="s">
        <v>49</v>
      </c>
      <c r="B112" s="55"/>
      <c r="C112" s="62">
        <v>0</v>
      </c>
      <c r="D112" s="62">
        <v>0</v>
      </c>
      <c r="E112" s="62">
        <v>0</v>
      </c>
      <c r="F112" s="47" t="e">
        <f t="shared" si="4"/>
        <v>#DIV/0!</v>
      </c>
      <c r="G112" s="47" t="e">
        <f t="shared" si="5"/>
        <v>#DIV/0!</v>
      </c>
    </row>
    <row r="113" spans="1:7" s="4" customFormat="1" ht="14.25" customHeight="1">
      <c r="A113" s="70" t="s">
        <v>55</v>
      </c>
      <c r="B113" s="55"/>
      <c r="C113" s="62">
        <f>SUM(C114:C141)</f>
        <v>94181554</v>
      </c>
      <c r="D113" s="62">
        <f>SUM(D115:D141)</f>
        <v>30812215.67</v>
      </c>
      <c r="E113" s="62">
        <f>SUM(E115:E141)</f>
        <v>53452078.29</v>
      </c>
      <c r="F113" s="47">
        <f t="shared" si="4"/>
        <v>32.71576477703904</v>
      </c>
      <c r="G113" s="47">
        <f t="shared" si="5"/>
        <v>57.64456061526884</v>
      </c>
    </row>
    <row r="114" spans="1:7" s="4" customFormat="1" ht="15">
      <c r="A114" s="70" t="s">
        <v>22</v>
      </c>
      <c r="B114" s="55"/>
      <c r="C114" s="62"/>
      <c r="D114" s="62"/>
      <c r="E114" s="62"/>
      <c r="F114" s="47"/>
      <c r="G114" s="47"/>
    </row>
    <row r="115" spans="1:7" s="12" customFormat="1" ht="15">
      <c r="A115" s="88" t="s">
        <v>134</v>
      </c>
      <c r="B115" s="89"/>
      <c r="C115" s="90">
        <v>0</v>
      </c>
      <c r="D115" s="90">
        <v>0</v>
      </c>
      <c r="E115" s="90">
        <v>15206718</v>
      </c>
      <c r="F115" s="47"/>
      <c r="G115" s="47">
        <f t="shared" si="5"/>
        <v>0</v>
      </c>
    </row>
    <row r="116" spans="1:7" s="12" customFormat="1" ht="45">
      <c r="A116" s="88" t="s">
        <v>223</v>
      </c>
      <c r="B116" s="89"/>
      <c r="C116" s="90">
        <v>0</v>
      </c>
      <c r="D116" s="90">
        <v>0</v>
      </c>
      <c r="E116" s="90">
        <v>2008222</v>
      </c>
      <c r="F116" s="47"/>
      <c r="G116" s="47">
        <f t="shared" si="5"/>
        <v>0</v>
      </c>
    </row>
    <row r="117" spans="1:7" s="12" customFormat="1" ht="15">
      <c r="A117" s="88" t="s">
        <v>138</v>
      </c>
      <c r="B117" s="89"/>
      <c r="C117" s="90">
        <v>0</v>
      </c>
      <c r="D117" s="90">
        <v>0</v>
      </c>
      <c r="E117" s="90">
        <v>2488554</v>
      </c>
      <c r="F117" s="47"/>
      <c r="G117" s="47">
        <f t="shared" si="5"/>
        <v>0</v>
      </c>
    </row>
    <row r="118" spans="1:7" s="12" customFormat="1" ht="15" hidden="1">
      <c r="A118" s="88" t="s">
        <v>232</v>
      </c>
      <c r="B118" s="89"/>
      <c r="C118" s="90"/>
      <c r="D118" s="90"/>
      <c r="E118" s="90">
        <v>0</v>
      </c>
      <c r="F118" s="47" t="e">
        <f t="shared" si="4"/>
        <v>#DIV/0!</v>
      </c>
      <c r="G118" s="47" t="e">
        <f t="shared" si="5"/>
        <v>#DIV/0!</v>
      </c>
    </row>
    <row r="119" spans="1:7" s="12" customFormat="1" ht="15" hidden="1">
      <c r="A119" s="88" t="s">
        <v>231</v>
      </c>
      <c r="B119" s="89"/>
      <c r="C119" s="90"/>
      <c r="D119" s="90"/>
      <c r="E119" s="90">
        <v>0</v>
      </c>
      <c r="F119" s="47" t="e">
        <f t="shared" si="4"/>
        <v>#DIV/0!</v>
      </c>
      <c r="G119" s="47" t="e">
        <f t="shared" si="5"/>
        <v>#DIV/0!</v>
      </c>
    </row>
    <row r="120" spans="1:7" s="12" customFormat="1" ht="15" hidden="1">
      <c r="A120" s="88" t="s">
        <v>139</v>
      </c>
      <c r="B120" s="89"/>
      <c r="C120" s="90"/>
      <c r="D120" s="90"/>
      <c r="E120" s="90"/>
      <c r="F120" s="47" t="e">
        <f t="shared" si="4"/>
        <v>#DIV/0!</v>
      </c>
      <c r="G120" s="47" t="e">
        <f t="shared" si="5"/>
        <v>#DIV/0!</v>
      </c>
    </row>
    <row r="121" spans="1:7" s="12" customFormat="1" ht="30" hidden="1">
      <c r="A121" s="88" t="s">
        <v>152</v>
      </c>
      <c r="B121" s="89"/>
      <c r="C121" s="90"/>
      <c r="D121" s="90"/>
      <c r="E121" s="90">
        <v>0</v>
      </c>
      <c r="F121" s="47" t="e">
        <f t="shared" si="4"/>
        <v>#DIV/0!</v>
      </c>
      <c r="G121" s="47" t="e">
        <f t="shared" si="5"/>
        <v>#DIV/0!</v>
      </c>
    </row>
    <row r="122" spans="1:7" s="12" customFormat="1" ht="30">
      <c r="A122" s="88" t="s">
        <v>143</v>
      </c>
      <c r="B122" s="89"/>
      <c r="C122" s="90">
        <v>7624900</v>
      </c>
      <c r="D122" s="90">
        <v>7585481</v>
      </c>
      <c r="E122" s="90">
        <v>3368100</v>
      </c>
      <c r="F122" s="47">
        <f t="shared" si="4"/>
        <v>99.48302272816693</v>
      </c>
      <c r="G122" s="47">
        <f t="shared" si="5"/>
        <v>225.21543303346098</v>
      </c>
    </row>
    <row r="123" spans="1:7" s="12" customFormat="1" ht="30" hidden="1">
      <c r="A123" s="88" t="s">
        <v>213</v>
      </c>
      <c r="B123" s="89"/>
      <c r="C123" s="90">
        <v>0</v>
      </c>
      <c r="D123" s="90">
        <v>0</v>
      </c>
      <c r="E123" s="90">
        <v>0</v>
      </c>
      <c r="F123" s="47" t="e">
        <f t="shared" si="4"/>
        <v>#DIV/0!</v>
      </c>
      <c r="G123" s="47" t="e">
        <f t="shared" si="5"/>
        <v>#DIV/0!</v>
      </c>
    </row>
    <row r="124" spans="1:7" s="2" customFormat="1" ht="30">
      <c r="A124" s="88" t="s">
        <v>233</v>
      </c>
      <c r="B124" s="89"/>
      <c r="C124" s="90">
        <v>0</v>
      </c>
      <c r="D124" s="90">
        <v>0</v>
      </c>
      <c r="E124" s="90">
        <v>95000</v>
      </c>
      <c r="F124" s="47"/>
      <c r="G124" s="47">
        <f t="shared" si="5"/>
        <v>0</v>
      </c>
    </row>
    <row r="125" spans="1:7" s="2" customFormat="1" ht="30">
      <c r="A125" s="88" t="s">
        <v>212</v>
      </c>
      <c r="B125" s="89"/>
      <c r="C125" s="90">
        <v>7896519</v>
      </c>
      <c r="D125" s="90">
        <v>4065570</v>
      </c>
      <c r="E125" s="90">
        <v>627187.5</v>
      </c>
      <c r="F125" s="47">
        <f t="shared" si="4"/>
        <v>51.48559764118848</v>
      </c>
      <c r="G125" s="47">
        <f t="shared" si="5"/>
        <v>648.2224215246637</v>
      </c>
    </row>
    <row r="126" spans="1:7" s="2" customFormat="1" ht="30">
      <c r="A126" s="100" t="s">
        <v>149</v>
      </c>
      <c r="B126" s="89"/>
      <c r="C126" s="90">
        <v>1482200</v>
      </c>
      <c r="D126" s="90">
        <v>1482200</v>
      </c>
      <c r="E126" s="90">
        <v>3057900</v>
      </c>
      <c r="F126" s="47">
        <f t="shared" si="4"/>
        <v>100</v>
      </c>
      <c r="G126" s="47">
        <f t="shared" si="5"/>
        <v>48.471173027240916</v>
      </c>
    </row>
    <row r="127" spans="1:7" s="2" customFormat="1" ht="45">
      <c r="A127" s="100" t="s">
        <v>151</v>
      </c>
      <c r="B127" s="89"/>
      <c r="C127" s="90">
        <v>57092</v>
      </c>
      <c r="D127" s="90">
        <v>0</v>
      </c>
      <c r="E127" s="90">
        <v>0</v>
      </c>
      <c r="F127" s="47">
        <f t="shared" si="4"/>
        <v>0</v>
      </c>
      <c r="G127" s="47"/>
    </row>
    <row r="128" spans="1:7" s="2" customFormat="1" ht="30">
      <c r="A128" s="100" t="s">
        <v>263</v>
      </c>
      <c r="B128" s="89"/>
      <c r="C128" s="90">
        <v>22789800</v>
      </c>
      <c r="D128" s="90">
        <v>0</v>
      </c>
      <c r="E128" s="90">
        <v>0</v>
      </c>
      <c r="F128" s="47">
        <f t="shared" si="4"/>
        <v>0</v>
      </c>
      <c r="G128" s="47"/>
    </row>
    <row r="129" spans="1:7" s="2" customFormat="1" ht="30" hidden="1">
      <c r="A129" s="100" t="s">
        <v>257</v>
      </c>
      <c r="B129" s="89"/>
      <c r="C129" s="90">
        <v>0</v>
      </c>
      <c r="D129" s="90">
        <v>0</v>
      </c>
      <c r="E129" s="90">
        <v>0</v>
      </c>
      <c r="F129" s="47" t="e">
        <f t="shared" si="4"/>
        <v>#DIV/0!</v>
      </c>
      <c r="G129" s="47" t="e">
        <f t="shared" si="5"/>
        <v>#DIV/0!</v>
      </c>
    </row>
    <row r="130" spans="1:7" s="2" customFormat="1" ht="54" customHeight="1">
      <c r="A130" s="100" t="s">
        <v>229</v>
      </c>
      <c r="B130" s="89"/>
      <c r="C130" s="90">
        <v>0</v>
      </c>
      <c r="D130" s="90">
        <v>0</v>
      </c>
      <c r="E130" s="90">
        <v>10775396.79</v>
      </c>
      <c r="F130" s="47"/>
      <c r="G130" s="47">
        <f t="shared" si="5"/>
        <v>0</v>
      </c>
    </row>
    <row r="131" spans="1:7" s="2" customFormat="1" ht="30">
      <c r="A131" s="100" t="s">
        <v>214</v>
      </c>
      <c r="B131" s="89"/>
      <c r="C131" s="90">
        <v>562300</v>
      </c>
      <c r="D131" s="90">
        <v>468500</v>
      </c>
      <c r="E131" s="90">
        <v>825000</v>
      </c>
      <c r="F131" s="47">
        <f t="shared" si="4"/>
        <v>83.31851324915526</v>
      </c>
      <c r="G131" s="47">
        <f t="shared" si="5"/>
        <v>56.78787878787879</v>
      </c>
    </row>
    <row r="132" spans="1:7" s="4" customFormat="1" ht="45" hidden="1">
      <c r="A132" s="100" t="s">
        <v>151</v>
      </c>
      <c r="B132" s="89"/>
      <c r="C132" s="62"/>
      <c r="D132" s="62"/>
      <c r="E132" s="62">
        <v>0</v>
      </c>
      <c r="F132" s="47" t="e">
        <f t="shared" si="4"/>
        <v>#DIV/0!</v>
      </c>
      <c r="G132" s="47" t="e">
        <f t="shared" si="5"/>
        <v>#DIV/0!</v>
      </c>
    </row>
    <row r="133" spans="1:7" s="4" customFormat="1" ht="75" hidden="1">
      <c r="A133" s="100" t="s">
        <v>254</v>
      </c>
      <c r="B133" s="89"/>
      <c r="C133" s="62"/>
      <c r="D133" s="62"/>
      <c r="E133" s="62">
        <v>0</v>
      </c>
      <c r="F133" s="47" t="e">
        <f t="shared" si="4"/>
        <v>#DIV/0!</v>
      </c>
      <c r="G133" s="47" t="e">
        <f t="shared" si="5"/>
        <v>#DIV/0!</v>
      </c>
    </row>
    <row r="134" spans="1:7" s="4" customFormat="1" ht="60">
      <c r="A134" s="100" t="s">
        <v>253</v>
      </c>
      <c r="B134" s="89"/>
      <c r="C134" s="90">
        <v>2055200</v>
      </c>
      <c r="D134" s="90">
        <v>2055200</v>
      </c>
      <c r="E134" s="62">
        <v>0</v>
      </c>
      <c r="F134" s="47">
        <f aca="true" t="shared" si="6" ref="F134:F169">D134/C134*100</f>
        <v>100</v>
      </c>
      <c r="G134" s="47"/>
    </row>
    <row r="135" spans="1:7" s="4" customFormat="1" ht="30">
      <c r="A135" s="100" t="s">
        <v>252</v>
      </c>
      <c r="B135" s="89"/>
      <c r="C135" s="90">
        <v>11175300</v>
      </c>
      <c r="D135" s="62">
        <v>6555505.05</v>
      </c>
      <c r="E135" s="62">
        <v>0</v>
      </c>
      <c r="F135" s="47">
        <f t="shared" si="6"/>
        <v>58.66066280099863</v>
      </c>
      <c r="G135" s="47"/>
    </row>
    <row r="136" spans="1:7" s="4" customFormat="1" ht="45" hidden="1">
      <c r="A136" s="100" t="s">
        <v>243</v>
      </c>
      <c r="B136" s="89"/>
      <c r="C136" s="62">
        <v>0</v>
      </c>
      <c r="D136" s="62">
        <v>0</v>
      </c>
      <c r="E136" s="62">
        <v>0</v>
      </c>
      <c r="F136" s="47" t="e">
        <f t="shared" si="6"/>
        <v>#DIV/0!</v>
      </c>
      <c r="G136" s="47" t="e">
        <f t="shared" si="5"/>
        <v>#DIV/0!</v>
      </c>
    </row>
    <row r="137" spans="1:7" s="4" customFormat="1" ht="45" hidden="1">
      <c r="A137" s="100" t="s">
        <v>242</v>
      </c>
      <c r="B137" s="89"/>
      <c r="C137" s="62">
        <v>0</v>
      </c>
      <c r="D137" s="62">
        <v>0</v>
      </c>
      <c r="E137" s="62">
        <v>0</v>
      </c>
      <c r="F137" s="47" t="e">
        <f t="shared" si="6"/>
        <v>#DIV/0!</v>
      </c>
      <c r="G137" s="47" t="e">
        <f t="shared" si="5"/>
        <v>#DIV/0!</v>
      </c>
    </row>
    <row r="138" spans="1:7" s="4" customFormat="1" ht="60">
      <c r="A138" s="100" t="s">
        <v>255</v>
      </c>
      <c r="B138" s="89"/>
      <c r="C138" s="90">
        <v>3827743</v>
      </c>
      <c r="D138" s="90">
        <v>1178359.62</v>
      </c>
      <c r="E138" s="90">
        <v>0</v>
      </c>
      <c r="F138" s="47">
        <f t="shared" si="6"/>
        <v>30.78471099026241</v>
      </c>
      <c r="G138" s="47"/>
    </row>
    <row r="139" spans="1:7" s="4" customFormat="1" ht="30">
      <c r="A139" s="100" t="s">
        <v>264</v>
      </c>
      <c r="B139" s="89"/>
      <c r="C139" s="90">
        <v>22436500</v>
      </c>
      <c r="D139" s="90">
        <v>0</v>
      </c>
      <c r="E139" s="90">
        <v>0</v>
      </c>
      <c r="F139" s="47">
        <f t="shared" si="6"/>
        <v>0</v>
      </c>
      <c r="G139" s="47"/>
    </row>
    <row r="140" spans="1:7" s="4" customFormat="1" ht="45">
      <c r="A140" s="100" t="s">
        <v>265</v>
      </c>
      <c r="B140" s="89"/>
      <c r="C140" s="90">
        <v>6852600</v>
      </c>
      <c r="D140" s="90">
        <v>0</v>
      </c>
      <c r="E140" s="90">
        <v>0</v>
      </c>
      <c r="F140" s="47">
        <f t="shared" si="6"/>
        <v>0</v>
      </c>
      <c r="G140" s="47"/>
    </row>
    <row r="141" spans="1:7" s="2" customFormat="1" ht="63.75" customHeight="1">
      <c r="A141" s="100" t="s">
        <v>241</v>
      </c>
      <c r="B141" s="89"/>
      <c r="C141" s="90">
        <v>7421400</v>
      </c>
      <c r="D141" s="90">
        <v>7421400</v>
      </c>
      <c r="E141" s="90">
        <v>15000000</v>
      </c>
      <c r="F141" s="47">
        <f t="shared" si="6"/>
        <v>100</v>
      </c>
      <c r="G141" s="47">
        <f t="shared" si="5"/>
        <v>49.476</v>
      </c>
    </row>
    <row r="142" spans="1:7" s="7" customFormat="1" ht="22.5" customHeight="1">
      <c r="A142" s="52" t="s">
        <v>19</v>
      </c>
      <c r="B142" s="53"/>
      <c r="C142" s="69">
        <f>C145+C147+C152+C170+C172+C171+C151</f>
        <v>264327225.73</v>
      </c>
      <c r="D142" s="69">
        <f>D145+D147+D152+D170+D172+D171+D151</f>
        <v>221514455.95999998</v>
      </c>
      <c r="E142" s="69">
        <f>E145+E147+E152+E170+E172+E171+E151+E174</f>
        <v>218647417.51000005</v>
      </c>
      <c r="F142" s="47">
        <f t="shared" si="6"/>
        <v>83.80311765019182</v>
      </c>
      <c r="G142" s="47">
        <f t="shared" si="5"/>
        <v>101.3112610625135</v>
      </c>
    </row>
    <row r="143" spans="1:7" s="1" customFormat="1" ht="25.5" customHeight="1" hidden="1">
      <c r="A143" s="70" t="s">
        <v>102</v>
      </c>
      <c r="B143" s="55"/>
      <c r="C143" s="62"/>
      <c r="D143" s="62"/>
      <c r="E143" s="62"/>
      <c r="F143" s="47" t="e">
        <f t="shared" si="6"/>
        <v>#DIV/0!</v>
      </c>
      <c r="G143" s="47" t="e">
        <f t="shared" si="5"/>
        <v>#DIV/0!</v>
      </c>
    </row>
    <row r="144" spans="1:7" s="1" customFormat="1" ht="30" hidden="1">
      <c r="A144" s="70" t="s">
        <v>106</v>
      </c>
      <c r="B144" s="55"/>
      <c r="C144" s="62"/>
      <c r="D144" s="62"/>
      <c r="E144" s="62"/>
      <c r="F144" s="47" t="e">
        <f t="shared" si="6"/>
        <v>#DIV/0!</v>
      </c>
      <c r="G144" s="47" t="e">
        <f t="shared" si="5"/>
        <v>#DIV/0!</v>
      </c>
    </row>
    <row r="145" spans="1:7" s="1" customFormat="1" ht="29.25" customHeight="1">
      <c r="A145" s="54" t="s">
        <v>63</v>
      </c>
      <c r="B145" s="55"/>
      <c r="C145" s="62">
        <v>1682600</v>
      </c>
      <c r="D145" s="62">
        <v>1466991.61</v>
      </c>
      <c r="E145" s="62">
        <v>1559702.8</v>
      </c>
      <c r="F145" s="47">
        <f t="shared" si="6"/>
        <v>87.18599845477239</v>
      </c>
      <c r="G145" s="47">
        <f t="shared" si="5"/>
        <v>94.05584256180089</v>
      </c>
    </row>
    <row r="146" spans="1:7" s="1" customFormat="1" ht="45" hidden="1">
      <c r="A146" s="54" t="s">
        <v>78</v>
      </c>
      <c r="B146" s="55"/>
      <c r="C146" s="62"/>
      <c r="D146" s="62"/>
      <c r="E146" s="62"/>
      <c r="F146" s="47" t="e">
        <f t="shared" si="6"/>
        <v>#DIV/0!</v>
      </c>
      <c r="G146" s="47" t="e">
        <f t="shared" si="5"/>
        <v>#DIV/0!</v>
      </c>
    </row>
    <row r="147" spans="1:7" s="1" customFormat="1" ht="33" customHeight="1">
      <c r="A147" s="54" t="s">
        <v>64</v>
      </c>
      <c r="B147" s="55"/>
      <c r="C147" s="62">
        <v>1259300</v>
      </c>
      <c r="D147" s="62">
        <v>1156000</v>
      </c>
      <c r="E147" s="62">
        <v>1229480</v>
      </c>
      <c r="F147" s="47">
        <f t="shared" si="6"/>
        <v>91.79703009608514</v>
      </c>
      <c r="G147" s="47">
        <f t="shared" si="5"/>
        <v>94.02348960536162</v>
      </c>
    </row>
    <row r="148" spans="1:7" s="1" customFormat="1" ht="30" hidden="1">
      <c r="A148" s="54" t="s">
        <v>66</v>
      </c>
      <c r="B148" s="55"/>
      <c r="C148" s="62"/>
      <c r="D148" s="62"/>
      <c r="E148" s="62"/>
      <c r="F148" s="47" t="e">
        <f t="shared" si="6"/>
        <v>#DIV/0!</v>
      </c>
      <c r="G148" s="47" t="e">
        <f t="shared" si="5"/>
        <v>#DIV/0!</v>
      </c>
    </row>
    <row r="149" spans="1:7" s="1" customFormat="1" ht="30" hidden="1">
      <c r="A149" s="54" t="s">
        <v>106</v>
      </c>
      <c r="B149" s="55"/>
      <c r="C149" s="62"/>
      <c r="D149" s="62"/>
      <c r="E149" s="62"/>
      <c r="F149" s="47" t="e">
        <f t="shared" si="6"/>
        <v>#DIV/0!</v>
      </c>
      <c r="G149" s="47" t="e">
        <f t="shared" si="5"/>
        <v>#DIV/0!</v>
      </c>
    </row>
    <row r="150" spans="1:7" s="1" customFormat="1" ht="15" hidden="1">
      <c r="A150" s="54" t="s">
        <v>45</v>
      </c>
      <c r="B150" s="55"/>
      <c r="C150" s="62"/>
      <c r="D150" s="62"/>
      <c r="E150" s="62"/>
      <c r="F150" s="47" t="e">
        <f t="shared" si="6"/>
        <v>#DIV/0!</v>
      </c>
      <c r="G150" s="47" t="e">
        <f t="shared" si="5"/>
        <v>#DIV/0!</v>
      </c>
    </row>
    <row r="151" spans="1:7" s="1" customFormat="1" ht="46.5" customHeight="1">
      <c r="A151" s="54" t="s">
        <v>78</v>
      </c>
      <c r="B151" s="55"/>
      <c r="C151" s="62">
        <v>3200</v>
      </c>
      <c r="D151" s="62">
        <v>3200</v>
      </c>
      <c r="E151" s="62">
        <v>38800</v>
      </c>
      <c r="F151" s="47">
        <f t="shared" si="6"/>
        <v>100</v>
      </c>
      <c r="G151" s="47">
        <f t="shared" si="5"/>
        <v>8.24742268041237</v>
      </c>
    </row>
    <row r="152" spans="1:7" s="1" customFormat="1" ht="29.25" customHeight="1">
      <c r="A152" s="54" t="s">
        <v>67</v>
      </c>
      <c r="B152" s="55"/>
      <c r="C152" s="62">
        <f>C155+C156+C157+C158+C159+C160+C161+C162+C163+C165+C168+C169+C166+C164+C154</f>
        <v>260913509</v>
      </c>
      <c r="D152" s="62">
        <f>D155+D156+D157+D158+D159+D160+D161+D162+D163+D165+D168+D169+D166+D164+D154</f>
        <v>218486095.09999996</v>
      </c>
      <c r="E152" s="62">
        <f>SUM(E154:E169)</f>
        <v>214595060.41000003</v>
      </c>
      <c r="F152" s="47">
        <f t="shared" si="6"/>
        <v>83.7388972067368</v>
      </c>
      <c r="G152" s="47">
        <f t="shared" si="5"/>
        <v>101.81319862748278</v>
      </c>
    </row>
    <row r="153" spans="1:7" s="1" customFormat="1" ht="15" customHeight="1">
      <c r="A153" s="54" t="s">
        <v>22</v>
      </c>
      <c r="B153" s="55"/>
      <c r="C153" s="62"/>
      <c r="D153" s="62"/>
      <c r="E153" s="62"/>
      <c r="F153" s="47"/>
      <c r="G153" s="47"/>
    </row>
    <row r="154" spans="1:7" s="2" customFormat="1" ht="60" hidden="1">
      <c r="A154" s="101" t="s">
        <v>230</v>
      </c>
      <c r="B154" s="89"/>
      <c r="C154" s="90">
        <v>0</v>
      </c>
      <c r="D154" s="90">
        <v>0</v>
      </c>
      <c r="E154" s="90">
        <v>0</v>
      </c>
      <c r="F154" s="47" t="e">
        <f t="shared" si="6"/>
        <v>#DIV/0!</v>
      </c>
      <c r="G154" s="47" t="e">
        <f aca="true" t="shared" si="7" ref="G154:G190">D154/E154*100</f>
        <v>#DIV/0!</v>
      </c>
    </row>
    <row r="155" spans="1:7" s="2" customFormat="1" ht="30">
      <c r="A155" s="102" t="s">
        <v>141</v>
      </c>
      <c r="B155" s="89"/>
      <c r="C155" s="90">
        <v>1900</v>
      </c>
      <c r="D155" s="90">
        <v>1425</v>
      </c>
      <c r="E155" s="90">
        <v>2100</v>
      </c>
      <c r="F155" s="47">
        <f t="shared" si="6"/>
        <v>75</v>
      </c>
      <c r="G155" s="47">
        <f t="shared" si="7"/>
        <v>67.85714285714286</v>
      </c>
    </row>
    <row r="156" spans="1:7" s="2" customFormat="1" ht="31.5" customHeight="1">
      <c r="A156" s="101" t="s">
        <v>215</v>
      </c>
      <c r="B156" s="89"/>
      <c r="C156" s="90">
        <v>300</v>
      </c>
      <c r="D156" s="90">
        <v>0</v>
      </c>
      <c r="E156" s="90">
        <v>0</v>
      </c>
      <c r="F156" s="47">
        <f t="shared" si="6"/>
        <v>0</v>
      </c>
      <c r="G156" s="47"/>
    </row>
    <row r="157" spans="1:7" s="2" customFormat="1" ht="60" hidden="1">
      <c r="A157" s="101" t="s">
        <v>216</v>
      </c>
      <c r="B157" s="89"/>
      <c r="C157" s="90">
        <v>0</v>
      </c>
      <c r="D157" s="90">
        <v>0</v>
      </c>
      <c r="E157" s="90"/>
      <c r="F157" s="47" t="e">
        <f t="shared" si="6"/>
        <v>#DIV/0!</v>
      </c>
      <c r="G157" s="47" t="e">
        <f t="shared" si="7"/>
        <v>#DIV/0!</v>
      </c>
    </row>
    <row r="158" spans="1:7" s="2" customFormat="1" ht="77.25" customHeight="1">
      <c r="A158" s="101" t="s">
        <v>217</v>
      </c>
      <c r="B158" s="89"/>
      <c r="C158" s="90">
        <v>3297909</v>
      </c>
      <c r="D158" s="90">
        <v>0</v>
      </c>
      <c r="E158" s="90">
        <v>1831914</v>
      </c>
      <c r="F158" s="47">
        <f t="shared" si="6"/>
        <v>0</v>
      </c>
      <c r="G158" s="47">
        <f t="shared" si="7"/>
        <v>0</v>
      </c>
    </row>
    <row r="159" spans="1:7" s="2" customFormat="1" ht="18.75" customHeight="1">
      <c r="A159" s="101" t="s">
        <v>122</v>
      </c>
      <c r="B159" s="89"/>
      <c r="C159" s="90">
        <v>55400</v>
      </c>
      <c r="D159" s="90">
        <v>44878.05</v>
      </c>
      <c r="E159" s="90">
        <v>41377.26</v>
      </c>
      <c r="F159" s="47">
        <f t="shared" si="6"/>
        <v>81.00731046931409</v>
      </c>
      <c r="G159" s="47">
        <f t="shared" si="7"/>
        <v>108.46066172578853</v>
      </c>
    </row>
    <row r="160" spans="1:7" s="2" customFormat="1" ht="28.5" customHeight="1">
      <c r="A160" s="101" t="s">
        <v>123</v>
      </c>
      <c r="B160" s="89"/>
      <c r="C160" s="90">
        <v>574700</v>
      </c>
      <c r="D160" s="90">
        <v>483969.33</v>
      </c>
      <c r="E160" s="90">
        <v>489288.01</v>
      </c>
      <c r="F160" s="47">
        <f t="shared" si="6"/>
        <v>84.21251609535409</v>
      </c>
      <c r="G160" s="47">
        <f t="shared" si="7"/>
        <v>98.9129756112356</v>
      </c>
    </row>
    <row r="161" spans="1:7" s="2" customFormat="1" ht="19.5" customHeight="1">
      <c r="A161" s="101" t="s">
        <v>124</v>
      </c>
      <c r="B161" s="89"/>
      <c r="C161" s="90">
        <v>576800</v>
      </c>
      <c r="D161" s="90">
        <v>476129.65</v>
      </c>
      <c r="E161" s="90">
        <v>495215.59</v>
      </c>
      <c r="F161" s="47">
        <f t="shared" si="6"/>
        <v>82.54674930651873</v>
      </c>
      <c r="G161" s="47">
        <f t="shared" si="7"/>
        <v>96.14593312783227</v>
      </c>
    </row>
    <row r="162" spans="1:7" s="2" customFormat="1" ht="50.25" customHeight="1">
      <c r="A162" s="101" t="s">
        <v>125</v>
      </c>
      <c r="B162" s="89"/>
      <c r="C162" s="90">
        <v>36449700</v>
      </c>
      <c r="D162" s="90">
        <v>29634471.67</v>
      </c>
      <c r="E162" s="90">
        <v>28191316.16</v>
      </c>
      <c r="F162" s="47">
        <f t="shared" si="6"/>
        <v>81.30237469718544</v>
      </c>
      <c r="G162" s="47">
        <f t="shared" si="7"/>
        <v>105.11914910892901</v>
      </c>
    </row>
    <row r="163" spans="1:7" s="2" customFormat="1" ht="60" customHeight="1">
      <c r="A163" s="101" t="s">
        <v>129</v>
      </c>
      <c r="B163" s="89"/>
      <c r="C163" s="90">
        <v>190855900</v>
      </c>
      <c r="D163" s="90">
        <v>161227156</v>
      </c>
      <c r="E163" s="90">
        <v>158183596.02</v>
      </c>
      <c r="F163" s="47">
        <f t="shared" si="6"/>
        <v>84.4758563921786</v>
      </c>
      <c r="G163" s="47">
        <f t="shared" si="7"/>
        <v>101.9240680175302</v>
      </c>
    </row>
    <row r="164" spans="1:7" s="2" customFormat="1" ht="43.5" customHeight="1">
      <c r="A164" s="101" t="s">
        <v>150</v>
      </c>
      <c r="B164" s="89"/>
      <c r="C164" s="90">
        <v>1200000</v>
      </c>
      <c r="D164" s="90">
        <v>1200000</v>
      </c>
      <c r="E164" s="90">
        <v>0</v>
      </c>
      <c r="F164" s="47">
        <f t="shared" si="6"/>
        <v>100</v>
      </c>
      <c r="G164" s="47"/>
    </row>
    <row r="165" spans="1:7" s="2" customFormat="1" ht="32.25" customHeight="1">
      <c r="A165" s="101" t="s">
        <v>130</v>
      </c>
      <c r="B165" s="89"/>
      <c r="C165" s="90">
        <v>68000</v>
      </c>
      <c r="D165" s="90">
        <v>30441.2</v>
      </c>
      <c r="E165" s="90">
        <v>0</v>
      </c>
      <c r="F165" s="47">
        <f t="shared" si="6"/>
        <v>44.76647058823529</v>
      </c>
      <c r="G165" s="47"/>
    </row>
    <row r="166" spans="1:7" s="2" customFormat="1" ht="45">
      <c r="A166" s="101" t="s">
        <v>126</v>
      </c>
      <c r="B166" s="89"/>
      <c r="C166" s="90">
        <v>22121700</v>
      </c>
      <c r="D166" s="90">
        <v>20278500</v>
      </c>
      <c r="E166" s="90">
        <v>20179500</v>
      </c>
      <c r="F166" s="47">
        <f t="shared" si="6"/>
        <v>91.66790978993477</v>
      </c>
      <c r="G166" s="47">
        <f t="shared" si="7"/>
        <v>100.49059689288636</v>
      </c>
    </row>
    <row r="167" spans="1:7" s="2" customFormat="1" ht="15" hidden="1">
      <c r="A167" s="101"/>
      <c r="B167" s="89"/>
      <c r="C167" s="90"/>
      <c r="D167" s="90"/>
      <c r="E167" s="90"/>
      <c r="F167" s="47" t="e">
        <f t="shared" si="6"/>
        <v>#DIV/0!</v>
      </c>
      <c r="G167" s="47" t="e">
        <f t="shared" si="7"/>
        <v>#DIV/0!</v>
      </c>
    </row>
    <row r="168" spans="1:7" s="2" customFormat="1" ht="45.75" customHeight="1">
      <c r="A168" s="101" t="s">
        <v>127</v>
      </c>
      <c r="B168" s="89"/>
      <c r="C168" s="90">
        <v>741600</v>
      </c>
      <c r="D168" s="90">
        <v>598120</v>
      </c>
      <c r="E168" s="90">
        <v>578667.5</v>
      </c>
      <c r="F168" s="47">
        <f t="shared" si="6"/>
        <v>80.65264293419632</v>
      </c>
      <c r="G168" s="47">
        <f t="shared" si="7"/>
        <v>103.36160230184</v>
      </c>
    </row>
    <row r="169" spans="1:7" s="2" customFormat="1" ht="46.5" customHeight="1">
      <c r="A169" s="101" t="s">
        <v>128</v>
      </c>
      <c r="B169" s="89"/>
      <c r="C169" s="90">
        <v>4969600</v>
      </c>
      <c r="D169" s="90">
        <v>4511004.2</v>
      </c>
      <c r="E169" s="90">
        <v>4602085.87</v>
      </c>
      <c r="F169" s="47">
        <f t="shared" si="6"/>
        <v>90.77197762395363</v>
      </c>
      <c r="G169" s="47">
        <f t="shared" si="7"/>
        <v>98.02086113616998</v>
      </c>
    </row>
    <row r="170" spans="1:7" s="1" customFormat="1" ht="64.5" customHeight="1">
      <c r="A170" s="54" t="s">
        <v>218</v>
      </c>
      <c r="B170" s="55"/>
      <c r="C170" s="62">
        <v>249100</v>
      </c>
      <c r="D170" s="62">
        <v>200132.25</v>
      </c>
      <c r="E170" s="62">
        <v>162907.86</v>
      </c>
      <c r="F170" s="47">
        <f aca="true" t="shared" si="8" ref="F170:F193">D170/C170*100</f>
        <v>80.34213167402649</v>
      </c>
      <c r="G170" s="47">
        <f t="shared" si="7"/>
        <v>122.84996561860184</v>
      </c>
    </row>
    <row r="171" spans="1:7" s="1" customFormat="1" ht="45" customHeight="1">
      <c r="A171" s="103" t="s">
        <v>65</v>
      </c>
      <c r="B171" s="104"/>
      <c r="C171" s="62">
        <v>219516.73</v>
      </c>
      <c r="D171" s="62">
        <v>202037</v>
      </c>
      <c r="E171" s="62">
        <v>132846.44</v>
      </c>
      <c r="F171" s="47">
        <f t="shared" si="8"/>
        <v>92.03717639197706</v>
      </c>
      <c r="G171" s="47">
        <f t="shared" si="7"/>
        <v>152.0831118997242</v>
      </c>
    </row>
    <row r="172" spans="1:7" s="1" customFormat="1" ht="46.5" customHeight="1">
      <c r="A172" s="105" t="s">
        <v>247</v>
      </c>
      <c r="B172" s="104"/>
      <c r="C172" s="62">
        <v>0</v>
      </c>
      <c r="D172" s="62">
        <v>0</v>
      </c>
      <c r="E172" s="62">
        <v>928620</v>
      </c>
      <c r="F172" s="47"/>
      <c r="G172" s="47">
        <f t="shared" si="7"/>
        <v>0</v>
      </c>
    </row>
    <row r="173" spans="1:7" s="1" customFormat="1" ht="30" hidden="1">
      <c r="A173" s="54" t="s">
        <v>50</v>
      </c>
      <c r="B173" s="55"/>
      <c r="C173" s="106"/>
      <c r="D173" s="62"/>
      <c r="E173" s="62"/>
      <c r="F173" s="47" t="e">
        <f t="shared" si="8"/>
        <v>#DIV/0!</v>
      </c>
      <c r="G173" s="47" t="e">
        <f t="shared" si="7"/>
        <v>#DIV/0!</v>
      </c>
    </row>
    <row r="174" spans="1:7" s="1" customFormat="1" ht="16.5" customHeight="1" hidden="1">
      <c r="A174" s="54" t="s">
        <v>89</v>
      </c>
      <c r="B174" s="55"/>
      <c r="C174" s="62">
        <v>0</v>
      </c>
      <c r="D174" s="62">
        <v>0</v>
      </c>
      <c r="E174" s="62">
        <v>0</v>
      </c>
      <c r="F174" s="47" t="e">
        <f t="shared" si="8"/>
        <v>#DIV/0!</v>
      </c>
      <c r="G174" s="47" t="e">
        <f t="shared" si="7"/>
        <v>#DIV/0!</v>
      </c>
    </row>
    <row r="175" spans="1:7" s="7" customFormat="1" ht="14.25">
      <c r="A175" s="64" t="s">
        <v>20</v>
      </c>
      <c r="B175" s="53"/>
      <c r="C175" s="69">
        <f>C176+C177+C179+C183+C180+C181+C182</f>
        <v>17726100</v>
      </c>
      <c r="D175" s="69">
        <f>D176+D177+D179+D183+D180+D181+D182</f>
        <v>15951605.68</v>
      </c>
      <c r="E175" s="69">
        <f>E176+E177+E179+E183+E180+E181+E182+E178</f>
        <v>271318</v>
      </c>
      <c r="F175" s="47">
        <f t="shared" si="8"/>
        <v>89.98936979933544</v>
      </c>
      <c r="G175" s="47">
        <f t="shared" si="7"/>
        <v>5879.302397924207</v>
      </c>
    </row>
    <row r="176" spans="1:7" s="4" customFormat="1" ht="45" hidden="1">
      <c r="A176" s="54" t="s">
        <v>148</v>
      </c>
      <c r="B176" s="55"/>
      <c r="C176" s="62">
        <v>0</v>
      </c>
      <c r="D176" s="62">
        <v>0</v>
      </c>
      <c r="E176" s="62"/>
      <c r="F176" s="47" t="e">
        <f t="shared" si="8"/>
        <v>#DIV/0!</v>
      </c>
      <c r="G176" s="47" t="e">
        <f t="shared" si="7"/>
        <v>#DIV/0!</v>
      </c>
    </row>
    <row r="177" spans="1:7" s="4" customFormat="1" ht="60" hidden="1">
      <c r="A177" s="54" t="s">
        <v>101</v>
      </c>
      <c r="B177" s="55"/>
      <c r="C177" s="62">
        <v>0</v>
      </c>
      <c r="D177" s="62">
        <v>0</v>
      </c>
      <c r="E177" s="62"/>
      <c r="F177" s="47" t="e">
        <f t="shared" si="8"/>
        <v>#DIV/0!</v>
      </c>
      <c r="G177" s="47" t="e">
        <f t="shared" si="7"/>
        <v>#DIV/0!</v>
      </c>
    </row>
    <row r="178" spans="1:7" s="4" customFormat="1" ht="45" hidden="1">
      <c r="A178" s="54" t="s">
        <v>93</v>
      </c>
      <c r="B178" s="55"/>
      <c r="C178" s="62">
        <v>0</v>
      </c>
      <c r="D178" s="62">
        <v>0</v>
      </c>
      <c r="E178" s="62"/>
      <c r="F178" s="47" t="e">
        <f t="shared" si="8"/>
        <v>#DIV/0!</v>
      </c>
      <c r="G178" s="47" t="e">
        <f t="shared" si="7"/>
        <v>#DIV/0!</v>
      </c>
    </row>
    <row r="179" spans="1:7" s="4" customFormat="1" ht="45" hidden="1">
      <c r="A179" s="54" t="s">
        <v>90</v>
      </c>
      <c r="B179" s="55"/>
      <c r="C179" s="62">
        <v>0</v>
      </c>
      <c r="D179" s="62">
        <v>0</v>
      </c>
      <c r="E179" s="62"/>
      <c r="F179" s="47" t="e">
        <f t="shared" si="8"/>
        <v>#DIV/0!</v>
      </c>
      <c r="G179" s="47" t="e">
        <f t="shared" si="7"/>
        <v>#DIV/0!</v>
      </c>
    </row>
    <row r="180" spans="1:7" s="4" customFormat="1" ht="60" hidden="1">
      <c r="A180" s="54" t="s">
        <v>101</v>
      </c>
      <c r="B180" s="55"/>
      <c r="C180" s="62">
        <v>0</v>
      </c>
      <c r="D180" s="62">
        <v>0</v>
      </c>
      <c r="E180" s="62">
        <v>0</v>
      </c>
      <c r="F180" s="47" t="e">
        <f t="shared" si="8"/>
        <v>#DIV/0!</v>
      </c>
      <c r="G180" s="47" t="e">
        <f t="shared" si="7"/>
        <v>#DIV/0!</v>
      </c>
    </row>
    <row r="181" spans="1:7" s="4" customFormat="1" ht="45" hidden="1">
      <c r="A181" s="54" t="s">
        <v>103</v>
      </c>
      <c r="B181" s="55"/>
      <c r="C181" s="62">
        <v>0</v>
      </c>
      <c r="D181" s="62">
        <v>0</v>
      </c>
      <c r="E181" s="62">
        <v>0</v>
      </c>
      <c r="F181" s="47" t="e">
        <f t="shared" si="8"/>
        <v>#DIV/0!</v>
      </c>
      <c r="G181" s="47" t="e">
        <f t="shared" si="7"/>
        <v>#DIV/0!</v>
      </c>
    </row>
    <row r="182" spans="1:7" s="4" customFormat="1" ht="45" hidden="1">
      <c r="A182" s="54" t="s">
        <v>104</v>
      </c>
      <c r="B182" s="55"/>
      <c r="C182" s="62">
        <v>0</v>
      </c>
      <c r="D182" s="62">
        <v>0</v>
      </c>
      <c r="E182" s="62">
        <v>0</v>
      </c>
      <c r="F182" s="47" t="e">
        <f t="shared" si="8"/>
        <v>#DIV/0!</v>
      </c>
      <c r="G182" s="47" t="e">
        <f t="shared" si="7"/>
        <v>#DIV/0!</v>
      </c>
    </row>
    <row r="183" spans="1:7" s="1" customFormat="1" ht="30" customHeight="1">
      <c r="A183" s="70" t="s">
        <v>46</v>
      </c>
      <c r="B183" s="55"/>
      <c r="C183" s="62">
        <v>17726100</v>
      </c>
      <c r="D183" s="62">
        <v>15951605.68</v>
      </c>
      <c r="E183" s="62">
        <v>271318</v>
      </c>
      <c r="F183" s="47">
        <f t="shared" si="8"/>
        <v>89.98936979933544</v>
      </c>
      <c r="G183" s="47">
        <f t="shared" si="7"/>
        <v>5879.302397924207</v>
      </c>
    </row>
    <row r="184" spans="1:7" s="7" customFormat="1" ht="15" customHeight="1">
      <c r="A184" s="64" t="s">
        <v>245</v>
      </c>
      <c r="B184" s="53"/>
      <c r="C184" s="69">
        <f>C185</f>
        <v>2396702</v>
      </c>
      <c r="D184" s="69">
        <f>D185</f>
        <v>2726556.58</v>
      </c>
      <c r="E184" s="69">
        <f>E185</f>
        <v>2455139.36</v>
      </c>
      <c r="F184" s="47">
        <f t="shared" si="8"/>
        <v>113.76285328755932</v>
      </c>
      <c r="G184" s="47">
        <f t="shared" si="7"/>
        <v>111.05506369300358</v>
      </c>
    </row>
    <row r="185" spans="1:7" s="1" customFormat="1" ht="30">
      <c r="A185" s="54" t="s">
        <v>51</v>
      </c>
      <c r="B185" s="55"/>
      <c r="C185" s="62">
        <v>2396702</v>
      </c>
      <c r="D185" s="62">
        <v>2726556.58</v>
      </c>
      <c r="E185" s="62">
        <v>2455139.36</v>
      </c>
      <c r="F185" s="47">
        <f t="shared" si="8"/>
        <v>113.76285328755932</v>
      </c>
      <c r="G185" s="47">
        <f t="shared" si="7"/>
        <v>111.05506369300358</v>
      </c>
    </row>
    <row r="186" spans="1:7" s="7" customFormat="1" ht="85.5" hidden="1">
      <c r="A186" s="64" t="s">
        <v>91</v>
      </c>
      <c r="B186" s="53"/>
      <c r="C186" s="69">
        <v>0</v>
      </c>
      <c r="D186" s="69">
        <v>0</v>
      </c>
      <c r="E186" s="69">
        <v>0</v>
      </c>
      <c r="F186" s="47" t="e">
        <f t="shared" si="8"/>
        <v>#DIV/0!</v>
      </c>
      <c r="G186" s="47" t="e">
        <f t="shared" si="7"/>
        <v>#DIV/0!</v>
      </c>
    </row>
    <row r="187" spans="1:7" s="7" customFormat="1" ht="14.25">
      <c r="A187" s="107" t="s">
        <v>258</v>
      </c>
      <c r="B187" s="53"/>
      <c r="C187" s="122">
        <f>C188+C189</f>
        <v>17396.39</v>
      </c>
      <c r="D187" s="69">
        <f>D188+D189</f>
        <v>17396.39</v>
      </c>
      <c r="E187" s="69">
        <f>E188</f>
        <v>0</v>
      </c>
      <c r="F187" s="47">
        <f t="shared" si="8"/>
        <v>100</v>
      </c>
      <c r="G187" s="47"/>
    </row>
    <row r="188" spans="1:7" s="1" customFormat="1" ht="30">
      <c r="A188" s="54" t="s">
        <v>95</v>
      </c>
      <c r="B188" s="55"/>
      <c r="C188" s="62">
        <v>17396.39</v>
      </c>
      <c r="D188" s="62">
        <v>17396.39</v>
      </c>
      <c r="E188" s="62">
        <v>0</v>
      </c>
      <c r="F188" s="47">
        <f t="shared" si="8"/>
        <v>100</v>
      </c>
      <c r="G188" s="47"/>
    </row>
    <row r="189" spans="1:7" s="1" customFormat="1" ht="45" hidden="1">
      <c r="A189" s="54" t="s">
        <v>246</v>
      </c>
      <c r="B189" s="55"/>
      <c r="C189" s="62">
        <v>0</v>
      </c>
      <c r="D189" s="62">
        <v>0</v>
      </c>
      <c r="E189" s="62">
        <v>0</v>
      </c>
      <c r="F189" s="47" t="e">
        <f t="shared" si="8"/>
        <v>#DIV/0!</v>
      </c>
      <c r="G189" s="47" t="e">
        <f t="shared" si="7"/>
        <v>#DIV/0!</v>
      </c>
    </row>
    <row r="190" spans="1:7" s="7" customFormat="1" ht="14.25" customHeight="1">
      <c r="A190" s="64" t="s">
        <v>244</v>
      </c>
      <c r="B190" s="53"/>
      <c r="C190" s="69">
        <f>C191+C192+C193</f>
        <v>-26545088.69</v>
      </c>
      <c r="D190" s="69">
        <f>D191+D192+D193</f>
        <v>-26545088.69</v>
      </c>
      <c r="E190" s="69">
        <f>E191+E192+E193</f>
        <v>-1823784.5</v>
      </c>
      <c r="F190" s="47">
        <f t="shared" si="8"/>
        <v>100</v>
      </c>
      <c r="G190" s="47">
        <f t="shared" si="7"/>
        <v>1455.4948070893245</v>
      </c>
    </row>
    <row r="191" spans="1:7" s="7" customFormat="1" ht="30" hidden="1">
      <c r="A191" s="54" t="s">
        <v>95</v>
      </c>
      <c r="B191" s="55"/>
      <c r="C191" s="62">
        <v>0</v>
      </c>
      <c r="D191" s="62">
        <v>0</v>
      </c>
      <c r="E191" s="62">
        <v>0</v>
      </c>
      <c r="F191" s="47" t="e">
        <f t="shared" si="8"/>
        <v>#DIV/0!</v>
      </c>
      <c r="G191" s="47" t="e">
        <f>D191/E191*100</f>
        <v>#DIV/0!</v>
      </c>
    </row>
    <row r="192" spans="1:7" s="7" customFormat="1" ht="30" hidden="1">
      <c r="A192" s="54" t="s">
        <v>96</v>
      </c>
      <c r="B192" s="55"/>
      <c r="C192" s="62">
        <v>0</v>
      </c>
      <c r="D192" s="62">
        <v>0</v>
      </c>
      <c r="E192" s="62">
        <v>0</v>
      </c>
      <c r="F192" s="47" t="e">
        <f t="shared" si="8"/>
        <v>#DIV/0!</v>
      </c>
      <c r="G192" s="47" t="e">
        <f>D192/E192*100</f>
        <v>#DIV/0!</v>
      </c>
    </row>
    <row r="193" spans="1:7" s="7" customFormat="1" ht="33" customHeight="1">
      <c r="A193" s="54" t="s">
        <v>97</v>
      </c>
      <c r="B193" s="55"/>
      <c r="C193" s="62">
        <v>-26545088.69</v>
      </c>
      <c r="D193" s="62">
        <v>-26545088.69</v>
      </c>
      <c r="E193" s="62">
        <v>-1823784.5</v>
      </c>
      <c r="F193" s="47">
        <f t="shared" si="8"/>
        <v>100</v>
      </c>
      <c r="G193" s="47">
        <f>D193/E193*100</f>
        <v>1455.4948070893245</v>
      </c>
    </row>
    <row r="194" spans="1:7" s="35" customFormat="1" ht="19.5" customHeight="1">
      <c r="A194" s="42" t="s">
        <v>110</v>
      </c>
      <c r="B194" s="43"/>
      <c r="C194" s="108">
        <f>C67+C68</f>
        <v>715730694.1199999</v>
      </c>
      <c r="D194" s="108">
        <f>D67+D68</f>
        <v>557967999.56</v>
      </c>
      <c r="E194" s="44">
        <f>E67+E68</f>
        <v>458932154.4700001</v>
      </c>
      <c r="F194" s="44">
        <f>D194/C194*100</f>
        <v>77.95781348262963</v>
      </c>
      <c r="G194" s="44">
        <f>D194/E194*100</f>
        <v>121.57962655817217</v>
      </c>
    </row>
    <row r="195" spans="1:7" s="24" customFormat="1" ht="18.75" customHeight="1">
      <c r="A195" s="70" t="s">
        <v>23</v>
      </c>
      <c r="B195" s="55"/>
      <c r="C195" s="109"/>
      <c r="D195" s="109"/>
      <c r="E195" s="50"/>
      <c r="F195" s="47"/>
      <c r="G195" s="47"/>
    </row>
    <row r="196" spans="1:9" s="25" customFormat="1" ht="14.25">
      <c r="A196" s="52" t="s">
        <v>24</v>
      </c>
      <c r="B196" s="53"/>
      <c r="C196" s="110">
        <v>62837160.23</v>
      </c>
      <c r="D196" s="111">
        <v>51603314.8</v>
      </c>
      <c r="E196" s="47">
        <v>44903630.97</v>
      </c>
      <c r="F196" s="47">
        <f aca="true" t="shared" si="9" ref="F196:F227">D196/C196*100</f>
        <v>82.12228975835116</v>
      </c>
      <c r="G196" s="47">
        <f aca="true" t="shared" si="10" ref="G196:G225">D196/E196*100</f>
        <v>114.9201382722837</v>
      </c>
      <c r="I196" s="26"/>
    </row>
    <row r="197" spans="1:7" s="24" customFormat="1" ht="15">
      <c r="A197" s="70" t="s">
        <v>25</v>
      </c>
      <c r="B197" s="55"/>
      <c r="C197" s="112">
        <v>46270315</v>
      </c>
      <c r="D197" s="113">
        <v>39888639.18</v>
      </c>
      <c r="E197" s="50">
        <v>34849626.24</v>
      </c>
      <c r="F197" s="47">
        <f t="shared" si="9"/>
        <v>86.20784012384615</v>
      </c>
      <c r="G197" s="47">
        <f t="shared" si="10"/>
        <v>114.45930267744528</v>
      </c>
    </row>
    <row r="198" spans="1:7" s="24" customFormat="1" ht="15">
      <c r="A198" s="70" t="s">
        <v>26</v>
      </c>
      <c r="B198" s="55"/>
      <c r="C198" s="114">
        <v>2119833</v>
      </c>
      <c r="D198" s="113">
        <v>1372851.04</v>
      </c>
      <c r="E198" s="50">
        <v>1307026.26</v>
      </c>
      <c r="F198" s="47">
        <f t="shared" si="9"/>
        <v>64.76222608101676</v>
      </c>
      <c r="G198" s="47">
        <f t="shared" si="10"/>
        <v>105.03622475037342</v>
      </c>
    </row>
    <row r="199" spans="1:7" s="24" customFormat="1" ht="15">
      <c r="A199" s="70" t="s">
        <v>27</v>
      </c>
      <c r="B199" s="55"/>
      <c r="C199" s="114">
        <f>C196-C197-C198</f>
        <v>14447012.229999997</v>
      </c>
      <c r="D199" s="50">
        <f>D196-D197-D198</f>
        <v>10341824.579999998</v>
      </c>
      <c r="E199" s="50">
        <f>E196-E197-E198</f>
        <v>8746978.469999997</v>
      </c>
      <c r="F199" s="47">
        <f t="shared" si="9"/>
        <v>71.58452152843509</v>
      </c>
      <c r="G199" s="47">
        <f t="shared" si="10"/>
        <v>118.2331089012044</v>
      </c>
    </row>
    <row r="200" spans="1:7" s="25" customFormat="1" ht="15.75" customHeight="1">
      <c r="A200" s="52" t="s">
        <v>28</v>
      </c>
      <c r="B200" s="53"/>
      <c r="C200" s="110">
        <v>1259300</v>
      </c>
      <c r="D200" s="111">
        <v>1123481.33</v>
      </c>
      <c r="E200" s="47">
        <v>1056978.64</v>
      </c>
      <c r="F200" s="47">
        <f t="shared" si="9"/>
        <v>89.21474866989598</v>
      </c>
      <c r="G200" s="47">
        <f t="shared" si="10"/>
        <v>106.29177236732052</v>
      </c>
    </row>
    <row r="201" spans="1:7" s="25" customFormat="1" ht="16.5" customHeight="1">
      <c r="A201" s="52" t="s">
        <v>29</v>
      </c>
      <c r="B201" s="53"/>
      <c r="C201" s="110">
        <v>13357362</v>
      </c>
      <c r="D201" s="111">
        <v>8492014.58</v>
      </c>
      <c r="E201" s="47">
        <v>5253479.08</v>
      </c>
      <c r="F201" s="47">
        <f t="shared" si="9"/>
        <v>63.57553669654232</v>
      </c>
      <c r="G201" s="47">
        <f t="shared" si="10"/>
        <v>161.6455390929243</v>
      </c>
    </row>
    <row r="202" spans="1:7" s="25" customFormat="1" ht="13.5" customHeight="1">
      <c r="A202" s="52" t="s">
        <v>30</v>
      </c>
      <c r="B202" s="53"/>
      <c r="C202" s="115">
        <f>SUM(C203:C207)</f>
        <v>76639735.50999999</v>
      </c>
      <c r="D202" s="115">
        <f>SUM(D203:D207)</f>
        <v>54691935.64</v>
      </c>
      <c r="E202" s="47">
        <f>E204+E205+E206+E207</f>
        <v>34923118.37</v>
      </c>
      <c r="F202" s="47">
        <f t="shared" si="9"/>
        <v>71.36237524314495</v>
      </c>
      <c r="G202" s="47">
        <f t="shared" si="10"/>
        <v>156.60667830562923</v>
      </c>
    </row>
    <row r="203" spans="1:7" s="25" customFormat="1" ht="13.5" customHeight="1">
      <c r="A203" s="70" t="s">
        <v>256</v>
      </c>
      <c r="B203" s="53"/>
      <c r="C203" s="50">
        <v>130000</v>
      </c>
      <c r="D203" s="50">
        <v>102457.25</v>
      </c>
      <c r="E203" s="50">
        <v>0</v>
      </c>
      <c r="F203" s="47">
        <f t="shared" si="9"/>
        <v>78.81326923076924</v>
      </c>
      <c r="G203" s="47"/>
    </row>
    <row r="204" spans="1:7" s="24" customFormat="1" ht="15">
      <c r="A204" s="70" t="s">
        <v>31</v>
      </c>
      <c r="B204" s="55"/>
      <c r="C204" s="124">
        <v>24008442.96</v>
      </c>
      <c r="D204" s="125">
        <v>18669944.57</v>
      </c>
      <c r="E204" s="50">
        <v>4849211.08</v>
      </c>
      <c r="F204" s="47">
        <f t="shared" si="9"/>
        <v>77.76407908295275</v>
      </c>
      <c r="G204" s="47">
        <f t="shared" si="10"/>
        <v>385.0099379464422</v>
      </c>
    </row>
    <row r="205" spans="1:7" s="24" customFormat="1" ht="13.5" customHeight="1">
      <c r="A205" s="70" t="s">
        <v>32</v>
      </c>
      <c r="B205" s="55"/>
      <c r="C205" s="116">
        <v>49668748.55</v>
      </c>
      <c r="D205" s="117">
        <v>34429218.77</v>
      </c>
      <c r="E205" s="50">
        <v>29162941.63</v>
      </c>
      <c r="F205" s="47">
        <f t="shared" si="9"/>
        <v>69.31766910805327</v>
      </c>
      <c r="G205" s="47">
        <f t="shared" si="10"/>
        <v>118.05811363892924</v>
      </c>
    </row>
    <row r="206" spans="1:7" s="24" customFormat="1" ht="15">
      <c r="A206" s="70" t="s">
        <v>70</v>
      </c>
      <c r="B206" s="55"/>
      <c r="C206" s="114">
        <v>800000</v>
      </c>
      <c r="D206" s="50">
        <v>265349.91</v>
      </c>
      <c r="E206" s="50">
        <v>0</v>
      </c>
      <c r="F206" s="47">
        <f t="shared" si="9"/>
        <v>33.168738749999996</v>
      </c>
      <c r="G206" s="47"/>
    </row>
    <row r="207" spans="1:7" s="24" customFormat="1" ht="14.25" customHeight="1">
      <c r="A207" s="70" t="s">
        <v>33</v>
      </c>
      <c r="B207" s="55"/>
      <c r="C207" s="116">
        <v>2032544</v>
      </c>
      <c r="D207" s="117">
        <v>1224965.14</v>
      </c>
      <c r="E207" s="50">
        <v>910965.66</v>
      </c>
      <c r="F207" s="47">
        <f t="shared" si="9"/>
        <v>60.26758289119448</v>
      </c>
      <c r="G207" s="47">
        <f t="shared" si="10"/>
        <v>134.4688602202634</v>
      </c>
    </row>
    <row r="208" spans="1:7" s="25" customFormat="1" ht="15" customHeight="1">
      <c r="A208" s="52" t="s">
        <v>34</v>
      </c>
      <c r="B208" s="53"/>
      <c r="C208" s="115">
        <f>C209+C210+C211+C212</f>
        <v>70177205.36</v>
      </c>
      <c r="D208" s="115">
        <f>D209+D210+D211+D212</f>
        <v>38730754.83</v>
      </c>
      <c r="E208" s="47">
        <f>E209+E210+E211+E212</f>
        <v>10782929.72</v>
      </c>
      <c r="F208" s="47">
        <f t="shared" si="9"/>
        <v>55.189936149945304</v>
      </c>
      <c r="G208" s="47">
        <f t="shared" si="10"/>
        <v>359.1858227376075</v>
      </c>
    </row>
    <row r="209" spans="1:7" s="24" customFormat="1" ht="15">
      <c r="A209" s="70" t="s">
        <v>35</v>
      </c>
      <c r="B209" s="55"/>
      <c r="C209" s="116">
        <v>3424169</v>
      </c>
      <c r="D209" s="117">
        <v>23706.43</v>
      </c>
      <c r="E209" s="50">
        <v>1917324.47</v>
      </c>
      <c r="F209" s="47">
        <f t="shared" si="9"/>
        <v>0.6923265177624118</v>
      </c>
      <c r="G209" s="47">
        <f t="shared" si="10"/>
        <v>1.2364328714794945</v>
      </c>
    </row>
    <row r="210" spans="1:7" s="24" customFormat="1" ht="15">
      <c r="A210" s="70" t="s">
        <v>36</v>
      </c>
      <c r="B210" s="55"/>
      <c r="C210" s="116">
        <v>14589230.78</v>
      </c>
      <c r="D210" s="117">
        <v>12466590.77</v>
      </c>
      <c r="E210" s="50">
        <v>760483.17</v>
      </c>
      <c r="F210" s="47">
        <f t="shared" si="9"/>
        <v>85.45063792595651</v>
      </c>
      <c r="G210" s="47">
        <f t="shared" si="10"/>
        <v>1639.2987066367293</v>
      </c>
    </row>
    <row r="211" spans="1:7" s="24" customFormat="1" ht="17.25" customHeight="1">
      <c r="A211" s="70" t="s">
        <v>37</v>
      </c>
      <c r="B211" s="55"/>
      <c r="C211" s="116">
        <v>49970337.58</v>
      </c>
      <c r="D211" s="117">
        <v>24457908.98</v>
      </c>
      <c r="E211" s="50">
        <v>6238031.24</v>
      </c>
      <c r="F211" s="47">
        <f t="shared" si="9"/>
        <v>48.94485441657086</v>
      </c>
      <c r="G211" s="47">
        <f t="shared" si="10"/>
        <v>392.0773724756146</v>
      </c>
    </row>
    <row r="212" spans="1:7" s="24" customFormat="1" ht="15.75" customHeight="1">
      <c r="A212" s="70" t="s">
        <v>105</v>
      </c>
      <c r="B212" s="55"/>
      <c r="C212" s="116">
        <v>2193468</v>
      </c>
      <c r="D212" s="117">
        <v>1782548.65</v>
      </c>
      <c r="E212" s="50">
        <v>1867090.84</v>
      </c>
      <c r="F212" s="47">
        <f t="shared" si="9"/>
        <v>81.26622544755611</v>
      </c>
      <c r="G212" s="47">
        <f t="shared" si="10"/>
        <v>95.47198303431234</v>
      </c>
    </row>
    <row r="213" spans="1:7" s="25" customFormat="1" ht="14.25">
      <c r="A213" s="52" t="s">
        <v>117</v>
      </c>
      <c r="B213" s="53"/>
      <c r="C213" s="115">
        <v>600000</v>
      </c>
      <c r="D213" s="47">
        <v>205902</v>
      </c>
      <c r="E213" s="47">
        <v>233918.6</v>
      </c>
      <c r="F213" s="47">
        <f t="shared" si="9"/>
        <v>34.317</v>
      </c>
      <c r="G213" s="47">
        <f t="shared" si="10"/>
        <v>88.02292763380082</v>
      </c>
    </row>
    <row r="214" spans="1:7" s="25" customFormat="1" ht="13.5" customHeight="1">
      <c r="A214" s="52" t="s">
        <v>38</v>
      </c>
      <c r="B214" s="53"/>
      <c r="C214" s="110">
        <v>431486755.63</v>
      </c>
      <c r="D214" s="111">
        <v>343780382.75</v>
      </c>
      <c r="E214" s="47">
        <v>279763325.29</v>
      </c>
      <c r="F214" s="47">
        <f t="shared" si="9"/>
        <v>79.67344959361668</v>
      </c>
      <c r="G214" s="47">
        <f t="shared" si="10"/>
        <v>122.88257669000771</v>
      </c>
    </row>
    <row r="215" spans="1:7" s="24" customFormat="1" ht="15">
      <c r="A215" s="70" t="s">
        <v>52</v>
      </c>
      <c r="B215" s="55"/>
      <c r="C215" s="114">
        <v>342300630.06</v>
      </c>
      <c r="D215" s="50">
        <v>263265383.26</v>
      </c>
      <c r="E215" s="50">
        <v>291142870.95</v>
      </c>
      <c r="F215" s="47">
        <f t="shared" si="9"/>
        <v>76.9105751321152</v>
      </c>
      <c r="G215" s="47">
        <f t="shared" si="10"/>
        <v>90.42480841140444</v>
      </c>
    </row>
    <row r="216" spans="1:7" s="24" customFormat="1" ht="15">
      <c r="A216" s="70" t="s">
        <v>25</v>
      </c>
      <c r="B216" s="55"/>
      <c r="C216" s="112">
        <v>4491288.58</v>
      </c>
      <c r="D216" s="113">
        <v>3830148.41</v>
      </c>
      <c r="E216" s="50">
        <v>7044304.24</v>
      </c>
      <c r="F216" s="47">
        <f t="shared" si="9"/>
        <v>85.27949923004057</v>
      </c>
      <c r="G216" s="47">
        <f t="shared" si="10"/>
        <v>54.372274102686966</v>
      </c>
    </row>
    <row r="217" spans="1:7" s="25" customFormat="1" ht="18.75" customHeight="1">
      <c r="A217" s="52" t="s">
        <v>47</v>
      </c>
      <c r="B217" s="53"/>
      <c r="C217" s="110">
        <v>67043409.42</v>
      </c>
      <c r="D217" s="111">
        <v>59151719.96</v>
      </c>
      <c r="E217" s="47">
        <v>47108259.94</v>
      </c>
      <c r="F217" s="47">
        <f t="shared" si="9"/>
        <v>88.22898547631767</v>
      </c>
      <c r="G217" s="47">
        <f t="shared" si="10"/>
        <v>125.56549538305872</v>
      </c>
    </row>
    <row r="218" spans="1:7" s="24" customFormat="1" ht="15.75" customHeight="1">
      <c r="A218" s="70" t="s">
        <v>52</v>
      </c>
      <c r="B218" s="55"/>
      <c r="C218" s="114">
        <v>30325327.08</v>
      </c>
      <c r="D218" s="50">
        <v>29580840.08</v>
      </c>
      <c r="E218" s="50">
        <v>27066189.86</v>
      </c>
      <c r="F218" s="47">
        <f t="shared" si="9"/>
        <v>97.54499927392044</v>
      </c>
      <c r="G218" s="47">
        <f t="shared" si="10"/>
        <v>109.29074329636732</v>
      </c>
    </row>
    <row r="219" spans="1:7" s="24" customFormat="1" ht="15" hidden="1">
      <c r="A219" s="70" t="s">
        <v>27</v>
      </c>
      <c r="B219" s="55"/>
      <c r="C219" s="118">
        <v>0</v>
      </c>
      <c r="D219" s="50">
        <v>0</v>
      </c>
      <c r="E219" s="50"/>
      <c r="F219" s="47" t="e">
        <f t="shared" si="9"/>
        <v>#DIV/0!</v>
      </c>
      <c r="G219" s="47" t="e">
        <f t="shared" si="10"/>
        <v>#DIV/0!</v>
      </c>
    </row>
    <row r="220" spans="1:7" s="25" customFormat="1" ht="12.75" customHeight="1">
      <c r="A220" s="52" t="s">
        <v>39</v>
      </c>
      <c r="B220" s="53"/>
      <c r="C220" s="115">
        <f>C221+C222+C223+C224</f>
        <v>20567838.23</v>
      </c>
      <c r="D220" s="47">
        <f>D221+D222+D223+D224</f>
        <v>19792665.259999998</v>
      </c>
      <c r="E220" s="47">
        <f>E221+E222+E223+E224</f>
        <v>12596781.35</v>
      </c>
      <c r="F220" s="47">
        <f t="shared" si="9"/>
        <v>96.23114028158125</v>
      </c>
      <c r="G220" s="47">
        <f t="shared" si="10"/>
        <v>157.12478219684266</v>
      </c>
    </row>
    <row r="221" spans="1:7" s="24" customFormat="1" ht="15" customHeight="1">
      <c r="A221" s="70" t="s">
        <v>40</v>
      </c>
      <c r="B221" s="55"/>
      <c r="C221" s="116">
        <v>160000</v>
      </c>
      <c r="D221" s="117">
        <v>147550.31</v>
      </c>
      <c r="E221" s="50">
        <v>106830.68</v>
      </c>
      <c r="F221" s="47">
        <f t="shared" si="9"/>
        <v>92.21894375</v>
      </c>
      <c r="G221" s="47">
        <f t="shared" si="10"/>
        <v>138.116044941397</v>
      </c>
    </row>
    <row r="222" spans="1:7" s="24" customFormat="1" ht="16.5" customHeight="1">
      <c r="A222" s="70" t="s">
        <v>41</v>
      </c>
      <c r="B222" s="55"/>
      <c r="C222" s="116">
        <v>13633721.5</v>
      </c>
      <c r="D222" s="117">
        <v>13031645.7</v>
      </c>
      <c r="E222" s="50">
        <v>11151107.47</v>
      </c>
      <c r="F222" s="47">
        <f t="shared" si="9"/>
        <v>95.58392182207916</v>
      </c>
      <c r="G222" s="47">
        <f t="shared" si="10"/>
        <v>116.8641386970688</v>
      </c>
    </row>
    <row r="223" spans="1:7" s="24" customFormat="1" ht="15" customHeight="1">
      <c r="A223" s="70" t="s">
        <v>42</v>
      </c>
      <c r="B223" s="55"/>
      <c r="C223" s="116">
        <v>6521616.73</v>
      </c>
      <c r="D223" s="117">
        <v>6450169.25</v>
      </c>
      <c r="E223" s="50">
        <v>1226961.2</v>
      </c>
      <c r="F223" s="47">
        <f t="shared" si="9"/>
        <v>98.90445141200439</v>
      </c>
      <c r="G223" s="47">
        <f t="shared" si="10"/>
        <v>525.7027891346523</v>
      </c>
    </row>
    <row r="224" spans="1:7" s="24" customFormat="1" ht="15" customHeight="1">
      <c r="A224" s="70" t="s">
        <v>80</v>
      </c>
      <c r="B224" s="55"/>
      <c r="C224" s="116">
        <v>252500</v>
      </c>
      <c r="D224" s="117">
        <v>163300</v>
      </c>
      <c r="E224" s="50">
        <v>111882</v>
      </c>
      <c r="F224" s="47">
        <f t="shared" si="9"/>
        <v>64.67326732673267</v>
      </c>
      <c r="G224" s="47">
        <f t="shared" si="10"/>
        <v>145.95734792013013</v>
      </c>
    </row>
    <row r="225" spans="1:7" s="25" customFormat="1" ht="14.25">
      <c r="A225" s="52" t="s">
        <v>43</v>
      </c>
      <c r="B225" s="53"/>
      <c r="C225" s="110">
        <v>10143488.04</v>
      </c>
      <c r="D225" s="111">
        <v>6449303.39</v>
      </c>
      <c r="E225" s="47">
        <v>5364253.67</v>
      </c>
      <c r="F225" s="47">
        <f t="shared" si="9"/>
        <v>63.58072651702954</v>
      </c>
      <c r="G225" s="47">
        <f t="shared" si="10"/>
        <v>120.22741254889237</v>
      </c>
    </row>
    <row r="226" spans="1:7" s="1" customFormat="1" ht="15" hidden="1">
      <c r="A226" s="119" t="s">
        <v>118</v>
      </c>
      <c r="B226" s="120"/>
      <c r="C226" s="50">
        <v>0</v>
      </c>
      <c r="D226" s="50">
        <v>0</v>
      </c>
      <c r="E226" s="50"/>
      <c r="F226" s="47" t="e">
        <f t="shared" si="9"/>
        <v>#DIV/0!</v>
      </c>
      <c r="G226" s="121" t="e">
        <f>D226/E226*100</f>
        <v>#DIV/0!</v>
      </c>
    </row>
    <row r="227" spans="1:7" s="36" customFormat="1" ht="17.25" customHeight="1">
      <c r="A227" s="42" t="s">
        <v>109</v>
      </c>
      <c r="B227" s="43"/>
      <c r="C227" s="44">
        <f>C226+C225+C220+C217+C214+C213+C208+C202+C201+C200+C196</f>
        <v>754112254.42</v>
      </c>
      <c r="D227" s="44">
        <f>D226+D225+D220+D217+D214+D213+D208+D202+D201+D200+D196</f>
        <v>584021474.54</v>
      </c>
      <c r="E227" s="44">
        <f>E196+E200+E201+E202+E208+E214+E217+E220+E225+E213</f>
        <v>441986675.6300001</v>
      </c>
      <c r="F227" s="44">
        <f t="shared" si="9"/>
        <v>77.44489910049008</v>
      </c>
      <c r="G227" s="44">
        <f>D227/E227*100</f>
        <v>132.13553863530973</v>
      </c>
    </row>
    <row r="228" spans="1:7" ht="15">
      <c r="A228" s="119" t="s">
        <v>44</v>
      </c>
      <c r="B228" s="120"/>
      <c r="C228" s="62">
        <f>C194-C227</f>
        <v>-38381560.30000007</v>
      </c>
      <c r="D228" s="62">
        <f>D194-D227</f>
        <v>-26053474.98000002</v>
      </c>
      <c r="E228" s="62">
        <f>E194-E227</f>
        <v>16945478.839999974</v>
      </c>
      <c r="F228" s="50"/>
      <c r="G228" s="50"/>
    </row>
    <row r="229" spans="1:7" ht="12.75">
      <c r="A229" s="15"/>
      <c r="B229" s="28"/>
      <c r="C229" s="16"/>
      <c r="D229" s="21"/>
      <c r="E229" s="33"/>
      <c r="F229" s="17"/>
      <c r="G229" s="17"/>
    </row>
    <row r="230" spans="1:7" ht="22.5" customHeight="1">
      <c r="A230" s="130" t="s">
        <v>92</v>
      </c>
      <c r="B230" s="130"/>
      <c r="C230" s="130"/>
      <c r="D230" s="130"/>
      <c r="E230" s="130"/>
      <c r="F230" s="130"/>
      <c r="G230" s="130"/>
    </row>
    <row r="231" spans="4:6" ht="12.75">
      <c r="D231" s="22"/>
      <c r="E231" s="129"/>
      <c r="F231" s="129"/>
    </row>
  </sheetData>
  <sheetProtection/>
  <mergeCells count="4">
    <mergeCell ref="A1:G1"/>
    <mergeCell ref="F2:G2"/>
    <mergeCell ref="E231:F231"/>
    <mergeCell ref="A230:G230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2019-12-09T12:26:33Z</cp:lastPrinted>
  <dcterms:created xsi:type="dcterms:W3CDTF">2006-03-13T07:15:44Z</dcterms:created>
  <dcterms:modified xsi:type="dcterms:W3CDTF">2019-12-09T13:28:41Z</dcterms:modified>
  <cp:category/>
  <cp:version/>
  <cp:contentType/>
  <cp:contentStatus/>
</cp:coreProperties>
</file>