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12.2019" sheetId="1" r:id="rId1"/>
  </sheets>
  <definedNames>
    <definedName name="_xlnm.Print_Area" localSheetId="0">'01.12.2019'!$A$1:$G$176</definedName>
  </definedNames>
  <calcPr fullCalcOnLoad="1"/>
</workbook>
</file>

<file path=xl/sharedStrings.xml><?xml version="1.0" encoding="utf-8"?>
<sst xmlns="http://schemas.openxmlformats.org/spreadsheetml/2006/main" count="200" uniqueCount="186">
  <si>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</si>
  <si>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</si>
  <si>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</si>
  <si>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</si>
  <si>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</si>
  <si>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</si>
  <si>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</si>
  <si>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</si>
  <si>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</si>
  <si>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</si>
  <si>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</si>
  <si>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</si>
  <si>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</si>
  <si>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</si>
  <si>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</si>
  <si>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</si>
  <si>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</si>
  <si>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</si>
  <si>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</si>
  <si>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</si>
  <si>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</si>
  <si>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</si>
  <si>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</si>
  <si>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</si>
  <si>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</si>
  <si>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</si>
  <si>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</si>
  <si>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</si>
  <si>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</si>
  <si>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</si>
  <si>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</si>
  <si>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</si>
  <si>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</si>
  <si>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</si>
  <si>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</si>
  <si>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</si>
  <si>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</si>
  <si>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</si>
  <si>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</si>
  <si>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</si>
  <si>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</si>
  <si>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</si>
  <si>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</si>
  <si>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</si>
  <si>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</si>
  <si>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</si>
  <si>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</si>
  <si>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</si>
  <si>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</si>
  <si>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</si>
  <si>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</si>
  <si>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</si>
  <si>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</si>
  <si>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</si>
  <si>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</si>
  <si>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</si>
  <si>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</si>
  <si>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</si>
  <si>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</si>
  <si>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</si>
  <si>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</si>
  <si>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</si>
  <si>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</si>
  <si>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</si>
  <si>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</si>
  <si>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</si>
  <si>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</si>
  <si>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</si>
  <si>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</si>
  <si>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</si>
  <si>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</si>
  <si>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</si>
  <si>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</si>
  <si>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</si>
  <si>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</si>
  <si>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</si>
  <si>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</si>
  <si>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</si>
  <si>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</si>
  <si>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</si>
  <si>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</si>
  <si>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</si>
  <si>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</si>
  <si>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</si>
  <si>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</si>
  <si>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</si>
  <si>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</si>
  <si>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</si>
  <si>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</si>
  <si>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</si>
  <si>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</si>
  <si>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</si>
  <si>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</si>
  <si>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</si>
  <si>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</si>
  <si>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</si>
  <si>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</si>
  <si>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</si>
  <si>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</si>
  <si>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</si>
  <si>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</si>
  <si>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</si>
  <si>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</si>
  <si>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</si>
  <si>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</si>
  <si>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</si>
  <si>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</si>
  <si>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</si>
  <si>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</si>
  <si>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</si>
  <si>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</si>
  <si>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</si>
  <si>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</si>
  <si>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</si>
  <si>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</si>
  <si>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</si>
  <si>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</si>
  <si>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</si>
  <si>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</si>
  <si>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</si>
  <si>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</si>
  <si>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</si>
  <si>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</si>
  <si>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</si>
  <si>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</si>
  <si>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</si>
  <si>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</si>
  <si>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</si>
  <si>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</si>
  <si>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</si>
  <si>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</si>
  <si>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</si>
  <si>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</si>
  <si>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</si>
  <si>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</si>
  <si>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</si>
  <si>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</si>
  <si>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</si>
  <si>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</si>
  <si>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</si>
  <si>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</si>
  <si>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</si>
  <si>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</si>
  <si>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</si>
  <si>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</si>
  <si>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</si>
  <si>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</si>
  <si>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</si>
  <si>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</si>
  <si>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</si>
  <si>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</si>
  <si>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</si>
  <si>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</si>
  <si>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</si>
  <si>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</si>
  <si>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</si>
  <si>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</si>
  <si>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</si>
  <si>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</si>
  <si>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</si>
  <si>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</si>
  <si>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</si>
  <si>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</si>
  <si>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</si>
  <si>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</si>
  <si>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</si>
  <si>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</si>
  <si>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</si>
  <si>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</si>
  <si>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</si>
  <si>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</si>
  <si>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</si>
  <si>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</si>
  <si>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</si>
  <si>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Уточнен. план на 2019 год</t>
  </si>
  <si>
    <t>% исп. 2019 г. к 2018 г.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</si>
  <si>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</si>
  <si>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</si>
  <si>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</si>
  <si>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</si>
  <si>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 бюджетам субъектов Российской Федерации и муниц. образований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</si>
  <si>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</si>
  <si>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</si>
  <si>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Исполнено на 01.11.2019</t>
  </si>
  <si>
    <t xml:space="preserve">  АНАЛИЗ ИСПОЛНЕНИЯ БЮДЖЕТА МУНИЦИПАЛЬНОГО  РАЙОНА  НА 01 декабря 2019 Г.</t>
  </si>
  <si>
    <t>Исполнено на 01.12.2018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</si>
</sst>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;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76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/>
      <protection/>
    </xf>
    <xf numFmtId="0" fontId="48" fillId="20" borderId="0">
      <alignment vertical="center"/>
      <protection/>
    </xf>
    <xf numFmtId="0" fontId="49" fillId="0" borderId="0">
      <alignment horizontal="center" vertical="center"/>
      <protection/>
    </xf>
    <xf numFmtId="0" fontId="50" fillId="0" borderId="0">
      <alignment horizontal="center" vertical="center" wrapText="1"/>
      <protection/>
    </xf>
    <xf numFmtId="0" fontId="48" fillId="0" borderId="0">
      <alignment vertical="center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48" fillId="0" borderId="0">
      <alignment vertical="center" wrapText="1"/>
      <protection/>
    </xf>
    <xf numFmtId="0" fontId="51" fillId="0" borderId="0">
      <alignment vertical="center"/>
      <protection/>
    </xf>
    <xf numFmtId="0" fontId="52" fillId="0" borderId="0">
      <alignment vertical="center" wrapText="1"/>
      <protection/>
    </xf>
    <xf numFmtId="0" fontId="51" fillId="0" borderId="1">
      <alignment vertical="center"/>
      <protection/>
    </xf>
    <xf numFmtId="0" fontId="51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48" fillId="20" borderId="3">
      <alignment vertical="center"/>
      <protection/>
    </xf>
    <xf numFmtId="49" fontId="53" fillId="0" borderId="4">
      <alignment vertical="center" wrapText="1"/>
      <protection/>
    </xf>
    <xf numFmtId="0" fontId="48" fillId="20" borderId="5">
      <alignment vertical="center"/>
      <protection/>
    </xf>
    <xf numFmtId="49" fontId="54" fillId="0" borderId="6">
      <alignment horizontal="left" vertical="center" wrapText="1" indent="1"/>
      <protection/>
    </xf>
    <xf numFmtId="49" fontId="54" fillId="0" borderId="6">
      <alignment horizontal="left" vertical="center" wrapText="1" indent="1"/>
      <protection/>
    </xf>
    <xf numFmtId="0" fontId="48" fillId="20" borderId="7">
      <alignment vertical="center"/>
      <protection/>
    </xf>
    <xf numFmtId="0" fontId="53" fillId="0" borderId="0">
      <alignment horizontal="left" vertical="center" wrapText="1"/>
      <protection/>
    </xf>
    <xf numFmtId="0" fontId="49" fillId="0" borderId="0">
      <alignment vertical="center"/>
      <protection/>
    </xf>
    <xf numFmtId="0" fontId="48" fillId="0" borderId="1">
      <alignment horizontal="left" vertical="center" wrapText="1"/>
      <protection/>
    </xf>
    <xf numFmtId="0" fontId="48" fillId="0" borderId="3">
      <alignment horizontal="left" vertical="center" wrapText="1"/>
      <protection/>
    </xf>
    <xf numFmtId="0" fontId="48" fillId="0" borderId="5">
      <alignment vertical="center" wrapText="1"/>
      <protection/>
    </xf>
    <xf numFmtId="0" fontId="51" fillId="0" borderId="8">
      <alignment horizontal="center" vertical="center" wrapText="1"/>
      <protection/>
    </xf>
    <xf numFmtId="0" fontId="48" fillId="20" borderId="9">
      <alignment vertical="center"/>
      <protection/>
    </xf>
    <xf numFmtId="49" fontId="53" fillId="0" borderId="10">
      <alignment horizontal="center" vertical="center" shrinkToFit="1"/>
      <protection/>
    </xf>
    <xf numFmtId="49" fontId="54" fillId="0" borderId="10">
      <alignment horizontal="center" vertical="center" shrinkToFit="1"/>
      <protection/>
    </xf>
    <xf numFmtId="0" fontId="48" fillId="20" borderId="11">
      <alignment vertical="center"/>
      <protection/>
    </xf>
    <xf numFmtId="0" fontId="48" fillId="0" borderId="12">
      <alignment vertical="center"/>
      <protection/>
    </xf>
    <xf numFmtId="0" fontId="48" fillId="20" borderId="0">
      <alignment vertical="center" shrinkToFit="1"/>
      <protection/>
    </xf>
    <xf numFmtId="0" fontId="51" fillId="0" borderId="0">
      <alignment vertical="center" wrapText="1"/>
      <protection/>
    </xf>
    <xf numFmtId="1" fontId="53" fillId="0" borderId="2">
      <alignment horizontal="center" vertical="center" shrinkToFit="1"/>
      <protection/>
    </xf>
    <xf numFmtId="1" fontId="54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8" fillId="0" borderId="5">
      <alignment vertical="center" wrapText="1"/>
      <protection/>
    </xf>
    <xf numFmtId="49" fontId="48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3" fillId="0" borderId="2">
      <alignment horizontal="right" vertical="center" shrinkToFit="1"/>
      <protection/>
    </xf>
    <xf numFmtId="4" fontId="54" fillId="0" borderId="2">
      <alignment horizontal="right" vertical="center" shrinkToFit="1"/>
      <protection/>
    </xf>
    <xf numFmtId="0" fontId="48" fillId="0" borderId="5">
      <alignment vertical="center"/>
      <protection/>
    </xf>
    <xf numFmtId="0" fontId="51" fillId="0" borderId="0">
      <alignment horizontal="right" vertical="center"/>
      <protection/>
    </xf>
    <xf numFmtId="0" fontId="53" fillId="0" borderId="0">
      <alignment horizontal="left" vertical="center" wrapText="1"/>
      <protection/>
    </xf>
    <xf numFmtId="0" fontId="55" fillId="0" borderId="0">
      <alignment vertical="center"/>
      <protection/>
    </xf>
    <xf numFmtId="0" fontId="55" fillId="0" borderId="1">
      <alignment vertical="center"/>
      <protection/>
    </xf>
    <xf numFmtId="0" fontId="55" fillId="0" borderId="5">
      <alignment vertical="center"/>
      <protection/>
    </xf>
    <xf numFmtId="0" fontId="51" fillId="0" borderId="2">
      <alignment horizontal="center" vertical="center" wrapText="1"/>
      <protection/>
    </xf>
    <xf numFmtId="0" fontId="56" fillId="0" borderId="0">
      <alignment horizontal="center" vertical="center" wrapText="1"/>
      <protection/>
    </xf>
    <xf numFmtId="0" fontId="51" fillId="0" borderId="13">
      <alignment vertical="center"/>
      <protection/>
    </xf>
    <xf numFmtId="0" fontId="51" fillId="0" borderId="14">
      <alignment horizontal="right" vertical="center"/>
      <protection/>
    </xf>
    <xf numFmtId="0" fontId="53" fillId="0" borderId="14">
      <alignment horizontal="right" vertical="center"/>
      <protection/>
    </xf>
    <xf numFmtId="0" fontId="53" fillId="0" borderId="8">
      <alignment horizontal="center" vertical="center"/>
      <protection/>
    </xf>
    <xf numFmtId="49" fontId="51" fillId="0" borderId="15">
      <alignment horizontal="center" vertical="center"/>
      <protection/>
    </xf>
    <xf numFmtId="0" fontId="51" fillId="0" borderId="16">
      <alignment horizontal="center" vertical="center" shrinkToFit="1"/>
      <protection/>
    </xf>
    <xf numFmtId="1" fontId="53" fillId="0" borderId="16">
      <alignment horizontal="center" vertical="center" shrinkToFit="1"/>
      <protection/>
    </xf>
    <xf numFmtId="0" fontId="53" fillId="0" borderId="16">
      <alignment vertical="center"/>
      <protection/>
    </xf>
    <xf numFmtId="49" fontId="53" fillId="0" borderId="16">
      <alignment horizontal="center" vertical="center"/>
      <protection/>
    </xf>
    <xf numFmtId="49" fontId="53" fillId="0" borderId="17">
      <alignment horizontal="center" vertical="center"/>
      <protection/>
    </xf>
    <xf numFmtId="0" fontId="55" fillId="0" borderId="12">
      <alignment vertical="center"/>
      <protection/>
    </xf>
    <xf numFmtId="4" fontId="53" fillId="0" borderId="4">
      <alignment horizontal="right" vertical="center" shrinkToFit="1"/>
      <protection/>
    </xf>
    <xf numFmtId="4" fontId="54" fillId="0" borderId="4">
      <alignment horizontal="right" vertical="center" shrinkToFit="1"/>
      <protection/>
    </xf>
    <xf numFmtId="0" fontId="51" fillId="0" borderId="10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0">
      <alignment horizontal="center" vertical="center" wrapText="1"/>
      <protection/>
    </xf>
    <xf numFmtId="49" fontId="48" fillId="20" borderId="5">
      <alignment vertical="center"/>
      <protection/>
    </xf>
    <xf numFmtId="1" fontId="53" fillId="0" borderId="10">
      <alignment horizontal="center" vertical="center" shrinkToFit="1"/>
      <protection/>
    </xf>
    <xf numFmtId="0" fontId="54" fillId="0" borderId="10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18" applyNumberFormat="0" applyAlignment="0" applyProtection="0"/>
    <xf numFmtId="0" fontId="58" fillId="28" borderId="19" applyNumberFormat="0" applyAlignment="0" applyProtection="0"/>
    <xf numFmtId="0" fontId="59" fillId="28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64" fillId="29" borderId="2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9" fillId="0" borderId="26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3" fillId="0" borderId="27" xfId="53" applyNumberFormat="1" applyFont="1" applyBorder="1" applyAlignment="1" applyProtection="1">
      <alignment vertical="center" wrapText="1"/>
      <protection/>
    </xf>
    <xf numFmtId="0" fontId="74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72" fontId="10" fillId="35" borderId="27" xfId="0" applyNumberFormat="1" applyFont="1" applyFill="1" applyBorder="1" applyAlignment="1">
      <alignment horizontal="right" vertical="center" wrapText="1"/>
    </xf>
    <xf numFmtId="172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horizontal="right" vertical="center" wrapText="1"/>
    </xf>
    <xf numFmtId="172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75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75" fontId="9" fillId="0" borderId="27" xfId="0" applyNumberFormat="1" applyFont="1" applyFill="1" applyBorder="1" applyAlignment="1">
      <alignment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175" fontId="9" fillId="0" borderId="27" xfId="0" applyNumberFormat="1" applyFont="1" applyFill="1" applyBorder="1" applyAlignment="1">
      <alignment horizontal="right" vertical="center" wrapText="1"/>
    </xf>
    <xf numFmtId="175" fontId="10" fillId="0" borderId="27" xfId="0" applyNumberFormat="1" applyFont="1" applyFill="1" applyBorder="1" applyAlignment="1">
      <alignment vertical="center" wrapText="1"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175" fontId="9" fillId="0" borderId="27" xfId="0" applyNumberFormat="1" applyFont="1" applyFill="1" applyBorder="1" applyAlignment="1">
      <alignment horizontal="right" vertical="center"/>
    </xf>
    <xf numFmtId="175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wrapText="1"/>
    </xf>
    <xf numFmtId="175" fontId="9" fillId="0" borderId="0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3" fillId="0" borderId="27" xfId="53" applyNumberFormat="1" applyFont="1" applyFill="1" applyBorder="1" applyAlignment="1" applyProtection="1">
      <alignment vertical="center" wrapText="1"/>
      <protection/>
    </xf>
    <xf numFmtId="49" fontId="73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3" fillId="0" borderId="27" xfId="53" applyNumberFormat="1" applyFont="1" applyFill="1" applyBorder="1" applyAlignment="1" applyProtection="1">
      <alignment horizontal="left" vertical="center" wrapText="1"/>
      <protection/>
    </xf>
    <xf numFmtId="49" fontId="73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72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vertical="center" wrapText="1"/>
    </xf>
    <xf numFmtId="172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5" fillId="0" borderId="27" xfId="0" applyFont="1" applyBorder="1" applyAlignment="1">
      <alignment horizontal="left" vertical="center" wrapText="1"/>
    </xf>
    <xf numFmtId="4" fontId="75" fillId="0" borderId="29" xfId="59" applyNumberFormat="1" applyFont="1" applyBorder="1" applyAlignment="1" applyProtection="1">
      <alignment horizontal="right" vertical="center" shrinkToFit="1"/>
      <protection/>
    </xf>
    <xf numFmtId="4" fontId="75" fillId="0" borderId="2" xfId="59" applyNumberFormat="1" applyFont="1" applyBorder="1" applyAlignment="1" applyProtection="1">
      <alignment horizontal="right" vertical="center" shrinkToFit="1"/>
      <protection/>
    </xf>
    <xf numFmtId="4" fontId="75" fillId="0" borderId="27" xfId="0" applyNumberFormat="1" applyFont="1" applyFill="1" applyBorder="1" applyAlignment="1">
      <alignment vertical="center"/>
    </xf>
    <xf numFmtId="4" fontId="10" fillId="0" borderId="31" xfId="59" applyNumberFormat="1" applyFont="1" applyBorder="1" applyAlignment="1" applyProtection="1">
      <alignment horizontal="right" vertical="center" shrinkToFit="1"/>
      <protection/>
    </xf>
    <xf numFmtId="4" fontId="10" fillId="0" borderId="34" xfId="59" applyNumberFormat="1" applyFont="1" applyBorder="1" applyAlignment="1" applyProtection="1">
      <alignment horizontal="right" vertical="center" shrinkToFit="1"/>
      <protection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5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5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5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172" fontId="10" fillId="35" borderId="27" xfId="0" applyNumberFormat="1" applyFont="1" applyFill="1" applyBorder="1" applyAlignment="1">
      <alignment vertical="center" wrapText="1"/>
    </xf>
    <xf numFmtId="172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9" fillId="0" borderId="0" xfId="77" applyNumberFormat="1" applyFont="1" applyFill="1" applyBorder="1" applyAlignment="1" applyProtection="1">
      <alignment horizontal="right" vertical="center" shrinkToFit="1"/>
      <protection/>
    </xf>
    <xf numFmtId="175" fontId="10" fillId="0" borderId="2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7" fillId="0" borderId="35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SheetLayoutView="90" zoomScalePageLayoutView="0" workbookViewId="0" topLeftCell="A128">
      <selection activeCell="E174" sqref="E174"/>
    </sheetView>
  </sheetViews>
  <sheetFormatPr defaultColWidth="9.00390625" defaultRowHeight="12.75"/>
  <cols>
    <col min="1" max="1" width="75.1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00390625" style="10" customWidth="1"/>
    <col min="7" max="7" width="11.75390625" style="10" customWidth="1"/>
    <col min="8" max="8" width="10.125" style="1" bestFit="1" customWidth="1"/>
    <col min="9" max="16384" width="9.125" style="1" customWidth="1"/>
  </cols>
  <sheetData>
    <row r="1" spans="1:7" ht="12.75">
      <c r="A1" s="118" t="s">
        <v>184</v>
      </c>
      <c r="B1" s="118"/>
      <c r="C1" s="118"/>
      <c r="D1" s="118"/>
      <c r="E1" s="118"/>
      <c r="F1" s="118"/>
      <c r="G1" s="118"/>
    </row>
    <row r="2" spans="3:7" ht="12.75">
      <c r="C2" s="9"/>
      <c r="F2" s="119"/>
      <c r="G2" s="119"/>
    </row>
    <row r="3" spans="1:7" ht="43.5" customHeight="1">
      <c r="A3" s="18" t="s">
        <v>1</v>
      </c>
      <c r="B3" s="18"/>
      <c r="C3" s="19" t="s">
        <v>174</v>
      </c>
      <c r="D3" s="19" t="s">
        <v>183</v>
      </c>
      <c r="E3" s="19" t="s">
        <v>185</v>
      </c>
      <c r="F3" s="20" t="s">
        <v>34</v>
      </c>
      <c r="G3" s="21" t="s">
        <v>175</v>
      </c>
    </row>
    <row r="4" spans="1:7" s="5" customFormat="1" ht="12" customHeight="1">
      <c r="A4" s="22" t="s">
        <v>29</v>
      </c>
      <c r="B4" s="22"/>
      <c r="C4" s="23">
        <f>C5+C29</f>
        <v>108539766</v>
      </c>
      <c r="D4" s="23">
        <f>D5+D29</f>
        <v>89038757.92</v>
      </c>
      <c r="E4" s="23">
        <f>E5+E29</f>
        <v>89874597.08999999</v>
      </c>
      <c r="F4" s="24">
        <f aca="true" t="shared" si="0" ref="F4:F84">D4/C4*100</f>
        <v>82.03330558129267</v>
      </c>
      <c r="G4" s="25">
        <f aca="true" t="shared" si="1" ref="G4:G54">D4/E4*100</f>
        <v>99.0699939726428</v>
      </c>
    </row>
    <row r="5" spans="1:7" s="6" customFormat="1" ht="14.25">
      <c r="A5" s="26" t="s">
        <v>27</v>
      </c>
      <c r="B5" s="26"/>
      <c r="C5" s="27">
        <f>C6+C9+C14+C18+C22+C24</f>
        <v>98389131</v>
      </c>
      <c r="D5" s="27">
        <f>D6+D9+D14+D18+D22+D24</f>
        <v>78429308.41</v>
      </c>
      <c r="E5" s="27">
        <f>E6+E9+E14+E18+E22+E24</f>
        <v>80602894.64999999</v>
      </c>
      <c r="F5" s="28">
        <f t="shared" si="0"/>
        <v>79.71338664430321</v>
      </c>
      <c r="G5" s="29">
        <f t="shared" si="1"/>
        <v>97.30333972565339</v>
      </c>
    </row>
    <row r="6" spans="1:7" s="6" customFormat="1" ht="14.25">
      <c r="A6" s="26" t="s">
        <v>36</v>
      </c>
      <c r="B6" s="26"/>
      <c r="C6" s="27">
        <f>C7</f>
        <v>77066031</v>
      </c>
      <c r="D6" s="30">
        <f>D7</f>
        <v>60043627.87</v>
      </c>
      <c r="E6" s="30">
        <f>E7</f>
        <v>58790835.71</v>
      </c>
      <c r="F6" s="28">
        <f t="shared" si="0"/>
        <v>77.91192447681651</v>
      </c>
      <c r="G6" s="29">
        <f t="shared" si="1"/>
        <v>102.1309310283999</v>
      </c>
    </row>
    <row r="7" spans="1:7" s="2" customFormat="1" ht="15">
      <c r="A7" s="31" t="s">
        <v>2</v>
      </c>
      <c r="B7" s="31"/>
      <c r="C7" s="32">
        <v>77066031</v>
      </c>
      <c r="D7" s="33">
        <v>60043627.87</v>
      </c>
      <c r="E7" s="33">
        <v>58790835.71</v>
      </c>
      <c r="F7" s="28">
        <f t="shared" si="0"/>
        <v>77.91192447681651</v>
      </c>
      <c r="G7" s="29">
        <f t="shared" si="1"/>
        <v>102.1309310283999</v>
      </c>
    </row>
    <row r="8" spans="1:7" s="2" customFormat="1" ht="15">
      <c r="A8" s="31" t="s">
        <v>95</v>
      </c>
      <c r="B8" s="31"/>
      <c r="C8" s="32">
        <f>C7*48.764/61.764</f>
        <v>60845281</v>
      </c>
      <c r="D8" s="33">
        <f>D7*48.764/61.764</f>
        <v>47405729.38042679</v>
      </c>
      <c r="E8" s="33">
        <v>46363504.58</v>
      </c>
      <c r="F8" s="28">
        <f t="shared" si="0"/>
        <v>77.91192447681651</v>
      </c>
      <c r="G8" s="29">
        <f t="shared" si="1"/>
        <v>102.24794223359115</v>
      </c>
    </row>
    <row r="9" spans="1:7" s="6" customFormat="1" ht="27.75" customHeight="1">
      <c r="A9" s="34" t="s">
        <v>85</v>
      </c>
      <c r="B9" s="34"/>
      <c r="C9" s="27">
        <f>C10+C11+C12+C13</f>
        <v>2512000</v>
      </c>
      <c r="D9" s="27">
        <f>D10+D11+D12+D13</f>
        <v>2647147.82</v>
      </c>
      <c r="E9" s="30">
        <f>E10+E11+E12+E13</f>
        <v>2286079.3</v>
      </c>
      <c r="F9" s="28">
        <f t="shared" si="0"/>
        <v>105.38008837579618</v>
      </c>
      <c r="G9" s="29">
        <f t="shared" si="1"/>
        <v>115.79422551089982</v>
      </c>
    </row>
    <row r="10" spans="1:7" s="2" customFormat="1" ht="62.25" customHeight="1">
      <c r="A10" s="35" t="s">
        <v>86</v>
      </c>
      <c r="B10" s="35"/>
      <c r="C10" s="36">
        <v>992200</v>
      </c>
      <c r="D10" s="37">
        <v>1203170.45</v>
      </c>
      <c r="E10" s="33">
        <v>1016269.28</v>
      </c>
      <c r="F10" s="28">
        <f t="shared" si="0"/>
        <v>121.26289558556742</v>
      </c>
      <c r="G10" s="29">
        <f t="shared" si="1"/>
        <v>118.39091013358191</v>
      </c>
    </row>
    <row r="11" spans="1:7" s="2" customFormat="1" ht="65.25" customHeight="1">
      <c r="A11" s="35" t="s">
        <v>87</v>
      </c>
      <c r="B11" s="35"/>
      <c r="C11" s="36">
        <v>10110</v>
      </c>
      <c r="D11" s="37">
        <v>8859.84</v>
      </c>
      <c r="E11" s="33">
        <v>9646.27</v>
      </c>
      <c r="F11" s="28">
        <f t="shared" si="0"/>
        <v>87.63442136498516</v>
      </c>
      <c r="G11" s="29">
        <f t="shared" si="1"/>
        <v>91.84731507619007</v>
      </c>
    </row>
    <row r="12" spans="1:7" s="2" customFormat="1" ht="63" customHeight="1">
      <c r="A12" s="35" t="s">
        <v>88</v>
      </c>
      <c r="B12" s="35"/>
      <c r="C12" s="36">
        <v>1509690</v>
      </c>
      <c r="D12" s="37">
        <v>1616319.71</v>
      </c>
      <c r="E12" s="33">
        <v>1486893.97</v>
      </c>
      <c r="F12" s="28">
        <f t="shared" si="0"/>
        <v>107.06302022269472</v>
      </c>
      <c r="G12" s="29">
        <f t="shared" si="1"/>
        <v>108.70443640308798</v>
      </c>
    </row>
    <row r="13" spans="1:7" s="2" customFormat="1" ht="59.25" customHeight="1">
      <c r="A13" s="35" t="s">
        <v>89</v>
      </c>
      <c r="B13" s="35"/>
      <c r="C13" s="36">
        <v>0</v>
      </c>
      <c r="D13" s="37">
        <v>-181202.18</v>
      </c>
      <c r="E13" s="33">
        <v>-226730.22</v>
      </c>
      <c r="F13" s="28"/>
      <c r="G13" s="29">
        <f t="shared" si="1"/>
        <v>79.91973015330731</v>
      </c>
    </row>
    <row r="14" spans="1:7" s="6" customFormat="1" ht="14.25">
      <c r="A14" s="26" t="s">
        <v>3</v>
      </c>
      <c r="B14" s="26"/>
      <c r="C14" s="27">
        <f>C15+C16+C17</f>
        <v>14476000</v>
      </c>
      <c r="D14" s="27">
        <f>D15+D16+D17</f>
        <v>11770426.19</v>
      </c>
      <c r="E14" s="30">
        <f>E15+E16+E17</f>
        <v>15929717.939999998</v>
      </c>
      <c r="F14" s="28">
        <f t="shared" si="0"/>
        <v>81.3099349958552</v>
      </c>
      <c r="G14" s="29">
        <f t="shared" si="1"/>
        <v>73.8897338567691</v>
      </c>
    </row>
    <row r="15" spans="1:7" s="2" customFormat="1" ht="15.75" customHeight="1">
      <c r="A15" s="38" t="s">
        <v>23</v>
      </c>
      <c r="B15" s="38"/>
      <c r="C15" s="33">
        <v>13100000</v>
      </c>
      <c r="D15" s="33">
        <v>10187899.75</v>
      </c>
      <c r="E15" s="33">
        <v>12103807.54</v>
      </c>
      <c r="F15" s="28">
        <f t="shared" si="0"/>
        <v>77.77022709923665</v>
      </c>
      <c r="G15" s="29">
        <f t="shared" si="1"/>
        <v>84.17103226676058</v>
      </c>
    </row>
    <row r="16" spans="1:7" s="2" customFormat="1" ht="15.75" customHeight="1">
      <c r="A16" s="38" t="s">
        <v>4</v>
      </c>
      <c r="B16" s="38"/>
      <c r="C16" s="33">
        <v>1281000</v>
      </c>
      <c r="D16" s="33">
        <v>1500347.74</v>
      </c>
      <c r="E16" s="33">
        <v>3764866.45</v>
      </c>
      <c r="F16" s="28">
        <f t="shared" si="0"/>
        <v>117.12316471506637</v>
      </c>
      <c r="G16" s="29">
        <f t="shared" si="1"/>
        <v>39.85128715521901</v>
      </c>
    </row>
    <row r="17" spans="1:7" s="2" customFormat="1" ht="19.5" customHeight="1">
      <c r="A17" s="39" t="s">
        <v>77</v>
      </c>
      <c r="B17" s="39"/>
      <c r="C17" s="33">
        <v>95000</v>
      </c>
      <c r="D17" s="33">
        <v>82178.7</v>
      </c>
      <c r="E17" s="33">
        <v>61043.95</v>
      </c>
      <c r="F17" s="28">
        <f t="shared" si="0"/>
        <v>86.5038947368421</v>
      </c>
      <c r="G17" s="29">
        <f t="shared" si="1"/>
        <v>134.62218614621105</v>
      </c>
    </row>
    <row r="18" spans="1:7" s="13" customFormat="1" ht="15.75" customHeight="1">
      <c r="A18" s="40" t="s">
        <v>90</v>
      </c>
      <c r="B18" s="40"/>
      <c r="C18" s="27">
        <f>C19</f>
        <v>2020100</v>
      </c>
      <c r="D18" s="27">
        <f>D19</f>
        <v>1713088.69</v>
      </c>
      <c r="E18" s="30">
        <f>E19</f>
        <v>1496043.2799999998</v>
      </c>
      <c r="F18" s="28">
        <f t="shared" si="0"/>
        <v>84.80217266471956</v>
      </c>
      <c r="G18" s="29">
        <f t="shared" si="1"/>
        <v>114.5079632990297</v>
      </c>
    </row>
    <row r="19" spans="1:7" s="2" customFormat="1" ht="15">
      <c r="A19" s="41" t="s">
        <v>91</v>
      </c>
      <c r="B19" s="41"/>
      <c r="C19" s="32">
        <f>C20+C21</f>
        <v>2020100</v>
      </c>
      <c r="D19" s="33">
        <f>D20+D21</f>
        <v>1713088.69</v>
      </c>
      <c r="E19" s="33">
        <f>E20+E21</f>
        <v>1496043.2799999998</v>
      </c>
      <c r="F19" s="28">
        <f t="shared" si="0"/>
        <v>84.80217266471956</v>
      </c>
      <c r="G19" s="29">
        <f t="shared" si="1"/>
        <v>114.5079632990297</v>
      </c>
    </row>
    <row r="20" spans="1:7" s="2" customFormat="1" ht="15">
      <c r="A20" s="41" t="s">
        <v>92</v>
      </c>
      <c r="B20" s="41"/>
      <c r="C20" s="36">
        <v>234600</v>
      </c>
      <c r="D20" s="37">
        <v>220567</v>
      </c>
      <c r="E20" s="33">
        <v>160763.63</v>
      </c>
      <c r="F20" s="28">
        <f t="shared" si="0"/>
        <v>94.01832907075874</v>
      </c>
      <c r="G20" s="29">
        <f t="shared" si="1"/>
        <v>137.19956435420127</v>
      </c>
    </row>
    <row r="21" spans="1:7" s="2" customFormat="1" ht="15">
      <c r="A21" s="41" t="s">
        <v>93</v>
      </c>
      <c r="B21" s="41"/>
      <c r="C21" s="36">
        <v>1785500</v>
      </c>
      <c r="D21" s="37">
        <v>1492521.69</v>
      </c>
      <c r="E21" s="33">
        <v>1335279.65</v>
      </c>
      <c r="F21" s="28">
        <f t="shared" si="0"/>
        <v>83.59124558947073</v>
      </c>
      <c r="G21" s="29">
        <f t="shared" si="1"/>
        <v>111.77596318494032</v>
      </c>
    </row>
    <row r="22" spans="1:7" s="6" customFormat="1" ht="28.5" customHeight="1">
      <c r="A22" s="34" t="s">
        <v>25</v>
      </c>
      <c r="B22" s="34"/>
      <c r="C22" s="30">
        <f>C23</f>
        <v>300000</v>
      </c>
      <c r="D22" s="30">
        <f>D23</f>
        <v>263190</v>
      </c>
      <c r="E22" s="30">
        <f>E23</f>
        <v>401537.98</v>
      </c>
      <c r="F22" s="28">
        <f t="shared" si="0"/>
        <v>87.72999999999999</v>
      </c>
      <c r="G22" s="29">
        <f t="shared" si="1"/>
        <v>65.54548090320124</v>
      </c>
    </row>
    <row r="23" spans="1:7" s="2" customFormat="1" ht="19.5" customHeight="1">
      <c r="A23" s="38" t="s">
        <v>33</v>
      </c>
      <c r="B23" s="42"/>
      <c r="C23" s="37">
        <v>300000</v>
      </c>
      <c r="D23" s="37">
        <v>263190</v>
      </c>
      <c r="E23" s="33">
        <v>401537.98</v>
      </c>
      <c r="F23" s="28">
        <f t="shared" si="0"/>
        <v>87.72999999999999</v>
      </c>
      <c r="G23" s="29">
        <f t="shared" si="1"/>
        <v>65.54548090320124</v>
      </c>
    </row>
    <row r="24" spans="1:7" s="6" customFormat="1" ht="15" customHeight="1">
      <c r="A24" s="43" t="s">
        <v>124</v>
      </c>
      <c r="B24" s="44"/>
      <c r="C24" s="117">
        <f>C25+C26+C27+C28</f>
        <v>2015000</v>
      </c>
      <c r="D24" s="45">
        <f>D25+D26+D27+D28</f>
        <v>1991827.84</v>
      </c>
      <c r="E24" s="45">
        <f>E25+E26+E27+E28</f>
        <v>1698680.44</v>
      </c>
      <c r="F24" s="28">
        <f t="shared" si="0"/>
        <v>98.85001687344914</v>
      </c>
      <c r="G24" s="29">
        <f t="shared" si="1"/>
        <v>117.25736007179786</v>
      </c>
    </row>
    <row r="25" spans="1:7" s="2" customFormat="1" ht="41.25" customHeight="1">
      <c r="A25" s="46" t="s">
        <v>125</v>
      </c>
      <c r="B25" s="47" t="s">
        <v>126</v>
      </c>
      <c r="C25" s="48">
        <v>1285000</v>
      </c>
      <c r="D25" s="49">
        <v>1337198.09</v>
      </c>
      <c r="E25" s="48">
        <v>1066477.19</v>
      </c>
      <c r="F25" s="28">
        <f t="shared" si="0"/>
        <v>104.06210817120622</v>
      </c>
      <c r="G25" s="29">
        <f t="shared" si="1"/>
        <v>125.38459355141013</v>
      </c>
    </row>
    <row r="26" spans="1:7" s="2" customFormat="1" ht="62.25" customHeight="1">
      <c r="A26" s="46" t="s">
        <v>110</v>
      </c>
      <c r="B26" s="47" t="s">
        <v>127</v>
      </c>
      <c r="C26" s="48">
        <v>58000</v>
      </c>
      <c r="D26" s="50">
        <v>66000</v>
      </c>
      <c r="E26" s="48">
        <v>32125</v>
      </c>
      <c r="F26" s="28">
        <f t="shared" si="0"/>
        <v>113.79310344827587</v>
      </c>
      <c r="G26" s="29">
        <f t="shared" si="1"/>
        <v>205.4474708171206</v>
      </c>
    </row>
    <row r="27" spans="1:7" s="2" customFormat="1" ht="18" customHeight="1">
      <c r="A27" s="46" t="s">
        <v>102</v>
      </c>
      <c r="B27" s="47"/>
      <c r="C27" s="48">
        <v>657000</v>
      </c>
      <c r="D27" s="50">
        <v>568629.75</v>
      </c>
      <c r="E27" s="48">
        <v>600078.25</v>
      </c>
      <c r="F27" s="28">
        <f t="shared" si="0"/>
        <v>86.54942922374428</v>
      </c>
      <c r="G27" s="29">
        <f t="shared" si="1"/>
        <v>94.75926681228657</v>
      </c>
    </row>
    <row r="28" spans="1:7" s="2" customFormat="1" ht="30.75" customHeight="1">
      <c r="A28" s="46" t="s">
        <v>84</v>
      </c>
      <c r="B28" s="47" t="s">
        <v>128</v>
      </c>
      <c r="C28" s="48">
        <v>15000</v>
      </c>
      <c r="D28" s="50">
        <v>20000</v>
      </c>
      <c r="E28" s="48">
        <v>0</v>
      </c>
      <c r="F28" s="28">
        <f t="shared" si="0"/>
        <v>133.33333333333331</v>
      </c>
      <c r="G28" s="29"/>
    </row>
    <row r="29" spans="1:7" s="6" customFormat="1" ht="18.75" customHeight="1">
      <c r="A29" s="34" t="s">
        <v>28</v>
      </c>
      <c r="B29" s="34"/>
      <c r="C29" s="30">
        <f>C30+C36+C43+C46+C51+C52</f>
        <v>10150635</v>
      </c>
      <c r="D29" s="30">
        <f>D30+D36+D43+D46+D51+D52</f>
        <v>10609449.510000002</v>
      </c>
      <c r="E29" s="30">
        <f>E30+E36+E43+E46+E51+E52</f>
        <v>9271702.44</v>
      </c>
      <c r="F29" s="28">
        <f t="shared" si="0"/>
        <v>104.52005721809523</v>
      </c>
      <c r="G29" s="29">
        <f t="shared" si="1"/>
        <v>114.42827871857375</v>
      </c>
    </row>
    <row r="30" spans="1:9" s="6" customFormat="1" ht="31.5" customHeight="1">
      <c r="A30" s="43" t="s">
        <v>26</v>
      </c>
      <c r="B30" s="44" t="s">
        <v>129</v>
      </c>
      <c r="C30" s="51">
        <f>C31+C32+C33+C34+C35</f>
        <v>2508790</v>
      </c>
      <c r="D30" s="51">
        <f>D31+D32+D33+D34+D35</f>
        <v>2994071.65</v>
      </c>
      <c r="E30" s="51">
        <f>E31+E32+E33+E34</f>
        <v>2660807.36</v>
      </c>
      <c r="F30" s="28">
        <f t="shared" si="0"/>
        <v>119.3432551150156</v>
      </c>
      <c r="G30" s="29">
        <f t="shared" si="1"/>
        <v>112.52493115473041</v>
      </c>
      <c r="I30" s="14"/>
    </row>
    <row r="31" spans="1:7" s="2" customFormat="1" ht="48" customHeight="1">
      <c r="A31" s="38" t="s">
        <v>123</v>
      </c>
      <c r="B31" s="47" t="s">
        <v>130</v>
      </c>
      <c r="C31" s="48">
        <v>0</v>
      </c>
      <c r="D31" s="50">
        <v>0</v>
      </c>
      <c r="E31" s="48">
        <v>23452.88</v>
      </c>
      <c r="F31" s="28"/>
      <c r="G31" s="29">
        <f t="shared" si="1"/>
        <v>0</v>
      </c>
    </row>
    <row r="32" spans="1:7" s="2" customFormat="1" ht="77.25" customHeight="1">
      <c r="A32" s="38" t="s">
        <v>121</v>
      </c>
      <c r="B32" s="47" t="s">
        <v>131</v>
      </c>
      <c r="C32" s="36">
        <v>2400000</v>
      </c>
      <c r="D32" s="52">
        <v>2894242.8</v>
      </c>
      <c r="E32" s="48">
        <v>2606484.34</v>
      </c>
      <c r="F32" s="28">
        <f t="shared" si="0"/>
        <v>120.59344999999999</v>
      </c>
      <c r="G32" s="29">
        <f t="shared" si="1"/>
        <v>111.0400993239806</v>
      </c>
    </row>
    <row r="33" spans="1:7" s="2" customFormat="1" ht="62.25" customHeight="1">
      <c r="A33" s="38" t="s">
        <v>132</v>
      </c>
      <c r="B33" s="47" t="s">
        <v>133</v>
      </c>
      <c r="C33" s="53">
        <v>34590</v>
      </c>
      <c r="D33" s="52">
        <v>34789.36</v>
      </c>
      <c r="E33" s="50">
        <v>0</v>
      </c>
      <c r="F33" s="28">
        <f t="shared" si="0"/>
        <v>100.5763515466898</v>
      </c>
      <c r="G33" s="29"/>
    </row>
    <row r="34" spans="1:7" s="2" customFormat="1" ht="48" customHeight="1">
      <c r="A34" s="38" t="s">
        <v>134</v>
      </c>
      <c r="B34" s="47" t="s">
        <v>135</v>
      </c>
      <c r="C34" s="54">
        <v>72900</v>
      </c>
      <c r="D34" s="55">
        <v>61376.93</v>
      </c>
      <c r="E34" s="48">
        <v>30870.14</v>
      </c>
      <c r="F34" s="28">
        <f t="shared" si="0"/>
        <v>84.19331961591222</v>
      </c>
      <c r="G34" s="29">
        <f t="shared" si="1"/>
        <v>198.82297262014362</v>
      </c>
    </row>
    <row r="35" spans="1:7" s="2" customFormat="1" ht="29.25" customHeight="1">
      <c r="A35" s="38" t="s">
        <v>182</v>
      </c>
      <c r="B35" s="47"/>
      <c r="C35" s="54">
        <v>1300</v>
      </c>
      <c r="D35" s="116">
        <v>3662.56</v>
      </c>
      <c r="E35" s="48">
        <v>0</v>
      </c>
      <c r="F35" s="28">
        <f t="shared" si="0"/>
        <v>281.73538461538465</v>
      </c>
      <c r="G35" s="29"/>
    </row>
    <row r="36" spans="1:7" s="6" customFormat="1" ht="20.25" customHeight="1">
      <c r="A36" s="43" t="s">
        <v>5</v>
      </c>
      <c r="B36" s="44" t="s">
        <v>136</v>
      </c>
      <c r="C36" s="51">
        <f>C37+C38+C39+C40+C41+C42</f>
        <v>170000</v>
      </c>
      <c r="D36" s="51">
        <f>D37+D38+D39+D40+D41+D42</f>
        <v>151436.34999999998</v>
      </c>
      <c r="E36" s="51">
        <f>E37+E38+E39+E40+E41+E42</f>
        <v>94305.5</v>
      </c>
      <c r="F36" s="28">
        <f t="shared" si="0"/>
        <v>89.08020588235293</v>
      </c>
      <c r="G36" s="29">
        <f t="shared" si="1"/>
        <v>160.58061300772485</v>
      </c>
    </row>
    <row r="37" spans="1:7" s="2" customFormat="1" ht="32.25" customHeight="1">
      <c r="A37" s="46" t="s">
        <v>137</v>
      </c>
      <c r="B37" s="47" t="s">
        <v>138</v>
      </c>
      <c r="C37" s="48">
        <v>20000</v>
      </c>
      <c r="D37" s="50">
        <v>14881.61</v>
      </c>
      <c r="E37" s="48">
        <v>26846.33</v>
      </c>
      <c r="F37" s="28">
        <f t="shared" si="0"/>
        <v>74.40805</v>
      </c>
      <c r="G37" s="29">
        <f t="shared" si="1"/>
        <v>55.43256750550262</v>
      </c>
    </row>
    <row r="38" spans="1:7" s="2" customFormat="1" ht="30" customHeight="1" hidden="1">
      <c r="A38" s="46" t="s">
        <v>139</v>
      </c>
      <c r="B38" s="47" t="s">
        <v>140</v>
      </c>
      <c r="C38" s="48">
        <v>0</v>
      </c>
      <c r="D38" s="50">
        <v>0</v>
      </c>
      <c r="E38" s="48">
        <v>0</v>
      </c>
      <c r="F38" s="28" t="e">
        <f t="shared" si="0"/>
        <v>#DIV/0!</v>
      </c>
      <c r="G38" s="29" t="e">
        <f t="shared" si="1"/>
        <v>#DIV/0!</v>
      </c>
    </row>
    <row r="39" spans="1:7" s="2" customFormat="1" ht="16.5" customHeight="1">
      <c r="A39" s="46" t="s">
        <v>141</v>
      </c>
      <c r="B39" s="47" t="s">
        <v>142</v>
      </c>
      <c r="C39" s="56">
        <v>112000</v>
      </c>
      <c r="D39" s="56">
        <v>112880.16</v>
      </c>
      <c r="E39" s="48">
        <v>14127.77</v>
      </c>
      <c r="F39" s="28">
        <f t="shared" si="0"/>
        <v>100.78585714285715</v>
      </c>
      <c r="G39" s="29">
        <f t="shared" si="1"/>
        <v>798.994887374299</v>
      </c>
    </row>
    <row r="40" spans="1:7" s="2" customFormat="1" ht="18" customHeight="1" hidden="1">
      <c r="A40" s="46" t="s">
        <v>78</v>
      </c>
      <c r="B40" s="47" t="s">
        <v>143</v>
      </c>
      <c r="C40" s="48">
        <v>0</v>
      </c>
      <c r="D40" s="50">
        <v>0</v>
      </c>
      <c r="E40" s="48">
        <v>0</v>
      </c>
      <c r="F40" s="28"/>
      <c r="G40" s="29" t="e">
        <f t="shared" si="1"/>
        <v>#DIV/0!</v>
      </c>
    </row>
    <row r="41" spans="1:7" s="2" customFormat="1" ht="18" customHeight="1">
      <c r="A41" s="16" t="s">
        <v>169</v>
      </c>
      <c r="B41" s="57"/>
      <c r="C41" s="48">
        <v>37000</v>
      </c>
      <c r="D41" s="50">
        <v>23403.22</v>
      </c>
      <c r="E41" s="48">
        <v>49542.43</v>
      </c>
      <c r="F41" s="28">
        <f t="shared" si="0"/>
        <v>63.251945945945955</v>
      </c>
      <c r="G41" s="29">
        <f t="shared" si="1"/>
        <v>47.238740610825914</v>
      </c>
    </row>
    <row r="42" spans="1:7" s="2" customFormat="1" ht="18" customHeight="1">
      <c r="A42" s="16" t="s">
        <v>170</v>
      </c>
      <c r="B42" s="57"/>
      <c r="C42" s="48">
        <v>1000</v>
      </c>
      <c r="D42" s="50">
        <v>271.36</v>
      </c>
      <c r="E42" s="48">
        <v>3788.97</v>
      </c>
      <c r="F42" s="28">
        <f t="shared" si="0"/>
        <v>27.136</v>
      </c>
      <c r="G42" s="29">
        <f t="shared" si="1"/>
        <v>7.1618408168974685</v>
      </c>
    </row>
    <row r="43" spans="1:7" s="6" customFormat="1" ht="30.75" customHeight="1">
      <c r="A43" s="43" t="s">
        <v>144</v>
      </c>
      <c r="B43" s="44" t="s">
        <v>145</v>
      </c>
      <c r="C43" s="45">
        <f>C44+C45</f>
        <v>2820800</v>
      </c>
      <c r="D43" s="45">
        <f>D44+D45</f>
        <v>1678007.2200000002</v>
      </c>
      <c r="E43" s="45">
        <f>E44+E45</f>
        <v>2628872.13</v>
      </c>
      <c r="F43" s="28">
        <f t="shared" si="0"/>
        <v>59.48692640385707</v>
      </c>
      <c r="G43" s="29">
        <f t="shared" si="1"/>
        <v>63.82992922519971</v>
      </c>
    </row>
    <row r="44" spans="1:7" s="6" customFormat="1" ht="30.75" customHeight="1">
      <c r="A44" s="46" t="s">
        <v>103</v>
      </c>
      <c r="B44" s="47" t="s">
        <v>146</v>
      </c>
      <c r="C44" s="36">
        <v>150700</v>
      </c>
      <c r="D44" s="52">
        <v>101336.36</v>
      </c>
      <c r="E44" s="58">
        <v>92237.17</v>
      </c>
      <c r="F44" s="28">
        <f t="shared" si="0"/>
        <v>67.2437690776377</v>
      </c>
      <c r="G44" s="29">
        <f t="shared" si="1"/>
        <v>109.86499260547563</v>
      </c>
    </row>
    <row r="45" spans="1:7" s="6" customFormat="1" ht="16.5" customHeight="1">
      <c r="A45" s="46" t="s">
        <v>79</v>
      </c>
      <c r="B45" s="47" t="s">
        <v>147</v>
      </c>
      <c r="C45" s="59">
        <v>2670100</v>
      </c>
      <c r="D45" s="58">
        <v>1576670.86</v>
      </c>
      <c r="E45" s="58">
        <v>2536634.96</v>
      </c>
      <c r="F45" s="28">
        <f t="shared" si="0"/>
        <v>59.0491314932025</v>
      </c>
      <c r="G45" s="29">
        <f t="shared" si="1"/>
        <v>62.15600135070283</v>
      </c>
    </row>
    <row r="46" spans="1:7" s="6" customFormat="1" ht="29.25" customHeight="1">
      <c r="A46" s="43" t="s">
        <v>46</v>
      </c>
      <c r="B46" s="44" t="s">
        <v>148</v>
      </c>
      <c r="C46" s="51">
        <f>C48+C50</f>
        <v>2100000</v>
      </c>
      <c r="D46" s="51">
        <f>D48+D50+D49</f>
        <v>3669723.32</v>
      </c>
      <c r="E46" s="51">
        <f>E48+E50+E47+E49</f>
        <v>1173449.58</v>
      </c>
      <c r="F46" s="28">
        <f t="shared" si="0"/>
        <v>174.74872952380952</v>
      </c>
      <c r="G46" s="29">
        <f t="shared" si="1"/>
        <v>312.72952690476905</v>
      </c>
    </row>
    <row r="47" spans="1:7" s="6" customFormat="1" ht="45" customHeight="1" hidden="1">
      <c r="A47" s="60" t="s">
        <v>168</v>
      </c>
      <c r="B47" s="44"/>
      <c r="C47" s="48">
        <v>0</v>
      </c>
      <c r="D47" s="61">
        <v>0</v>
      </c>
      <c r="E47" s="48">
        <v>0</v>
      </c>
      <c r="F47" s="28" t="e">
        <f t="shared" si="0"/>
        <v>#DIV/0!</v>
      </c>
      <c r="G47" s="29" t="e">
        <f t="shared" si="1"/>
        <v>#DIV/0!</v>
      </c>
    </row>
    <row r="48" spans="1:7" s="2" customFormat="1" ht="75" hidden="1">
      <c r="A48" s="62" t="s">
        <v>149</v>
      </c>
      <c r="B48" s="47" t="s">
        <v>150</v>
      </c>
      <c r="C48" s="54">
        <v>0</v>
      </c>
      <c r="D48" s="55">
        <v>0</v>
      </c>
      <c r="E48" s="48"/>
      <c r="F48" s="28" t="e">
        <f t="shared" si="0"/>
        <v>#DIV/0!</v>
      </c>
      <c r="G48" s="29" t="e">
        <f t="shared" si="1"/>
        <v>#DIV/0!</v>
      </c>
    </row>
    <row r="49" spans="1:7" s="2" customFormat="1" ht="75" hidden="1">
      <c r="A49" s="62" t="s">
        <v>171</v>
      </c>
      <c r="B49" s="47"/>
      <c r="C49" s="63">
        <v>0</v>
      </c>
      <c r="D49" s="55"/>
      <c r="E49" s="48"/>
      <c r="F49" s="28" t="e">
        <f t="shared" si="0"/>
        <v>#DIV/0!</v>
      </c>
      <c r="G49" s="29" t="e">
        <f t="shared" si="1"/>
        <v>#DIV/0!</v>
      </c>
    </row>
    <row r="50" spans="1:7" s="2" customFormat="1" ht="48" customHeight="1">
      <c r="A50" s="64" t="s">
        <v>122</v>
      </c>
      <c r="B50" s="65" t="s">
        <v>151</v>
      </c>
      <c r="C50" s="63">
        <v>2100000</v>
      </c>
      <c r="D50" s="55">
        <v>3669723.32</v>
      </c>
      <c r="E50" s="48">
        <v>1173449.58</v>
      </c>
      <c r="F50" s="28">
        <f t="shared" si="0"/>
        <v>174.74872952380952</v>
      </c>
      <c r="G50" s="29">
        <f t="shared" si="1"/>
        <v>312.72952690476905</v>
      </c>
    </row>
    <row r="51" spans="1:7" s="6" customFormat="1" ht="15.75" customHeight="1">
      <c r="A51" s="34" t="s">
        <v>6</v>
      </c>
      <c r="B51" s="34"/>
      <c r="C51" s="30">
        <v>2365300</v>
      </c>
      <c r="D51" s="30">
        <v>2035378.92</v>
      </c>
      <c r="E51" s="30">
        <v>2562126</v>
      </c>
      <c r="F51" s="28">
        <f t="shared" si="0"/>
        <v>86.05161797657802</v>
      </c>
      <c r="G51" s="29">
        <f t="shared" si="1"/>
        <v>79.44101578142526</v>
      </c>
    </row>
    <row r="52" spans="1:7" s="6" customFormat="1" ht="18.75" customHeight="1">
      <c r="A52" s="66" t="s">
        <v>7</v>
      </c>
      <c r="B52" s="67" t="s">
        <v>152</v>
      </c>
      <c r="C52" s="51">
        <f>C53+C54</f>
        <v>185745</v>
      </c>
      <c r="D52" s="51">
        <f>D53+D54</f>
        <v>80832.05</v>
      </c>
      <c r="E52" s="51">
        <f>E53+E54</f>
        <v>152141.87</v>
      </c>
      <c r="F52" s="28">
        <f t="shared" si="0"/>
        <v>43.51775283318528</v>
      </c>
      <c r="G52" s="29">
        <f t="shared" si="1"/>
        <v>53.129391665818225</v>
      </c>
    </row>
    <row r="53" spans="1:7" s="6" customFormat="1" ht="18.75" customHeight="1" hidden="1">
      <c r="A53" s="68" t="s">
        <v>72</v>
      </c>
      <c r="B53" s="69" t="s">
        <v>153</v>
      </c>
      <c r="C53" s="48">
        <v>0</v>
      </c>
      <c r="D53" s="50">
        <v>0</v>
      </c>
      <c r="E53" s="48">
        <v>0</v>
      </c>
      <c r="F53" s="28" t="e">
        <f t="shared" si="0"/>
        <v>#DIV/0!</v>
      </c>
      <c r="G53" s="29" t="e">
        <f t="shared" si="1"/>
        <v>#DIV/0!</v>
      </c>
    </row>
    <row r="54" spans="1:7" s="6" customFormat="1" ht="21" customHeight="1">
      <c r="A54" s="70" t="s">
        <v>154</v>
      </c>
      <c r="B54" s="71" t="s">
        <v>155</v>
      </c>
      <c r="C54" s="48">
        <v>185745</v>
      </c>
      <c r="D54" s="50">
        <v>80832.05</v>
      </c>
      <c r="E54" s="48">
        <v>152141.87</v>
      </c>
      <c r="F54" s="28">
        <f t="shared" si="0"/>
        <v>43.51775283318528</v>
      </c>
      <c r="G54" s="29">
        <f t="shared" si="1"/>
        <v>53.129391665818225</v>
      </c>
    </row>
    <row r="55" spans="1:7" s="5" customFormat="1" ht="15.75" customHeight="1">
      <c r="A55" s="72" t="s">
        <v>42</v>
      </c>
      <c r="B55" s="72"/>
      <c r="C55" s="23">
        <f>C4</f>
        <v>108539766</v>
      </c>
      <c r="D55" s="23">
        <f>D4</f>
        <v>89038757.92</v>
      </c>
      <c r="E55" s="23">
        <f>E4</f>
        <v>89874597.08999999</v>
      </c>
      <c r="F55" s="24">
        <f t="shared" si="0"/>
        <v>82.03330558129267</v>
      </c>
      <c r="G55" s="25">
        <f aca="true" t="shared" si="2" ref="G55:G117">D55/E55*100</f>
        <v>99.0699939726428</v>
      </c>
    </row>
    <row r="56" spans="1:7" s="5" customFormat="1" ht="18" customHeight="1">
      <c r="A56" s="72" t="s">
        <v>43</v>
      </c>
      <c r="B56" s="72"/>
      <c r="C56" s="23">
        <f>C57++C111+C113+C108</f>
        <v>596131727.52</v>
      </c>
      <c r="D56" s="23">
        <f>D57++D111+D113+D108</f>
        <v>457717471.84</v>
      </c>
      <c r="E56" s="23">
        <f>E57+E111+E113</f>
        <v>351258347.06</v>
      </c>
      <c r="F56" s="24">
        <f t="shared" si="0"/>
        <v>76.78126338689862</v>
      </c>
      <c r="G56" s="25">
        <f t="shared" si="2"/>
        <v>130.30792739049565</v>
      </c>
    </row>
    <row r="57" spans="1:8" s="6" customFormat="1" ht="21" customHeight="1">
      <c r="A57" s="34" t="s">
        <v>67</v>
      </c>
      <c r="B57" s="34"/>
      <c r="C57" s="30">
        <f>C58+C62+C85+C97</f>
        <v>620955312.62</v>
      </c>
      <c r="D57" s="30">
        <f>D58+D62+D85+D97</f>
        <v>482389456.94</v>
      </c>
      <c r="E57" s="30">
        <f>E58+E62+E85+E97</f>
        <v>353082131.56</v>
      </c>
      <c r="F57" s="28">
        <f t="shared" si="0"/>
        <v>77.685051908913</v>
      </c>
      <c r="G57" s="29">
        <f t="shared" si="2"/>
        <v>136.62244951583637</v>
      </c>
      <c r="H57" s="14">
        <f>D58+D62+D85</f>
        <v>457076163.64</v>
      </c>
    </row>
    <row r="58" spans="1:7" s="6" customFormat="1" ht="19.5" customHeight="1">
      <c r="A58" s="34" t="s">
        <v>39</v>
      </c>
      <c r="B58" s="34"/>
      <c r="C58" s="30">
        <f>C59+C60+C61</f>
        <v>49992200</v>
      </c>
      <c r="D58" s="30">
        <f>D59+D60+D61</f>
        <v>45099700</v>
      </c>
      <c r="E58" s="30">
        <f>E59+E60+E61</f>
        <v>45406300</v>
      </c>
      <c r="F58" s="28">
        <f t="shared" si="0"/>
        <v>90.2134733018351</v>
      </c>
      <c r="G58" s="29">
        <f t="shared" si="2"/>
        <v>99.32476330377062</v>
      </c>
    </row>
    <row r="59" spans="1:7" s="2" customFormat="1" ht="28.5" customHeight="1">
      <c r="A59" s="38" t="s">
        <v>163</v>
      </c>
      <c r="B59" s="38"/>
      <c r="C59" s="33">
        <v>23835700</v>
      </c>
      <c r="D59" s="33">
        <v>21849300</v>
      </c>
      <c r="E59" s="33">
        <v>1970100</v>
      </c>
      <c r="F59" s="28">
        <f t="shared" si="0"/>
        <v>91.66628208947084</v>
      </c>
      <c r="G59" s="29">
        <f t="shared" si="2"/>
        <v>1109.0452261306532</v>
      </c>
    </row>
    <row r="60" spans="1:7" s="2" customFormat="1" ht="36" customHeight="1">
      <c r="A60" s="38" t="s">
        <v>164</v>
      </c>
      <c r="B60" s="38"/>
      <c r="C60" s="33">
        <v>0</v>
      </c>
      <c r="D60" s="33">
        <v>0</v>
      </c>
      <c r="E60" s="33">
        <v>21716200</v>
      </c>
      <c r="F60" s="28"/>
      <c r="G60" s="29">
        <f t="shared" si="2"/>
        <v>0</v>
      </c>
    </row>
    <row r="61" spans="1:7" s="2" customFormat="1" ht="19.5" customHeight="1">
      <c r="A61" s="38" t="s">
        <v>156</v>
      </c>
      <c r="B61" s="38"/>
      <c r="C61" s="33">
        <v>26156500</v>
      </c>
      <c r="D61" s="33">
        <v>23250400</v>
      </c>
      <c r="E61" s="33">
        <v>21720000</v>
      </c>
      <c r="F61" s="28">
        <f t="shared" si="0"/>
        <v>88.88956855848451</v>
      </c>
      <c r="G61" s="29">
        <f t="shared" si="2"/>
        <v>107.04604051565379</v>
      </c>
    </row>
    <row r="62" spans="1:7" s="6" customFormat="1" ht="28.5">
      <c r="A62" s="34" t="s">
        <v>181</v>
      </c>
      <c r="B62" s="34"/>
      <c r="C62" s="30">
        <f>C64+C79+C80+C82+C83+C70+C71+C72+C74+C81+C65+C66+C69+C68+C67+C78</f>
        <v>275821382.69</v>
      </c>
      <c r="D62" s="30">
        <f>D64+D79+D80+D82+D83+D70+D71+D72+D74+D81+D65+D66+D69+D68+D67+D78</f>
        <v>190462007.67999998</v>
      </c>
      <c r="E62" s="30">
        <f>E64+E79+E80+E82+E83+E70+E71+E72+E74+E81+E65+E66+E69+E68+E67+E78</f>
        <v>83499264.05000001</v>
      </c>
      <c r="F62" s="28">
        <f t="shared" si="0"/>
        <v>69.0526622056939</v>
      </c>
      <c r="G62" s="29">
        <f t="shared" si="2"/>
        <v>228.10022321388348</v>
      </c>
    </row>
    <row r="63" spans="1:7" s="2" customFormat="1" ht="15" hidden="1">
      <c r="A63" s="73" t="s">
        <v>45</v>
      </c>
      <c r="B63" s="73"/>
      <c r="C63" s="33">
        <v>0</v>
      </c>
      <c r="D63" s="33">
        <v>0</v>
      </c>
      <c r="E63" s="33">
        <v>0</v>
      </c>
      <c r="F63" s="28" t="e">
        <f t="shared" si="0"/>
        <v>#DIV/0!</v>
      </c>
      <c r="G63" s="29" t="e">
        <f t="shared" si="2"/>
        <v>#DIV/0!</v>
      </c>
    </row>
    <row r="64" spans="1:7" s="2" customFormat="1" ht="30" hidden="1">
      <c r="A64" s="73" t="s">
        <v>157</v>
      </c>
      <c r="B64" s="73"/>
      <c r="C64" s="33">
        <v>0</v>
      </c>
      <c r="D64" s="33">
        <v>0</v>
      </c>
      <c r="E64" s="33">
        <v>0</v>
      </c>
      <c r="F64" s="28" t="e">
        <f t="shared" si="0"/>
        <v>#DIV/0!</v>
      </c>
      <c r="G64" s="29" t="e">
        <f t="shared" si="2"/>
        <v>#DIV/0!</v>
      </c>
    </row>
    <row r="65" spans="1:7" s="2" customFormat="1" ht="45">
      <c r="A65" s="73" t="s">
        <v>165</v>
      </c>
      <c r="B65" s="73"/>
      <c r="C65" s="33">
        <v>1487608.66</v>
      </c>
      <c r="D65" s="33">
        <v>1487608.66</v>
      </c>
      <c r="E65" s="33">
        <v>1983700</v>
      </c>
      <c r="F65" s="28">
        <f t="shared" si="0"/>
        <v>100</v>
      </c>
      <c r="G65" s="29">
        <f t="shared" si="2"/>
        <v>74.99161465947472</v>
      </c>
    </row>
    <row r="66" spans="1:7" s="2" customFormat="1" ht="33.75" customHeight="1">
      <c r="A66" s="73" t="s">
        <v>166</v>
      </c>
      <c r="B66" s="73"/>
      <c r="C66" s="33">
        <v>5399864.89</v>
      </c>
      <c r="D66" s="33">
        <v>5399864.89</v>
      </c>
      <c r="E66" s="33">
        <v>3183447.1</v>
      </c>
      <c r="F66" s="28">
        <f t="shared" si="0"/>
        <v>100</v>
      </c>
      <c r="G66" s="29">
        <f t="shared" si="2"/>
        <v>169.62320152893383</v>
      </c>
    </row>
    <row r="67" spans="1:7" s="2" customFormat="1" ht="45">
      <c r="A67" s="73" t="s">
        <v>176</v>
      </c>
      <c r="B67" s="73"/>
      <c r="C67" s="33">
        <v>3800000</v>
      </c>
      <c r="D67" s="33">
        <v>3791767.97</v>
      </c>
      <c r="E67" s="33">
        <v>0</v>
      </c>
      <c r="F67" s="28">
        <f t="shared" si="0"/>
        <v>99.78336763157895</v>
      </c>
      <c r="G67" s="29"/>
    </row>
    <row r="68" spans="1:7" s="2" customFormat="1" ht="30">
      <c r="A68" s="73" t="s">
        <v>172</v>
      </c>
      <c r="B68" s="73"/>
      <c r="C68" s="33">
        <v>0</v>
      </c>
      <c r="D68" s="33">
        <v>0</v>
      </c>
      <c r="E68" s="33">
        <v>1071828.87</v>
      </c>
      <c r="F68" s="28"/>
      <c r="G68" s="29">
        <f t="shared" si="2"/>
        <v>0</v>
      </c>
    </row>
    <row r="69" spans="1:7" s="2" customFormat="1" ht="36" customHeight="1">
      <c r="A69" s="73" t="s">
        <v>167</v>
      </c>
      <c r="B69" s="73"/>
      <c r="C69" s="33">
        <v>12287199.8</v>
      </c>
      <c r="D69" s="33">
        <v>11537923.78</v>
      </c>
      <c r="E69" s="33">
        <v>11743410.93</v>
      </c>
      <c r="F69" s="28">
        <f t="shared" si="0"/>
        <v>93.90197903349792</v>
      </c>
      <c r="G69" s="29">
        <f t="shared" si="2"/>
        <v>98.2501919482775</v>
      </c>
    </row>
    <row r="70" spans="1:7" s="2" customFormat="1" ht="75">
      <c r="A70" s="74" t="s">
        <v>116</v>
      </c>
      <c r="B70" s="74"/>
      <c r="C70" s="33">
        <v>36293800</v>
      </c>
      <c r="D70" s="33">
        <v>22609571</v>
      </c>
      <c r="E70" s="33">
        <v>724600</v>
      </c>
      <c r="F70" s="28">
        <f t="shared" si="0"/>
        <v>62.29595964048956</v>
      </c>
      <c r="G70" s="29">
        <f t="shared" si="2"/>
        <v>3120.283052718741</v>
      </c>
    </row>
    <row r="71" spans="1:7" s="2" customFormat="1" ht="90" hidden="1">
      <c r="A71" s="64" t="s">
        <v>117</v>
      </c>
      <c r="B71" s="64"/>
      <c r="C71" s="33">
        <v>0</v>
      </c>
      <c r="D71" s="37">
        <v>0</v>
      </c>
      <c r="E71" s="33">
        <v>0</v>
      </c>
      <c r="F71" s="28" t="e">
        <f t="shared" si="0"/>
        <v>#DIV/0!</v>
      </c>
      <c r="G71" s="29" t="e">
        <f t="shared" si="2"/>
        <v>#DIV/0!</v>
      </c>
    </row>
    <row r="72" spans="1:7" s="2" customFormat="1" ht="60" hidden="1">
      <c r="A72" s="64" t="s">
        <v>118</v>
      </c>
      <c r="B72" s="64"/>
      <c r="C72" s="33"/>
      <c r="D72" s="33"/>
      <c r="E72" s="33"/>
      <c r="F72" s="28" t="e">
        <f t="shared" si="0"/>
        <v>#DIV/0!</v>
      </c>
      <c r="G72" s="29" t="e">
        <f t="shared" si="2"/>
        <v>#DIV/0!</v>
      </c>
    </row>
    <row r="73" spans="1:7" s="2" customFormat="1" ht="45" hidden="1">
      <c r="A73" s="73" t="s">
        <v>50</v>
      </c>
      <c r="B73" s="73"/>
      <c r="C73" s="33"/>
      <c r="D73" s="33"/>
      <c r="E73" s="33"/>
      <c r="F73" s="28" t="e">
        <f t="shared" si="0"/>
        <v>#DIV/0!</v>
      </c>
      <c r="G73" s="29" t="e">
        <f t="shared" si="2"/>
        <v>#DIV/0!</v>
      </c>
    </row>
    <row r="74" spans="1:7" s="2" customFormat="1" ht="30">
      <c r="A74" s="75" t="s">
        <v>119</v>
      </c>
      <c r="B74" s="75"/>
      <c r="C74" s="33">
        <v>87277445.57</v>
      </c>
      <c r="D74" s="33">
        <v>85401897.02</v>
      </c>
      <c r="E74" s="33">
        <v>10315757.84</v>
      </c>
      <c r="F74" s="28">
        <f t="shared" si="0"/>
        <v>97.85105013357004</v>
      </c>
      <c r="G74" s="29">
        <f t="shared" si="2"/>
        <v>827.8780710501827</v>
      </c>
    </row>
    <row r="75" spans="1:7" s="2" customFormat="1" ht="30" hidden="1">
      <c r="A75" s="38" t="s">
        <v>80</v>
      </c>
      <c r="B75" s="38"/>
      <c r="C75" s="33"/>
      <c r="D75" s="33"/>
      <c r="E75" s="33"/>
      <c r="F75" s="28" t="e">
        <f t="shared" si="0"/>
        <v>#DIV/0!</v>
      </c>
      <c r="G75" s="29" t="e">
        <f t="shared" si="2"/>
        <v>#DIV/0!</v>
      </c>
    </row>
    <row r="76" spans="1:7" s="2" customFormat="1" ht="30" hidden="1">
      <c r="A76" s="38" t="s">
        <v>82</v>
      </c>
      <c r="B76" s="38"/>
      <c r="C76" s="33"/>
      <c r="D76" s="33"/>
      <c r="E76" s="33"/>
      <c r="F76" s="28" t="e">
        <f t="shared" si="0"/>
        <v>#DIV/0!</v>
      </c>
      <c r="G76" s="29" t="e">
        <f t="shared" si="2"/>
        <v>#DIV/0!</v>
      </c>
    </row>
    <row r="77" spans="1:7" s="2" customFormat="1" ht="75" hidden="1">
      <c r="A77" s="38" t="s">
        <v>81</v>
      </c>
      <c r="B77" s="38"/>
      <c r="C77" s="33"/>
      <c r="D77" s="33"/>
      <c r="E77" s="33"/>
      <c r="F77" s="28" t="e">
        <f t="shared" si="0"/>
        <v>#DIV/0!</v>
      </c>
      <c r="G77" s="29" t="e">
        <f t="shared" si="2"/>
        <v>#DIV/0!</v>
      </c>
    </row>
    <row r="78" spans="1:7" s="2" customFormat="1" ht="60">
      <c r="A78" s="38" t="s">
        <v>179</v>
      </c>
      <c r="B78" s="38"/>
      <c r="C78" s="33">
        <v>23018500</v>
      </c>
      <c r="D78" s="33">
        <v>17928673.57</v>
      </c>
      <c r="E78" s="33">
        <v>0</v>
      </c>
      <c r="F78" s="28">
        <f t="shared" si="0"/>
        <v>77.8881055238178</v>
      </c>
      <c r="G78" s="29"/>
    </row>
    <row r="79" spans="1:7" s="2" customFormat="1" ht="45">
      <c r="A79" s="38" t="s">
        <v>111</v>
      </c>
      <c r="B79" s="38"/>
      <c r="C79" s="33">
        <v>972995.07</v>
      </c>
      <c r="D79" s="33">
        <v>972995.07</v>
      </c>
      <c r="E79" s="33">
        <v>1013298.16</v>
      </c>
      <c r="F79" s="28">
        <f t="shared" si="0"/>
        <v>100</v>
      </c>
      <c r="G79" s="29">
        <f t="shared" si="2"/>
        <v>96.02258332335272</v>
      </c>
    </row>
    <row r="80" spans="1:7" s="2" customFormat="1" ht="21" customHeight="1">
      <c r="A80" s="38" t="s">
        <v>112</v>
      </c>
      <c r="B80" s="38"/>
      <c r="C80" s="33">
        <v>235650.04</v>
      </c>
      <c r="D80" s="37">
        <v>235650.04</v>
      </c>
      <c r="E80" s="33">
        <v>11142.86</v>
      </c>
      <c r="F80" s="28">
        <f t="shared" si="0"/>
        <v>100</v>
      </c>
      <c r="G80" s="29">
        <f t="shared" si="2"/>
        <v>2114.8075090237157</v>
      </c>
    </row>
    <row r="81" spans="1:7" s="2" customFormat="1" ht="48" customHeight="1">
      <c r="A81" s="38" t="s">
        <v>158</v>
      </c>
      <c r="B81" s="38"/>
      <c r="C81" s="33">
        <v>10866764.66</v>
      </c>
      <c r="D81" s="37">
        <v>10283840.01</v>
      </c>
      <c r="E81" s="33">
        <v>0</v>
      </c>
      <c r="F81" s="28">
        <f t="shared" si="0"/>
        <v>94.63571110409967</v>
      </c>
      <c r="G81" s="29"/>
    </row>
    <row r="82" spans="1:7" s="2" customFormat="1" ht="60" hidden="1">
      <c r="A82" s="38" t="s">
        <v>113</v>
      </c>
      <c r="B82" s="38"/>
      <c r="C82" s="33">
        <v>0</v>
      </c>
      <c r="D82" s="33">
        <v>0</v>
      </c>
      <c r="E82" s="33">
        <v>0</v>
      </c>
      <c r="F82" s="28" t="e">
        <f t="shared" si="0"/>
        <v>#DIV/0!</v>
      </c>
      <c r="G82" s="29" t="e">
        <f t="shared" si="2"/>
        <v>#DIV/0!</v>
      </c>
    </row>
    <row r="83" spans="1:7" s="2" customFormat="1" ht="18.75" customHeight="1">
      <c r="A83" s="73" t="s">
        <v>40</v>
      </c>
      <c r="B83" s="73"/>
      <c r="C83" s="33">
        <v>94181554</v>
      </c>
      <c r="D83" s="37">
        <v>30812215.67</v>
      </c>
      <c r="E83" s="33">
        <v>53452078.29</v>
      </c>
      <c r="F83" s="28">
        <f t="shared" si="0"/>
        <v>32.71576477703904</v>
      </c>
      <c r="G83" s="29">
        <f t="shared" si="2"/>
        <v>57.64456061526884</v>
      </c>
    </row>
    <row r="84" spans="1:7" s="2" customFormat="1" ht="15" hidden="1">
      <c r="A84" s="38" t="s">
        <v>66</v>
      </c>
      <c r="B84" s="38"/>
      <c r="C84" s="33"/>
      <c r="D84" s="33">
        <v>0</v>
      </c>
      <c r="E84" s="33">
        <v>0</v>
      </c>
      <c r="F84" s="28" t="e">
        <f t="shared" si="0"/>
        <v>#DIV/0!</v>
      </c>
      <c r="G84" s="29" t="e">
        <f t="shared" si="2"/>
        <v>#DIV/0!</v>
      </c>
    </row>
    <row r="85" spans="1:7" s="6" customFormat="1" ht="27" customHeight="1">
      <c r="A85" s="34" t="s">
        <v>180</v>
      </c>
      <c r="B85" s="34"/>
      <c r="C85" s="30">
        <f>C86+C87+C88+C89+C90+C91+C93+C92+C94+C95+C96</f>
        <v>264327225.73</v>
      </c>
      <c r="D85" s="30">
        <f>D86+D87+D88+D89+D90+D91+D93+D92+D94+D95+D96</f>
        <v>221514455.96</v>
      </c>
      <c r="E85" s="30">
        <f>E86+E87+E88+E89+E90+E91+E93+E92+E94+E95+E96</f>
        <v>218647417.51</v>
      </c>
      <c r="F85" s="28">
        <f aca="true" t="shared" si="3" ref="F85:F117">D85/C85*100</f>
        <v>83.80311765019182</v>
      </c>
      <c r="G85" s="29">
        <f t="shared" si="2"/>
        <v>101.31126106251354</v>
      </c>
    </row>
    <row r="86" spans="1:7" s="2" customFormat="1" ht="30" hidden="1">
      <c r="A86" s="73" t="s">
        <v>105</v>
      </c>
      <c r="B86" s="73"/>
      <c r="C86" s="33"/>
      <c r="D86" s="33"/>
      <c r="E86" s="33"/>
      <c r="F86" s="28" t="e">
        <f t="shared" si="3"/>
        <v>#DIV/0!</v>
      </c>
      <c r="G86" s="29" t="e">
        <f t="shared" si="2"/>
        <v>#DIV/0!</v>
      </c>
    </row>
    <row r="87" spans="1:7" s="2" customFormat="1" ht="63" customHeight="1">
      <c r="A87" s="73" t="s">
        <v>160</v>
      </c>
      <c r="B87" s="73"/>
      <c r="C87" s="33">
        <v>249100</v>
      </c>
      <c r="D87" s="33">
        <v>200132.25</v>
      </c>
      <c r="E87" s="33">
        <v>162907.86</v>
      </c>
      <c r="F87" s="28">
        <f t="shared" si="3"/>
        <v>80.34213167402649</v>
      </c>
      <c r="G87" s="29">
        <f t="shared" si="2"/>
        <v>122.84996561860184</v>
      </c>
    </row>
    <row r="88" spans="1:7" s="2" customFormat="1" ht="39" customHeight="1">
      <c r="A88" s="73" t="s">
        <v>30</v>
      </c>
      <c r="B88" s="73"/>
      <c r="C88" s="33">
        <v>1682600</v>
      </c>
      <c r="D88" s="37">
        <v>1466991.61</v>
      </c>
      <c r="E88" s="33">
        <v>1559702.8</v>
      </c>
      <c r="F88" s="28">
        <f t="shared" si="3"/>
        <v>87.18599845477239</v>
      </c>
      <c r="G88" s="29">
        <f t="shared" si="2"/>
        <v>94.05584256180089</v>
      </c>
    </row>
    <row r="89" spans="1:7" s="2" customFormat="1" ht="48.75" customHeight="1">
      <c r="A89" s="39" t="s">
        <v>64</v>
      </c>
      <c r="B89" s="39"/>
      <c r="C89" s="33">
        <v>3200</v>
      </c>
      <c r="D89" s="33">
        <v>3200</v>
      </c>
      <c r="E89" s="33">
        <v>38800</v>
      </c>
      <c r="F89" s="28">
        <f t="shared" si="3"/>
        <v>100</v>
      </c>
      <c r="G89" s="29">
        <f t="shared" si="2"/>
        <v>8.24742268041237</v>
      </c>
    </row>
    <row r="90" spans="1:7" s="2" customFormat="1" ht="49.5" customHeight="1">
      <c r="A90" s="73" t="s">
        <v>31</v>
      </c>
      <c r="B90" s="73"/>
      <c r="C90" s="33">
        <v>1259300</v>
      </c>
      <c r="D90" s="37">
        <v>1156000</v>
      </c>
      <c r="E90" s="33">
        <v>1229480</v>
      </c>
      <c r="F90" s="28">
        <f t="shared" si="3"/>
        <v>91.79703009608514</v>
      </c>
      <c r="G90" s="29">
        <f t="shared" si="2"/>
        <v>94.02348960536162</v>
      </c>
    </row>
    <row r="91" spans="1:7" s="2" customFormat="1" ht="46.5" customHeight="1">
      <c r="A91" s="73" t="s">
        <v>161</v>
      </c>
      <c r="B91" s="73"/>
      <c r="C91" s="33">
        <v>219516.73</v>
      </c>
      <c r="D91" s="37">
        <v>202037</v>
      </c>
      <c r="E91" s="33">
        <v>132846.44</v>
      </c>
      <c r="F91" s="28">
        <f t="shared" si="3"/>
        <v>92.03717639197706</v>
      </c>
      <c r="G91" s="29">
        <f t="shared" si="2"/>
        <v>152.0831118997242</v>
      </c>
    </row>
    <row r="92" spans="1:7" s="2" customFormat="1" ht="26.25" customHeight="1" hidden="1">
      <c r="A92" s="73" t="s">
        <v>49</v>
      </c>
      <c r="B92" s="73"/>
      <c r="C92" s="33"/>
      <c r="D92" s="33"/>
      <c r="E92" s="33"/>
      <c r="F92" s="28" t="e">
        <f t="shared" si="3"/>
        <v>#DIV/0!</v>
      </c>
      <c r="G92" s="29" t="e">
        <f t="shared" si="2"/>
        <v>#DIV/0!</v>
      </c>
    </row>
    <row r="93" spans="1:7" s="2" customFormat="1" ht="31.5" customHeight="1">
      <c r="A93" s="73" t="s">
        <v>159</v>
      </c>
      <c r="B93" s="73"/>
      <c r="C93" s="33">
        <v>260913509</v>
      </c>
      <c r="D93" s="37">
        <v>218486095.1</v>
      </c>
      <c r="E93" s="33">
        <v>214595060.41</v>
      </c>
      <c r="F93" s="28">
        <f t="shared" si="3"/>
        <v>83.73889720673681</v>
      </c>
      <c r="G93" s="29">
        <f t="shared" si="2"/>
        <v>101.81319862748279</v>
      </c>
    </row>
    <row r="94" spans="1:7" s="2" customFormat="1" ht="48" customHeight="1">
      <c r="A94" s="39" t="s">
        <v>94</v>
      </c>
      <c r="B94" s="39"/>
      <c r="C94" s="33">
        <v>0</v>
      </c>
      <c r="D94" s="33">
        <v>0</v>
      </c>
      <c r="E94" s="33">
        <v>928620</v>
      </c>
      <c r="F94" s="28"/>
      <c r="G94" s="29">
        <f t="shared" si="2"/>
        <v>0</v>
      </c>
    </row>
    <row r="95" spans="1:7" s="2" customFormat="1" ht="15" hidden="1">
      <c r="A95" s="39" t="s">
        <v>51</v>
      </c>
      <c r="B95" s="39"/>
      <c r="C95" s="33"/>
      <c r="D95" s="33"/>
      <c r="E95" s="33"/>
      <c r="F95" s="28" t="e">
        <f t="shared" si="3"/>
        <v>#DIV/0!</v>
      </c>
      <c r="G95" s="29" t="e">
        <f t="shared" si="2"/>
        <v>#DIV/0!</v>
      </c>
    </row>
    <row r="96" spans="1:7" s="2" customFormat="1" ht="19.5" customHeight="1" hidden="1">
      <c r="A96" s="73" t="s">
        <v>32</v>
      </c>
      <c r="B96" s="73"/>
      <c r="C96" s="33">
        <v>0</v>
      </c>
      <c r="D96" s="33">
        <v>0</v>
      </c>
      <c r="E96" s="33">
        <v>0</v>
      </c>
      <c r="F96" s="28" t="e">
        <f t="shared" si="3"/>
        <v>#DIV/0!</v>
      </c>
      <c r="G96" s="29" t="e">
        <f t="shared" si="2"/>
        <v>#DIV/0!</v>
      </c>
    </row>
    <row r="97" spans="1:7" s="6" customFormat="1" ht="16.5" customHeight="1">
      <c r="A97" s="76" t="s">
        <v>44</v>
      </c>
      <c r="B97" s="76"/>
      <c r="C97" s="30">
        <f>C98+C99+C100+C102+C107+C105+C106+C104</f>
        <v>30814504.2</v>
      </c>
      <c r="D97" s="30">
        <f>D98+D99+D100+D102+D107+D104+D105+D106</f>
        <v>25313293.299999997</v>
      </c>
      <c r="E97" s="30">
        <f>E98+E99+E100+E102+E106+E107+E104+E101</f>
        <v>5529150</v>
      </c>
      <c r="F97" s="28">
        <f t="shared" si="3"/>
        <v>82.14733274858273</v>
      </c>
      <c r="G97" s="29">
        <f t="shared" si="2"/>
        <v>457.81527540399514</v>
      </c>
    </row>
    <row r="98" spans="1:7" s="2" customFormat="1" ht="45" hidden="1">
      <c r="A98" s="38" t="s">
        <v>0</v>
      </c>
      <c r="B98" s="38"/>
      <c r="C98" s="33">
        <v>0</v>
      </c>
      <c r="D98" s="33">
        <v>0</v>
      </c>
      <c r="E98" s="33">
        <v>0</v>
      </c>
      <c r="F98" s="28" t="e">
        <f t="shared" si="3"/>
        <v>#DIV/0!</v>
      </c>
      <c r="G98" s="29" t="e">
        <f t="shared" si="2"/>
        <v>#DIV/0!</v>
      </c>
    </row>
    <row r="99" spans="1:7" s="2" customFormat="1" ht="52.5" customHeight="1">
      <c r="A99" s="38" t="s">
        <v>114</v>
      </c>
      <c r="B99" s="42"/>
      <c r="C99" s="37">
        <v>13088404.2</v>
      </c>
      <c r="D99" s="37">
        <v>9361687.62</v>
      </c>
      <c r="E99" s="33">
        <v>5257832</v>
      </c>
      <c r="F99" s="28">
        <f t="shared" si="3"/>
        <v>71.52657785431168</v>
      </c>
      <c r="G99" s="29">
        <f t="shared" si="2"/>
        <v>178.05223940209575</v>
      </c>
    </row>
    <row r="100" spans="1:7" s="2" customFormat="1" ht="27.75" customHeight="1" hidden="1">
      <c r="A100" s="38" t="s">
        <v>47</v>
      </c>
      <c r="B100" s="38"/>
      <c r="C100" s="33"/>
      <c r="D100" s="33"/>
      <c r="E100" s="33"/>
      <c r="F100" s="28" t="e">
        <f t="shared" si="3"/>
        <v>#DIV/0!</v>
      </c>
      <c r="G100" s="29" t="e">
        <f t="shared" si="2"/>
        <v>#DIV/0!</v>
      </c>
    </row>
    <row r="101" spans="1:7" s="2" customFormat="1" ht="43.5" customHeight="1" hidden="1">
      <c r="A101" s="38" t="s">
        <v>98</v>
      </c>
      <c r="B101" s="38"/>
      <c r="C101" s="33"/>
      <c r="D101" s="33"/>
      <c r="E101" s="33"/>
      <c r="F101" s="28" t="e">
        <f t="shared" si="3"/>
        <v>#DIV/0!</v>
      </c>
      <c r="G101" s="29" t="e">
        <f t="shared" si="2"/>
        <v>#DIV/0!</v>
      </c>
    </row>
    <row r="102" spans="1:7" s="2" customFormat="1" ht="44.25" customHeight="1" hidden="1">
      <c r="A102" s="38" t="s">
        <v>97</v>
      </c>
      <c r="B102" s="38"/>
      <c r="C102" s="33"/>
      <c r="D102" s="33"/>
      <c r="E102" s="33"/>
      <c r="F102" s="28" t="e">
        <f t="shared" si="3"/>
        <v>#DIV/0!</v>
      </c>
      <c r="G102" s="29" t="e">
        <f t="shared" si="2"/>
        <v>#DIV/0!</v>
      </c>
    </row>
    <row r="103" spans="1:7" s="2" customFormat="1" ht="30" hidden="1">
      <c r="A103" s="38" t="s">
        <v>76</v>
      </c>
      <c r="B103" s="38"/>
      <c r="C103" s="33"/>
      <c r="D103" s="33"/>
      <c r="E103" s="33"/>
      <c r="F103" s="28" t="e">
        <f t="shared" si="3"/>
        <v>#DIV/0!</v>
      </c>
      <c r="G103" s="29" t="e">
        <f t="shared" si="2"/>
        <v>#DIV/0!</v>
      </c>
    </row>
    <row r="104" spans="1:7" s="2" customFormat="1" ht="54.75" customHeight="1" hidden="1">
      <c r="A104" s="38" t="s">
        <v>104</v>
      </c>
      <c r="B104" s="38"/>
      <c r="C104" s="33"/>
      <c r="D104" s="33"/>
      <c r="E104" s="33"/>
      <c r="F104" s="28" t="e">
        <f t="shared" si="3"/>
        <v>#DIV/0!</v>
      </c>
      <c r="G104" s="29" t="e">
        <f t="shared" si="2"/>
        <v>#DIV/0!</v>
      </c>
    </row>
    <row r="105" spans="1:7" s="2" customFormat="1" ht="45" hidden="1">
      <c r="A105" s="38" t="s">
        <v>106</v>
      </c>
      <c r="B105" s="38"/>
      <c r="C105" s="33">
        <v>0</v>
      </c>
      <c r="D105" s="33">
        <v>0</v>
      </c>
      <c r="E105" s="33">
        <v>0</v>
      </c>
      <c r="F105" s="28" t="e">
        <f t="shared" si="3"/>
        <v>#DIV/0!</v>
      </c>
      <c r="G105" s="29" t="e">
        <f t="shared" si="2"/>
        <v>#DIV/0!</v>
      </c>
    </row>
    <row r="106" spans="1:7" s="2" customFormat="1" ht="45" hidden="1">
      <c r="A106" s="38" t="s">
        <v>107</v>
      </c>
      <c r="B106" s="38"/>
      <c r="C106" s="33">
        <v>0</v>
      </c>
      <c r="D106" s="33">
        <v>0</v>
      </c>
      <c r="E106" s="33">
        <v>0</v>
      </c>
      <c r="F106" s="28" t="e">
        <f t="shared" si="3"/>
        <v>#DIV/0!</v>
      </c>
      <c r="G106" s="29" t="e">
        <f t="shared" si="2"/>
        <v>#DIV/0!</v>
      </c>
    </row>
    <row r="107" spans="1:7" s="2" customFormat="1" ht="30">
      <c r="A107" s="38" t="s">
        <v>73</v>
      </c>
      <c r="B107" s="38"/>
      <c r="C107" s="33">
        <v>17726100</v>
      </c>
      <c r="D107" s="33">
        <v>15951605.68</v>
      </c>
      <c r="E107" s="33">
        <v>271318</v>
      </c>
      <c r="F107" s="28">
        <f t="shared" si="3"/>
        <v>89.98936979933544</v>
      </c>
      <c r="G107" s="29">
        <f t="shared" si="2"/>
        <v>5879.302397924207</v>
      </c>
    </row>
    <row r="108" spans="1:7" s="6" customFormat="1" ht="45.75" customHeight="1">
      <c r="A108" s="34" t="s">
        <v>177</v>
      </c>
      <c r="B108" s="34"/>
      <c r="C108" s="30">
        <f>C110+C109</f>
        <v>651503.59</v>
      </c>
      <c r="D108" s="30">
        <f>D110+D109</f>
        <v>651503.59</v>
      </c>
      <c r="E108" s="30">
        <f>E110</f>
        <v>0</v>
      </c>
      <c r="F108" s="28">
        <f t="shared" si="3"/>
        <v>100</v>
      </c>
      <c r="G108" s="29"/>
    </row>
    <row r="109" spans="1:7" s="6" customFormat="1" ht="30" customHeight="1">
      <c r="A109" s="38" t="s">
        <v>99</v>
      </c>
      <c r="B109" s="34"/>
      <c r="C109" s="33">
        <v>17396.39</v>
      </c>
      <c r="D109" s="33">
        <v>17396.39</v>
      </c>
      <c r="E109" s="33">
        <v>0</v>
      </c>
      <c r="F109" s="28">
        <f t="shared" si="3"/>
        <v>100</v>
      </c>
      <c r="G109" s="29"/>
    </row>
    <row r="110" spans="1:7" s="2" customFormat="1" ht="45">
      <c r="A110" s="38" t="s">
        <v>178</v>
      </c>
      <c r="B110" s="38"/>
      <c r="C110" s="33">
        <v>634107.2</v>
      </c>
      <c r="D110" s="33">
        <v>634107.2</v>
      </c>
      <c r="E110" s="33">
        <v>0</v>
      </c>
      <c r="F110" s="28">
        <f t="shared" si="3"/>
        <v>100</v>
      </c>
      <c r="G110" s="29"/>
    </row>
    <row r="111" spans="1:7" s="6" customFormat="1" ht="14.25">
      <c r="A111" s="34" t="s">
        <v>74</v>
      </c>
      <c r="B111" s="34"/>
      <c r="C111" s="30">
        <f>C112</f>
        <v>1070000</v>
      </c>
      <c r="D111" s="30">
        <f>D112</f>
        <v>1221600</v>
      </c>
      <c r="E111" s="30">
        <f>E112</f>
        <v>0</v>
      </c>
      <c r="F111" s="28">
        <f t="shared" si="3"/>
        <v>114.16822429906541</v>
      </c>
      <c r="G111" s="29"/>
    </row>
    <row r="112" spans="1:7" s="2" customFormat="1" ht="15">
      <c r="A112" s="38" t="s">
        <v>75</v>
      </c>
      <c r="B112" s="38"/>
      <c r="C112" s="33">
        <v>1070000</v>
      </c>
      <c r="D112" s="33">
        <v>1221600</v>
      </c>
      <c r="E112" s="33">
        <v>0</v>
      </c>
      <c r="F112" s="28">
        <f t="shared" si="3"/>
        <v>114.16822429906541</v>
      </c>
      <c r="G112" s="29"/>
    </row>
    <row r="113" spans="1:7" s="6" customFormat="1" ht="29.25" customHeight="1">
      <c r="A113" s="34" t="s">
        <v>52</v>
      </c>
      <c r="B113" s="34"/>
      <c r="C113" s="30">
        <f>C114+C115+C116+C117</f>
        <v>-26545088.69</v>
      </c>
      <c r="D113" s="30">
        <f>D114+D115+D116+D117</f>
        <v>-26545088.69</v>
      </c>
      <c r="E113" s="30">
        <f>E114+E115+E116+E117</f>
        <v>-1823784.5</v>
      </c>
      <c r="F113" s="28">
        <f t="shared" si="3"/>
        <v>100</v>
      </c>
      <c r="G113" s="29">
        <f t="shared" si="2"/>
        <v>1455.4948070893245</v>
      </c>
    </row>
    <row r="114" spans="1:7" s="6" customFormat="1" ht="44.25" customHeight="1" hidden="1">
      <c r="A114" s="34" t="s">
        <v>96</v>
      </c>
      <c r="B114" s="34"/>
      <c r="C114" s="30">
        <v>0</v>
      </c>
      <c r="D114" s="30">
        <v>0</v>
      </c>
      <c r="E114" s="30">
        <v>0</v>
      </c>
      <c r="F114" s="28" t="e">
        <f t="shared" si="3"/>
        <v>#DIV/0!</v>
      </c>
      <c r="G114" s="29" t="e">
        <f t="shared" si="2"/>
        <v>#DIV/0!</v>
      </c>
    </row>
    <row r="115" spans="1:7" s="6" customFormat="1" ht="27" customHeight="1" hidden="1">
      <c r="A115" s="34" t="s">
        <v>99</v>
      </c>
      <c r="B115" s="34"/>
      <c r="C115" s="30">
        <v>0</v>
      </c>
      <c r="D115" s="30">
        <v>0</v>
      </c>
      <c r="E115" s="30">
        <v>0</v>
      </c>
      <c r="F115" s="28" t="e">
        <f t="shared" si="3"/>
        <v>#DIV/0!</v>
      </c>
      <c r="G115" s="29" t="e">
        <f t="shared" si="2"/>
        <v>#DIV/0!</v>
      </c>
    </row>
    <row r="116" spans="1:7" s="6" customFormat="1" ht="23.25" customHeight="1" hidden="1">
      <c r="A116" s="34" t="s">
        <v>100</v>
      </c>
      <c r="B116" s="34"/>
      <c r="C116" s="30">
        <v>0</v>
      </c>
      <c r="D116" s="30">
        <v>0</v>
      </c>
      <c r="E116" s="30">
        <v>0</v>
      </c>
      <c r="F116" s="28" t="e">
        <f t="shared" si="3"/>
        <v>#DIV/0!</v>
      </c>
      <c r="G116" s="29" t="e">
        <f t="shared" si="2"/>
        <v>#DIV/0!</v>
      </c>
    </row>
    <row r="117" spans="1:7" s="2" customFormat="1" ht="35.25" customHeight="1">
      <c r="A117" s="38" t="s">
        <v>101</v>
      </c>
      <c r="B117" s="38"/>
      <c r="C117" s="33">
        <v>-26545088.69</v>
      </c>
      <c r="D117" s="33">
        <v>-26545088.69</v>
      </c>
      <c r="E117" s="33">
        <v>-1823784.5</v>
      </c>
      <c r="F117" s="28">
        <f t="shared" si="3"/>
        <v>100</v>
      </c>
      <c r="G117" s="29">
        <f t="shared" si="2"/>
        <v>1455.4948070893245</v>
      </c>
    </row>
    <row r="118" spans="1:7" s="5" customFormat="1" ht="17.25" customHeight="1">
      <c r="A118" s="72" t="s">
        <v>8</v>
      </c>
      <c r="B118" s="72"/>
      <c r="C118" s="23">
        <f>C55+C56</f>
        <v>704671493.52</v>
      </c>
      <c r="D118" s="23">
        <f>D55+D56</f>
        <v>546756229.76</v>
      </c>
      <c r="E118" s="23">
        <f>E55+E56</f>
        <v>441132944.15</v>
      </c>
      <c r="F118" s="24">
        <f>D118/C118*100</f>
        <v>77.59022960171468</v>
      </c>
      <c r="G118" s="25">
        <f>D118/E118*100</f>
        <v>123.94364034940102</v>
      </c>
    </row>
    <row r="119" spans="1:7" ht="15">
      <c r="A119" s="77"/>
      <c r="B119" s="77"/>
      <c r="C119" s="78"/>
      <c r="D119" s="78"/>
      <c r="E119" s="78"/>
      <c r="F119" s="28"/>
      <c r="G119" s="79"/>
    </row>
    <row r="120" spans="1:7" ht="15">
      <c r="A120" s="120" t="s">
        <v>9</v>
      </c>
      <c r="B120" s="121"/>
      <c r="C120" s="121"/>
      <c r="D120" s="121"/>
      <c r="E120" s="121"/>
      <c r="F120" s="121"/>
      <c r="G120" s="122"/>
    </row>
    <row r="121" spans="1:7" s="4" customFormat="1" ht="17.25" customHeight="1">
      <c r="A121" s="80" t="s">
        <v>10</v>
      </c>
      <c r="B121" s="80"/>
      <c r="C121" s="81">
        <v>42512329.55</v>
      </c>
      <c r="D121" s="82">
        <v>34990064.11</v>
      </c>
      <c r="E121" s="83">
        <v>30360069.07</v>
      </c>
      <c r="F121" s="84">
        <f aca="true" t="shared" si="4" ref="F121:F173">D121/C121*100</f>
        <v>82.30568515152095</v>
      </c>
      <c r="G121" s="85">
        <f aca="true" t="shared" si="5" ref="G121:G173">D121/E121*100</f>
        <v>115.2502783485927</v>
      </c>
    </row>
    <row r="122" spans="1:7" s="2" customFormat="1" ht="15" customHeight="1">
      <c r="A122" s="38" t="s">
        <v>11</v>
      </c>
      <c r="B122" s="38"/>
      <c r="C122" s="86">
        <v>31894870</v>
      </c>
      <c r="D122" s="87">
        <v>27518158</v>
      </c>
      <c r="E122" s="88">
        <v>22518787.44</v>
      </c>
      <c r="F122" s="84">
        <f t="shared" si="4"/>
        <v>86.27769293306416</v>
      </c>
      <c r="G122" s="85">
        <f t="shared" si="5"/>
        <v>122.20088702964371</v>
      </c>
    </row>
    <row r="123" spans="1:7" ht="14.25" customHeight="1">
      <c r="A123" s="89" t="s">
        <v>35</v>
      </c>
      <c r="B123" s="89"/>
      <c r="C123" s="90">
        <v>1206021</v>
      </c>
      <c r="D123" s="87">
        <v>976870.01</v>
      </c>
      <c r="E123" s="88">
        <v>745600.22</v>
      </c>
      <c r="F123" s="84">
        <f t="shared" si="4"/>
        <v>80.99941957892939</v>
      </c>
      <c r="G123" s="85">
        <f t="shared" si="5"/>
        <v>131.01793478548063</v>
      </c>
    </row>
    <row r="124" spans="1:7" ht="14.25" customHeight="1">
      <c r="A124" s="89" t="s">
        <v>12</v>
      </c>
      <c r="B124" s="89"/>
      <c r="C124" s="90">
        <f>C121-C122-C123</f>
        <v>9411438.549999997</v>
      </c>
      <c r="D124" s="88">
        <f>D121-D122-D123</f>
        <v>6495036.1</v>
      </c>
      <c r="E124" s="88">
        <f>E121-E122-E123</f>
        <v>7095681.409999999</v>
      </c>
      <c r="F124" s="84">
        <f t="shared" si="4"/>
        <v>69.01215011386333</v>
      </c>
      <c r="G124" s="85">
        <f t="shared" si="5"/>
        <v>91.53505808260351</v>
      </c>
    </row>
    <row r="125" spans="1:7" s="7" customFormat="1" ht="15.75" customHeight="1">
      <c r="A125" s="91" t="s">
        <v>57</v>
      </c>
      <c r="B125" s="91"/>
      <c r="C125" s="92">
        <v>1900</v>
      </c>
      <c r="D125" s="93">
        <v>1425</v>
      </c>
      <c r="E125" s="94">
        <v>2100</v>
      </c>
      <c r="F125" s="84">
        <f t="shared" si="4"/>
        <v>75</v>
      </c>
      <c r="G125" s="85">
        <f t="shared" si="5"/>
        <v>67.85714285714286</v>
      </c>
    </row>
    <row r="126" spans="1:7" s="4" customFormat="1" ht="12.75" customHeight="1">
      <c r="A126" s="80" t="s">
        <v>53</v>
      </c>
      <c r="B126" s="80"/>
      <c r="C126" s="81">
        <v>1259300</v>
      </c>
      <c r="D126" s="82">
        <v>1156000</v>
      </c>
      <c r="E126" s="83">
        <v>1229480</v>
      </c>
      <c r="F126" s="84">
        <f t="shared" si="4"/>
        <v>91.79703009608514</v>
      </c>
      <c r="G126" s="85">
        <f t="shared" si="5"/>
        <v>94.02348960536162</v>
      </c>
    </row>
    <row r="127" spans="1:7" ht="15">
      <c r="A127" s="89" t="s">
        <v>54</v>
      </c>
      <c r="B127" s="89"/>
      <c r="C127" s="90"/>
      <c r="D127" s="88"/>
      <c r="E127" s="88"/>
      <c r="F127" s="84"/>
      <c r="G127" s="85"/>
    </row>
    <row r="128" spans="1:7" s="7" customFormat="1" ht="15" customHeight="1">
      <c r="A128" s="91" t="s">
        <v>57</v>
      </c>
      <c r="B128" s="91"/>
      <c r="C128" s="92">
        <v>1259300</v>
      </c>
      <c r="D128" s="93">
        <v>1156000</v>
      </c>
      <c r="E128" s="94">
        <v>1229480</v>
      </c>
      <c r="F128" s="84">
        <f t="shared" si="4"/>
        <v>91.79703009608514</v>
      </c>
      <c r="G128" s="85">
        <f t="shared" si="5"/>
        <v>94.02348960536162</v>
      </c>
    </row>
    <row r="129" spans="1:7" s="4" customFormat="1" ht="19.5" customHeight="1">
      <c r="A129" s="80" t="s">
        <v>37</v>
      </c>
      <c r="B129" s="80"/>
      <c r="C129" s="95">
        <v>12101173</v>
      </c>
      <c r="D129" s="96">
        <v>7412977.85</v>
      </c>
      <c r="E129" s="83">
        <v>4063189.55</v>
      </c>
      <c r="F129" s="84">
        <f t="shared" si="4"/>
        <v>61.25834123683712</v>
      </c>
      <c r="G129" s="85">
        <f t="shared" si="5"/>
        <v>182.44233400334474</v>
      </c>
    </row>
    <row r="130" spans="1:7" s="2" customFormat="1" ht="15">
      <c r="A130" s="38" t="s">
        <v>68</v>
      </c>
      <c r="B130" s="38"/>
      <c r="C130" s="97">
        <v>1682600</v>
      </c>
      <c r="D130" s="97">
        <v>1466991.61</v>
      </c>
      <c r="E130" s="88">
        <v>1559702.8</v>
      </c>
      <c r="F130" s="84">
        <f t="shared" si="4"/>
        <v>87.18599845477239</v>
      </c>
      <c r="G130" s="85">
        <f t="shared" si="5"/>
        <v>94.05584256180089</v>
      </c>
    </row>
    <row r="131" spans="1:7" s="2" customFormat="1" ht="15">
      <c r="A131" s="91" t="s">
        <v>55</v>
      </c>
      <c r="B131" s="38"/>
      <c r="C131" s="98">
        <v>0</v>
      </c>
      <c r="D131" s="98">
        <v>0</v>
      </c>
      <c r="E131" s="88">
        <v>95000</v>
      </c>
      <c r="F131" s="84"/>
      <c r="G131" s="85">
        <f t="shared" si="5"/>
        <v>0</v>
      </c>
    </row>
    <row r="132" spans="1:7" s="4" customFormat="1" ht="12.75" customHeight="1">
      <c r="A132" s="80" t="s">
        <v>13</v>
      </c>
      <c r="B132" s="80"/>
      <c r="C132" s="99">
        <f>C133+C136+C138+C135</f>
        <v>69969835.15</v>
      </c>
      <c r="D132" s="99">
        <f>D133+D136+D138+D135</f>
        <v>49597348.989999995</v>
      </c>
      <c r="E132" s="83">
        <f>E133+E136+E138</f>
        <v>30000646.080000002</v>
      </c>
      <c r="F132" s="84">
        <f t="shared" si="4"/>
        <v>70.88390144649354</v>
      </c>
      <c r="G132" s="85">
        <f t="shared" si="5"/>
        <v>165.32093628164955</v>
      </c>
    </row>
    <row r="133" spans="1:7" ht="12.75" customHeight="1">
      <c r="A133" s="89" t="s">
        <v>59</v>
      </c>
      <c r="B133" s="89"/>
      <c r="C133" s="86">
        <v>23650663.15</v>
      </c>
      <c r="D133" s="87">
        <v>18435315.85</v>
      </c>
      <c r="E133" s="88">
        <v>4642873.03</v>
      </c>
      <c r="F133" s="84">
        <f t="shared" si="4"/>
        <v>77.94840987365718</v>
      </c>
      <c r="G133" s="85">
        <f t="shared" si="5"/>
        <v>397.0669826824879</v>
      </c>
    </row>
    <row r="134" spans="1:7" s="7" customFormat="1" ht="12" customHeight="1">
      <c r="A134" s="91" t="s">
        <v>55</v>
      </c>
      <c r="B134" s="91"/>
      <c r="C134" s="92">
        <v>23357663.15</v>
      </c>
      <c r="D134" s="93">
        <v>18171019.6</v>
      </c>
      <c r="E134" s="94">
        <v>4179266</v>
      </c>
      <c r="F134" s="84">
        <f t="shared" si="4"/>
        <v>77.7946812714439</v>
      </c>
      <c r="G134" s="85">
        <f t="shared" si="5"/>
        <v>434.7897358052826</v>
      </c>
    </row>
    <row r="135" spans="1:7" ht="15">
      <c r="A135" s="89" t="s">
        <v>173</v>
      </c>
      <c r="B135" s="89"/>
      <c r="C135" s="86">
        <v>800000</v>
      </c>
      <c r="D135" s="87">
        <v>265349.91</v>
      </c>
      <c r="E135" s="88">
        <v>0</v>
      </c>
      <c r="F135" s="84">
        <f t="shared" si="4"/>
        <v>33.168738749999996</v>
      </c>
      <c r="G135" s="85"/>
    </row>
    <row r="136" spans="1:7" ht="13.5" customHeight="1">
      <c r="A136" s="89" t="s">
        <v>58</v>
      </c>
      <c r="B136" s="89"/>
      <c r="C136" s="86">
        <v>45061172</v>
      </c>
      <c r="D136" s="87">
        <v>30567677.09</v>
      </c>
      <c r="E136" s="88">
        <v>25301672.39</v>
      </c>
      <c r="F136" s="84">
        <f t="shared" si="4"/>
        <v>67.83595661914875</v>
      </c>
      <c r="G136" s="85">
        <f t="shared" si="5"/>
        <v>120.81287204588614</v>
      </c>
    </row>
    <row r="137" spans="1:7" s="7" customFormat="1" ht="15" customHeight="1">
      <c r="A137" s="91" t="s">
        <v>55</v>
      </c>
      <c r="B137" s="91"/>
      <c r="C137" s="92">
        <v>9958000</v>
      </c>
      <c r="D137" s="93">
        <v>8478510</v>
      </c>
      <c r="E137" s="94">
        <v>5623476</v>
      </c>
      <c r="F137" s="84">
        <f t="shared" si="4"/>
        <v>85.14269933721631</v>
      </c>
      <c r="G137" s="85">
        <f t="shared" si="5"/>
        <v>150.7699152623751</v>
      </c>
    </row>
    <row r="138" spans="1:7" ht="15">
      <c r="A138" s="89" t="s">
        <v>65</v>
      </c>
      <c r="B138" s="89"/>
      <c r="C138" s="90">
        <v>458000</v>
      </c>
      <c r="D138" s="88">
        <v>329006.14</v>
      </c>
      <c r="E138" s="88">
        <v>56100.66</v>
      </c>
      <c r="F138" s="84">
        <f t="shared" si="4"/>
        <v>71.8354017467249</v>
      </c>
      <c r="G138" s="85">
        <f t="shared" si="5"/>
        <v>586.4568081730232</v>
      </c>
    </row>
    <row r="139" spans="1:7" ht="15" hidden="1">
      <c r="A139" s="89"/>
      <c r="B139" s="89"/>
      <c r="C139" s="90"/>
      <c r="D139" s="88"/>
      <c r="E139" s="88"/>
      <c r="F139" s="84" t="e">
        <f t="shared" si="4"/>
        <v>#DIV/0!</v>
      </c>
      <c r="G139" s="85" t="e">
        <f t="shared" si="5"/>
        <v>#DIV/0!</v>
      </c>
    </row>
    <row r="140" spans="1:7" s="4" customFormat="1" ht="18" customHeight="1">
      <c r="A140" s="80" t="s">
        <v>14</v>
      </c>
      <c r="B140" s="80"/>
      <c r="C140" s="99">
        <f>C141+C143+C145</f>
        <v>48991996.87</v>
      </c>
      <c r="D140" s="83">
        <f>D141+D143+D145</f>
        <v>21155762.61</v>
      </c>
      <c r="E140" s="83">
        <f>E141+E143+E145</f>
        <v>1873204.31</v>
      </c>
      <c r="F140" s="84">
        <f t="shared" si="4"/>
        <v>43.18207862834557</v>
      </c>
      <c r="G140" s="85">
        <f t="shared" si="5"/>
        <v>1129.388956509501</v>
      </c>
    </row>
    <row r="141" spans="1:7" ht="15.75" customHeight="1">
      <c r="A141" s="89" t="s">
        <v>15</v>
      </c>
      <c r="B141" s="89"/>
      <c r="C141" s="86">
        <v>3297809</v>
      </c>
      <c r="D141" s="87">
        <v>0</v>
      </c>
      <c r="E141" s="88">
        <v>1831914</v>
      </c>
      <c r="F141" s="84">
        <f t="shared" si="4"/>
        <v>0</v>
      </c>
      <c r="G141" s="85">
        <f t="shared" si="5"/>
        <v>0</v>
      </c>
    </row>
    <row r="142" spans="1:7" s="7" customFormat="1" ht="15.75" customHeight="1">
      <c r="A142" s="91" t="s">
        <v>56</v>
      </c>
      <c r="B142" s="91"/>
      <c r="C142" s="92">
        <v>3297809</v>
      </c>
      <c r="D142" s="93">
        <v>0</v>
      </c>
      <c r="E142" s="94">
        <v>1831914</v>
      </c>
      <c r="F142" s="84">
        <f t="shared" si="4"/>
        <v>0</v>
      </c>
      <c r="G142" s="85">
        <f t="shared" si="5"/>
        <v>0</v>
      </c>
    </row>
    <row r="143" spans="1:7" ht="16.5" customHeight="1">
      <c r="A143" s="89" t="s">
        <v>16</v>
      </c>
      <c r="B143" s="89"/>
      <c r="C143" s="86">
        <v>11972033.37</v>
      </c>
      <c r="D143" s="87">
        <v>10863880.61</v>
      </c>
      <c r="E143" s="88">
        <v>41290.31</v>
      </c>
      <c r="F143" s="84">
        <f t="shared" si="4"/>
        <v>90.74382165708916</v>
      </c>
      <c r="G143" s="85">
        <f t="shared" si="5"/>
        <v>26310.968868967073</v>
      </c>
    </row>
    <row r="144" spans="1:7" ht="16.5" customHeight="1">
      <c r="A144" s="91" t="s">
        <v>56</v>
      </c>
      <c r="B144" s="89"/>
      <c r="C144" s="92">
        <v>5677233.37</v>
      </c>
      <c r="D144" s="93">
        <v>4925591.21</v>
      </c>
      <c r="E144" s="94">
        <v>0</v>
      </c>
      <c r="F144" s="84">
        <f t="shared" si="4"/>
        <v>86.76041460666606</v>
      </c>
      <c r="G144" s="85"/>
    </row>
    <row r="145" spans="1:7" ht="15">
      <c r="A145" s="89" t="s">
        <v>41</v>
      </c>
      <c r="B145" s="89"/>
      <c r="C145" s="86">
        <v>33722154.5</v>
      </c>
      <c r="D145" s="87">
        <v>10291882</v>
      </c>
      <c r="E145" s="88">
        <v>0</v>
      </c>
      <c r="F145" s="84">
        <f t="shared" si="4"/>
        <v>30.51964547520236</v>
      </c>
      <c r="G145" s="85"/>
    </row>
    <row r="146" spans="1:7" s="7" customFormat="1" ht="12.75" customHeight="1">
      <c r="A146" s="91" t="s">
        <v>56</v>
      </c>
      <c r="B146" s="91"/>
      <c r="C146" s="100">
        <v>10932354.5</v>
      </c>
      <c r="D146" s="94">
        <v>10291882</v>
      </c>
      <c r="E146" s="94">
        <v>0</v>
      </c>
      <c r="F146" s="84">
        <f t="shared" si="4"/>
        <v>94.14149532015267</v>
      </c>
      <c r="G146" s="85"/>
    </row>
    <row r="147" spans="1:7" ht="15" hidden="1">
      <c r="A147" s="89" t="s">
        <v>69</v>
      </c>
      <c r="B147" s="89"/>
      <c r="C147" s="90"/>
      <c r="D147" s="88"/>
      <c r="E147" s="88"/>
      <c r="F147" s="84" t="e">
        <f t="shared" si="4"/>
        <v>#DIV/0!</v>
      </c>
      <c r="G147" s="85" t="e">
        <f t="shared" si="5"/>
        <v>#DIV/0!</v>
      </c>
    </row>
    <row r="148" spans="1:7" s="4" customFormat="1" ht="18.75" customHeight="1">
      <c r="A148" s="80" t="s">
        <v>115</v>
      </c>
      <c r="B148" s="80"/>
      <c r="C148" s="101">
        <v>600000</v>
      </c>
      <c r="D148" s="83">
        <v>205902</v>
      </c>
      <c r="E148" s="83">
        <v>233918.6</v>
      </c>
      <c r="F148" s="84">
        <f t="shared" si="4"/>
        <v>34.317</v>
      </c>
      <c r="G148" s="85">
        <f t="shared" si="5"/>
        <v>88.02292763380082</v>
      </c>
    </row>
    <row r="149" spans="1:7" s="4" customFormat="1" ht="13.5" customHeight="1">
      <c r="A149" s="80" t="s">
        <v>17</v>
      </c>
      <c r="B149" s="80"/>
      <c r="C149" s="81">
        <v>431486755.63</v>
      </c>
      <c r="D149" s="82">
        <v>343780382.75</v>
      </c>
      <c r="E149" s="83">
        <v>279763325.29</v>
      </c>
      <c r="F149" s="84">
        <f t="shared" si="4"/>
        <v>79.67344959361668</v>
      </c>
      <c r="G149" s="85">
        <f t="shared" si="5"/>
        <v>122.88257669000771</v>
      </c>
    </row>
    <row r="150" spans="1:7" ht="14.25" customHeight="1">
      <c r="A150" s="89" t="s">
        <v>11</v>
      </c>
      <c r="B150" s="89"/>
      <c r="C150" s="86">
        <v>4491288.58</v>
      </c>
      <c r="D150" s="87">
        <v>3830148.41</v>
      </c>
      <c r="E150" s="88">
        <v>7044304.24</v>
      </c>
      <c r="F150" s="84">
        <f t="shared" si="4"/>
        <v>85.27949923004057</v>
      </c>
      <c r="G150" s="85">
        <f t="shared" si="5"/>
        <v>54.372274102686966</v>
      </c>
    </row>
    <row r="151" spans="1:7" s="2" customFormat="1" ht="18" customHeight="1">
      <c r="A151" s="38" t="s">
        <v>70</v>
      </c>
      <c r="B151" s="38"/>
      <c r="C151" s="102">
        <v>342300630.06</v>
      </c>
      <c r="D151" s="88">
        <v>263265383.26</v>
      </c>
      <c r="E151" s="88">
        <v>270562759.42</v>
      </c>
      <c r="F151" s="84">
        <f t="shared" si="4"/>
        <v>76.9105751321152</v>
      </c>
      <c r="G151" s="85">
        <f t="shared" si="5"/>
        <v>97.30288966018706</v>
      </c>
    </row>
    <row r="152" spans="1:7" ht="15" hidden="1">
      <c r="A152" s="89" t="s">
        <v>62</v>
      </c>
      <c r="B152" s="89"/>
      <c r="C152" s="90">
        <v>37.9</v>
      </c>
      <c r="D152" s="88">
        <v>0</v>
      </c>
      <c r="E152" s="88">
        <v>0</v>
      </c>
      <c r="F152" s="84">
        <f t="shared" si="4"/>
        <v>0</v>
      </c>
      <c r="G152" s="85" t="e">
        <f t="shared" si="5"/>
        <v>#DIV/0!</v>
      </c>
    </row>
    <row r="153" spans="1:7" s="4" customFormat="1" ht="13.5" customHeight="1">
      <c r="A153" s="80" t="s">
        <v>60</v>
      </c>
      <c r="B153" s="80"/>
      <c r="C153" s="81">
        <v>54741685.19</v>
      </c>
      <c r="D153" s="82">
        <v>49687470.72</v>
      </c>
      <c r="E153" s="83">
        <v>37174337.88</v>
      </c>
      <c r="F153" s="84">
        <f t="shared" si="4"/>
        <v>90.76715586584959</v>
      </c>
      <c r="G153" s="85">
        <f t="shared" si="5"/>
        <v>133.6606744157564</v>
      </c>
    </row>
    <row r="154" spans="1:7" s="2" customFormat="1" ht="15" customHeight="1">
      <c r="A154" s="38" t="s">
        <v>71</v>
      </c>
      <c r="B154" s="38"/>
      <c r="C154" s="102">
        <v>30325327.08</v>
      </c>
      <c r="D154" s="88">
        <v>29580840.08</v>
      </c>
      <c r="E154" s="88">
        <v>26666189.86</v>
      </c>
      <c r="F154" s="84">
        <f t="shared" si="4"/>
        <v>97.54499927392044</v>
      </c>
      <c r="G154" s="85">
        <f t="shared" si="5"/>
        <v>110.93013375852414</v>
      </c>
    </row>
    <row r="155" spans="1:7" s="2" customFormat="1" ht="15" hidden="1">
      <c r="A155" s="38" t="s">
        <v>63</v>
      </c>
      <c r="B155" s="38"/>
      <c r="C155" s="102"/>
      <c r="D155" s="88"/>
      <c r="E155" s="88"/>
      <c r="F155" s="84" t="e">
        <f t="shared" si="4"/>
        <v>#DIV/0!</v>
      </c>
      <c r="G155" s="85" t="e">
        <f t="shared" si="5"/>
        <v>#DIV/0!</v>
      </c>
    </row>
    <row r="156" spans="1:7" s="12" customFormat="1" ht="16.5" customHeight="1">
      <c r="A156" s="103" t="s">
        <v>55</v>
      </c>
      <c r="B156" s="103"/>
      <c r="C156" s="92">
        <v>21526358.11</v>
      </c>
      <c r="D156" s="93">
        <v>18313634.4</v>
      </c>
      <c r="E156" s="94">
        <v>10508148.02</v>
      </c>
      <c r="F156" s="84">
        <f t="shared" si="4"/>
        <v>85.07539596998741</v>
      </c>
      <c r="G156" s="85">
        <f t="shared" si="5"/>
        <v>174.2803238510148</v>
      </c>
    </row>
    <row r="157" spans="1:7" s="4" customFormat="1" ht="17.25" customHeight="1">
      <c r="A157" s="80" t="s">
        <v>18</v>
      </c>
      <c r="B157" s="80"/>
      <c r="C157" s="99">
        <f>C158+C159+C162+C164</f>
        <v>20535338.23</v>
      </c>
      <c r="D157" s="83">
        <f>D158+D159+D162+D164</f>
        <v>19777165.259999998</v>
      </c>
      <c r="E157" s="83">
        <f>E158+E159+E162+E164</f>
        <v>12584681.35</v>
      </c>
      <c r="F157" s="84">
        <f t="shared" si="4"/>
        <v>96.3079596668518</v>
      </c>
      <c r="G157" s="85">
        <f t="shared" si="5"/>
        <v>157.15268992488237</v>
      </c>
    </row>
    <row r="158" spans="1:7" ht="15" customHeight="1">
      <c r="A158" s="89" t="s">
        <v>19</v>
      </c>
      <c r="B158" s="89"/>
      <c r="C158" s="86">
        <v>160000</v>
      </c>
      <c r="D158" s="87">
        <v>147550.31</v>
      </c>
      <c r="E158" s="88">
        <v>106830.68</v>
      </c>
      <c r="F158" s="84">
        <f t="shared" si="4"/>
        <v>92.21894375</v>
      </c>
      <c r="G158" s="85">
        <f t="shared" si="5"/>
        <v>138.116044941397</v>
      </c>
    </row>
    <row r="159" spans="1:7" ht="17.25" customHeight="1">
      <c r="A159" s="89" t="s">
        <v>20</v>
      </c>
      <c r="B159" s="89"/>
      <c r="C159" s="86">
        <v>13633721.5</v>
      </c>
      <c r="D159" s="87">
        <v>13031645.7</v>
      </c>
      <c r="E159" s="88">
        <v>11151107.47</v>
      </c>
      <c r="F159" s="84">
        <f t="shared" si="4"/>
        <v>95.58392182207916</v>
      </c>
      <c r="G159" s="85">
        <f t="shared" si="5"/>
        <v>116.8641386970688</v>
      </c>
    </row>
    <row r="160" spans="1:7" ht="15.75" customHeight="1" hidden="1">
      <c r="A160" s="89" t="s">
        <v>54</v>
      </c>
      <c r="B160" s="89"/>
      <c r="C160" s="90"/>
      <c r="D160" s="88"/>
      <c r="E160" s="88"/>
      <c r="F160" s="84" t="e">
        <f t="shared" si="4"/>
        <v>#DIV/0!</v>
      </c>
      <c r="G160" s="85" t="e">
        <f t="shared" si="5"/>
        <v>#DIV/0!</v>
      </c>
    </row>
    <row r="161" spans="1:7" ht="0.75" customHeight="1" hidden="1">
      <c r="A161" s="104" t="s">
        <v>55</v>
      </c>
      <c r="B161" s="104"/>
      <c r="C161" s="90"/>
      <c r="D161" s="88"/>
      <c r="E161" s="105"/>
      <c r="F161" s="84" t="e">
        <f t="shared" si="4"/>
        <v>#DIV/0!</v>
      </c>
      <c r="G161" s="85" t="e">
        <f t="shared" si="5"/>
        <v>#DIV/0!</v>
      </c>
    </row>
    <row r="162" spans="1:7" ht="14.25" customHeight="1">
      <c r="A162" s="89" t="s">
        <v>38</v>
      </c>
      <c r="B162" s="89"/>
      <c r="C162" s="86">
        <v>6521616.73</v>
      </c>
      <c r="D162" s="87">
        <v>6450169.25</v>
      </c>
      <c r="E162" s="88">
        <v>1226961.2</v>
      </c>
      <c r="F162" s="84">
        <f t="shared" si="4"/>
        <v>98.90445141200439</v>
      </c>
      <c r="G162" s="85">
        <f t="shared" si="5"/>
        <v>525.7027891346523</v>
      </c>
    </row>
    <row r="163" spans="1:7" ht="15" customHeight="1" hidden="1">
      <c r="A163" s="104" t="s">
        <v>55</v>
      </c>
      <c r="B163" s="104"/>
      <c r="C163" s="90"/>
      <c r="D163" s="88"/>
      <c r="E163" s="105"/>
      <c r="F163" s="84" t="e">
        <f t="shared" si="4"/>
        <v>#DIV/0!</v>
      </c>
      <c r="G163" s="85" t="e">
        <f t="shared" si="5"/>
        <v>#DIV/0!</v>
      </c>
    </row>
    <row r="164" spans="1:7" ht="15" customHeight="1">
      <c r="A164" s="89" t="s">
        <v>83</v>
      </c>
      <c r="B164" s="89"/>
      <c r="C164" s="86">
        <v>220000</v>
      </c>
      <c r="D164" s="87">
        <v>147800</v>
      </c>
      <c r="E164" s="88">
        <v>99782</v>
      </c>
      <c r="F164" s="84">
        <f t="shared" si="4"/>
        <v>67.18181818181819</v>
      </c>
      <c r="G164" s="85">
        <f t="shared" si="5"/>
        <v>148.12290793930768</v>
      </c>
    </row>
    <row r="165" spans="1:7" s="4" customFormat="1" ht="13.5" customHeight="1">
      <c r="A165" s="80" t="s">
        <v>48</v>
      </c>
      <c r="B165" s="80"/>
      <c r="C165" s="81">
        <v>6663651</v>
      </c>
      <c r="D165" s="82">
        <v>3049073.35</v>
      </c>
      <c r="E165" s="83">
        <v>750000</v>
      </c>
      <c r="F165" s="84">
        <f t="shared" si="4"/>
        <v>45.75679833772807</v>
      </c>
      <c r="G165" s="85">
        <f t="shared" si="5"/>
        <v>406.5431133333333</v>
      </c>
    </row>
    <row r="166" spans="1:7" ht="15.75" customHeight="1">
      <c r="A166" s="89" t="s">
        <v>70</v>
      </c>
      <c r="B166" s="89"/>
      <c r="C166" s="90">
        <v>6638651</v>
      </c>
      <c r="D166" s="88">
        <v>3024073.35</v>
      </c>
      <c r="E166" s="88">
        <v>750000</v>
      </c>
      <c r="F166" s="84">
        <f t="shared" si="4"/>
        <v>45.55252791568648</v>
      </c>
      <c r="G166" s="85">
        <f t="shared" si="5"/>
        <v>403.20977999999997</v>
      </c>
    </row>
    <row r="167" spans="1:7" s="4" customFormat="1" ht="15" customHeight="1">
      <c r="A167" s="106" t="s">
        <v>21</v>
      </c>
      <c r="B167" s="106"/>
      <c r="C167" s="99">
        <f>C168+C169+C170</f>
        <v>46703014</v>
      </c>
      <c r="D167" s="83">
        <f>D168+D169+D170</f>
        <v>40584265</v>
      </c>
      <c r="E167" s="83">
        <f>E168+E169+E170</f>
        <v>36292300</v>
      </c>
      <c r="F167" s="84">
        <f t="shared" si="4"/>
        <v>86.8985993066743</v>
      </c>
      <c r="G167" s="85">
        <f t="shared" si="5"/>
        <v>111.82610360875447</v>
      </c>
    </row>
    <row r="168" spans="1:7" s="17" customFormat="1" ht="16.5" customHeight="1">
      <c r="A168" s="91" t="s">
        <v>61</v>
      </c>
      <c r="B168" s="91"/>
      <c r="C168" s="92">
        <v>21990700</v>
      </c>
      <c r="D168" s="93">
        <v>20180250</v>
      </c>
      <c r="E168" s="94">
        <v>20049900</v>
      </c>
      <c r="F168" s="84">
        <f t="shared" si="4"/>
        <v>91.76720158976295</v>
      </c>
      <c r="G168" s="85">
        <f t="shared" si="5"/>
        <v>100.65012793081263</v>
      </c>
    </row>
    <row r="169" spans="1:7" s="17" customFormat="1" ht="15">
      <c r="A169" s="91" t="s">
        <v>162</v>
      </c>
      <c r="B169" s="91"/>
      <c r="C169" s="92">
        <v>16908300</v>
      </c>
      <c r="D169" s="93">
        <v>13315480</v>
      </c>
      <c r="E169" s="94">
        <v>8662500</v>
      </c>
      <c r="F169" s="84">
        <f t="shared" si="4"/>
        <v>78.75114588693127</v>
      </c>
      <c r="G169" s="85">
        <f t="shared" si="5"/>
        <v>153.71405483405482</v>
      </c>
    </row>
    <row r="170" spans="1:7" s="17" customFormat="1" ht="15">
      <c r="A170" s="91" t="s">
        <v>120</v>
      </c>
      <c r="B170" s="91"/>
      <c r="C170" s="92">
        <v>7804014</v>
      </c>
      <c r="D170" s="93">
        <v>7088535</v>
      </c>
      <c r="E170" s="94">
        <v>7579900</v>
      </c>
      <c r="F170" s="84">
        <f t="shared" si="4"/>
        <v>90.83191034767492</v>
      </c>
      <c r="G170" s="85">
        <f t="shared" si="5"/>
        <v>93.51752661644612</v>
      </c>
    </row>
    <row r="171" spans="1:9" s="5" customFormat="1" ht="16.5" customHeight="1">
      <c r="A171" s="72" t="s">
        <v>22</v>
      </c>
      <c r="B171" s="72"/>
      <c r="C171" s="107">
        <f>C121+C126+C129+C132+C140+C149+C153+C157+C165+C167+C148</f>
        <v>735565078.6200001</v>
      </c>
      <c r="D171" s="107">
        <f>D121+D126+D129+D132+D140+D149+D153+D157+D165+D167+D148</f>
        <v>571396412.64</v>
      </c>
      <c r="E171" s="107">
        <f>E121+E126+E129+E132+E140+E149+E153+E157+E165+E167+E148</f>
        <v>434325152.13000005</v>
      </c>
      <c r="F171" s="108">
        <f t="shared" si="4"/>
        <v>77.68128602733583</v>
      </c>
      <c r="G171" s="109">
        <f t="shared" si="5"/>
        <v>131.55959534873367</v>
      </c>
      <c r="H171" s="15"/>
      <c r="I171" s="15"/>
    </row>
    <row r="172" spans="1:7" ht="15" hidden="1">
      <c r="A172" s="89" t="s">
        <v>54</v>
      </c>
      <c r="B172" s="89"/>
      <c r="C172" s="110"/>
      <c r="D172" s="88"/>
      <c r="E172" s="88"/>
      <c r="F172" s="84" t="e">
        <f t="shared" si="4"/>
        <v>#DIV/0!</v>
      </c>
      <c r="G172" s="85" t="e">
        <f t="shared" si="5"/>
        <v>#DIV/0!</v>
      </c>
    </row>
    <row r="173" spans="1:7" ht="12.75" customHeight="1">
      <c r="A173" s="104" t="s">
        <v>55</v>
      </c>
      <c r="B173" s="104"/>
      <c r="C173" s="94">
        <f>C125+C128+C134+C137+C142+C146+C156+C161+C163+C167+C131+C144</f>
        <v>122713632.13</v>
      </c>
      <c r="D173" s="94">
        <f>D125+D128+D134+D137+D142+D146+D156+D161+D163+D167+D131+D144</f>
        <v>101922327.21</v>
      </c>
      <c r="E173" s="94">
        <f>E125+E128+E134+E137+E142+E146+E156+E161+E163+E167+E131</f>
        <v>59761684.019999996</v>
      </c>
      <c r="F173" s="84">
        <f t="shared" si="4"/>
        <v>83.0570535977827</v>
      </c>
      <c r="G173" s="85">
        <f t="shared" si="5"/>
        <v>170.54795038220544</v>
      </c>
    </row>
    <row r="174" spans="1:7" ht="20.25" customHeight="1">
      <c r="A174" s="89" t="s">
        <v>24</v>
      </c>
      <c r="B174" s="89"/>
      <c r="C174" s="110">
        <f>C118-C171</f>
        <v>-30893585.100000143</v>
      </c>
      <c r="D174" s="88">
        <f>D118-D171</f>
        <v>-24640182.879999995</v>
      </c>
      <c r="E174" s="88">
        <f>E118-E171</f>
        <v>6807792.019999921</v>
      </c>
      <c r="F174" s="84"/>
      <c r="G174" s="85"/>
    </row>
    <row r="175" spans="1:7" ht="15">
      <c r="A175" s="111"/>
      <c r="B175" s="111"/>
      <c r="C175" s="112"/>
      <c r="D175" s="112"/>
      <c r="E175" s="112"/>
      <c r="F175" s="113"/>
      <c r="G175" s="114"/>
    </row>
    <row r="176" spans="1:7" s="3" customFormat="1" ht="15">
      <c r="A176" s="111" t="s">
        <v>108</v>
      </c>
      <c r="B176" s="111"/>
      <c r="C176" s="115"/>
      <c r="D176" s="112"/>
      <c r="E176" s="112"/>
      <c r="F176" s="123" t="s">
        <v>109</v>
      </c>
      <c r="G176" s="123"/>
    </row>
  </sheetData>
  <sheetProtection/>
  <mergeCells count="4">
    <mergeCell ref="A1:G1"/>
    <mergeCell ref="F2:G2"/>
    <mergeCell ref="A120:G120"/>
    <mergeCell ref="F176:G176"/>
  </mergeCells>
  <printOptions/>
  <pageMargins left="0.76" right="0.1968503937007874" top="0.3937007874015748" bottom="0.1968503937007874" header="0.35433070866141736" footer="0.1968503937007874"/>
  <pageSetup fitToHeight="3" horizontalDpi="600" verticalDpi="600" orientation="portrait" paperSize="9" scale="63" r:id="rId1"/>
  <rowBreaks count="2" manualBreakCount="2">
    <brk id="49" max="6" man="1"/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2019-12-09T13:25:17Z</cp:lastPrinted>
  <dcterms:created xsi:type="dcterms:W3CDTF">2006-03-13T07:15:44Z</dcterms:created>
  <dcterms:modified xsi:type="dcterms:W3CDTF">2019-12-09T13:25:18Z</dcterms:modified>
  <cp:category/>
  <cp:version/>
  <cp:contentType/>
  <cp:contentStatus/>
</cp:coreProperties>
</file>