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info1\Desktop\"/>
    </mc:Choice>
  </mc:AlternateContent>
  <bookViews>
    <workbookView xWindow="0" yWindow="0" windowWidth="20730" windowHeight="11760" tabRatio="50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оперативка!$A$2:$AK$289</definedName>
  </definedNames>
  <calcPr calcId="152511"/>
</workbook>
</file>

<file path=xl/calcChain.xml><?xml version="1.0" encoding="utf-8"?>
<calcChain xmlns="http://schemas.openxmlformats.org/spreadsheetml/2006/main">
  <c r="C111" i="1" l="1"/>
  <c r="C97" i="1" l="1"/>
  <c r="L80" i="1" l="1"/>
  <c r="AG101" i="1" l="1"/>
  <c r="AF101" i="1"/>
  <c r="AC101" i="1"/>
  <c r="AB101" i="1"/>
  <c r="C107" i="1" l="1"/>
  <c r="AD107" i="1"/>
  <c r="Z101" i="1" l="1"/>
  <c r="V101" i="1"/>
  <c r="X101" i="1" l="1"/>
  <c r="S101" i="1"/>
  <c r="O101" i="1"/>
  <c r="N101" i="1" l="1"/>
  <c r="Y101" i="1"/>
  <c r="Q101" i="1"/>
  <c r="R101" i="1"/>
  <c r="U101" i="1"/>
  <c r="T101" i="1"/>
  <c r="K93" i="1" l="1"/>
  <c r="J93" i="1"/>
  <c r="N92" i="1"/>
  <c r="C132" i="1" l="1"/>
  <c r="C135" i="1" s="1"/>
  <c r="P101" i="1"/>
  <c r="C134" i="1" l="1"/>
  <c r="F134" i="1"/>
  <c r="C100" i="1"/>
  <c r="C101" i="1" l="1"/>
  <c r="L91" i="1"/>
  <c r="K86" i="1" l="1"/>
  <c r="K92" i="1"/>
  <c r="J92" i="1"/>
  <c r="J86" i="1" l="1"/>
  <c r="K80" i="1"/>
  <c r="J80" i="1"/>
  <c r="K91" i="1"/>
  <c r="W86" i="1"/>
  <c r="C122" i="1" l="1"/>
  <c r="I93" i="1" l="1"/>
  <c r="H93" i="1"/>
  <c r="G93" i="1"/>
  <c r="F93" i="1"/>
  <c r="J91" i="1"/>
  <c r="I86" i="1" l="1"/>
  <c r="G86" i="1"/>
  <c r="Z82" i="1"/>
  <c r="Y82" i="1"/>
  <c r="W82" i="1"/>
  <c r="V82" i="1"/>
  <c r="R82" i="1"/>
  <c r="O82" i="1"/>
  <c r="M82" i="1"/>
  <c r="L82" i="1"/>
  <c r="L90" i="1" s="1"/>
  <c r="K82" i="1"/>
  <c r="K90" i="1" s="1"/>
  <c r="J82" i="1"/>
  <c r="J90" i="1" s="1"/>
  <c r="H82" i="1"/>
  <c r="I82" i="1"/>
  <c r="O86" i="1" l="1"/>
  <c r="O93" i="1"/>
  <c r="W93" i="1"/>
  <c r="Y91" i="1"/>
  <c r="Y90" i="1"/>
  <c r="O92" i="1"/>
  <c r="G110" i="1"/>
  <c r="C109" i="1"/>
  <c r="C108" i="1"/>
  <c r="C110" i="1" l="1"/>
  <c r="C124" i="1"/>
  <c r="N90" i="1" l="1"/>
  <c r="C117" i="1" l="1"/>
  <c r="C116" i="1"/>
  <c r="R93" i="1"/>
  <c r="R86" i="1"/>
  <c r="R90" i="1" s="1"/>
  <c r="M86" i="1"/>
  <c r="C88" i="1"/>
  <c r="C89" i="1"/>
  <c r="C85" i="1"/>
  <c r="O91" i="1"/>
  <c r="O90" i="1"/>
  <c r="Z80" i="1"/>
  <c r="Y80" i="1"/>
  <c r="W80" i="1"/>
  <c r="V80" i="1"/>
  <c r="R80" i="1"/>
  <c r="O80" i="1"/>
  <c r="N80" i="1"/>
  <c r="M80" i="1"/>
  <c r="I80" i="1"/>
  <c r="H80" i="1"/>
  <c r="G80" i="1"/>
  <c r="F80" i="1"/>
  <c r="G92" i="1"/>
  <c r="C114" i="1"/>
  <c r="C112" i="1"/>
  <c r="C95" i="1"/>
  <c r="C87" i="1"/>
  <c r="C84" i="1"/>
  <c r="C83" i="1"/>
  <c r="C78" i="1"/>
  <c r="C80" i="1" l="1"/>
  <c r="C93" i="1"/>
  <c r="Z91" i="1"/>
  <c r="Z90" i="1"/>
  <c r="F92" i="1" l="1"/>
  <c r="I92" i="1"/>
  <c r="H92" i="1" l="1"/>
  <c r="G91" i="1"/>
  <c r="I91" i="1"/>
  <c r="B92" i="1" l="1"/>
  <c r="M91" i="1" l="1"/>
  <c r="M90" i="1"/>
  <c r="V92" i="1"/>
  <c r="V90" i="1"/>
  <c r="W92" i="1"/>
  <c r="AE104" i="1" l="1"/>
  <c r="C104" i="1" l="1"/>
  <c r="I90" i="1" l="1"/>
  <c r="C82" i="1"/>
  <c r="W91" i="1"/>
  <c r="W90" i="1"/>
  <c r="G90" i="1" l="1"/>
  <c r="C86" i="1"/>
  <c r="C91" i="1"/>
  <c r="F91" i="1"/>
  <c r="F90" i="1"/>
  <c r="C90" i="1" l="1"/>
  <c r="H91" i="1"/>
  <c r="H90" i="1"/>
  <c r="B91" i="1" l="1"/>
  <c r="B90" i="1"/>
  <c r="AG136" i="1" l="1"/>
  <c r="AF136" i="1"/>
  <c r="AE136" i="1"/>
  <c r="AD136" i="1"/>
  <c r="AC136" i="1"/>
  <c r="AB136" i="1"/>
  <c r="M136" i="1"/>
  <c r="I136" i="1"/>
  <c r="F130" i="1"/>
  <c r="H130" i="1"/>
  <c r="G130" i="1"/>
  <c r="AH126" i="1"/>
  <c r="AH136" i="1" s="1"/>
  <c r="AA126" i="1"/>
  <c r="AA136" i="1" s="1"/>
  <c r="Z126" i="1"/>
  <c r="Z136" i="1" s="1"/>
  <c r="Z138" i="1" s="1"/>
  <c r="Y126" i="1"/>
  <c r="Y136" i="1" s="1"/>
  <c r="Y138" i="1" s="1"/>
  <c r="X126" i="1"/>
  <c r="X136" i="1" s="1"/>
  <c r="X138" i="1" s="1"/>
  <c r="W126" i="1"/>
  <c r="W136" i="1" s="1"/>
  <c r="V126" i="1"/>
  <c r="V136" i="1" s="1"/>
  <c r="V138" i="1" s="1"/>
  <c r="U126" i="1"/>
  <c r="U136" i="1" s="1"/>
  <c r="U138" i="1" s="1"/>
  <c r="T126" i="1"/>
  <c r="T136" i="1" s="1"/>
  <c r="T138" i="1" s="1"/>
  <c r="S126" i="1"/>
  <c r="S136" i="1" s="1"/>
  <c r="S138" i="1" s="1"/>
  <c r="R126" i="1"/>
  <c r="R136" i="1" s="1"/>
  <c r="R138" i="1" s="1"/>
  <c r="Q126" i="1"/>
  <c r="Q136" i="1" s="1"/>
  <c r="Q138" i="1" s="1"/>
  <c r="P126" i="1"/>
  <c r="P136" i="1" s="1"/>
  <c r="P138" i="1" s="1"/>
  <c r="O126" i="1"/>
  <c r="O136" i="1" s="1"/>
  <c r="O138" i="1" s="1"/>
  <c r="N126" i="1"/>
  <c r="N136" i="1" s="1"/>
  <c r="N138" i="1" s="1"/>
  <c r="L126" i="1"/>
  <c r="L136" i="1" s="1"/>
  <c r="K126" i="1"/>
  <c r="K136" i="1" s="1"/>
  <c r="J126" i="1"/>
  <c r="J136" i="1" s="1"/>
  <c r="H126" i="1"/>
  <c r="F126" i="1"/>
  <c r="G126" i="1"/>
  <c r="C121" i="1"/>
  <c r="C113" i="1"/>
  <c r="F136" i="1" l="1"/>
  <c r="F138" i="1" s="1"/>
  <c r="G136" i="1"/>
  <c r="G138" i="1" s="1"/>
  <c r="H136" i="1"/>
  <c r="H138" i="1" s="1"/>
  <c r="B130" i="1"/>
  <c r="B126" i="1"/>
  <c r="B136" i="1" l="1"/>
  <c r="B138" i="1" s="1"/>
  <c r="B131" i="1"/>
  <c r="B127" i="1" l="1"/>
  <c r="C128" i="1" l="1"/>
  <c r="C130" i="1" s="1"/>
  <c r="C131" i="1" l="1"/>
  <c r="C127" i="1" l="1"/>
  <c r="C126" i="1"/>
  <c r="C119" i="1"/>
  <c r="C120" i="1" s="1"/>
  <c r="C136" i="1" l="1"/>
  <c r="C138" i="1" s="1"/>
  <c r="C65" i="1"/>
  <c r="C64" i="1"/>
  <c r="C73" i="1" l="1"/>
  <c r="C43" i="1" l="1"/>
  <c r="C76" i="1" l="1"/>
  <c r="C75" i="1"/>
  <c r="C74" i="1"/>
  <c r="C72" i="1" l="1"/>
  <c r="C67" i="1" l="1"/>
  <c r="C68" i="1" s="1"/>
  <c r="C71" i="1" l="1"/>
  <c r="C54" i="1" l="1"/>
  <c r="C56" i="1" l="1"/>
  <c r="C57" i="1"/>
  <c r="C58" i="1"/>
  <c r="C59" i="1"/>
  <c r="C60" i="1"/>
  <c r="C62" i="1"/>
  <c r="C6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AH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AH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AH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AH22" i="1"/>
  <c r="F22" i="1"/>
  <c r="B22" i="1"/>
  <c r="V228" i="1" l="1"/>
  <c r="W228" i="1"/>
  <c r="U237" i="1" l="1"/>
  <c r="Q206" i="1" l="1"/>
  <c r="U228" i="1" l="1"/>
  <c r="M249" i="1" l="1"/>
  <c r="S252" i="1" l="1"/>
  <c r="C217" i="1"/>
  <c r="B252" i="1" l="1"/>
  <c r="V252" i="1" l="1"/>
  <c r="AH228" i="1" l="1"/>
  <c r="K252" i="1"/>
  <c r="U240" i="1"/>
  <c r="U206" i="1"/>
  <c r="Y252" i="1" l="1"/>
  <c r="L252" i="1"/>
  <c r="B237" i="1" l="1"/>
  <c r="C186" i="1"/>
  <c r="C188" i="1"/>
  <c r="C191" i="1"/>
  <c r="S206" i="1" l="1"/>
  <c r="H252" i="1"/>
  <c r="M252" i="1" l="1"/>
  <c r="F203" i="1" l="1"/>
  <c r="I206" i="1" l="1"/>
  <c r="N206" i="1"/>
  <c r="Y228" i="1" l="1"/>
  <c r="H249" i="1" l="1"/>
  <c r="V249" i="1" l="1"/>
  <c r="C248" i="1"/>
  <c r="C247" i="1"/>
  <c r="D247" i="1" s="1"/>
  <c r="O234" i="1"/>
  <c r="C249" i="1" l="1"/>
  <c r="D248" i="1"/>
  <c r="S203" i="1"/>
  <c r="X240" i="1" l="1"/>
  <c r="B249" i="1" l="1"/>
  <c r="D249" i="1" s="1"/>
  <c r="H228" i="1" l="1"/>
  <c r="X203" i="1"/>
  <c r="W243" i="1" l="1"/>
  <c r="O228" i="1" l="1"/>
  <c r="N237" i="1" l="1"/>
  <c r="R203" i="1"/>
  <c r="Y206" i="1"/>
  <c r="AH219" i="1" l="1"/>
  <c r="U219" i="1"/>
  <c r="U246" i="1"/>
  <c r="X228" i="1"/>
  <c r="Q219" i="1" l="1"/>
  <c r="P228" i="1" l="1"/>
  <c r="I234" i="1" l="1"/>
  <c r="N219" i="1" l="1"/>
  <c r="G228" i="1" l="1"/>
  <c r="I228" i="1" l="1"/>
  <c r="AH231" i="1" l="1"/>
  <c r="B234" i="1"/>
  <c r="P219" i="1" l="1"/>
  <c r="V203" i="1"/>
  <c r="V237" i="1" l="1"/>
  <c r="V240" i="1"/>
  <c r="B203" i="1"/>
  <c r="M228" i="1" l="1"/>
  <c r="X234" i="1"/>
  <c r="O219" i="1"/>
  <c r="S234" i="1"/>
  <c r="J203" i="1" l="1"/>
  <c r="J240" i="1"/>
  <c r="W219" i="1"/>
  <c r="K243" i="1" l="1"/>
  <c r="D225" i="1" l="1"/>
  <c r="G227" i="1"/>
  <c r="H227" i="1"/>
  <c r="I227" i="1"/>
  <c r="J227" i="1"/>
  <c r="K227" i="1"/>
  <c r="L227" i="1"/>
  <c r="M227" i="1"/>
  <c r="N227" i="1"/>
  <c r="P227" i="1"/>
  <c r="Q227" i="1"/>
  <c r="S227" i="1"/>
  <c r="T227" i="1"/>
  <c r="U227" i="1"/>
  <c r="V227" i="1"/>
  <c r="X227" i="1"/>
  <c r="Y227" i="1"/>
  <c r="AH227" i="1"/>
  <c r="F227" i="1"/>
  <c r="B227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AH218" i="1"/>
  <c r="D216" i="1"/>
  <c r="F218" i="1"/>
  <c r="B218" i="1"/>
  <c r="D192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AH194" i="1"/>
  <c r="F194" i="1"/>
  <c r="B194" i="1"/>
  <c r="C319" i="1" l="1"/>
  <c r="R219" i="1"/>
  <c r="K219" i="1" l="1"/>
  <c r="Y219" i="1" l="1"/>
  <c r="X219" i="1" l="1"/>
  <c r="V219" i="1" l="1"/>
  <c r="R243" i="1" l="1"/>
  <c r="T234" i="1" l="1"/>
  <c r="T240" i="1" l="1"/>
  <c r="G219" i="1"/>
  <c r="M240" i="1"/>
  <c r="R283" i="1" l="1"/>
  <c r="B224" i="1"/>
  <c r="B214" i="1" l="1"/>
  <c r="B215" i="1"/>
  <c r="B187" i="1" l="1"/>
  <c r="B181" i="1"/>
  <c r="B180" i="1"/>
  <c r="G224" i="1"/>
  <c r="H224" i="1"/>
  <c r="I224" i="1"/>
  <c r="J224" i="1"/>
  <c r="K224" i="1"/>
  <c r="L224" i="1"/>
  <c r="M224" i="1"/>
  <c r="N224" i="1"/>
  <c r="O224" i="1"/>
  <c r="P224" i="1"/>
  <c r="Q224" i="1"/>
  <c r="S224" i="1"/>
  <c r="T224" i="1"/>
  <c r="U224" i="1"/>
  <c r="V224" i="1"/>
  <c r="W224" i="1"/>
  <c r="X224" i="1"/>
  <c r="Y224" i="1"/>
  <c r="AH224" i="1"/>
  <c r="F224" i="1"/>
  <c r="H214" i="1"/>
  <c r="Y214" i="1" l="1"/>
  <c r="Y215" i="1"/>
  <c r="U214" i="1"/>
  <c r="U215" i="1"/>
  <c r="Q214" i="1"/>
  <c r="Q215" i="1"/>
  <c r="M214" i="1"/>
  <c r="M215" i="1"/>
  <c r="I214" i="1"/>
  <c r="I215" i="1"/>
  <c r="X214" i="1"/>
  <c r="X215" i="1"/>
  <c r="T214" i="1"/>
  <c r="T215" i="1"/>
  <c r="P214" i="1"/>
  <c r="P215" i="1"/>
  <c r="L214" i="1"/>
  <c r="L215" i="1"/>
  <c r="H215" i="1"/>
  <c r="F214" i="1"/>
  <c r="F215" i="1"/>
  <c r="W214" i="1"/>
  <c r="W215" i="1"/>
  <c r="S214" i="1"/>
  <c r="S215" i="1"/>
  <c r="O214" i="1"/>
  <c r="O215" i="1"/>
  <c r="K214" i="1"/>
  <c r="K215" i="1"/>
  <c r="G214" i="1"/>
  <c r="G215" i="1"/>
  <c r="AH214" i="1"/>
  <c r="AH215" i="1"/>
  <c r="V214" i="1"/>
  <c r="V215" i="1"/>
  <c r="R214" i="1"/>
  <c r="R215" i="1"/>
  <c r="N214" i="1"/>
  <c r="N215" i="1"/>
  <c r="J214" i="1"/>
  <c r="J215" i="1"/>
  <c r="F219" i="1"/>
  <c r="L240" i="1"/>
  <c r="Q240" i="1" l="1"/>
  <c r="I219" i="1" l="1"/>
  <c r="O199" i="1"/>
  <c r="AH181" i="1" l="1"/>
  <c r="Y181" i="1"/>
  <c r="X181" i="1"/>
  <c r="W181" i="1"/>
  <c r="V181" i="1"/>
  <c r="U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T180" i="1" l="1"/>
  <c r="T181" i="1"/>
  <c r="G187" i="1"/>
  <c r="G180" i="1"/>
  <c r="K187" i="1"/>
  <c r="K180" i="1"/>
  <c r="O187" i="1"/>
  <c r="O180" i="1"/>
  <c r="S187" i="1"/>
  <c r="S180" i="1"/>
  <c r="H187" i="1"/>
  <c r="H180" i="1"/>
  <c r="L187" i="1"/>
  <c r="L180" i="1"/>
  <c r="P187" i="1"/>
  <c r="P180" i="1"/>
  <c r="T187" i="1"/>
  <c r="I187" i="1"/>
  <c r="I180" i="1"/>
  <c r="Q187" i="1"/>
  <c r="Q180" i="1"/>
  <c r="Y187" i="1"/>
  <c r="Y180" i="1"/>
  <c r="F187" i="1"/>
  <c r="F180" i="1"/>
  <c r="R187" i="1"/>
  <c r="R180" i="1"/>
  <c r="V187" i="1"/>
  <c r="V180" i="1"/>
  <c r="AH187" i="1"/>
  <c r="AH180" i="1"/>
  <c r="X187" i="1"/>
  <c r="X180" i="1"/>
  <c r="W187" i="1"/>
  <c r="W180" i="1"/>
  <c r="U187" i="1"/>
  <c r="U180" i="1"/>
  <c r="N187" i="1"/>
  <c r="N180" i="1"/>
  <c r="J187" i="1"/>
  <c r="J180" i="1"/>
  <c r="M187" i="1"/>
  <c r="M180" i="1"/>
  <c r="N240" i="1"/>
  <c r="B219" i="1" l="1"/>
  <c r="B228" i="1" l="1"/>
  <c r="B231" i="1"/>
  <c r="J228" i="1" l="1"/>
  <c r="W240" i="1" l="1"/>
  <c r="K240" i="1" l="1"/>
  <c r="B261" i="1"/>
  <c r="Y243" i="1" l="1"/>
  <c r="Y240" i="1"/>
  <c r="G261" i="1" l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AH261" i="1"/>
  <c r="F261" i="1"/>
  <c r="H219" i="1"/>
  <c r="B240" i="1" l="1"/>
  <c r="L243" i="1" l="1"/>
  <c r="J219" i="1"/>
  <c r="R240" i="1" l="1"/>
  <c r="F228" i="1" l="1"/>
  <c r="O202" i="1"/>
  <c r="T219" i="1" l="1"/>
  <c r="D172" i="1" l="1"/>
  <c r="U201" i="1" l="1"/>
  <c r="V201" i="1"/>
  <c r="F202" i="1"/>
  <c r="N243" i="1" l="1"/>
  <c r="S243" i="1"/>
  <c r="J243" i="1" l="1"/>
  <c r="I243" i="1"/>
  <c r="C242" i="1"/>
  <c r="C241" i="1"/>
  <c r="U202" i="1"/>
  <c r="L202" i="1"/>
  <c r="C243" i="1" l="1"/>
  <c r="H231" i="1" l="1"/>
  <c r="S202" i="1"/>
  <c r="K228" i="1" l="1"/>
  <c r="C294" i="1"/>
  <c r="Q199" i="1" l="1"/>
  <c r="P201" i="1" l="1"/>
  <c r="P202" i="1"/>
  <c r="G199" i="1" l="1"/>
  <c r="G201" i="1" l="1"/>
  <c r="Q202" i="1"/>
  <c r="G202" i="1" l="1"/>
  <c r="S228" i="1"/>
  <c r="X202" i="1"/>
  <c r="AH202" i="1"/>
  <c r="M219" i="1"/>
  <c r="K202" i="1"/>
  <c r="I240" i="1"/>
  <c r="W202" i="1" l="1"/>
  <c r="B201" i="1"/>
  <c r="B202" i="1"/>
  <c r="Q201" i="1" l="1"/>
  <c r="Y202" i="1"/>
  <c r="L219" i="1" l="1"/>
  <c r="F240" i="1"/>
  <c r="C293" i="1"/>
  <c r="I202" i="1"/>
  <c r="J202" i="1"/>
  <c r="M202" i="1" l="1"/>
  <c r="N202" i="1"/>
  <c r="R202" i="1"/>
  <c r="T202" i="1"/>
  <c r="H202" i="1"/>
  <c r="B200" i="1" l="1"/>
  <c r="V202" i="1" l="1"/>
  <c r="T228" i="1" l="1"/>
  <c r="B246" i="1"/>
  <c r="B199" i="1"/>
  <c r="C238" i="1" l="1"/>
  <c r="D238" i="1" s="1"/>
  <c r="C239" i="1"/>
  <c r="D239" i="1" s="1"/>
  <c r="M231" i="1"/>
  <c r="C240" i="1" l="1"/>
  <c r="D240" i="1" s="1"/>
  <c r="H201" i="1"/>
  <c r="T201" i="1"/>
  <c r="AH200" i="1"/>
  <c r="Q228" i="1"/>
  <c r="I201" i="1"/>
  <c r="N201" i="1" l="1"/>
  <c r="L201" i="1" l="1"/>
  <c r="M201" i="1"/>
  <c r="S201" i="1"/>
  <c r="Y201" i="1"/>
  <c r="AH201" i="1"/>
  <c r="S219" i="1"/>
  <c r="I199" i="1" l="1"/>
  <c r="I200" i="1"/>
  <c r="W199" i="1" l="1"/>
  <c r="W200" i="1"/>
  <c r="K201" i="1"/>
  <c r="Q200" i="1"/>
  <c r="S199" i="1"/>
  <c r="S200" i="1"/>
  <c r="O200" i="1" l="1"/>
  <c r="L199" i="1"/>
  <c r="L200" i="1"/>
  <c r="J201" i="1"/>
  <c r="J199" i="1"/>
  <c r="J200" i="1"/>
  <c r="G200" i="1"/>
  <c r="P200" i="1"/>
  <c r="P199" i="1"/>
  <c r="AH199" i="1" l="1"/>
  <c r="V199" i="1"/>
  <c r="V200" i="1"/>
  <c r="H200" i="1"/>
  <c r="H199" i="1"/>
  <c r="F200" i="1"/>
  <c r="F199" i="1"/>
  <c r="U199" i="1"/>
  <c r="U200" i="1"/>
  <c r="X199" i="1"/>
  <c r="X200" i="1"/>
  <c r="M199" i="1"/>
  <c r="M200" i="1"/>
  <c r="K200" i="1" l="1"/>
  <c r="K199" i="1"/>
  <c r="R246" i="1"/>
  <c r="R200" i="1"/>
  <c r="R199" i="1"/>
  <c r="N228" i="1"/>
  <c r="N200" i="1"/>
  <c r="N199" i="1"/>
  <c r="H283" i="1" l="1"/>
  <c r="I283" i="1"/>
  <c r="J283" i="1"/>
  <c r="K283" i="1"/>
  <c r="L283" i="1"/>
  <c r="M283" i="1"/>
  <c r="N283" i="1"/>
  <c r="O283" i="1"/>
  <c r="P283" i="1"/>
  <c r="Q283" i="1"/>
  <c r="S283" i="1"/>
  <c r="T283" i="1"/>
  <c r="U283" i="1"/>
  <c r="V283" i="1"/>
  <c r="W283" i="1"/>
  <c r="X283" i="1"/>
  <c r="Y283" i="1"/>
  <c r="AH283" i="1"/>
  <c r="F283" i="1"/>
  <c r="T199" i="1"/>
  <c r="T200" i="1"/>
  <c r="Y200" i="1" l="1"/>
  <c r="Y199" i="1"/>
  <c r="C230" i="1" l="1"/>
  <c r="D230" i="1" s="1"/>
  <c r="C229" i="1"/>
  <c r="D229" i="1" s="1"/>
  <c r="C231" i="1" l="1"/>
  <c r="D231" i="1" s="1"/>
  <c r="L228" i="1" l="1"/>
  <c r="G283" i="1" l="1"/>
  <c r="L279" i="1" l="1"/>
  <c r="F267" i="1" l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AH267" i="1"/>
  <c r="D159" i="1" l="1"/>
  <c r="D161" i="1"/>
  <c r="D162" i="1"/>
  <c r="D165" i="1"/>
  <c r="D168" i="1"/>
  <c r="D169" i="1"/>
  <c r="D254" i="1"/>
  <c r="D255" i="1"/>
  <c r="T289" i="1" l="1"/>
  <c r="N289" i="1"/>
  <c r="F289" i="1"/>
  <c r="F291" i="1" s="1"/>
  <c r="R289" i="1"/>
  <c r="V289" i="1"/>
  <c r="AH289" i="1"/>
  <c r="G289" i="1"/>
  <c r="K289" i="1"/>
  <c r="S289" i="1"/>
  <c r="O289" i="1"/>
  <c r="L289" i="1"/>
  <c r="U289" i="1"/>
  <c r="Y289" i="1"/>
  <c r="P289" i="1"/>
  <c r="H289" i="1"/>
  <c r="Q289" i="1"/>
  <c r="X289" i="1"/>
  <c r="W289" i="1"/>
  <c r="M289" i="1"/>
  <c r="J289" i="1"/>
  <c r="I289" i="1"/>
  <c r="B287" i="1"/>
  <c r="B282" i="1"/>
  <c r="B283" i="1"/>
  <c r="AH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K279" i="1"/>
  <c r="J279" i="1"/>
  <c r="I279" i="1"/>
  <c r="H279" i="1"/>
  <c r="G279" i="1"/>
  <c r="F279" i="1"/>
  <c r="AH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B278" i="1" l="1"/>
  <c r="B279" i="1"/>
  <c r="B275" i="1"/>
  <c r="B274" i="1"/>
  <c r="B289" i="1" l="1"/>
  <c r="B291" i="1" s="1"/>
  <c r="D15" i="1"/>
  <c r="D16" i="1"/>
  <c r="G291" i="1" l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AH291" i="1"/>
  <c r="C290" i="1"/>
  <c r="D290" i="1" s="1"/>
  <c r="F163" i="1" l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AH163" i="1"/>
  <c r="C313" i="1" l="1"/>
  <c r="F47" i="1" l="1"/>
  <c r="C311" i="1" l="1"/>
  <c r="C309" i="1"/>
  <c r="C308" i="1"/>
  <c r="C307" i="1"/>
  <c r="C306" i="1"/>
  <c r="C305" i="1"/>
  <c r="C297" i="1"/>
  <c r="C296" i="1"/>
  <c r="C295" i="1"/>
  <c r="C288" i="1"/>
  <c r="C286" i="1"/>
  <c r="C284" i="1"/>
  <c r="D284" i="1" s="1"/>
  <c r="C281" i="1"/>
  <c r="D281" i="1" s="1"/>
  <c r="C280" i="1"/>
  <c r="C277" i="1"/>
  <c r="D277" i="1" s="1"/>
  <c r="C276" i="1"/>
  <c r="D276" i="1" s="1"/>
  <c r="C273" i="1"/>
  <c r="D273" i="1" s="1"/>
  <c r="C272" i="1"/>
  <c r="C269" i="1"/>
  <c r="D269" i="1" s="1"/>
  <c r="C268" i="1"/>
  <c r="D268" i="1" s="1"/>
  <c r="C266" i="1"/>
  <c r="D266" i="1" s="1"/>
  <c r="C265" i="1"/>
  <c r="D265" i="1" s="1"/>
  <c r="C264" i="1"/>
  <c r="D264" i="1" s="1"/>
  <c r="C263" i="1"/>
  <c r="D263" i="1" s="1"/>
  <c r="C262" i="1"/>
  <c r="D262" i="1" s="1"/>
  <c r="C260" i="1"/>
  <c r="D260" i="1" s="1"/>
  <c r="C258" i="1"/>
  <c r="D258" i="1" s="1"/>
  <c r="C256" i="1"/>
  <c r="D256" i="1" s="1"/>
  <c r="C253" i="1"/>
  <c r="D253" i="1" s="1"/>
  <c r="C251" i="1"/>
  <c r="C250" i="1"/>
  <c r="C245" i="1"/>
  <c r="D245" i="1" s="1"/>
  <c r="C244" i="1"/>
  <c r="D244" i="1" s="1"/>
  <c r="C236" i="1"/>
  <c r="D236" i="1" s="1"/>
  <c r="C235" i="1"/>
  <c r="D235" i="1" s="1"/>
  <c r="C233" i="1"/>
  <c r="D233" i="1" s="1"/>
  <c r="C232" i="1"/>
  <c r="D232" i="1" s="1"/>
  <c r="C226" i="1"/>
  <c r="C223" i="1"/>
  <c r="D223" i="1" s="1"/>
  <c r="C221" i="1"/>
  <c r="C220" i="1"/>
  <c r="C213" i="1"/>
  <c r="D213" i="1" s="1"/>
  <c r="C211" i="1"/>
  <c r="C208" i="1"/>
  <c r="D208" i="1" s="1"/>
  <c r="C207" i="1"/>
  <c r="D207" i="1" s="1"/>
  <c r="C205" i="1"/>
  <c r="C204" i="1"/>
  <c r="C198" i="1"/>
  <c r="D198" i="1" s="1"/>
  <c r="C197" i="1"/>
  <c r="D197" i="1" s="1"/>
  <c r="C196" i="1"/>
  <c r="D196" i="1" s="1"/>
  <c r="C195" i="1"/>
  <c r="D195" i="1" s="1"/>
  <c r="C193" i="1"/>
  <c r="D191" i="1"/>
  <c r="C190" i="1"/>
  <c r="D190" i="1" s="1"/>
  <c r="C189" i="1"/>
  <c r="D189" i="1" s="1"/>
  <c r="D188" i="1"/>
  <c r="C185" i="1"/>
  <c r="D185" i="1" s="1"/>
  <c r="C184" i="1"/>
  <c r="D184" i="1" s="1"/>
  <c r="C183" i="1"/>
  <c r="D183" i="1" s="1"/>
  <c r="C182" i="1"/>
  <c r="D182" i="1" s="1"/>
  <c r="D179" i="1"/>
  <c r="C170" i="1"/>
  <c r="D170" i="1" s="1"/>
  <c r="C167" i="1"/>
  <c r="D167" i="1" s="1"/>
  <c r="C164" i="1"/>
  <c r="D164" i="1" s="1"/>
  <c r="C160" i="1"/>
  <c r="D160" i="1" s="1"/>
  <c r="C158" i="1"/>
  <c r="D158" i="1" s="1"/>
  <c r="C157" i="1"/>
  <c r="D157" i="1" s="1"/>
  <c r="C156" i="1"/>
  <c r="D156" i="1" s="1"/>
  <c r="C155" i="1"/>
  <c r="D155" i="1" s="1"/>
  <c r="C154" i="1"/>
  <c r="D154" i="1" s="1"/>
  <c r="C153" i="1"/>
  <c r="D153" i="1" s="1"/>
  <c r="C152" i="1"/>
  <c r="D152" i="1" s="1"/>
  <c r="C151" i="1"/>
  <c r="D151" i="1" s="1"/>
  <c r="C150" i="1"/>
  <c r="D150" i="1" s="1"/>
  <c r="C149" i="1"/>
  <c r="D149" i="1" s="1"/>
  <c r="C148" i="1"/>
  <c r="D148" i="1" s="1"/>
  <c r="C147" i="1"/>
  <c r="D147" i="1" s="1"/>
  <c r="C146" i="1"/>
  <c r="D146" i="1" s="1"/>
  <c r="C145" i="1"/>
  <c r="D145" i="1" s="1"/>
  <c r="C144" i="1"/>
  <c r="D144" i="1" s="1"/>
  <c r="C143" i="1"/>
  <c r="D143" i="1" s="1"/>
  <c r="C142" i="1"/>
  <c r="D142" i="1" s="1"/>
  <c r="D141" i="1"/>
  <c r="C140" i="1"/>
  <c r="D140" i="1" s="1"/>
  <c r="D139" i="1"/>
  <c r="AH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C61" i="1" s="1"/>
  <c r="B61" i="1"/>
  <c r="C55" i="1"/>
  <c r="C53" i="1"/>
  <c r="C52" i="1"/>
  <c r="C51" i="1"/>
  <c r="C50" i="1"/>
  <c r="AH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B47" i="1"/>
  <c r="C46" i="1"/>
  <c r="C45" i="1"/>
  <c r="C41" i="1"/>
  <c r="C40" i="1"/>
  <c r="C38" i="1"/>
  <c r="C37" i="1"/>
  <c r="AH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AH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F32" i="1"/>
  <c r="C31" i="1"/>
  <c r="C30" i="1"/>
  <c r="D30" i="1" s="1"/>
  <c r="AH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B28" i="1"/>
  <c r="C27" i="1"/>
  <c r="D27" i="1" s="1"/>
  <c r="AH26" i="1"/>
  <c r="Y26" i="1"/>
  <c r="X26" i="1"/>
  <c r="W26" i="1"/>
  <c r="V26" i="1"/>
  <c r="U26" i="1"/>
  <c r="T26" i="1"/>
  <c r="S26" i="1"/>
  <c r="O26" i="1"/>
  <c r="M26" i="1"/>
  <c r="H26" i="1"/>
  <c r="G26" i="1"/>
  <c r="F26" i="1"/>
  <c r="D25" i="1"/>
  <c r="C23" i="1"/>
  <c r="C21" i="1"/>
  <c r="C20" i="1"/>
  <c r="C10" i="1"/>
  <c r="D10" i="1" s="1"/>
  <c r="W9" i="1"/>
  <c r="N9" i="1"/>
  <c r="K9" i="1"/>
  <c r="J9" i="1"/>
  <c r="I9" i="1"/>
  <c r="H9" i="1"/>
  <c r="G9" i="1"/>
  <c r="F9" i="1"/>
  <c r="C8" i="1"/>
  <c r="D8" i="1" s="1"/>
  <c r="C7" i="1"/>
  <c r="C48" i="1" l="1"/>
  <c r="C49" i="1"/>
  <c r="D21" i="1"/>
  <c r="C22" i="1"/>
  <c r="D23" i="1"/>
  <c r="C24" i="1"/>
  <c r="D31" i="1"/>
  <c r="C32" i="1"/>
  <c r="C215" i="1"/>
  <c r="C222" i="1"/>
  <c r="C224" i="1" s="1"/>
  <c r="D226" i="1"/>
  <c r="C227" i="1"/>
  <c r="D217" i="1"/>
  <c r="C218" i="1"/>
  <c r="D193" i="1"/>
  <c r="C194" i="1"/>
  <c r="C181" i="1"/>
  <c r="D186" i="1"/>
  <c r="C209" i="1"/>
  <c r="D209" i="1" s="1"/>
  <c r="D20" i="1"/>
  <c r="C287" i="1"/>
  <c r="D287" i="1" s="1"/>
  <c r="D286" i="1"/>
  <c r="C282" i="1"/>
  <c r="D282" i="1" s="1"/>
  <c r="D280" i="1"/>
  <c r="C285" i="1"/>
  <c r="D285" i="1" s="1"/>
  <c r="C274" i="1"/>
  <c r="D274" i="1" s="1"/>
  <c r="D272" i="1"/>
  <c r="C278" i="1"/>
  <c r="D278" i="1" s="1"/>
  <c r="C13" i="1"/>
  <c r="C34" i="1"/>
  <c r="C9" i="1"/>
  <c r="D9" i="1" s="1"/>
  <c r="C47" i="1"/>
  <c r="C270" i="1"/>
  <c r="D270" i="1" s="1"/>
  <c r="C246" i="1"/>
  <c r="D246" i="1" s="1"/>
  <c r="C201" i="1"/>
  <c r="D201" i="1" s="1"/>
  <c r="C203" i="1"/>
  <c r="D203" i="1" s="1"/>
  <c r="C202" i="1"/>
  <c r="D202" i="1" s="1"/>
  <c r="C214" i="1"/>
  <c r="C26" i="1"/>
  <c r="C28" i="1"/>
  <c r="C36" i="1"/>
  <c r="C163" i="1"/>
  <c r="D163" i="1" s="1"/>
  <c r="C39" i="1"/>
  <c r="C228" i="1"/>
  <c r="D228" i="1" s="1"/>
  <c r="C234" i="1"/>
  <c r="D234" i="1" s="1"/>
  <c r="C237" i="1"/>
  <c r="D237" i="1" s="1"/>
  <c r="C200" i="1"/>
  <c r="D200" i="1" s="1"/>
  <c r="C199" i="1"/>
  <c r="D199" i="1" s="1"/>
  <c r="C206" i="1"/>
  <c r="C252" i="1"/>
  <c r="D252" i="1" s="1"/>
  <c r="C257" i="1"/>
  <c r="C261" i="1"/>
  <c r="C219" i="1"/>
  <c r="D219" i="1" s="1"/>
  <c r="C267" i="1"/>
  <c r="D267" i="1" s="1"/>
  <c r="C279" i="1"/>
  <c r="C275" i="1"/>
  <c r="C283" i="1"/>
  <c r="C187" i="1" l="1"/>
  <c r="C180" i="1"/>
  <c r="C289" i="1"/>
  <c r="C291" i="1" l="1"/>
  <c r="D291" i="1" s="1"/>
  <c r="D289" i="1"/>
  <c r="C92" i="1"/>
</calcChain>
</file>

<file path=xl/sharedStrings.xml><?xml version="1.0" encoding="utf-8"?>
<sst xmlns="http://schemas.openxmlformats.org/spreadsheetml/2006/main" count="343" uniqueCount="233">
  <si>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</si>
  <si>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</si>
  <si>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</si>
  <si>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</si>
  <si>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</si>
  <si>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</si>
  <si>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</si>
  <si>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</si>
  <si>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</si>
  <si>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</si>
  <si>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</si>
  <si>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</si>
  <si>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</si>
  <si>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</si>
  <si>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</si>
  <si>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</si>
  <si>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</si>
  <si>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</si>
  <si>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</si>
  <si>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</si>
  <si>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</si>
  <si>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</si>
  <si>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</si>
  <si>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</si>
  <si>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</si>
  <si>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</si>
  <si>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</si>
  <si>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</si>
  <si>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</si>
  <si>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</si>
  <si>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</si>
  <si>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</si>
  <si>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</si>
  <si>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в т.ч. пересев по погибшим озимым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</si>
  <si>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</si>
  <si>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</si>
  <si>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</si>
  <si>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</si>
  <si>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</si>
  <si>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</si>
  <si>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</si>
  <si>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</si>
  <si>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</si>
  <si>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</si>
  <si>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</si>
  <si>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</si>
  <si>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</si>
  <si>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</si>
  <si>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</si>
  <si>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</si>
  <si>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</si>
  <si>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</si>
  <si>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</si>
  <si>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</si>
  <si>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</si>
  <si>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</si>
  <si>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</si>
  <si>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</si>
  <si>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</si>
  <si>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</si>
  <si>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</si>
  <si>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</si>
  <si>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</si>
  <si>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</si>
  <si>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</si>
  <si>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</si>
  <si>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</si>
  <si>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</si>
  <si>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</si>
  <si>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</si>
  <si>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</si>
  <si>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</si>
  <si>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</si>
  <si>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</si>
  <si>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</si>
  <si>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</si>
  <si>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</si>
  <si>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</si>
  <si>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</si>
  <si>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</si>
  <si>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</si>
  <si>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</si>
  <si>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</si>
  <si>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</si>
  <si>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</si>
  <si>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</si>
  <si>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</si>
  <si>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</si>
  <si>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</si>
  <si>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</si>
  <si>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</si>
  <si>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</si>
  <si>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</si>
  <si>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</si>
  <si>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</si>
  <si>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</si>
  <si>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</si>
  <si>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</si>
  <si>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</si>
  <si>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</si>
  <si>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</si>
  <si>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</si>
  <si>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</si>
  <si>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</si>
  <si>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</si>
  <si>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</si>
  <si>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</si>
  <si>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</si>
  <si>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</si>
  <si>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</si>
  <si>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</si>
  <si>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</si>
  <si>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</si>
  <si>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</si>
  <si>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</si>
  <si>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</si>
  <si>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</si>
  <si>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</si>
  <si>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</si>
  <si>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</si>
  <si>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</si>
  <si>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</si>
  <si>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</si>
  <si>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</si>
  <si>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</si>
  <si>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</si>
  <si>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</si>
  <si>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</si>
  <si>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</si>
  <si>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</si>
  <si>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</si>
  <si>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</si>
  <si>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</si>
  <si>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</si>
  <si>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</si>
  <si>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</si>
  <si>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</si>
  <si>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</si>
  <si>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</si>
  <si>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</si>
  <si>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</si>
  <si>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</si>
  <si>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</si>
  <si>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</si>
  <si>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</si>
  <si>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</si>
  <si>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</si>
  <si>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</si>
  <si>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</si>
  <si>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</si>
  <si>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</si>
  <si>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</si>
  <si>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</si>
  <si>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</si>
  <si>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</si>
  <si>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</si>
  <si>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</si>
  <si>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</si>
  <si>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</si>
  <si>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</si>
  <si>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</si>
  <si>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</si>
  <si>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</si>
  <si>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</si>
  <si>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</si>
  <si>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</si>
  <si>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</si>
  <si>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</si>
  <si>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</si>
  <si>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</si>
  <si>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</si>
  <si>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</si>
  <si>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</si>
  <si>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</si>
  <si>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</si>
  <si>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</si>
  <si>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</si>
  <si>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</si>
  <si>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</si>
  <si>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</si>
  <si>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СХПК "Коминтерн"</t>
  </si>
  <si>
    <t>СХПК "Нива"</t>
  </si>
  <si>
    <t>колхоз "Свобода"</t>
  </si>
  <si>
    <t>ООО "СТК 21"</t>
  </si>
  <si>
    <t>СПК "Аккозинское"</t>
  </si>
  <si>
    <t>СХПК "Победа"</t>
  </si>
  <si>
    <t>ООО "Заготовки"</t>
  </si>
  <si>
    <t>СПСК "Серебряные ключи"</t>
  </si>
  <si>
    <t>ИП глава КФХ Тибогайкин Ю.Е.</t>
  </si>
  <si>
    <t>ИП глава КФХ Кузнецов Д.Г.</t>
  </si>
  <si>
    <t>ИП глава КФХ Жерженова М.В.</t>
  </si>
  <si>
    <t>ИП глава КФХ Чугунова Г.А.</t>
  </si>
  <si>
    <t>ИП глава КФХ Ермаков А.И.</t>
  </si>
  <si>
    <t>ИП глава КФХ Мурайкин А.В.</t>
  </si>
  <si>
    <t>ИП глава КФХ Абрамов Н.С.</t>
  </si>
  <si>
    <t>ИП глава КФХ Музяков В.В.</t>
  </si>
  <si>
    <t>ИП глава КФХ Кряжин Н.Ю.</t>
  </si>
  <si>
    <t>ИП Никитин В.А.</t>
  </si>
  <si>
    <t>ИП глава КФХ Устинов В.А.</t>
  </si>
  <si>
    <t>ООО "ТрансЭн"</t>
  </si>
  <si>
    <t>ИП глава КФХ Романов С.Ф.</t>
  </si>
  <si>
    <t>ИП глава КФХ Соловьев В.Ю.</t>
  </si>
  <si>
    <t>ИП глава КФХ Дагаков И.В.</t>
  </si>
  <si>
    <t>ИП глава КФХ Данилов В.В.</t>
  </si>
  <si>
    <t xml:space="preserve">         овес</t>
  </si>
  <si>
    <t>План сева яровых зерновых и зернобобовых культур, га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</si>
  <si>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</si>
  <si>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</si>
  <si>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</si>
  <si>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Красночетайский РОО</t>
  </si>
  <si>
    <t>сена</t>
  </si>
  <si>
    <t>план заготовки</t>
  </si>
  <si>
    <r>
      <rPr>
        <sz val="17"/>
        <rFont val="Times New Roman"/>
        <family val="1"/>
        <charset val="204"/>
      </rPr>
      <t>Заготовка, тонн</t>
    </r>
    <r>
      <rPr>
        <b/>
        <sz val="17"/>
        <rFont val="Times New Roman"/>
        <family val="1"/>
        <charset val="204"/>
      </rPr>
      <t>:</t>
    </r>
  </si>
  <si>
    <t>КФХ Андреев А.Н.</t>
  </si>
  <si>
    <t>2019 г.  к 2018 г.%</t>
  </si>
  <si>
    <t>Укосная площадь многолетних трав, га                                                                                             (на 2019 г. данные 4-сх)</t>
  </si>
  <si>
    <t>ИП глава КФХ Макаров В.Г.</t>
  </si>
  <si>
    <t>Поголовье скота (без свиней, птицы), усл.голов</t>
  </si>
  <si>
    <t>факт.к.ед.</t>
  </si>
  <si>
    <t>в т.ч.    пшеницы</t>
  </si>
  <si>
    <t xml:space="preserve">            ячменя</t>
  </si>
  <si>
    <t>в т.ч.         пшеницы</t>
  </si>
  <si>
    <t>ООО "Агрохмель"</t>
  </si>
  <si>
    <t>Убрано овощей открытого грунта , га</t>
  </si>
  <si>
    <t>ООО "АгроКон"</t>
  </si>
  <si>
    <t xml:space="preserve">             овса</t>
  </si>
  <si>
    <t xml:space="preserve">                  ячменя</t>
  </si>
  <si>
    <t xml:space="preserve">                  овса</t>
  </si>
  <si>
    <t>в т.ч.   пшеницы</t>
  </si>
  <si>
    <t xml:space="preserve">            овса</t>
  </si>
  <si>
    <t xml:space="preserve">       тритикале</t>
  </si>
  <si>
    <t>Переведы в кормовые цели</t>
  </si>
  <si>
    <t>Информация о сельскохозяйственных работах по состоянию на  29 октября 2019 г. по Красночетайскому району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</si>
</sst>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u/>
      <sz val="1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4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0" fontId="11" fillId="0" borderId="9" xfId="0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2" fontId="10" fillId="0" borderId="2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4" fontId="18" fillId="0" borderId="3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/>
    <xf numFmtId="3" fontId="3" fillId="0" borderId="3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165" fontId="10" fillId="0" borderId="2" xfId="2" applyNumberFormat="1" applyFont="1" applyFill="1" applyBorder="1" applyAlignment="1">
      <alignment horizontal="center" vertical="center" wrapText="1"/>
    </xf>
    <xf numFmtId="165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9" fontId="10" fillId="0" borderId="17" xfId="0" applyNumberFormat="1" applyFont="1" applyFill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textRotation="90" wrapText="1"/>
    </xf>
    <xf numFmtId="0" fontId="7" fillId="0" borderId="19" xfId="0" applyFont="1" applyFill="1" applyBorder="1" applyAlignment="1">
      <alignment horizontal="center" textRotation="90" wrapText="1"/>
    </xf>
    <xf numFmtId="0" fontId="7" fillId="0" borderId="5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center" textRotation="90" wrapText="1"/>
    </xf>
    <xf numFmtId="0" fontId="12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319"/>
  <sheetViews>
    <sheetView tabSelected="1" view="pageBreakPreview" topLeftCell="A2" zoomScale="70" zoomScaleNormal="70" zoomScaleSheetLayoutView="70" zoomScalePageLayoutView="82" workbookViewId="0">
      <pane xSplit="3" ySplit="5" topLeftCell="F7" activePane="bottomRight" state="frozen"/>
      <selection activeCell="A2" sqref="A2"/>
      <selection pane="topRight" activeCell="F2" sqref="F2"/>
      <selection pane="bottomLeft" activeCell="A7" sqref="A7"/>
      <selection pane="bottomRight" activeCell="J102" sqref="J102"/>
    </sheetView>
  </sheetViews>
  <sheetFormatPr defaultColWidth="9.140625" defaultRowHeight="16.5" outlineLevelRow="1" x14ac:dyDescent="0.25"/>
  <cols>
    <col min="1" max="1" width="99.85546875" style="74" customWidth="1"/>
    <col min="2" max="2" width="14.42578125" style="2" customWidth="1"/>
    <col min="3" max="3" width="13.140625" style="2" customWidth="1"/>
    <col min="4" max="4" width="15" style="2" hidden="1" customWidth="1"/>
    <col min="5" max="5" width="0.140625" style="2" customWidth="1"/>
    <col min="6" max="9" width="13.7109375" style="1" customWidth="1"/>
    <col min="10" max="10" width="14" style="1" customWidth="1"/>
    <col min="11" max="11" width="12.28515625" style="1" customWidth="1"/>
    <col min="12" max="12" width="10.5703125" style="1" customWidth="1"/>
    <col min="13" max="13" width="10.42578125" style="1" customWidth="1"/>
    <col min="14" max="14" width="14.28515625" style="1" customWidth="1"/>
    <col min="15" max="17" width="14.140625" style="1" customWidth="1"/>
    <col min="18" max="18" width="13.85546875" style="1" customWidth="1"/>
    <col min="19" max="34" width="13.7109375" style="1" customWidth="1"/>
    <col min="35" max="35" width="9.140625" style="1" hidden="1" customWidth="1"/>
    <col min="36" max="36" width="9.140625" style="1" customWidth="1"/>
    <col min="37" max="16384" width="9.140625" style="1"/>
  </cols>
  <sheetData>
    <row r="1" spans="1:35" ht="26.25" hidden="1" x14ac:dyDescent="0.4">
      <c r="A1" s="1"/>
      <c r="AH1" s="3"/>
    </row>
    <row r="2" spans="1:35" s="4" customFormat="1" ht="29.45" customHeight="1" x14ac:dyDescent="0.25">
      <c r="A2" s="126" t="s">
        <v>232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1:35" s="4" customFormat="1" ht="0.75" customHeight="1" thickBot="1" x14ac:dyDescent="0.3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  <c r="AA3" s="6"/>
      <c r="AB3" s="6"/>
      <c r="AC3" s="6"/>
      <c r="AD3" s="6"/>
      <c r="AE3" s="6"/>
      <c r="AF3" s="6"/>
      <c r="AG3" s="6"/>
      <c r="AH3" s="6"/>
    </row>
    <row r="4" spans="1:35" s="2" customFormat="1" ht="17.45" customHeight="1" thickBot="1" x14ac:dyDescent="0.35">
      <c r="A4" s="127" t="s">
        <v>3</v>
      </c>
      <c r="B4" s="130" t="s">
        <v>176</v>
      </c>
      <c r="C4" s="121" t="s">
        <v>177</v>
      </c>
      <c r="D4" s="121" t="s">
        <v>178</v>
      </c>
      <c r="E4" s="121" t="s">
        <v>214</v>
      </c>
      <c r="F4" s="133" t="s">
        <v>4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68"/>
    </row>
    <row r="5" spans="1:35" s="2" customFormat="1" ht="87" customHeight="1" x14ac:dyDescent="0.25">
      <c r="A5" s="128"/>
      <c r="B5" s="131"/>
      <c r="C5" s="122"/>
      <c r="D5" s="122"/>
      <c r="E5" s="122"/>
      <c r="F5" s="124" t="s">
        <v>180</v>
      </c>
      <c r="G5" s="124" t="s">
        <v>181</v>
      </c>
      <c r="H5" s="124" t="s">
        <v>182</v>
      </c>
      <c r="I5" s="124" t="s">
        <v>183</v>
      </c>
      <c r="J5" s="124" t="s">
        <v>184</v>
      </c>
      <c r="K5" s="124" t="s">
        <v>185</v>
      </c>
      <c r="L5" s="124" t="s">
        <v>186</v>
      </c>
      <c r="M5" s="124" t="s">
        <v>187</v>
      </c>
      <c r="N5" s="124" t="s">
        <v>188</v>
      </c>
      <c r="O5" s="124" t="s">
        <v>189</v>
      </c>
      <c r="P5" s="124" t="s">
        <v>190</v>
      </c>
      <c r="Q5" s="124" t="s">
        <v>191</v>
      </c>
      <c r="R5" s="124" t="s">
        <v>192</v>
      </c>
      <c r="S5" s="124" t="s">
        <v>193</v>
      </c>
      <c r="T5" s="124" t="s">
        <v>194</v>
      </c>
      <c r="U5" s="124" t="s">
        <v>195</v>
      </c>
      <c r="V5" s="124" t="s">
        <v>196</v>
      </c>
      <c r="W5" s="124" t="s">
        <v>197</v>
      </c>
      <c r="X5" s="124" t="s">
        <v>198</v>
      </c>
      <c r="Y5" s="124" t="s">
        <v>199</v>
      </c>
      <c r="Z5" s="124" t="s">
        <v>200</v>
      </c>
      <c r="AA5" s="124" t="s">
        <v>213</v>
      </c>
      <c r="AB5" s="124" t="s">
        <v>203</v>
      </c>
      <c r="AC5" s="124" t="s">
        <v>209</v>
      </c>
      <c r="AD5" s="124" t="s">
        <v>222</v>
      </c>
      <c r="AE5" s="124" t="s">
        <v>224</v>
      </c>
      <c r="AF5" s="124" t="s">
        <v>216</v>
      </c>
      <c r="AG5" s="124" t="s">
        <v>201</v>
      </c>
      <c r="AH5" s="135" t="s">
        <v>202</v>
      </c>
      <c r="AI5" s="137" t="s">
        <v>224</v>
      </c>
    </row>
    <row r="6" spans="1:35" s="2" customFormat="1" ht="65.25" customHeight="1" thickBot="1" x14ac:dyDescent="0.3">
      <c r="A6" s="129"/>
      <c r="B6" s="132"/>
      <c r="C6" s="123"/>
      <c r="D6" s="123"/>
      <c r="E6" s="123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36"/>
      <c r="AI6" s="138"/>
    </row>
    <row r="7" spans="1:35" s="2" customFormat="1" ht="0.75" hidden="1" customHeight="1" x14ac:dyDescent="0.25">
      <c r="A7" s="7" t="s">
        <v>5</v>
      </c>
      <c r="B7" s="8"/>
      <c r="C7" s="8">
        <f>SUM(F7:AH7)</f>
        <v>917</v>
      </c>
      <c r="D7" s="8"/>
      <c r="E7" s="8"/>
      <c r="F7" s="10">
        <v>300</v>
      </c>
      <c r="G7" s="10">
        <v>165</v>
      </c>
      <c r="H7" s="10">
        <v>90</v>
      </c>
      <c r="I7" s="10">
        <v>90</v>
      </c>
      <c r="J7" s="10">
        <v>45</v>
      </c>
      <c r="K7" s="10">
        <v>45</v>
      </c>
      <c r="L7" s="10"/>
      <c r="M7" s="10">
        <v>60</v>
      </c>
      <c r="N7" s="10">
        <v>90</v>
      </c>
      <c r="O7" s="10">
        <v>24</v>
      </c>
      <c r="P7" s="10"/>
      <c r="Q7" s="10"/>
      <c r="R7" s="10"/>
      <c r="S7" s="10"/>
      <c r="T7" s="10"/>
      <c r="U7" s="10"/>
      <c r="V7" s="10">
        <v>4</v>
      </c>
      <c r="W7" s="10">
        <v>4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5" s="12" customFormat="1" ht="30" hidden="1" customHeight="1" x14ac:dyDescent="0.2">
      <c r="A8" s="11" t="s">
        <v>6</v>
      </c>
      <c r="B8" s="8"/>
      <c r="C8" s="8">
        <f>SUM(F8:AH8)</f>
        <v>1095</v>
      </c>
      <c r="D8" s="15" t="e">
        <f>C8/B8</f>
        <v>#DIV/0!</v>
      </c>
      <c r="E8" s="15"/>
      <c r="F8" s="10">
        <v>454</v>
      </c>
      <c r="G8" s="10">
        <v>166</v>
      </c>
      <c r="H8" s="10">
        <v>85</v>
      </c>
      <c r="I8" s="10">
        <v>284</v>
      </c>
      <c r="J8" s="10">
        <v>0</v>
      </c>
      <c r="K8" s="10">
        <v>65</v>
      </c>
      <c r="L8" s="10"/>
      <c r="M8" s="10"/>
      <c r="N8" s="10">
        <v>35</v>
      </c>
      <c r="O8" s="10"/>
      <c r="P8" s="10"/>
      <c r="Q8" s="10"/>
      <c r="R8" s="10"/>
      <c r="S8" s="10"/>
      <c r="T8" s="10"/>
      <c r="U8" s="10"/>
      <c r="V8" s="10"/>
      <c r="W8" s="10">
        <v>6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5" s="12" customFormat="1" ht="30" hidden="1" customHeight="1" x14ac:dyDescent="0.2">
      <c r="A9" s="13" t="s">
        <v>7</v>
      </c>
      <c r="B9" s="14"/>
      <c r="C9" s="14">
        <f t="shared" ref="C9:W9" si="0">C8/C7</f>
        <v>1.1941112322791712</v>
      </c>
      <c r="D9" s="15" t="e">
        <f>C9/B9</f>
        <v>#DIV/0!</v>
      </c>
      <c r="E9" s="15"/>
      <c r="F9" s="70">
        <f t="shared" si="0"/>
        <v>1.5133333333333334</v>
      </c>
      <c r="G9" s="70">
        <f t="shared" si="0"/>
        <v>1.0060606060606061</v>
      </c>
      <c r="H9" s="70">
        <f t="shared" si="0"/>
        <v>0.94444444444444442</v>
      </c>
      <c r="I9" s="70">
        <f t="shared" si="0"/>
        <v>3.1555555555555554</v>
      </c>
      <c r="J9" s="70">
        <f t="shared" si="0"/>
        <v>0</v>
      </c>
      <c r="K9" s="70">
        <f t="shared" si="0"/>
        <v>1.4444444444444444</v>
      </c>
      <c r="L9" s="70"/>
      <c r="M9" s="70"/>
      <c r="N9" s="70">
        <f t="shared" si="0"/>
        <v>0.3888888888888889</v>
      </c>
      <c r="O9" s="70"/>
      <c r="P9" s="70"/>
      <c r="Q9" s="70"/>
      <c r="R9" s="70"/>
      <c r="S9" s="70"/>
      <c r="T9" s="70"/>
      <c r="U9" s="70"/>
      <c r="V9" s="70"/>
      <c r="W9" s="70">
        <f t="shared" si="0"/>
        <v>1.5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</row>
    <row r="10" spans="1:35" s="12" customFormat="1" ht="30" hidden="1" customHeight="1" x14ac:dyDescent="0.2">
      <c r="A10" s="11" t="s">
        <v>8</v>
      </c>
      <c r="B10" s="8"/>
      <c r="C10" s="8">
        <f>SUM(F10:AH10)</f>
        <v>1095.7</v>
      </c>
      <c r="D10" s="15" t="e">
        <f>C10/B10</f>
        <v>#DIV/0!</v>
      </c>
      <c r="E10" s="15"/>
      <c r="F10" s="10">
        <v>454</v>
      </c>
      <c r="G10" s="10">
        <v>166.7</v>
      </c>
      <c r="H10" s="10">
        <v>85</v>
      </c>
      <c r="I10" s="10">
        <v>284</v>
      </c>
      <c r="J10" s="10"/>
      <c r="K10" s="10">
        <v>65</v>
      </c>
      <c r="L10" s="10"/>
      <c r="M10" s="10"/>
      <c r="N10" s="10">
        <v>35</v>
      </c>
      <c r="O10" s="10"/>
      <c r="P10" s="10"/>
      <c r="Q10" s="10"/>
      <c r="R10" s="10"/>
      <c r="S10" s="10"/>
      <c r="T10" s="10"/>
      <c r="U10" s="10"/>
      <c r="V10" s="10"/>
      <c r="W10" s="10">
        <v>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5" s="12" customFormat="1" ht="30" hidden="1" customHeight="1" x14ac:dyDescent="0.2">
      <c r="A11" s="11" t="s">
        <v>9</v>
      </c>
      <c r="B11" s="14"/>
      <c r="C11" s="14">
        <v>0.97</v>
      </c>
      <c r="D11" s="15"/>
      <c r="E11" s="15"/>
      <c r="F11" s="70">
        <v>1</v>
      </c>
      <c r="G11" s="70">
        <v>1</v>
      </c>
      <c r="H11" s="70">
        <v>1</v>
      </c>
      <c r="I11" s="70">
        <v>1</v>
      </c>
      <c r="J11" s="70"/>
      <c r="K11" s="70">
        <v>1</v>
      </c>
      <c r="L11" s="70"/>
      <c r="M11" s="70"/>
      <c r="N11" s="70">
        <v>1</v>
      </c>
      <c r="O11" s="70"/>
      <c r="P11" s="70"/>
      <c r="Q11" s="70"/>
      <c r="R11" s="70"/>
      <c r="S11" s="70"/>
      <c r="T11" s="70"/>
      <c r="U11" s="70"/>
      <c r="V11" s="70"/>
      <c r="W11" s="70">
        <v>1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5" s="12" customFormat="1" ht="30" hidden="1" customHeight="1" x14ac:dyDescent="0.2">
      <c r="A12" s="13" t="s">
        <v>10</v>
      </c>
      <c r="B12" s="8"/>
      <c r="C12" s="8">
        <v>550</v>
      </c>
      <c r="D12" s="15"/>
      <c r="E12" s="1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</row>
    <row r="13" spans="1:35" s="12" customFormat="1" ht="30" hidden="1" customHeight="1" x14ac:dyDescent="0.2">
      <c r="A13" s="13" t="s">
        <v>11</v>
      </c>
      <c r="B13" s="15"/>
      <c r="C13" s="15">
        <f>C12/C8</f>
        <v>0.50228310502283102</v>
      </c>
      <c r="D13" s="15"/>
      <c r="E13" s="15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5" s="12" customFormat="1" ht="30" hidden="1" customHeight="1" x14ac:dyDescent="0.2">
      <c r="A14" s="18" t="s">
        <v>12</v>
      </c>
      <c r="B14" s="8"/>
      <c r="C14" s="8">
        <v>75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5" s="12" customFormat="1" ht="30" hidden="1" customHeight="1" x14ac:dyDescent="0.2">
      <c r="A15" s="11" t="s">
        <v>13</v>
      </c>
      <c r="B15" s="8"/>
      <c r="C15" s="8">
        <v>418</v>
      </c>
      <c r="D15" s="15" t="e">
        <f>C15/B15</f>
        <v>#DIV/0!</v>
      </c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5" s="2" customFormat="1" ht="46.5" hidden="1" customHeight="1" x14ac:dyDescent="0.25">
      <c r="A16" s="11" t="s">
        <v>14</v>
      </c>
      <c r="B16" s="19"/>
      <c r="C16" s="19">
        <v>223.4</v>
      </c>
      <c r="D16" s="15" t="e">
        <f>C16/B16</f>
        <v>#DIV/0!</v>
      </c>
      <c r="E16" s="15"/>
      <c r="F16" s="71">
        <v>171.9</v>
      </c>
      <c r="G16" s="71">
        <v>29.5</v>
      </c>
      <c r="H16" s="71">
        <v>17.2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>
        <v>1.7</v>
      </c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34" s="2" customFormat="1" ht="30" hidden="1" customHeight="1" x14ac:dyDescent="0.25">
      <c r="A17" s="18" t="s">
        <v>15</v>
      </c>
      <c r="B17" s="15"/>
      <c r="C17" s="15">
        <v>0.53</v>
      </c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1:34" s="2" customFormat="1" ht="30" hidden="1" customHeight="1" x14ac:dyDescent="0.25">
      <c r="A18" s="11" t="s">
        <v>16</v>
      </c>
      <c r="B18" s="15"/>
      <c r="C18" s="15">
        <v>1.07</v>
      </c>
      <c r="D18" s="15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1:34" s="2" customFormat="1" ht="30" hidden="1" customHeight="1" x14ac:dyDescent="0.25">
      <c r="A19" s="11" t="s">
        <v>17</v>
      </c>
      <c r="B19" s="15"/>
      <c r="C19" s="15">
        <v>1</v>
      </c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12" customFormat="1" ht="30" hidden="1" customHeight="1" x14ac:dyDescent="0.2">
      <c r="A20" s="20" t="s">
        <v>18</v>
      </c>
      <c r="B20" s="21"/>
      <c r="C20" s="21">
        <f>SUM(F20:AH20)</f>
        <v>1509</v>
      </c>
      <c r="D20" s="15" t="e">
        <f>C20/B20</f>
        <v>#DIV/0!</v>
      </c>
      <c r="E20" s="15"/>
      <c r="F20" s="22">
        <v>620</v>
      </c>
      <c r="G20" s="22">
        <v>370</v>
      </c>
      <c r="H20" s="22">
        <v>232</v>
      </c>
      <c r="I20" s="22"/>
      <c r="J20" s="22"/>
      <c r="K20" s="22"/>
      <c r="L20" s="22"/>
      <c r="M20" s="22">
        <v>200</v>
      </c>
      <c r="N20" s="22"/>
      <c r="O20" s="22">
        <v>67</v>
      </c>
      <c r="P20" s="22"/>
      <c r="Q20" s="22"/>
      <c r="R20" s="22"/>
      <c r="S20" s="22"/>
      <c r="T20" s="22"/>
      <c r="U20" s="22"/>
      <c r="V20" s="22">
        <v>5</v>
      </c>
      <c r="W20" s="22">
        <v>15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s="12" customFormat="1" ht="30" hidden="1" customHeight="1" x14ac:dyDescent="0.2">
      <c r="A21" s="23" t="s">
        <v>19</v>
      </c>
      <c r="B21" s="21">
        <v>0</v>
      </c>
      <c r="C21" s="21">
        <f>SUM(F21:AH21)</f>
        <v>0</v>
      </c>
      <c r="D21" s="15" t="e">
        <f>C21/B21</f>
        <v>#DIV/0!</v>
      </c>
      <c r="E21" s="15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2" customFormat="1" ht="30" hidden="1" customHeight="1" x14ac:dyDescent="0.2">
      <c r="A22" s="23" t="s">
        <v>20</v>
      </c>
      <c r="B22" s="9" t="e">
        <f>B21/B20</f>
        <v>#DIV/0!</v>
      </c>
      <c r="C22" s="9">
        <f t="shared" ref="C22:F22" si="1">C21/C20</f>
        <v>0</v>
      </c>
      <c r="D22" s="9"/>
      <c r="E22" s="9"/>
      <c r="F22" s="28">
        <f t="shared" si="1"/>
        <v>0</v>
      </c>
      <c r="G22" s="28">
        <f t="shared" ref="G22" si="2">G21/G20</f>
        <v>0</v>
      </c>
      <c r="H22" s="28">
        <f t="shared" ref="H22" si="3">H21/H20</f>
        <v>0</v>
      </c>
      <c r="I22" s="28" t="e">
        <f t="shared" ref="I22" si="4">I21/I20</f>
        <v>#DIV/0!</v>
      </c>
      <c r="J22" s="28" t="e">
        <f t="shared" ref="J22" si="5">J21/J20</f>
        <v>#DIV/0!</v>
      </c>
      <c r="K22" s="28" t="e">
        <f t="shared" ref="K22" si="6">K21/K20</f>
        <v>#DIV/0!</v>
      </c>
      <c r="L22" s="28" t="e">
        <f t="shared" ref="L22" si="7">L21/L20</f>
        <v>#DIV/0!</v>
      </c>
      <c r="M22" s="28">
        <f t="shared" ref="M22" si="8">M21/M20</f>
        <v>0</v>
      </c>
      <c r="N22" s="28" t="e">
        <f t="shared" ref="N22" si="9">N21/N20</f>
        <v>#DIV/0!</v>
      </c>
      <c r="O22" s="28">
        <f t="shared" ref="O22" si="10">O21/O20</f>
        <v>0</v>
      </c>
      <c r="P22" s="28" t="e">
        <f t="shared" ref="P22" si="11">P21/P20</f>
        <v>#DIV/0!</v>
      </c>
      <c r="Q22" s="28" t="e">
        <f t="shared" ref="Q22" si="12">Q21/Q20</f>
        <v>#DIV/0!</v>
      </c>
      <c r="R22" s="28" t="e">
        <f t="shared" ref="R22" si="13">R21/R20</f>
        <v>#DIV/0!</v>
      </c>
      <c r="S22" s="28" t="e">
        <f t="shared" ref="S22" si="14">S21/S20</f>
        <v>#DIV/0!</v>
      </c>
      <c r="T22" s="28" t="e">
        <f t="shared" ref="T22" si="15">T21/T20</f>
        <v>#DIV/0!</v>
      </c>
      <c r="U22" s="28" t="e">
        <f t="shared" ref="U22" si="16">U21/U20</f>
        <v>#DIV/0!</v>
      </c>
      <c r="V22" s="28">
        <f t="shared" ref="V22" si="17">V21/V20</f>
        <v>0</v>
      </c>
      <c r="W22" s="28">
        <f t="shared" ref="W22" si="18">W21/W20</f>
        <v>0</v>
      </c>
      <c r="X22" s="28" t="e">
        <f t="shared" ref="X22" si="19">X21/X20</f>
        <v>#DIV/0!</v>
      </c>
      <c r="Y22" s="28" t="e">
        <f t="shared" ref="Y22" si="20">Y21/Y20</f>
        <v>#DIV/0!</v>
      </c>
      <c r="Z22" s="28"/>
      <c r="AA22" s="28"/>
      <c r="AB22" s="28"/>
      <c r="AC22" s="28"/>
      <c r="AD22" s="28"/>
      <c r="AE22" s="28"/>
      <c r="AF22" s="28"/>
      <c r="AG22" s="28"/>
      <c r="AH22" s="28" t="e">
        <f t="shared" ref="AH22" si="21">AH21/AH20</f>
        <v>#DIV/0!</v>
      </c>
    </row>
    <row r="23" spans="1:34" s="12" customFormat="1" ht="30" hidden="1" customHeight="1" x14ac:dyDescent="0.2">
      <c r="A23" s="23" t="s">
        <v>21</v>
      </c>
      <c r="B23" s="21">
        <v>0</v>
      </c>
      <c r="C23" s="25">
        <f>SUM(F23:AH23)</f>
        <v>0</v>
      </c>
      <c r="D23" s="15" t="e">
        <f>C23/B23</f>
        <v>#DIV/0!</v>
      </c>
      <c r="E23" s="15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2" customFormat="1" ht="30" hidden="1" customHeight="1" x14ac:dyDescent="0.2">
      <c r="A24" s="23" t="s">
        <v>22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AH24" si="22">G23/G21</f>
        <v>#DIV/0!</v>
      </c>
      <c r="H24" s="16" t="e">
        <f t="shared" si="22"/>
        <v>#DIV/0!</v>
      </c>
      <c r="I24" s="16" t="e">
        <f t="shared" si="22"/>
        <v>#DIV/0!</v>
      </c>
      <c r="J24" s="16" t="e">
        <f t="shared" si="22"/>
        <v>#DIV/0!</v>
      </c>
      <c r="K24" s="16" t="e">
        <f t="shared" si="22"/>
        <v>#DIV/0!</v>
      </c>
      <c r="L24" s="16" t="e">
        <f t="shared" si="22"/>
        <v>#DIV/0!</v>
      </c>
      <c r="M24" s="16" t="e">
        <f t="shared" si="22"/>
        <v>#DIV/0!</v>
      </c>
      <c r="N24" s="16" t="e">
        <f t="shared" si="22"/>
        <v>#DIV/0!</v>
      </c>
      <c r="O24" s="16" t="e">
        <f t="shared" si="22"/>
        <v>#DIV/0!</v>
      </c>
      <c r="P24" s="16" t="e">
        <f t="shared" si="22"/>
        <v>#DIV/0!</v>
      </c>
      <c r="Q24" s="16" t="e">
        <f t="shared" si="22"/>
        <v>#DIV/0!</v>
      </c>
      <c r="R24" s="16" t="e">
        <f t="shared" si="22"/>
        <v>#DIV/0!</v>
      </c>
      <c r="S24" s="16" t="e">
        <f t="shared" si="22"/>
        <v>#DIV/0!</v>
      </c>
      <c r="T24" s="16" t="e">
        <f t="shared" si="22"/>
        <v>#DIV/0!</v>
      </c>
      <c r="U24" s="16" t="e">
        <f t="shared" si="22"/>
        <v>#DIV/0!</v>
      </c>
      <c r="V24" s="16" t="e">
        <f t="shared" si="22"/>
        <v>#DIV/0!</v>
      </c>
      <c r="W24" s="16" t="e">
        <f t="shared" si="22"/>
        <v>#DIV/0!</v>
      </c>
      <c r="X24" s="16" t="e">
        <f t="shared" si="22"/>
        <v>#DIV/0!</v>
      </c>
      <c r="Y24" s="16" t="e">
        <f t="shared" si="22"/>
        <v>#DIV/0!</v>
      </c>
      <c r="Z24" s="16"/>
      <c r="AA24" s="16"/>
      <c r="AB24" s="16"/>
      <c r="AC24" s="16"/>
      <c r="AD24" s="16"/>
      <c r="AE24" s="16"/>
      <c r="AF24" s="16"/>
      <c r="AG24" s="16"/>
      <c r="AH24" s="16" t="e">
        <f t="shared" si="22"/>
        <v>#DIV/0!</v>
      </c>
    </row>
    <row r="25" spans="1:34" s="12" customFormat="1" ht="30" hidden="1" customHeight="1" x14ac:dyDescent="0.2">
      <c r="A25" s="13" t="s">
        <v>23</v>
      </c>
      <c r="B25" s="21"/>
      <c r="C25" s="21">
        <f>SUM(F25:AH25)</f>
        <v>400</v>
      </c>
      <c r="D25" s="15" t="e">
        <f>C25/B25</f>
        <v>#DIV/0!</v>
      </c>
      <c r="E25" s="15"/>
      <c r="F25" s="24">
        <v>250</v>
      </c>
      <c r="G25" s="24">
        <v>100</v>
      </c>
      <c r="H25" s="24">
        <v>50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2" customFormat="1" ht="30" hidden="1" customHeight="1" x14ac:dyDescent="0.2">
      <c r="A26" s="18" t="s">
        <v>24</v>
      </c>
      <c r="B26" s="26"/>
      <c r="C26" s="26">
        <f t="shared" ref="C26:AH26" si="23">C25/C20</f>
        <v>0.26507620941020543</v>
      </c>
      <c r="D26" s="15"/>
      <c r="E26" s="15"/>
      <c r="F26" s="27">
        <f t="shared" si="23"/>
        <v>0.40322580645161288</v>
      </c>
      <c r="G26" s="27">
        <f t="shared" si="23"/>
        <v>0.27027027027027029</v>
      </c>
      <c r="H26" s="27">
        <f t="shared" si="23"/>
        <v>0.21551724137931033</v>
      </c>
      <c r="I26" s="27"/>
      <c r="J26" s="27"/>
      <c r="K26" s="27"/>
      <c r="L26" s="27"/>
      <c r="M26" s="27">
        <f t="shared" si="23"/>
        <v>0</v>
      </c>
      <c r="N26" s="27"/>
      <c r="O26" s="27">
        <f t="shared" si="23"/>
        <v>0</v>
      </c>
      <c r="P26" s="27"/>
      <c r="Q26" s="27"/>
      <c r="R26" s="27"/>
      <c r="S26" s="27" t="e">
        <f t="shared" si="23"/>
        <v>#DIV/0!</v>
      </c>
      <c r="T26" s="27" t="e">
        <f t="shared" si="23"/>
        <v>#DIV/0!</v>
      </c>
      <c r="U26" s="27" t="e">
        <f t="shared" si="23"/>
        <v>#DIV/0!</v>
      </c>
      <c r="V26" s="27">
        <f t="shared" si="23"/>
        <v>0</v>
      </c>
      <c r="W26" s="27">
        <f t="shared" si="23"/>
        <v>0</v>
      </c>
      <c r="X26" s="27" t="e">
        <f t="shared" si="23"/>
        <v>#DIV/0!</v>
      </c>
      <c r="Y26" s="27" t="e">
        <f t="shared" si="23"/>
        <v>#DIV/0!</v>
      </c>
      <c r="Z26" s="27"/>
      <c r="AA26" s="27"/>
      <c r="AB26" s="27"/>
      <c r="AC26" s="27"/>
      <c r="AD26" s="27"/>
      <c r="AE26" s="27"/>
      <c r="AF26" s="27"/>
      <c r="AG26" s="27"/>
      <c r="AH26" s="27" t="e">
        <f t="shared" si="23"/>
        <v>#DIV/0!</v>
      </c>
    </row>
    <row r="27" spans="1:34" s="12" customFormat="1" ht="30" hidden="1" customHeight="1" x14ac:dyDescent="0.2">
      <c r="A27" s="23" t="s">
        <v>25</v>
      </c>
      <c r="B27" s="21"/>
      <c r="C27" s="21">
        <f>SUM(F27:AH27)</f>
        <v>0</v>
      </c>
      <c r="D27" s="15" t="e">
        <f>C27/B27</f>
        <v>#DIV/0!</v>
      </c>
      <c r="E27" s="15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2" customFormat="1" ht="30" hidden="1" customHeight="1" x14ac:dyDescent="0.2">
      <c r="A28" s="18" t="s">
        <v>24</v>
      </c>
      <c r="B28" s="9" t="e">
        <f t="shared" ref="B28:AH28" si="24">B27/B20</f>
        <v>#DIV/0!</v>
      </c>
      <c r="C28" s="9">
        <f t="shared" si="24"/>
        <v>0</v>
      </c>
      <c r="D28" s="15"/>
      <c r="E28" s="15"/>
      <c r="F28" s="28">
        <f t="shared" si="24"/>
        <v>0</v>
      </c>
      <c r="G28" s="28">
        <f t="shared" si="24"/>
        <v>0</v>
      </c>
      <c r="H28" s="28">
        <f t="shared" si="24"/>
        <v>0</v>
      </c>
      <c r="I28" s="28" t="e">
        <f t="shared" si="24"/>
        <v>#DIV/0!</v>
      </c>
      <c r="J28" s="28" t="e">
        <f t="shared" si="24"/>
        <v>#DIV/0!</v>
      </c>
      <c r="K28" s="28" t="e">
        <f t="shared" si="24"/>
        <v>#DIV/0!</v>
      </c>
      <c r="L28" s="28" t="e">
        <f t="shared" si="24"/>
        <v>#DIV/0!</v>
      </c>
      <c r="M28" s="28">
        <f t="shared" si="24"/>
        <v>0</v>
      </c>
      <c r="N28" s="28" t="e">
        <f t="shared" si="24"/>
        <v>#DIV/0!</v>
      </c>
      <c r="O28" s="28">
        <f t="shared" si="24"/>
        <v>0</v>
      </c>
      <c r="P28" s="28" t="e">
        <f t="shared" si="24"/>
        <v>#DIV/0!</v>
      </c>
      <c r="Q28" s="28" t="e">
        <f t="shared" si="24"/>
        <v>#DIV/0!</v>
      </c>
      <c r="R28" s="28" t="e">
        <f t="shared" si="24"/>
        <v>#DIV/0!</v>
      </c>
      <c r="S28" s="28" t="e">
        <f t="shared" si="24"/>
        <v>#DIV/0!</v>
      </c>
      <c r="T28" s="28" t="e">
        <f t="shared" si="24"/>
        <v>#DIV/0!</v>
      </c>
      <c r="U28" s="28" t="e">
        <f t="shared" si="24"/>
        <v>#DIV/0!</v>
      </c>
      <c r="V28" s="28">
        <f t="shared" si="24"/>
        <v>0</v>
      </c>
      <c r="W28" s="28">
        <f t="shared" si="24"/>
        <v>0</v>
      </c>
      <c r="X28" s="28" t="e">
        <f t="shared" si="24"/>
        <v>#DIV/0!</v>
      </c>
      <c r="Y28" s="28" t="e">
        <f t="shared" si="24"/>
        <v>#DIV/0!</v>
      </c>
      <c r="Z28" s="28"/>
      <c r="AA28" s="28"/>
      <c r="AB28" s="28"/>
      <c r="AC28" s="28"/>
      <c r="AD28" s="28"/>
      <c r="AE28" s="28"/>
      <c r="AF28" s="28"/>
      <c r="AG28" s="28"/>
      <c r="AH28" s="28" t="e">
        <f t="shared" si="24"/>
        <v>#DIV/0!</v>
      </c>
    </row>
    <row r="29" spans="1:34" s="12" customFormat="1" ht="30" hidden="1" customHeight="1" x14ac:dyDescent="0.2">
      <c r="A29" s="18" t="s">
        <v>25</v>
      </c>
      <c r="B29" s="15"/>
      <c r="C29" s="90">
        <v>400</v>
      </c>
      <c r="D29" s="15"/>
      <c r="E29" s="1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2" customFormat="1" ht="30" hidden="1" customHeight="1" x14ac:dyDescent="0.2">
      <c r="A30" s="11" t="s">
        <v>179</v>
      </c>
      <c r="B30" s="21"/>
      <c r="C30" s="21">
        <f>SUM(F30:AH30)</f>
        <v>4077</v>
      </c>
      <c r="D30" s="15" t="e">
        <f>C30/B30</f>
        <v>#DIV/0!</v>
      </c>
      <c r="E30" s="15"/>
      <c r="F30" s="29">
        <v>627</v>
      </c>
      <c r="G30" s="29">
        <v>931</v>
      </c>
      <c r="H30" s="29">
        <v>324</v>
      </c>
      <c r="I30" s="29">
        <v>46</v>
      </c>
      <c r="J30" s="29">
        <v>457</v>
      </c>
      <c r="K30" s="29">
        <v>391</v>
      </c>
      <c r="L30" s="29">
        <v>47</v>
      </c>
      <c r="M30" s="29">
        <v>553</v>
      </c>
      <c r="N30" s="29">
        <v>228</v>
      </c>
      <c r="O30" s="29">
        <v>10</v>
      </c>
      <c r="P30" s="29">
        <v>61</v>
      </c>
      <c r="Q30" s="29">
        <v>10</v>
      </c>
      <c r="R30" s="29">
        <v>30</v>
      </c>
      <c r="S30" s="29">
        <v>27</v>
      </c>
      <c r="T30" s="29">
        <v>15</v>
      </c>
      <c r="U30" s="29">
        <v>32</v>
      </c>
      <c r="V30" s="29">
        <v>5</v>
      </c>
      <c r="W30" s="29">
        <v>8</v>
      </c>
      <c r="X30" s="29">
        <v>82</v>
      </c>
      <c r="Y30" s="29">
        <v>100</v>
      </c>
      <c r="Z30" s="29">
        <v>19</v>
      </c>
      <c r="AA30" s="29"/>
      <c r="AB30" s="29">
        <v>24</v>
      </c>
      <c r="AC30" s="29"/>
      <c r="AD30" s="29"/>
      <c r="AE30" s="29"/>
      <c r="AF30" s="29"/>
      <c r="AG30" s="29"/>
      <c r="AH30" s="29">
        <v>50</v>
      </c>
    </row>
    <row r="31" spans="1:34" s="12" customFormat="1" ht="30" hidden="1" customHeight="1" x14ac:dyDescent="0.2">
      <c r="A31" s="13" t="s">
        <v>26</v>
      </c>
      <c r="B31" s="21"/>
      <c r="C31" s="21">
        <f>SUM(F31:AH31)</f>
        <v>0</v>
      </c>
      <c r="D31" s="15" t="e">
        <f>C31/B31</f>
        <v>#DIV/0!</v>
      </c>
      <c r="E31" s="15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s="12" customFormat="1" ht="30" hidden="1" customHeight="1" x14ac:dyDescent="0.2">
      <c r="A32" s="18" t="s">
        <v>20</v>
      </c>
      <c r="B32" s="28" t="e">
        <f t="shared" ref="B32:C32" si="25">B31/B30</f>
        <v>#DIV/0!</v>
      </c>
      <c r="C32" s="28">
        <f t="shared" si="25"/>
        <v>0</v>
      </c>
      <c r="D32" s="28"/>
      <c r="E32" s="28"/>
      <c r="F32" s="28">
        <f>F31/F30</f>
        <v>0</v>
      </c>
      <c r="G32" s="28">
        <f t="shared" ref="G32:AH32" si="26">G31/G30</f>
        <v>0</v>
      </c>
      <c r="H32" s="28">
        <f t="shared" si="26"/>
        <v>0</v>
      </c>
      <c r="I32" s="28">
        <f t="shared" si="26"/>
        <v>0</v>
      </c>
      <c r="J32" s="28">
        <f t="shared" si="26"/>
        <v>0</v>
      </c>
      <c r="K32" s="28">
        <f t="shared" si="26"/>
        <v>0</v>
      </c>
      <c r="L32" s="28">
        <f t="shared" si="26"/>
        <v>0</v>
      </c>
      <c r="M32" s="28">
        <f t="shared" si="26"/>
        <v>0</v>
      </c>
      <c r="N32" s="28">
        <f t="shared" si="26"/>
        <v>0</v>
      </c>
      <c r="O32" s="28">
        <f t="shared" si="26"/>
        <v>0</v>
      </c>
      <c r="P32" s="28">
        <f t="shared" si="26"/>
        <v>0</v>
      </c>
      <c r="Q32" s="28">
        <f t="shared" si="26"/>
        <v>0</v>
      </c>
      <c r="R32" s="28">
        <f t="shared" si="26"/>
        <v>0</v>
      </c>
      <c r="S32" s="28">
        <f t="shared" si="26"/>
        <v>0</v>
      </c>
      <c r="T32" s="28">
        <f t="shared" si="26"/>
        <v>0</v>
      </c>
      <c r="U32" s="28">
        <f t="shared" si="26"/>
        <v>0</v>
      </c>
      <c r="V32" s="28">
        <f t="shared" si="26"/>
        <v>0</v>
      </c>
      <c r="W32" s="28">
        <f t="shared" si="26"/>
        <v>0</v>
      </c>
      <c r="X32" s="28">
        <f t="shared" si="26"/>
        <v>0</v>
      </c>
      <c r="Y32" s="28">
        <f t="shared" si="26"/>
        <v>0</v>
      </c>
      <c r="Z32" s="28"/>
      <c r="AA32" s="28"/>
      <c r="AB32" s="28"/>
      <c r="AC32" s="28"/>
      <c r="AD32" s="28"/>
      <c r="AE32" s="28"/>
      <c r="AF32" s="28"/>
      <c r="AG32" s="28"/>
      <c r="AH32" s="28">
        <f t="shared" si="26"/>
        <v>0</v>
      </c>
    </row>
    <row r="33" spans="1:36" s="12" customFormat="1" ht="30" hidden="1" customHeight="1" x14ac:dyDescent="0.2">
      <c r="A33" s="13" t="s">
        <v>27</v>
      </c>
      <c r="B33" s="21"/>
      <c r="C33" s="21">
        <v>1250</v>
      </c>
      <c r="D33" s="15"/>
      <c r="E33" s="1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6" s="12" customFormat="1" ht="30" hidden="1" customHeight="1" x14ac:dyDescent="0.2">
      <c r="A34" s="13" t="s">
        <v>24</v>
      </c>
      <c r="B34" s="26"/>
      <c r="C34" s="26">
        <f t="shared" ref="C34:AH34" si="27">C33/C30</f>
        <v>0.30659798871719401</v>
      </c>
      <c r="D34" s="15"/>
      <c r="E34" s="15"/>
      <c r="F34" s="27">
        <f t="shared" si="27"/>
        <v>0</v>
      </c>
      <c r="G34" s="27">
        <f t="shared" si="27"/>
        <v>0</v>
      </c>
      <c r="H34" s="27">
        <f t="shared" si="27"/>
        <v>0</v>
      </c>
      <c r="I34" s="27">
        <f t="shared" si="27"/>
        <v>0</v>
      </c>
      <c r="J34" s="27">
        <f t="shared" si="27"/>
        <v>0</v>
      </c>
      <c r="K34" s="27">
        <f t="shared" si="27"/>
        <v>0</v>
      </c>
      <c r="L34" s="27">
        <f t="shared" si="27"/>
        <v>0</v>
      </c>
      <c r="M34" s="27">
        <f t="shared" si="27"/>
        <v>0</v>
      </c>
      <c r="N34" s="27">
        <f t="shared" si="27"/>
        <v>0</v>
      </c>
      <c r="O34" s="27">
        <f t="shared" si="27"/>
        <v>0</v>
      </c>
      <c r="P34" s="27">
        <f t="shared" si="27"/>
        <v>0</v>
      </c>
      <c r="Q34" s="27">
        <f t="shared" si="27"/>
        <v>0</v>
      </c>
      <c r="R34" s="27">
        <f t="shared" si="27"/>
        <v>0</v>
      </c>
      <c r="S34" s="27">
        <f t="shared" si="27"/>
        <v>0</v>
      </c>
      <c r="T34" s="27">
        <f t="shared" si="27"/>
        <v>0</v>
      </c>
      <c r="U34" s="27">
        <f t="shared" si="27"/>
        <v>0</v>
      </c>
      <c r="V34" s="27">
        <f t="shared" si="27"/>
        <v>0</v>
      </c>
      <c r="W34" s="27">
        <f t="shared" si="27"/>
        <v>0</v>
      </c>
      <c r="X34" s="27">
        <f t="shared" si="27"/>
        <v>0</v>
      </c>
      <c r="Y34" s="27">
        <f t="shared" si="27"/>
        <v>0</v>
      </c>
      <c r="Z34" s="27"/>
      <c r="AA34" s="27"/>
      <c r="AB34" s="27"/>
      <c r="AC34" s="27"/>
      <c r="AD34" s="27"/>
      <c r="AE34" s="27"/>
      <c r="AF34" s="27"/>
      <c r="AG34" s="27"/>
      <c r="AH34" s="27">
        <f t="shared" si="27"/>
        <v>0</v>
      </c>
    </row>
    <row r="35" spans="1:36" s="12" customFormat="1" ht="30" hidden="1" customHeight="1" x14ac:dyDescent="0.2">
      <c r="A35" s="23" t="s">
        <v>28</v>
      </c>
      <c r="B35" s="21"/>
      <c r="C35" s="21">
        <f>SUM(F35:AH35)</f>
        <v>3973</v>
      </c>
      <c r="D35" s="15"/>
      <c r="E35" s="15"/>
      <c r="F35" s="24">
        <v>627</v>
      </c>
      <c r="G35" s="24">
        <v>931</v>
      </c>
      <c r="H35" s="24">
        <v>324</v>
      </c>
      <c r="I35" s="24">
        <v>46</v>
      </c>
      <c r="J35" s="24">
        <v>457</v>
      </c>
      <c r="K35" s="24">
        <v>391</v>
      </c>
      <c r="L35" s="24"/>
      <c r="M35" s="24">
        <v>553</v>
      </c>
      <c r="N35" s="24">
        <v>228</v>
      </c>
      <c r="O35" s="24">
        <v>10</v>
      </c>
      <c r="P35" s="24">
        <v>61</v>
      </c>
      <c r="Q35" s="24">
        <v>10</v>
      </c>
      <c r="R35" s="24">
        <v>30</v>
      </c>
      <c r="S35" s="24">
        <v>20</v>
      </c>
      <c r="T35" s="24">
        <v>15</v>
      </c>
      <c r="U35" s="24">
        <v>32</v>
      </c>
      <c r="V35" s="24">
        <v>5</v>
      </c>
      <c r="W35" s="24">
        <v>8</v>
      </c>
      <c r="X35" s="24">
        <v>82</v>
      </c>
      <c r="Y35" s="24">
        <v>100</v>
      </c>
      <c r="Z35" s="24">
        <v>19</v>
      </c>
      <c r="AA35" s="24"/>
      <c r="AB35" s="24">
        <v>24</v>
      </c>
      <c r="AC35" s="24"/>
      <c r="AD35" s="24"/>
      <c r="AE35" s="24"/>
      <c r="AF35" s="24"/>
      <c r="AG35" s="24"/>
      <c r="AH35" s="24"/>
    </row>
    <row r="36" spans="1:36" s="12" customFormat="1" ht="30" hidden="1" customHeight="1" x14ac:dyDescent="0.2">
      <c r="A36" s="18" t="s">
        <v>24</v>
      </c>
      <c r="B36" s="9"/>
      <c r="C36" s="9">
        <f t="shared" ref="C36:AH36" si="28">C35/C30</f>
        <v>0.97449104733872949</v>
      </c>
      <c r="D36" s="15"/>
      <c r="E36" s="15"/>
      <c r="F36" s="28">
        <f t="shared" si="28"/>
        <v>1</v>
      </c>
      <c r="G36" s="28">
        <f t="shared" si="28"/>
        <v>1</v>
      </c>
      <c r="H36" s="28">
        <f t="shared" si="28"/>
        <v>1</v>
      </c>
      <c r="I36" s="28">
        <f t="shared" si="28"/>
        <v>1</v>
      </c>
      <c r="J36" s="28">
        <f t="shared" si="28"/>
        <v>1</v>
      </c>
      <c r="K36" s="28">
        <f t="shared" si="28"/>
        <v>1</v>
      </c>
      <c r="L36" s="28">
        <f t="shared" si="28"/>
        <v>0</v>
      </c>
      <c r="M36" s="28">
        <f t="shared" si="28"/>
        <v>1</v>
      </c>
      <c r="N36" s="28">
        <f t="shared" si="28"/>
        <v>1</v>
      </c>
      <c r="O36" s="28">
        <f t="shared" si="28"/>
        <v>1</v>
      </c>
      <c r="P36" s="28">
        <f t="shared" si="28"/>
        <v>1</v>
      </c>
      <c r="Q36" s="28">
        <f t="shared" si="28"/>
        <v>1</v>
      </c>
      <c r="R36" s="28">
        <f t="shared" si="28"/>
        <v>1</v>
      </c>
      <c r="S36" s="28">
        <f t="shared" si="28"/>
        <v>0.7407407407407407</v>
      </c>
      <c r="T36" s="28">
        <f t="shared" si="28"/>
        <v>1</v>
      </c>
      <c r="U36" s="28">
        <f t="shared" si="28"/>
        <v>1</v>
      </c>
      <c r="V36" s="28">
        <f t="shared" si="28"/>
        <v>1</v>
      </c>
      <c r="W36" s="28">
        <f t="shared" si="28"/>
        <v>1</v>
      </c>
      <c r="X36" s="28">
        <f t="shared" si="28"/>
        <v>1</v>
      </c>
      <c r="Y36" s="28">
        <f t="shared" si="28"/>
        <v>1</v>
      </c>
      <c r="Z36" s="28"/>
      <c r="AA36" s="28"/>
      <c r="AB36" s="28"/>
      <c r="AC36" s="28"/>
      <c r="AD36" s="28"/>
      <c r="AE36" s="28"/>
      <c r="AF36" s="28"/>
      <c r="AG36" s="28"/>
      <c r="AH36" s="28">
        <f t="shared" si="28"/>
        <v>0</v>
      </c>
      <c r="AI36" s="28"/>
      <c r="AJ36" s="28"/>
    </row>
    <row r="37" spans="1:36" s="12" customFormat="1" ht="30" hidden="1" customHeight="1" x14ac:dyDescent="0.2">
      <c r="A37" s="20" t="s">
        <v>29</v>
      </c>
      <c r="B37" s="21"/>
      <c r="C37" s="25">
        <f>SUM(F37:AH37)</f>
        <v>2430</v>
      </c>
      <c r="D37" s="15"/>
      <c r="E37" s="15"/>
      <c r="F37" s="22">
        <v>1000</v>
      </c>
      <c r="G37" s="22">
        <v>600</v>
      </c>
      <c r="H37" s="22">
        <v>300</v>
      </c>
      <c r="I37" s="22"/>
      <c r="J37" s="22"/>
      <c r="K37" s="22">
        <v>100</v>
      </c>
      <c r="L37" s="22"/>
      <c r="M37" s="22">
        <v>200</v>
      </c>
      <c r="N37" s="22">
        <v>100</v>
      </c>
      <c r="O37" s="22">
        <v>100</v>
      </c>
      <c r="P37" s="22"/>
      <c r="Q37" s="22"/>
      <c r="R37" s="22"/>
      <c r="S37" s="22"/>
      <c r="T37" s="22"/>
      <c r="U37" s="22"/>
      <c r="V37" s="22">
        <v>10</v>
      </c>
      <c r="W37" s="22">
        <v>20</v>
      </c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6" s="12" customFormat="1" ht="30" hidden="1" customHeight="1" x14ac:dyDescent="0.2">
      <c r="A38" s="23" t="s">
        <v>30</v>
      </c>
      <c r="B38" s="21">
        <v>1623</v>
      </c>
      <c r="C38" s="21">
        <f>SUM(F38:AH38)</f>
        <v>2430</v>
      </c>
      <c r="D38" s="15"/>
      <c r="E38" s="15"/>
      <c r="F38" s="24">
        <v>1000</v>
      </c>
      <c r="G38" s="24">
        <v>600</v>
      </c>
      <c r="H38" s="24">
        <v>300</v>
      </c>
      <c r="I38" s="24"/>
      <c r="J38" s="24"/>
      <c r="K38" s="24">
        <v>100</v>
      </c>
      <c r="L38" s="24"/>
      <c r="M38" s="24">
        <v>200</v>
      </c>
      <c r="N38" s="24">
        <v>100</v>
      </c>
      <c r="O38" s="24">
        <v>100</v>
      </c>
      <c r="P38" s="24"/>
      <c r="Q38" s="24"/>
      <c r="R38" s="24"/>
      <c r="S38" s="24"/>
      <c r="T38" s="24"/>
      <c r="U38" s="24"/>
      <c r="V38" s="24">
        <v>10</v>
      </c>
      <c r="W38" s="24">
        <v>20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6" s="12" customFormat="1" ht="30" hidden="1" customHeight="1" x14ac:dyDescent="0.2">
      <c r="A39" s="18" t="s">
        <v>31</v>
      </c>
      <c r="B39" s="9"/>
      <c r="C39" s="9">
        <f>C38/C37</f>
        <v>1</v>
      </c>
      <c r="D39" s="15"/>
      <c r="E39" s="15"/>
      <c r="F39" s="28">
        <f>F38/F37</f>
        <v>1</v>
      </c>
      <c r="G39" s="28">
        <f t="shared" ref="G39:AH39" si="29">G38/G37</f>
        <v>1</v>
      </c>
      <c r="H39" s="28">
        <f t="shared" si="29"/>
        <v>1</v>
      </c>
      <c r="I39" s="28" t="e">
        <f t="shared" si="29"/>
        <v>#DIV/0!</v>
      </c>
      <c r="J39" s="28" t="e">
        <f t="shared" si="29"/>
        <v>#DIV/0!</v>
      </c>
      <c r="K39" s="28">
        <f t="shared" si="29"/>
        <v>1</v>
      </c>
      <c r="L39" s="28" t="e">
        <f t="shared" si="29"/>
        <v>#DIV/0!</v>
      </c>
      <c r="M39" s="28">
        <f t="shared" si="29"/>
        <v>1</v>
      </c>
      <c r="N39" s="28">
        <f t="shared" si="29"/>
        <v>1</v>
      </c>
      <c r="O39" s="28">
        <f t="shared" si="29"/>
        <v>1</v>
      </c>
      <c r="P39" s="28" t="e">
        <f t="shared" si="29"/>
        <v>#DIV/0!</v>
      </c>
      <c r="Q39" s="28" t="e">
        <f t="shared" si="29"/>
        <v>#DIV/0!</v>
      </c>
      <c r="R39" s="28" t="e">
        <f t="shared" si="29"/>
        <v>#DIV/0!</v>
      </c>
      <c r="S39" s="28" t="e">
        <f t="shared" si="29"/>
        <v>#DIV/0!</v>
      </c>
      <c r="T39" s="28" t="e">
        <f t="shared" si="29"/>
        <v>#DIV/0!</v>
      </c>
      <c r="U39" s="28" t="e">
        <f t="shared" si="29"/>
        <v>#DIV/0!</v>
      </c>
      <c r="V39" s="28">
        <f t="shared" si="29"/>
        <v>1</v>
      </c>
      <c r="W39" s="28">
        <f t="shared" si="29"/>
        <v>1</v>
      </c>
      <c r="X39" s="28" t="e">
        <f t="shared" si="29"/>
        <v>#DIV/0!</v>
      </c>
      <c r="Y39" s="28" t="e">
        <f t="shared" si="29"/>
        <v>#DIV/0!</v>
      </c>
      <c r="Z39" s="28"/>
      <c r="AA39" s="28"/>
      <c r="AB39" s="28"/>
      <c r="AC39" s="28"/>
      <c r="AD39" s="28"/>
      <c r="AE39" s="28"/>
      <c r="AF39" s="28"/>
      <c r="AG39" s="28"/>
      <c r="AH39" s="28" t="e">
        <f t="shared" si="29"/>
        <v>#DIV/0!</v>
      </c>
    </row>
    <row r="40" spans="1:36" s="12" customFormat="1" ht="30" hidden="1" customHeight="1" x14ac:dyDescent="0.2">
      <c r="A40" s="77" t="s">
        <v>32</v>
      </c>
      <c r="B40" s="21">
        <v>1623</v>
      </c>
      <c r="C40" s="21">
        <f>SUM(F40:AH40)</f>
        <v>2430</v>
      </c>
      <c r="D40" s="15"/>
      <c r="E40" s="15"/>
      <c r="F40" s="24">
        <v>1000</v>
      </c>
      <c r="G40" s="24">
        <v>600</v>
      </c>
      <c r="H40" s="24">
        <v>300</v>
      </c>
      <c r="I40" s="24"/>
      <c r="J40" s="24"/>
      <c r="K40" s="24">
        <v>100</v>
      </c>
      <c r="L40" s="24"/>
      <c r="M40" s="24">
        <v>200</v>
      </c>
      <c r="N40" s="24">
        <v>100</v>
      </c>
      <c r="O40" s="24">
        <v>100</v>
      </c>
      <c r="P40" s="24"/>
      <c r="Q40" s="24"/>
      <c r="R40" s="24"/>
      <c r="S40" s="24"/>
      <c r="T40" s="24"/>
      <c r="U40" s="24"/>
      <c r="V40" s="24">
        <v>10</v>
      </c>
      <c r="W40" s="24">
        <v>20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6" s="2" customFormat="1" ht="30" hidden="1" customHeight="1" x14ac:dyDescent="0.25">
      <c r="A41" s="11" t="s">
        <v>149</v>
      </c>
      <c r="B41" s="21"/>
      <c r="C41" s="21">
        <f>SUM(F41:AH41)</f>
        <v>0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6" s="2" customFormat="1" ht="30" hidden="1" customHeight="1" x14ac:dyDescent="0.25">
      <c r="A42" s="11" t="s">
        <v>205</v>
      </c>
      <c r="B42" s="21">
        <v>4032</v>
      </c>
      <c r="C42" s="21">
        <v>3000</v>
      </c>
      <c r="D42" s="15"/>
      <c r="E42" s="15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6" s="2" customFormat="1" ht="30" hidden="1" customHeight="1" x14ac:dyDescent="0.25">
      <c r="A43" s="11" t="s">
        <v>206</v>
      </c>
      <c r="B43" s="21"/>
      <c r="C43" s="21">
        <f>SUM(F43:AH43)</f>
        <v>1096</v>
      </c>
      <c r="D43" s="15"/>
      <c r="E43" s="15"/>
      <c r="F43" s="10">
        <v>494</v>
      </c>
      <c r="G43" s="10">
        <v>300</v>
      </c>
      <c r="H43" s="10">
        <v>232</v>
      </c>
      <c r="I43" s="10"/>
      <c r="J43" s="10"/>
      <c r="K43" s="10"/>
      <c r="L43" s="10"/>
      <c r="M43" s="10"/>
      <c r="N43" s="10"/>
      <c r="O43" s="10">
        <v>50</v>
      </c>
      <c r="P43" s="10"/>
      <c r="Q43" s="10"/>
      <c r="R43" s="10"/>
      <c r="S43" s="10"/>
      <c r="T43" s="10"/>
      <c r="U43" s="10"/>
      <c r="V43" s="10">
        <v>5</v>
      </c>
      <c r="W43" s="10">
        <v>15</v>
      </c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6" s="2" customFormat="1" ht="30" hidden="1" customHeight="1" x14ac:dyDescent="0.25">
      <c r="A44" s="11" t="s">
        <v>207</v>
      </c>
      <c r="B44" s="21">
        <v>4032</v>
      </c>
      <c r="C44" s="21">
        <v>4096</v>
      </c>
      <c r="D44" s="15"/>
      <c r="E44" s="15">
        <v>1.01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6" s="2" customFormat="1" ht="30" hidden="1" customHeight="1" x14ac:dyDescent="0.25">
      <c r="A45" s="30" t="s">
        <v>147</v>
      </c>
      <c r="B45" s="21">
        <v>3588</v>
      </c>
      <c r="C45" s="21">
        <f>SUM(F45:AH45)</f>
        <v>4073.9</v>
      </c>
      <c r="D45" s="15"/>
      <c r="E45" s="15">
        <v>1.1299999999999999</v>
      </c>
      <c r="F45" s="10">
        <v>1518</v>
      </c>
      <c r="G45" s="10">
        <v>975</v>
      </c>
      <c r="H45" s="10">
        <v>460</v>
      </c>
      <c r="I45" s="10">
        <v>354</v>
      </c>
      <c r="J45" s="10">
        <v>150</v>
      </c>
      <c r="K45" s="10">
        <v>150</v>
      </c>
      <c r="L45" s="10">
        <v>30</v>
      </c>
      <c r="M45" s="10"/>
      <c r="N45" s="10">
        <v>240</v>
      </c>
      <c r="O45" s="10">
        <v>93.9</v>
      </c>
      <c r="P45" s="10"/>
      <c r="Q45" s="10"/>
      <c r="R45" s="10">
        <v>3</v>
      </c>
      <c r="S45" s="10"/>
      <c r="T45" s="10"/>
      <c r="U45" s="10"/>
      <c r="V45" s="10">
        <v>7</v>
      </c>
      <c r="W45" s="10">
        <v>33</v>
      </c>
      <c r="X45" s="10"/>
      <c r="Y45" s="10">
        <v>50</v>
      </c>
      <c r="Z45" s="10">
        <v>10</v>
      </c>
      <c r="AA45" s="10"/>
      <c r="AB45" s="10"/>
      <c r="AC45" s="10"/>
      <c r="AD45" s="10"/>
      <c r="AE45" s="10"/>
      <c r="AF45" s="10"/>
      <c r="AG45" s="10"/>
      <c r="AH45" s="10"/>
    </row>
    <row r="46" spans="1:36" s="2" customFormat="1" ht="30" hidden="1" customHeight="1" x14ac:dyDescent="0.25">
      <c r="A46" s="17" t="s">
        <v>33</v>
      </c>
      <c r="B46" s="21"/>
      <c r="C46" s="21">
        <f>SUM(F46:AH46)</f>
        <v>1096</v>
      </c>
      <c r="D46" s="15"/>
      <c r="E46" s="15"/>
      <c r="F46" s="10">
        <v>494</v>
      </c>
      <c r="G46" s="10">
        <v>300</v>
      </c>
      <c r="H46" s="10">
        <v>232</v>
      </c>
      <c r="I46" s="10"/>
      <c r="J46" s="10"/>
      <c r="K46" s="10"/>
      <c r="L46" s="10"/>
      <c r="M46" s="10"/>
      <c r="N46" s="10"/>
      <c r="O46" s="10">
        <v>50</v>
      </c>
      <c r="P46" s="10"/>
      <c r="Q46" s="10"/>
      <c r="R46" s="10"/>
      <c r="S46" s="10"/>
      <c r="T46" s="10"/>
      <c r="U46" s="10"/>
      <c r="V46" s="10">
        <v>5</v>
      </c>
      <c r="W46" s="10">
        <v>15</v>
      </c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6" s="2" customFormat="1" ht="30" hidden="1" customHeight="1" x14ac:dyDescent="0.25">
      <c r="A47" s="18" t="s">
        <v>31</v>
      </c>
      <c r="B47" s="31" t="e">
        <f>B45/B41</f>
        <v>#DIV/0!</v>
      </c>
      <c r="C47" s="31" t="e">
        <f>C45/C41</f>
        <v>#DIV/0!</v>
      </c>
      <c r="D47" s="15"/>
      <c r="E47" s="15"/>
      <c r="F47" s="33" t="e">
        <f>F45/F41</f>
        <v>#DIV/0!</v>
      </c>
      <c r="G47" s="33" t="e">
        <f t="shared" ref="G47:AH47" si="30">G45/G41</f>
        <v>#DIV/0!</v>
      </c>
      <c r="H47" s="33" t="e">
        <f t="shared" si="30"/>
        <v>#DIV/0!</v>
      </c>
      <c r="I47" s="33" t="e">
        <f t="shared" si="30"/>
        <v>#DIV/0!</v>
      </c>
      <c r="J47" s="33" t="e">
        <f t="shared" si="30"/>
        <v>#DIV/0!</v>
      </c>
      <c r="K47" s="33" t="e">
        <f t="shared" si="30"/>
        <v>#DIV/0!</v>
      </c>
      <c r="L47" s="33" t="e">
        <f t="shared" si="30"/>
        <v>#DIV/0!</v>
      </c>
      <c r="M47" s="33" t="e">
        <f t="shared" si="30"/>
        <v>#DIV/0!</v>
      </c>
      <c r="N47" s="33" t="e">
        <f t="shared" si="30"/>
        <v>#DIV/0!</v>
      </c>
      <c r="O47" s="33" t="e">
        <f t="shared" si="30"/>
        <v>#DIV/0!</v>
      </c>
      <c r="P47" s="33" t="e">
        <f t="shared" si="30"/>
        <v>#DIV/0!</v>
      </c>
      <c r="Q47" s="33" t="e">
        <f t="shared" si="30"/>
        <v>#DIV/0!</v>
      </c>
      <c r="R47" s="33" t="e">
        <f t="shared" si="30"/>
        <v>#DIV/0!</v>
      </c>
      <c r="S47" s="33" t="e">
        <f t="shared" si="30"/>
        <v>#DIV/0!</v>
      </c>
      <c r="T47" s="33" t="e">
        <f t="shared" si="30"/>
        <v>#DIV/0!</v>
      </c>
      <c r="U47" s="33" t="e">
        <f t="shared" si="30"/>
        <v>#DIV/0!</v>
      </c>
      <c r="V47" s="33" t="e">
        <f t="shared" si="30"/>
        <v>#DIV/0!</v>
      </c>
      <c r="W47" s="33" t="e">
        <f t="shared" si="30"/>
        <v>#DIV/0!</v>
      </c>
      <c r="X47" s="33" t="e">
        <f t="shared" si="30"/>
        <v>#DIV/0!</v>
      </c>
      <c r="Y47" s="33" t="e">
        <f t="shared" si="30"/>
        <v>#DIV/0!</v>
      </c>
      <c r="Z47" s="33"/>
      <c r="AA47" s="33"/>
      <c r="AB47" s="33"/>
      <c r="AC47" s="33"/>
      <c r="AD47" s="33"/>
      <c r="AE47" s="33"/>
      <c r="AF47" s="33"/>
      <c r="AG47" s="33"/>
      <c r="AH47" s="33" t="e">
        <f t="shared" si="30"/>
        <v>#DIV/0!</v>
      </c>
    </row>
    <row r="48" spans="1:36" s="2" customFormat="1" ht="30" hidden="1" customHeight="1" x14ac:dyDescent="0.25">
      <c r="A48" s="18" t="s">
        <v>31</v>
      </c>
      <c r="B48" s="91">
        <v>0.89</v>
      </c>
      <c r="C48" s="91">
        <f>C45/C42</f>
        <v>1.3579666666666668</v>
      </c>
      <c r="D48" s="15"/>
      <c r="E48" s="100"/>
      <c r="F48" s="92"/>
      <c r="G48" s="92" t="s">
        <v>0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</row>
    <row r="49" spans="1:34" s="2" customFormat="1" ht="30" hidden="1" customHeight="1" x14ac:dyDescent="0.25">
      <c r="A49" s="18" t="s">
        <v>208</v>
      </c>
      <c r="B49" s="91"/>
      <c r="C49" s="91">
        <f>C45/C44</f>
        <v>0.99460449218750002</v>
      </c>
      <c r="D49" s="15"/>
      <c r="E49" s="15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</row>
    <row r="50" spans="1:34" s="2" customFormat="1" ht="30" hidden="1" customHeight="1" x14ac:dyDescent="0.25">
      <c r="A50" s="18" t="s">
        <v>148</v>
      </c>
      <c r="B50" s="21">
        <v>1166</v>
      </c>
      <c r="C50" s="21">
        <f t="shared" ref="C50:C65" si="31">SUM(F50:AH50)</f>
        <v>936.6</v>
      </c>
      <c r="D50" s="15"/>
      <c r="E50" s="9">
        <v>0.8</v>
      </c>
      <c r="F50" s="32">
        <v>310</v>
      </c>
      <c r="G50" s="32">
        <v>195</v>
      </c>
      <c r="H50" s="32">
        <v>90</v>
      </c>
      <c r="I50" s="32">
        <v>70</v>
      </c>
      <c r="J50" s="32">
        <v>50</v>
      </c>
      <c r="K50" s="32">
        <v>60</v>
      </c>
      <c r="L50" s="32">
        <v>30</v>
      </c>
      <c r="M50" s="32"/>
      <c r="N50" s="32">
        <v>110</v>
      </c>
      <c r="O50" s="32">
        <v>16.600000000000001</v>
      </c>
      <c r="P50" s="32"/>
      <c r="Q50" s="32"/>
      <c r="R50" s="32"/>
      <c r="S50" s="32"/>
      <c r="T50" s="32"/>
      <c r="U50" s="32"/>
      <c r="V50" s="32"/>
      <c r="W50" s="32">
        <v>5</v>
      </c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s="2" customFormat="1" ht="30" hidden="1" customHeight="1" x14ac:dyDescent="0.25">
      <c r="A51" s="18" t="s">
        <v>34</v>
      </c>
      <c r="B51" s="21">
        <v>1875</v>
      </c>
      <c r="C51" s="21">
        <f t="shared" si="31"/>
        <v>2477.3000000000002</v>
      </c>
      <c r="D51" s="15"/>
      <c r="E51" s="15">
        <v>1.32</v>
      </c>
      <c r="F51" s="24">
        <v>990</v>
      </c>
      <c r="G51" s="24">
        <v>660</v>
      </c>
      <c r="H51" s="24">
        <v>412</v>
      </c>
      <c r="I51" s="24">
        <v>76</v>
      </c>
      <c r="J51" s="24">
        <v>40</v>
      </c>
      <c r="K51" s="24">
        <v>60</v>
      </c>
      <c r="L51" s="24"/>
      <c r="M51" s="24"/>
      <c r="N51" s="24">
        <v>80</v>
      </c>
      <c r="O51" s="24">
        <v>67.3</v>
      </c>
      <c r="P51" s="24"/>
      <c r="Q51" s="24"/>
      <c r="R51" s="24"/>
      <c r="S51" s="24"/>
      <c r="T51" s="24"/>
      <c r="U51" s="24"/>
      <c r="V51" s="24">
        <v>7</v>
      </c>
      <c r="W51" s="24">
        <v>25</v>
      </c>
      <c r="X51" s="24"/>
      <c r="Y51" s="24">
        <v>50</v>
      </c>
      <c r="Z51" s="24">
        <v>10</v>
      </c>
      <c r="AA51" s="24"/>
      <c r="AB51" s="24"/>
      <c r="AC51" s="24"/>
      <c r="AD51" s="24"/>
      <c r="AE51" s="24"/>
      <c r="AF51" s="24"/>
      <c r="AG51" s="24"/>
      <c r="AH51" s="24"/>
    </row>
    <row r="52" spans="1:34" s="2" customFormat="1" ht="30" hidden="1" customHeight="1" x14ac:dyDescent="0.25">
      <c r="A52" s="18" t="s">
        <v>35</v>
      </c>
      <c r="B52" s="21"/>
      <c r="C52" s="21">
        <f t="shared" si="31"/>
        <v>0</v>
      </c>
      <c r="D52" s="15"/>
      <c r="E52" s="9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s="2" customFormat="1" ht="30" hidden="1" customHeight="1" x14ac:dyDescent="0.25">
      <c r="A53" s="18" t="s">
        <v>36</v>
      </c>
      <c r="B53" s="21"/>
      <c r="C53" s="21">
        <f t="shared" si="31"/>
        <v>0</v>
      </c>
      <c r="D53" s="15"/>
      <c r="E53" s="9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</row>
    <row r="54" spans="1:34" s="2" customFormat="1" ht="30" hidden="1" customHeight="1" x14ac:dyDescent="0.25">
      <c r="A54" s="18" t="s">
        <v>204</v>
      </c>
      <c r="B54" s="21">
        <v>497</v>
      </c>
      <c r="C54" s="21">
        <f t="shared" si="31"/>
        <v>660</v>
      </c>
      <c r="D54" s="15"/>
      <c r="E54" s="9">
        <v>1.32</v>
      </c>
      <c r="F54" s="32">
        <v>150</v>
      </c>
      <c r="G54" s="32">
        <v>190</v>
      </c>
      <c r="H54" s="32"/>
      <c r="I54" s="32">
        <v>184</v>
      </c>
      <c r="J54" s="32">
        <v>60</v>
      </c>
      <c r="K54" s="32">
        <v>30</v>
      </c>
      <c r="L54" s="32"/>
      <c r="M54" s="32"/>
      <c r="N54" s="32">
        <v>30</v>
      </c>
      <c r="O54" s="32">
        <v>10</v>
      </c>
      <c r="P54" s="32"/>
      <c r="Q54" s="32"/>
      <c r="R54" s="32">
        <v>3</v>
      </c>
      <c r="S54" s="32"/>
      <c r="T54" s="32"/>
      <c r="U54" s="32"/>
      <c r="V54" s="32"/>
      <c r="W54" s="32">
        <v>3</v>
      </c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</row>
    <row r="55" spans="1:34" s="2" customFormat="1" ht="30" hidden="1" customHeight="1" x14ac:dyDescent="0.25">
      <c r="A55" s="18" t="s">
        <v>37</v>
      </c>
      <c r="B55" s="21"/>
      <c r="C55" s="21">
        <f t="shared" si="31"/>
        <v>0</v>
      </c>
      <c r="D55" s="15"/>
      <c r="E55" s="15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s="2" customFormat="1" ht="30" hidden="1" customHeight="1" x14ac:dyDescent="0.25">
      <c r="A56" s="17" t="s">
        <v>38</v>
      </c>
      <c r="B56" s="21"/>
      <c r="C56" s="21">
        <f t="shared" si="31"/>
        <v>0</v>
      </c>
      <c r="D56" s="15"/>
      <c r="E56" s="98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</row>
    <row r="57" spans="1:34" s="2" customFormat="1" ht="30" hidden="1" customHeight="1" outlineLevel="1" x14ac:dyDescent="0.25">
      <c r="A57" s="17" t="s">
        <v>150</v>
      </c>
      <c r="B57" s="21"/>
      <c r="C57" s="21">
        <f t="shared" si="31"/>
        <v>0</v>
      </c>
      <c r="D57" s="15"/>
      <c r="E57" s="98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  <row r="58" spans="1:34" s="2" customFormat="1" ht="30" hidden="1" customHeight="1" outlineLevel="1" x14ac:dyDescent="0.25">
      <c r="A58" s="17" t="s">
        <v>151</v>
      </c>
      <c r="B58" s="21"/>
      <c r="C58" s="21">
        <f t="shared" si="31"/>
        <v>0</v>
      </c>
      <c r="D58" s="15"/>
      <c r="E58" s="98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1:34" s="2" customFormat="1" ht="30" hidden="1" customHeight="1" x14ac:dyDescent="0.25">
      <c r="A59" s="11" t="s">
        <v>39</v>
      </c>
      <c r="B59" s="21"/>
      <c r="C59" s="21">
        <f t="shared" si="31"/>
        <v>0</v>
      </c>
      <c r="D59" s="15"/>
      <c r="E59" s="98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</row>
    <row r="60" spans="1:34" s="2" customFormat="1" ht="30" hidden="1" customHeight="1" x14ac:dyDescent="0.25">
      <c r="A60" s="30" t="s">
        <v>40</v>
      </c>
      <c r="B60" s="21"/>
      <c r="C60" s="21">
        <f t="shared" si="31"/>
        <v>0</v>
      </c>
      <c r="D60" s="15"/>
      <c r="E60" s="98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</row>
    <row r="61" spans="1:34" s="2" customFormat="1" ht="30" hidden="1" customHeight="1" x14ac:dyDescent="0.25">
      <c r="A61" s="18" t="s">
        <v>31</v>
      </c>
      <c r="B61" s="31" t="e">
        <f>B60/B59</f>
        <v>#DIV/0!</v>
      </c>
      <c r="C61" s="21" t="e">
        <f t="shared" si="31"/>
        <v>#DIV/0!</v>
      </c>
      <c r="D61" s="15"/>
      <c r="E61" s="15"/>
      <c r="F61" s="33" t="e">
        <f t="shared" ref="F61:AH61" si="32">F60/F59</f>
        <v>#DIV/0!</v>
      </c>
      <c r="G61" s="33" t="e">
        <f t="shared" si="32"/>
        <v>#DIV/0!</v>
      </c>
      <c r="H61" s="33" t="e">
        <f t="shared" si="32"/>
        <v>#DIV/0!</v>
      </c>
      <c r="I61" s="33" t="e">
        <f t="shared" si="32"/>
        <v>#DIV/0!</v>
      </c>
      <c r="J61" s="33" t="e">
        <f t="shared" si="32"/>
        <v>#DIV/0!</v>
      </c>
      <c r="K61" s="33" t="e">
        <f t="shared" si="32"/>
        <v>#DIV/0!</v>
      </c>
      <c r="L61" s="33" t="e">
        <f t="shared" si="32"/>
        <v>#DIV/0!</v>
      </c>
      <c r="M61" s="33" t="e">
        <f t="shared" si="32"/>
        <v>#DIV/0!</v>
      </c>
      <c r="N61" s="33" t="e">
        <f t="shared" si="32"/>
        <v>#DIV/0!</v>
      </c>
      <c r="O61" s="33" t="e">
        <f t="shared" si="32"/>
        <v>#DIV/0!</v>
      </c>
      <c r="P61" s="33" t="e">
        <f t="shared" si="32"/>
        <v>#DIV/0!</v>
      </c>
      <c r="Q61" s="33" t="e">
        <f t="shared" si="32"/>
        <v>#DIV/0!</v>
      </c>
      <c r="R61" s="33" t="e">
        <f t="shared" si="32"/>
        <v>#DIV/0!</v>
      </c>
      <c r="S61" s="33" t="e">
        <f t="shared" si="32"/>
        <v>#DIV/0!</v>
      </c>
      <c r="T61" s="33" t="e">
        <f t="shared" si="32"/>
        <v>#DIV/0!</v>
      </c>
      <c r="U61" s="33" t="e">
        <f t="shared" si="32"/>
        <v>#DIV/0!</v>
      </c>
      <c r="V61" s="33" t="e">
        <f t="shared" si="32"/>
        <v>#DIV/0!</v>
      </c>
      <c r="W61" s="33" t="e">
        <f t="shared" si="32"/>
        <v>#DIV/0!</v>
      </c>
      <c r="X61" s="33" t="e">
        <f t="shared" si="32"/>
        <v>#DIV/0!</v>
      </c>
      <c r="Y61" s="33" t="e">
        <f t="shared" si="32"/>
        <v>#DIV/0!</v>
      </c>
      <c r="Z61" s="33"/>
      <c r="AA61" s="33"/>
      <c r="AB61" s="33"/>
      <c r="AC61" s="33"/>
      <c r="AD61" s="33"/>
      <c r="AE61" s="33"/>
      <c r="AF61" s="33"/>
      <c r="AG61" s="33"/>
      <c r="AH61" s="33" t="e">
        <f t="shared" si="32"/>
        <v>#DIV/0!</v>
      </c>
    </row>
    <row r="62" spans="1:34" s="2" customFormat="1" ht="30" hidden="1" customHeight="1" outlineLevel="1" x14ac:dyDescent="0.25">
      <c r="A62" s="17" t="s">
        <v>41</v>
      </c>
      <c r="B62" s="21"/>
      <c r="C62" s="21">
        <f t="shared" si="31"/>
        <v>0</v>
      </c>
      <c r="D62" s="15"/>
      <c r="E62" s="98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</row>
    <row r="63" spans="1:34" s="2" customFormat="1" ht="30" hidden="1" customHeight="1" x14ac:dyDescent="0.25">
      <c r="A63" s="11" t="s">
        <v>142</v>
      </c>
      <c r="B63" s="21"/>
      <c r="C63" s="21">
        <f t="shared" si="31"/>
        <v>0</v>
      </c>
      <c r="D63" s="15"/>
      <c r="E63" s="98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</row>
    <row r="64" spans="1:34" s="2" customFormat="1" ht="30" hidden="1" customHeight="1" x14ac:dyDescent="0.25">
      <c r="A64" s="11" t="s">
        <v>150</v>
      </c>
      <c r="B64" s="21">
        <v>1510</v>
      </c>
      <c r="C64" s="21">
        <f t="shared" si="31"/>
        <v>3738</v>
      </c>
      <c r="D64" s="15"/>
      <c r="E64" s="15">
        <v>2.4700000000000002</v>
      </c>
      <c r="F64" s="32">
        <v>1400</v>
      </c>
      <c r="G64" s="32">
        <v>975</v>
      </c>
      <c r="H64" s="32">
        <v>435</v>
      </c>
      <c r="I64" s="32">
        <v>354</v>
      </c>
      <c r="J64" s="32">
        <v>100</v>
      </c>
      <c r="K64" s="32">
        <v>100</v>
      </c>
      <c r="L64" s="32">
        <v>30</v>
      </c>
      <c r="M64" s="32">
        <v>200</v>
      </c>
      <c r="N64" s="32">
        <v>10</v>
      </c>
      <c r="O64" s="32">
        <v>94</v>
      </c>
      <c r="P64" s="32"/>
      <c r="Q64" s="32"/>
      <c r="R64" s="32"/>
      <c r="S64" s="32"/>
      <c r="T64" s="32"/>
      <c r="U64" s="32"/>
      <c r="V64" s="32">
        <v>7</v>
      </c>
      <c r="W64" s="32">
        <v>33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</row>
    <row r="65" spans="1:35" s="2" customFormat="1" ht="30" hidden="1" customHeight="1" x14ac:dyDescent="0.25">
      <c r="A65" s="11" t="s">
        <v>151</v>
      </c>
      <c r="B65" s="21">
        <v>650</v>
      </c>
      <c r="C65" s="21">
        <f t="shared" si="31"/>
        <v>2714</v>
      </c>
      <c r="D65" s="15"/>
      <c r="E65" s="9">
        <v>4.17</v>
      </c>
      <c r="F65" s="32">
        <v>950</v>
      </c>
      <c r="G65" s="32">
        <v>975</v>
      </c>
      <c r="H65" s="32">
        <v>435</v>
      </c>
      <c r="I65" s="32">
        <v>354</v>
      </c>
      <c r="J65" s="32"/>
      <c r="K65" s="32"/>
      <c r="L65" s="32"/>
      <c r="M65" s="32">
        <v>0</v>
      </c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</row>
    <row r="66" spans="1:35" s="2" customFormat="1" ht="30" hidden="1" customHeight="1" x14ac:dyDescent="0.25">
      <c r="A66" s="11" t="s">
        <v>39</v>
      </c>
      <c r="B66" s="21">
        <v>12</v>
      </c>
      <c r="C66" s="21">
        <v>10</v>
      </c>
      <c r="D66" s="15"/>
      <c r="E66" s="9">
        <v>0.83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</row>
    <row r="67" spans="1:35" s="2" customFormat="1" ht="30" hidden="1" customHeight="1" x14ac:dyDescent="0.25">
      <c r="A67" s="30" t="s">
        <v>40</v>
      </c>
      <c r="B67" s="21">
        <v>12</v>
      </c>
      <c r="C67" s="19">
        <f>SUM(F67:AH67)</f>
        <v>10.000000000000002</v>
      </c>
      <c r="D67" s="15"/>
      <c r="E67" s="9">
        <v>0.83</v>
      </c>
      <c r="F67" s="32"/>
      <c r="G67" s="32"/>
      <c r="H67" s="32"/>
      <c r="I67" s="32"/>
      <c r="J67" s="32"/>
      <c r="K67" s="32"/>
      <c r="L67" s="32"/>
      <c r="M67" s="32"/>
      <c r="N67" s="32">
        <v>0.5</v>
      </c>
      <c r="O67" s="32">
        <v>0.5</v>
      </c>
      <c r="P67" s="32">
        <v>1</v>
      </c>
      <c r="Q67" s="32">
        <v>0.5</v>
      </c>
      <c r="R67" s="32">
        <v>1</v>
      </c>
      <c r="S67" s="32">
        <v>3</v>
      </c>
      <c r="T67" s="32">
        <v>1</v>
      </c>
      <c r="U67" s="93">
        <v>0.5</v>
      </c>
      <c r="V67" s="32"/>
      <c r="W67" s="32"/>
      <c r="X67" s="34">
        <v>0.5</v>
      </c>
      <c r="Y67" s="32">
        <v>0.5</v>
      </c>
      <c r="Z67" s="32">
        <v>0.4</v>
      </c>
      <c r="AA67" s="32"/>
      <c r="AB67" s="32">
        <v>0.3</v>
      </c>
      <c r="AC67" s="32"/>
      <c r="AD67" s="32"/>
      <c r="AE67" s="32"/>
      <c r="AF67" s="32"/>
      <c r="AG67" s="32">
        <v>0.3</v>
      </c>
      <c r="AH67" s="32"/>
    </row>
    <row r="68" spans="1:35" s="2" customFormat="1" ht="30" hidden="1" customHeight="1" x14ac:dyDescent="0.25">
      <c r="A68" s="30" t="s">
        <v>31</v>
      </c>
      <c r="B68" s="97">
        <v>1</v>
      </c>
      <c r="C68" s="94">
        <f>C67/C66</f>
        <v>1.0000000000000002</v>
      </c>
      <c r="D68" s="15"/>
      <c r="E68" s="9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93"/>
      <c r="V68" s="32"/>
      <c r="W68" s="32"/>
      <c r="X68" s="34"/>
      <c r="Y68" s="32"/>
      <c r="Z68" s="32"/>
      <c r="AA68" s="32"/>
      <c r="AB68" s="32"/>
      <c r="AC68" s="32"/>
      <c r="AD68" s="32"/>
      <c r="AE68" s="32"/>
      <c r="AF68" s="32"/>
      <c r="AG68" s="32"/>
      <c r="AH68" s="32"/>
    </row>
    <row r="69" spans="1:35" s="2" customFormat="1" ht="30" hidden="1" customHeight="1" x14ac:dyDescent="0.25">
      <c r="A69" s="30" t="s">
        <v>41</v>
      </c>
      <c r="B69" s="21">
        <v>10</v>
      </c>
      <c r="C69" s="96">
        <v>10</v>
      </c>
      <c r="D69" s="15"/>
      <c r="E69" s="9">
        <v>1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93"/>
      <c r="V69" s="32"/>
      <c r="W69" s="32"/>
      <c r="X69" s="34"/>
      <c r="Y69" s="32"/>
      <c r="Z69" s="32"/>
      <c r="AA69" s="32"/>
      <c r="AB69" s="32"/>
      <c r="AC69" s="32"/>
      <c r="AD69" s="32"/>
      <c r="AE69" s="32"/>
      <c r="AF69" s="32"/>
      <c r="AG69" s="32"/>
      <c r="AH69" s="32"/>
    </row>
    <row r="70" spans="1:35" s="2" customFormat="1" ht="0.75" hidden="1" customHeight="1" x14ac:dyDescent="0.25">
      <c r="A70" s="11" t="s">
        <v>142</v>
      </c>
      <c r="B70" s="21">
        <v>1</v>
      </c>
      <c r="C70" s="95">
        <v>1</v>
      </c>
      <c r="D70" s="15"/>
      <c r="E70" s="9">
        <v>1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93"/>
      <c r="V70" s="32"/>
      <c r="W70" s="32"/>
      <c r="X70" s="34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  <row r="71" spans="1:35" s="2" customFormat="1" ht="30" hidden="1" customHeight="1" x14ac:dyDescent="0.25">
      <c r="A71" s="30" t="s">
        <v>143</v>
      </c>
      <c r="B71" s="21">
        <v>1</v>
      </c>
      <c r="C71" s="21">
        <f t="shared" ref="C71:C76" si="33">SUM(F71:AH71)</f>
        <v>6</v>
      </c>
      <c r="D71" s="15"/>
      <c r="E71" s="9">
        <v>6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>
        <v>0.5</v>
      </c>
      <c r="AD71" s="32"/>
      <c r="AE71" s="32">
        <v>5</v>
      </c>
      <c r="AF71" s="32"/>
      <c r="AG71" s="32">
        <v>0.5</v>
      </c>
      <c r="AH71" s="32"/>
    </row>
    <row r="72" spans="1:35" s="2" customFormat="1" ht="30" hidden="1" customHeight="1" x14ac:dyDescent="0.25">
      <c r="A72" s="11" t="s">
        <v>46</v>
      </c>
      <c r="B72" s="21">
        <v>0</v>
      </c>
      <c r="C72" s="21">
        <f t="shared" si="33"/>
        <v>151</v>
      </c>
      <c r="D72" s="15"/>
      <c r="E72" s="9">
        <v>1.51</v>
      </c>
      <c r="F72" s="32"/>
      <c r="G72" s="32">
        <v>140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>
        <v>7</v>
      </c>
      <c r="W72" s="32">
        <v>4</v>
      </c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1:35" s="2" customFormat="1" ht="30" hidden="1" customHeight="1" x14ac:dyDescent="0.25">
      <c r="A73" s="11" t="s">
        <v>47</v>
      </c>
      <c r="B73" s="21">
        <v>498</v>
      </c>
      <c r="C73" s="21">
        <f t="shared" si="33"/>
        <v>489</v>
      </c>
      <c r="D73" s="15"/>
      <c r="E73" s="15">
        <v>0.98</v>
      </c>
      <c r="F73" s="32">
        <v>424</v>
      </c>
      <c r="G73" s="32">
        <v>65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</row>
    <row r="74" spans="1:35" s="2" customFormat="1" ht="30" hidden="1" customHeight="1" x14ac:dyDescent="0.25">
      <c r="A74" s="11" t="s">
        <v>49</v>
      </c>
      <c r="B74" s="21">
        <v>399</v>
      </c>
      <c r="C74" s="21">
        <f t="shared" si="33"/>
        <v>359.2</v>
      </c>
      <c r="D74" s="15"/>
      <c r="E74" s="9">
        <v>0.9</v>
      </c>
      <c r="F74" s="32">
        <v>225</v>
      </c>
      <c r="G74" s="32">
        <v>90</v>
      </c>
      <c r="H74" s="32"/>
      <c r="I74" s="32"/>
      <c r="J74" s="32"/>
      <c r="K74" s="32"/>
      <c r="L74" s="32"/>
      <c r="M74" s="32"/>
      <c r="N74" s="32">
        <v>8</v>
      </c>
      <c r="O74" s="32">
        <v>26.2</v>
      </c>
      <c r="P74" s="32"/>
      <c r="Q74" s="32"/>
      <c r="R74" s="32"/>
      <c r="S74" s="32"/>
      <c r="T74" s="32"/>
      <c r="U74" s="32"/>
      <c r="V74" s="32">
        <v>3</v>
      </c>
      <c r="W74" s="32">
        <v>7</v>
      </c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</row>
    <row r="75" spans="1:35" s="2" customFormat="1" ht="30" hidden="1" customHeight="1" x14ac:dyDescent="0.25">
      <c r="A75" s="11" t="s">
        <v>50</v>
      </c>
      <c r="B75" s="21">
        <v>321</v>
      </c>
      <c r="C75" s="21">
        <f t="shared" si="33"/>
        <v>96</v>
      </c>
      <c r="D75" s="15"/>
      <c r="E75" s="15">
        <v>0.3</v>
      </c>
      <c r="F75" s="32"/>
      <c r="G75" s="32"/>
      <c r="H75" s="32">
        <v>76</v>
      </c>
      <c r="I75" s="32"/>
      <c r="J75" s="32"/>
      <c r="K75" s="32"/>
      <c r="L75" s="32"/>
      <c r="M75" s="32"/>
      <c r="N75" s="32"/>
      <c r="O75" s="32">
        <v>20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</row>
    <row r="76" spans="1:35" s="2" customFormat="1" ht="30" hidden="1" customHeight="1" x14ac:dyDescent="0.25">
      <c r="A76" s="11" t="s">
        <v>55</v>
      </c>
      <c r="B76" s="21"/>
      <c r="C76" s="21">
        <f t="shared" si="33"/>
        <v>4</v>
      </c>
      <c r="D76" s="15"/>
      <c r="E76" s="15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>
        <v>4</v>
      </c>
      <c r="AE76" s="32"/>
      <c r="AF76" s="32"/>
      <c r="AG76" s="32"/>
      <c r="AH76" s="32"/>
    </row>
    <row r="77" spans="1:35" s="2" customFormat="1" ht="3" hidden="1" customHeight="1" x14ac:dyDescent="0.25">
      <c r="A77" s="30" t="s">
        <v>57</v>
      </c>
      <c r="B77" s="21">
        <v>6</v>
      </c>
      <c r="C77" s="21">
        <v>4</v>
      </c>
      <c r="D77" s="15"/>
      <c r="E77" s="9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>
        <v>4</v>
      </c>
      <c r="AE77" s="32"/>
      <c r="AF77" s="32"/>
      <c r="AG77" s="32"/>
      <c r="AH77" s="32"/>
    </row>
    <row r="78" spans="1:35" s="2" customFormat="1" ht="32.25" hidden="1" customHeight="1" x14ac:dyDescent="0.25">
      <c r="A78" s="11" t="s">
        <v>70</v>
      </c>
      <c r="B78" s="21">
        <v>3939</v>
      </c>
      <c r="C78" s="21">
        <f>F78+G78+H78+I78+J78+K78+L78+M78+N78+O78+P78+Q78+R78+S78+T78+U78+V78+W78+X78+Y78+Z78+AA78+AB78+AC78+AD78+AE78+AF78+AG78+AH78</f>
        <v>4358</v>
      </c>
      <c r="D78" s="15"/>
      <c r="E78" s="9"/>
      <c r="F78" s="32">
        <v>1542</v>
      </c>
      <c r="G78" s="32">
        <v>1045</v>
      </c>
      <c r="H78" s="32">
        <v>435</v>
      </c>
      <c r="I78" s="32">
        <v>354</v>
      </c>
      <c r="J78" s="32">
        <v>150</v>
      </c>
      <c r="K78" s="32">
        <v>150</v>
      </c>
      <c r="L78" s="32">
        <v>28</v>
      </c>
      <c r="M78" s="32">
        <v>200</v>
      </c>
      <c r="N78" s="32">
        <v>240</v>
      </c>
      <c r="O78" s="32">
        <v>111</v>
      </c>
      <c r="P78" s="32"/>
      <c r="Q78" s="32"/>
      <c r="R78" s="32">
        <v>3</v>
      </c>
      <c r="S78" s="32"/>
      <c r="T78" s="32"/>
      <c r="U78" s="32"/>
      <c r="V78" s="32">
        <v>7</v>
      </c>
      <c r="W78" s="32">
        <v>33</v>
      </c>
      <c r="X78" s="32"/>
      <c r="Y78" s="32">
        <v>50</v>
      </c>
      <c r="Z78" s="32">
        <v>10</v>
      </c>
      <c r="AA78" s="32"/>
      <c r="AB78" s="32"/>
      <c r="AC78" s="32"/>
      <c r="AD78" s="32"/>
      <c r="AE78" s="32"/>
      <c r="AF78" s="32"/>
      <c r="AG78" s="32"/>
      <c r="AH78" s="32"/>
    </row>
    <row r="79" spans="1:35" s="2" customFormat="1" ht="26.25" hidden="1" customHeight="1" x14ac:dyDescent="0.25">
      <c r="A79" s="30" t="s">
        <v>71</v>
      </c>
      <c r="B79" s="21">
        <v>3939</v>
      </c>
      <c r="C79" s="21">
        <v>4013</v>
      </c>
      <c r="D79" s="15"/>
      <c r="E79" s="9"/>
      <c r="F79" s="25">
        <v>1542</v>
      </c>
      <c r="G79" s="25">
        <v>1045</v>
      </c>
      <c r="H79" s="25">
        <v>435</v>
      </c>
      <c r="I79" s="25">
        <v>354</v>
      </c>
      <c r="J79" s="24">
        <v>150</v>
      </c>
      <c r="K79" s="24">
        <v>150</v>
      </c>
      <c r="L79" s="24">
        <v>28</v>
      </c>
      <c r="M79" s="24">
        <v>200</v>
      </c>
      <c r="N79" s="24">
        <v>240</v>
      </c>
      <c r="O79" s="24">
        <v>111</v>
      </c>
      <c r="P79" s="32"/>
      <c r="Q79" s="32"/>
      <c r="R79" s="24">
        <v>3</v>
      </c>
      <c r="S79" s="32"/>
      <c r="T79" s="32"/>
      <c r="U79" s="32"/>
      <c r="V79" s="24">
        <v>7</v>
      </c>
      <c r="W79" s="24">
        <v>33</v>
      </c>
      <c r="X79" s="24"/>
      <c r="Y79" s="24">
        <v>50</v>
      </c>
      <c r="Z79" s="24">
        <v>10</v>
      </c>
      <c r="AA79" s="32"/>
      <c r="AB79" s="32"/>
      <c r="AC79" s="32"/>
      <c r="AD79" s="32"/>
      <c r="AE79" s="32"/>
      <c r="AF79" s="32"/>
      <c r="AG79" s="32"/>
      <c r="AH79" s="32"/>
      <c r="AI79" s="68"/>
    </row>
    <row r="80" spans="1:35" s="2" customFormat="1" ht="26.25" hidden="1" customHeight="1" x14ac:dyDescent="0.25">
      <c r="A80" s="11" t="s">
        <v>169</v>
      </c>
      <c r="B80" s="97">
        <v>1</v>
      </c>
      <c r="C80" s="94">
        <f>C79/C78</f>
        <v>0.92083524552547036</v>
      </c>
      <c r="D80" s="15"/>
      <c r="E80" s="9"/>
      <c r="F80" s="94">
        <f t="shared" ref="F80:L80" si="34">F79/F78</f>
        <v>1</v>
      </c>
      <c r="G80" s="94">
        <f t="shared" si="34"/>
        <v>1</v>
      </c>
      <c r="H80" s="94">
        <f t="shared" si="34"/>
        <v>1</v>
      </c>
      <c r="I80" s="94">
        <f t="shared" si="34"/>
        <v>1</v>
      </c>
      <c r="J80" s="94">
        <f t="shared" si="34"/>
        <v>1</v>
      </c>
      <c r="K80" s="94">
        <f t="shared" si="34"/>
        <v>1</v>
      </c>
      <c r="L80" s="97">
        <f t="shared" si="34"/>
        <v>1</v>
      </c>
      <c r="M80" s="97">
        <f t="shared" ref="M80:N80" si="35">M79/M78</f>
        <v>1</v>
      </c>
      <c r="N80" s="94">
        <f t="shared" si="35"/>
        <v>1</v>
      </c>
      <c r="O80" s="94">
        <f>O79/O78</f>
        <v>1</v>
      </c>
      <c r="P80" s="32"/>
      <c r="Q80" s="32"/>
      <c r="R80" s="94">
        <f>R79/R78</f>
        <v>1</v>
      </c>
      <c r="S80" s="32"/>
      <c r="T80" s="32"/>
      <c r="U80" s="32"/>
      <c r="V80" s="94">
        <f t="shared" ref="V80:Z80" si="36">V79/V78</f>
        <v>1</v>
      </c>
      <c r="W80" s="94">
        <f t="shared" si="36"/>
        <v>1</v>
      </c>
      <c r="X80" s="94"/>
      <c r="Y80" s="94">
        <f t="shared" si="36"/>
        <v>1</v>
      </c>
      <c r="Z80" s="94">
        <f t="shared" si="36"/>
        <v>1</v>
      </c>
      <c r="AA80" s="32"/>
      <c r="AB80" s="32"/>
      <c r="AC80" s="32"/>
      <c r="AD80" s="32"/>
      <c r="AE80" s="32"/>
      <c r="AF80" s="32"/>
      <c r="AG80" s="32"/>
      <c r="AH80" s="32"/>
      <c r="AI80" s="68"/>
    </row>
    <row r="81" spans="1:35" s="2" customFormat="1" ht="26.25" hidden="1" customHeight="1" x14ac:dyDescent="0.25">
      <c r="A81" s="11" t="s">
        <v>231</v>
      </c>
      <c r="B81" s="97"/>
      <c r="C81" s="120">
        <v>355</v>
      </c>
      <c r="D81" s="15"/>
      <c r="E81" s="9"/>
      <c r="F81" s="119">
        <v>100</v>
      </c>
      <c r="G81" s="119">
        <v>255</v>
      </c>
      <c r="H81" s="117"/>
      <c r="I81" s="117"/>
      <c r="J81" s="117"/>
      <c r="K81" s="117"/>
      <c r="L81" s="118"/>
      <c r="M81" s="118"/>
      <c r="N81" s="117"/>
      <c r="O81" s="117"/>
      <c r="P81" s="32"/>
      <c r="Q81" s="32"/>
      <c r="R81" s="117"/>
      <c r="S81" s="32"/>
      <c r="T81" s="32"/>
      <c r="U81" s="32"/>
      <c r="V81" s="117"/>
      <c r="W81" s="117"/>
      <c r="X81" s="117"/>
      <c r="Y81" s="117"/>
      <c r="Z81" s="117"/>
      <c r="AA81" s="32"/>
      <c r="AB81" s="32"/>
      <c r="AC81" s="32"/>
      <c r="AD81" s="32"/>
      <c r="AE81" s="32"/>
      <c r="AF81" s="32"/>
      <c r="AG81" s="32"/>
      <c r="AH81" s="32"/>
      <c r="AI81" s="68"/>
    </row>
    <row r="82" spans="1:35" s="2" customFormat="1" ht="26.25" hidden="1" customHeight="1" x14ac:dyDescent="0.25">
      <c r="A82" s="30" t="s">
        <v>77</v>
      </c>
      <c r="B82" s="21">
        <v>3939</v>
      </c>
      <c r="C82" s="21">
        <f t="shared" ref="C82:C87" si="37">F82+G82+H82+I82+J82+K82+L82+M82+N82+O82+P82+Q82+R82+S82+T82+U82+V82+W82+X82+Y82+Z82+AA82+AB82+AC82+AD82+AE82+AF82+AG82+AH82</f>
        <v>4013</v>
      </c>
      <c r="D82" s="112"/>
      <c r="E82" s="113"/>
      <c r="F82" s="107">
        <v>1452</v>
      </c>
      <c r="G82" s="107">
        <v>790</v>
      </c>
      <c r="H82" s="107">
        <f t="shared" ref="H82:O82" si="38">H83+H84+H85</f>
        <v>435</v>
      </c>
      <c r="I82" s="107">
        <f t="shared" si="38"/>
        <v>354</v>
      </c>
      <c r="J82" s="107">
        <f t="shared" si="38"/>
        <v>150</v>
      </c>
      <c r="K82" s="107">
        <f t="shared" si="38"/>
        <v>150</v>
      </c>
      <c r="L82" s="107">
        <f t="shared" si="38"/>
        <v>28</v>
      </c>
      <c r="M82" s="107">
        <f t="shared" si="38"/>
        <v>200</v>
      </c>
      <c r="N82" s="107">
        <v>240</v>
      </c>
      <c r="O82" s="107">
        <f t="shared" si="38"/>
        <v>111</v>
      </c>
      <c r="P82" s="107"/>
      <c r="Q82" s="32"/>
      <c r="R82" s="107">
        <f>R83+R84+R85</f>
        <v>3</v>
      </c>
      <c r="S82" s="32"/>
      <c r="T82" s="32"/>
      <c r="U82" s="32"/>
      <c r="V82" s="107">
        <f>V83+V84+V85</f>
        <v>7</v>
      </c>
      <c r="W82" s="107">
        <f>W83+W84+W85</f>
        <v>33</v>
      </c>
      <c r="X82" s="32"/>
      <c r="Y82" s="107">
        <f>Y83+Y84+Y85</f>
        <v>50</v>
      </c>
      <c r="Z82" s="107">
        <f>Z83+Z84+Z85</f>
        <v>10</v>
      </c>
      <c r="AA82" s="32"/>
      <c r="AB82" s="32"/>
      <c r="AC82" s="32"/>
      <c r="AD82" s="32"/>
      <c r="AE82" s="32"/>
      <c r="AF82" s="32"/>
      <c r="AG82" s="32"/>
      <c r="AH82" s="32"/>
      <c r="AI82" s="68"/>
    </row>
    <row r="83" spans="1:35" s="2" customFormat="1" ht="26.25" hidden="1" customHeight="1" x14ac:dyDescent="0.25">
      <c r="A83" s="11" t="s">
        <v>219</v>
      </c>
      <c r="B83" s="21">
        <v>1674</v>
      </c>
      <c r="C83" s="21">
        <f t="shared" si="37"/>
        <v>1773</v>
      </c>
      <c r="D83" s="15"/>
      <c r="E83" s="9"/>
      <c r="F83" s="32">
        <v>701</v>
      </c>
      <c r="G83" s="32">
        <v>458</v>
      </c>
      <c r="H83" s="32">
        <v>117</v>
      </c>
      <c r="I83" s="32">
        <v>90</v>
      </c>
      <c r="J83" s="32">
        <v>40</v>
      </c>
      <c r="K83" s="32">
        <v>40</v>
      </c>
      <c r="L83" s="32">
        <v>28</v>
      </c>
      <c r="M83" s="32">
        <v>200</v>
      </c>
      <c r="N83" s="32"/>
      <c r="O83" s="32">
        <v>34</v>
      </c>
      <c r="P83" s="32"/>
      <c r="Q83" s="32"/>
      <c r="R83" s="32"/>
      <c r="S83" s="32"/>
      <c r="T83" s="32"/>
      <c r="U83" s="32"/>
      <c r="V83" s="32"/>
      <c r="W83" s="32">
        <v>5</v>
      </c>
      <c r="X83" s="32"/>
      <c r="Y83" s="32">
        <v>50</v>
      </c>
      <c r="Z83" s="32">
        <v>10</v>
      </c>
      <c r="AA83" s="32"/>
      <c r="AB83" s="32"/>
      <c r="AC83" s="32"/>
      <c r="AD83" s="32"/>
      <c r="AE83" s="32"/>
      <c r="AF83" s="32"/>
      <c r="AG83" s="32"/>
      <c r="AH83" s="32"/>
      <c r="AI83" s="68"/>
    </row>
    <row r="84" spans="1:35" s="2" customFormat="1" ht="26.25" hidden="1" customHeight="1" x14ac:dyDescent="0.25">
      <c r="A84" s="11" t="s">
        <v>220</v>
      </c>
      <c r="B84" s="21">
        <v>1452</v>
      </c>
      <c r="C84" s="21">
        <f t="shared" si="37"/>
        <v>1998</v>
      </c>
      <c r="D84" s="15"/>
      <c r="E84" s="9"/>
      <c r="F84" s="32">
        <v>781</v>
      </c>
      <c r="G84" s="32">
        <v>397</v>
      </c>
      <c r="H84" s="32">
        <v>256</v>
      </c>
      <c r="I84" s="32">
        <v>85</v>
      </c>
      <c r="J84" s="32">
        <v>70</v>
      </c>
      <c r="K84" s="32">
        <v>70</v>
      </c>
      <c r="L84" s="32"/>
      <c r="M84" s="32"/>
      <c r="N84" s="32">
        <v>240</v>
      </c>
      <c r="O84" s="32">
        <v>67</v>
      </c>
      <c r="P84" s="32"/>
      <c r="Q84" s="32"/>
      <c r="R84" s="32"/>
      <c r="S84" s="32"/>
      <c r="T84" s="32"/>
      <c r="U84" s="32"/>
      <c r="V84" s="32">
        <v>7</v>
      </c>
      <c r="W84" s="32">
        <v>25</v>
      </c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68"/>
    </row>
    <row r="85" spans="1:35" s="2" customFormat="1" ht="26.25" hidden="1" customHeight="1" x14ac:dyDescent="0.25">
      <c r="A85" s="11" t="s">
        <v>225</v>
      </c>
      <c r="B85" s="21">
        <v>633</v>
      </c>
      <c r="C85" s="21">
        <f t="shared" si="37"/>
        <v>587</v>
      </c>
      <c r="D85" s="15"/>
      <c r="E85" s="9"/>
      <c r="F85" s="32">
        <v>60</v>
      </c>
      <c r="G85" s="32">
        <v>190</v>
      </c>
      <c r="H85" s="32">
        <v>62</v>
      </c>
      <c r="I85" s="32">
        <v>179</v>
      </c>
      <c r="J85" s="32">
        <v>40</v>
      </c>
      <c r="K85" s="32">
        <v>40</v>
      </c>
      <c r="L85" s="32"/>
      <c r="M85" s="32"/>
      <c r="N85" s="32"/>
      <c r="O85" s="32">
        <v>10</v>
      </c>
      <c r="P85" s="32"/>
      <c r="Q85" s="32"/>
      <c r="R85" s="32">
        <v>3</v>
      </c>
      <c r="S85" s="32"/>
      <c r="T85" s="32"/>
      <c r="U85" s="32"/>
      <c r="V85" s="32"/>
      <c r="W85" s="32">
        <v>3</v>
      </c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68"/>
    </row>
    <row r="86" spans="1:35" s="2" customFormat="1" ht="21.75" hidden="1" customHeight="1" x14ac:dyDescent="0.25">
      <c r="A86" s="30" t="s">
        <v>175</v>
      </c>
      <c r="B86" s="21">
        <v>9475</v>
      </c>
      <c r="C86" s="21">
        <f t="shared" si="37"/>
        <v>10302</v>
      </c>
      <c r="D86" s="112"/>
      <c r="E86" s="113"/>
      <c r="F86" s="107">
        <v>4300</v>
      </c>
      <c r="G86" s="107">
        <f t="shared" ref="G86:K86" si="39">G87+G88+G89</f>
        <v>1890</v>
      </c>
      <c r="H86" s="107">
        <v>1300</v>
      </c>
      <c r="I86" s="107">
        <f t="shared" si="39"/>
        <v>830</v>
      </c>
      <c r="J86" s="32">
        <f t="shared" si="39"/>
        <v>255</v>
      </c>
      <c r="K86" s="32">
        <f t="shared" si="39"/>
        <v>250</v>
      </c>
      <c r="L86" s="32">
        <v>60</v>
      </c>
      <c r="M86" s="107">
        <f t="shared" ref="M86" si="40">M87+M88</f>
        <v>450</v>
      </c>
      <c r="N86" s="32">
        <v>350</v>
      </c>
      <c r="O86" s="107">
        <f>O87+O88+O89</f>
        <v>352</v>
      </c>
      <c r="P86" s="32"/>
      <c r="Q86" s="32"/>
      <c r="R86" s="107">
        <f>R87+R88+R89</f>
        <v>8</v>
      </c>
      <c r="S86" s="32"/>
      <c r="T86" s="32"/>
      <c r="U86" s="32"/>
      <c r="V86" s="32">
        <v>19</v>
      </c>
      <c r="W86" s="32">
        <f>W87+W88+W89</f>
        <v>98</v>
      </c>
      <c r="X86" s="32"/>
      <c r="Y86" s="32">
        <v>110</v>
      </c>
      <c r="Z86" s="32">
        <v>30</v>
      </c>
      <c r="AA86" s="32"/>
      <c r="AB86" s="32"/>
      <c r="AC86" s="32"/>
      <c r="AD86" s="32"/>
      <c r="AE86" s="32"/>
      <c r="AF86" s="32"/>
      <c r="AG86" s="32"/>
      <c r="AH86" s="32"/>
      <c r="AI86" s="68"/>
    </row>
    <row r="87" spans="1:35" s="2" customFormat="1" ht="26.25" hidden="1" customHeight="1" x14ac:dyDescent="0.25">
      <c r="A87" s="11" t="s">
        <v>228</v>
      </c>
      <c r="B87" s="21">
        <v>4768</v>
      </c>
      <c r="C87" s="21">
        <f t="shared" si="37"/>
        <v>3977</v>
      </c>
      <c r="D87" s="15"/>
      <c r="E87" s="9"/>
      <c r="F87" s="32">
        <v>1670</v>
      </c>
      <c r="G87" s="32">
        <v>780</v>
      </c>
      <c r="H87" s="32">
        <v>330</v>
      </c>
      <c r="I87" s="32">
        <v>280</v>
      </c>
      <c r="J87" s="32">
        <v>70</v>
      </c>
      <c r="K87" s="32">
        <v>85</v>
      </c>
      <c r="L87" s="32">
        <v>60</v>
      </c>
      <c r="M87" s="32">
        <v>450</v>
      </c>
      <c r="N87" s="32"/>
      <c r="O87" s="32">
        <v>97</v>
      </c>
      <c r="P87" s="32"/>
      <c r="Q87" s="32"/>
      <c r="R87" s="32"/>
      <c r="S87" s="32"/>
      <c r="T87" s="32"/>
      <c r="U87" s="32"/>
      <c r="V87" s="32"/>
      <c r="W87" s="32">
        <v>15</v>
      </c>
      <c r="X87" s="32"/>
      <c r="Y87" s="32">
        <v>110</v>
      </c>
      <c r="Z87" s="32">
        <v>30</v>
      </c>
      <c r="AA87" s="32"/>
      <c r="AB87" s="32"/>
      <c r="AC87" s="32"/>
      <c r="AD87" s="32"/>
      <c r="AE87" s="32"/>
      <c r="AF87" s="32"/>
      <c r="AG87" s="32"/>
      <c r="AH87" s="32"/>
      <c r="AI87" s="68"/>
    </row>
    <row r="88" spans="1:35" s="2" customFormat="1" ht="26.25" hidden="1" customHeight="1" x14ac:dyDescent="0.25">
      <c r="A88" s="11" t="s">
        <v>220</v>
      </c>
      <c r="B88" s="21">
        <v>3513</v>
      </c>
      <c r="C88" s="116">
        <f>SUM(F88:AG88)</f>
        <v>4594</v>
      </c>
      <c r="D88" s="15"/>
      <c r="E88" s="9"/>
      <c r="F88" s="53">
        <v>2170</v>
      </c>
      <c r="G88" s="34">
        <v>710</v>
      </c>
      <c r="H88" s="34">
        <v>550</v>
      </c>
      <c r="I88" s="32">
        <v>260</v>
      </c>
      <c r="J88" s="32">
        <v>130</v>
      </c>
      <c r="K88" s="32">
        <v>110</v>
      </c>
      <c r="L88" s="32"/>
      <c r="M88" s="32"/>
      <c r="N88" s="32">
        <v>350</v>
      </c>
      <c r="O88" s="32">
        <v>220</v>
      </c>
      <c r="P88" s="32"/>
      <c r="Q88" s="32"/>
      <c r="R88" s="32"/>
      <c r="S88" s="32"/>
      <c r="T88" s="32"/>
      <c r="U88" s="32"/>
      <c r="V88" s="32">
        <v>19</v>
      </c>
      <c r="W88" s="32">
        <v>75</v>
      </c>
      <c r="X88" s="32"/>
      <c r="Y88" s="32"/>
      <c r="Z88" s="32"/>
      <c r="AA88" s="32"/>
      <c r="AB88" s="24"/>
      <c r="AC88" s="24"/>
      <c r="AD88" s="24"/>
      <c r="AE88" s="24"/>
      <c r="AF88" s="24"/>
      <c r="AG88" s="24"/>
      <c r="AH88" s="24"/>
      <c r="AI88" s="68"/>
    </row>
    <row r="89" spans="1:35" s="2" customFormat="1" ht="26.25" hidden="1" customHeight="1" x14ac:dyDescent="0.25">
      <c r="A89" s="11" t="s">
        <v>229</v>
      </c>
      <c r="B89" s="21">
        <v>1194</v>
      </c>
      <c r="C89" s="21">
        <f>F89+G89+H89+I89+J89+K89+L89+M89+N89+O89+P89+Q89+R89+S89+T89+U89+V89+W89+X89+Y89+Z89+AA89+AB89+AC89+AD89+AE89+AF89+AG89+AH89</f>
        <v>1146</v>
      </c>
      <c r="D89" s="15"/>
      <c r="E89" s="9"/>
      <c r="F89" s="115">
        <v>160</v>
      </c>
      <c r="G89" s="34">
        <v>400</v>
      </c>
      <c r="H89" s="34">
        <v>135</v>
      </c>
      <c r="I89" s="32">
        <v>290</v>
      </c>
      <c r="J89" s="32">
        <v>55</v>
      </c>
      <c r="K89" s="32">
        <v>55</v>
      </c>
      <c r="L89" s="32"/>
      <c r="M89" s="32"/>
      <c r="N89" s="32"/>
      <c r="O89" s="32">
        <v>35</v>
      </c>
      <c r="P89" s="32"/>
      <c r="Q89" s="32"/>
      <c r="R89" s="32">
        <v>8</v>
      </c>
      <c r="S89" s="32"/>
      <c r="T89" s="32"/>
      <c r="U89" s="32"/>
      <c r="V89" s="32"/>
      <c r="W89" s="32">
        <v>8</v>
      </c>
      <c r="X89" s="32"/>
      <c r="Y89" s="32"/>
      <c r="Z89" s="32"/>
      <c r="AA89" s="32"/>
      <c r="AB89" s="37"/>
      <c r="AC89" s="37"/>
      <c r="AD89" s="37"/>
      <c r="AE89" s="37"/>
      <c r="AF89" s="37"/>
      <c r="AG89" s="37"/>
      <c r="AH89" s="37"/>
      <c r="AI89" s="68"/>
    </row>
    <row r="90" spans="1:35" s="2" customFormat="1" ht="26.25" hidden="1" customHeight="1" x14ac:dyDescent="0.25">
      <c r="A90" s="11" t="s">
        <v>78</v>
      </c>
      <c r="B90" s="19">
        <f t="shared" ref="B90:C92" si="41">B86/B82*10</f>
        <v>24.054328509774052</v>
      </c>
      <c r="C90" s="19">
        <f t="shared" si="41"/>
        <v>25.671567405930723</v>
      </c>
      <c r="D90" s="15"/>
      <c r="E90" s="9"/>
      <c r="F90" s="19">
        <f t="shared" ref="F90:I92" si="42">F86/F82*10</f>
        <v>29.614325068870521</v>
      </c>
      <c r="G90" s="52">
        <f t="shared" si="42"/>
        <v>23.924050632911392</v>
      </c>
      <c r="H90" s="107">
        <f t="shared" si="42"/>
        <v>29.885057471264368</v>
      </c>
      <c r="I90" s="52">
        <f t="shared" si="42"/>
        <v>23.446327683615817</v>
      </c>
      <c r="J90" s="32">
        <f t="shared" ref="J90:K92" si="43">J86/J82*10</f>
        <v>17</v>
      </c>
      <c r="K90" s="32">
        <f t="shared" si="43"/>
        <v>16.666666666666668</v>
      </c>
      <c r="L90" s="32">
        <f>L86/L82*10</f>
        <v>21.428571428571427</v>
      </c>
      <c r="M90" s="32">
        <f t="shared" ref="M90:O91" si="44">M86/M82*10</f>
        <v>22.5</v>
      </c>
      <c r="N90" s="32">
        <f t="shared" si="44"/>
        <v>14.583333333333332</v>
      </c>
      <c r="O90" s="32">
        <f t="shared" si="44"/>
        <v>31.711711711711711</v>
      </c>
      <c r="P90" s="32"/>
      <c r="Q90" s="32"/>
      <c r="R90" s="32">
        <f>R86/R82*10</f>
        <v>26.666666666666664</v>
      </c>
      <c r="S90" s="32"/>
      <c r="T90" s="32"/>
      <c r="U90" s="32"/>
      <c r="V90" s="32">
        <f>V86/V82*10</f>
        <v>27.142857142857146</v>
      </c>
      <c r="W90" s="34">
        <f>W86/W82*10</f>
        <v>29.696969696969695</v>
      </c>
      <c r="X90" s="32"/>
      <c r="Y90" s="32">
        <f>Y86/Y82*10</f>
        <v>22</v>
      </c>
      <c r="Z90" s="32">
        <f>Z86/Z82*10</f>
        <v>30</v>
      </c>
      <c r="AA90" s="32"/>
      <c r="AB90" s="19"/>
      <c r="AC90" s="19"/>
      <c r="AD90" s="19"/>
      <c r="AE90" s="19"/>
      <c r="AF90" s="19"/>
      <c r="AG90" s="19"/>
      <c r="AH90" s="19"/>
      <c r="AI90" s="68"/>
    </row>
    <row r="91" spans="1:35" s="2" customFormat="1" ht="26.25" hidden="1" customHeight="1" x14ac:dyDescent="0.25">
      <c r="A91" s="11" t="s">
        <v>221</v>
      </c>
      <c r="B91" s="21">
        <f t="shared" si="41"/>
        <v>28.482676224611708</v>
      </c>
      <c r="C91" s="19">
        <f t="shared" si="41"/>
        <v>22.430908065425829</v>
      </c>
      <c r="D91" s="15"/>
      <c r="E91" s="9"/>
      <c r="F91" s="19">
        <f t="shared" si="42"/>
        <v>23.823109843081312</v>
      </c>
      <c r="G91" s="34">
        <f t="shared" si="42"/>
        <v>17.030567685589521</v>
      </c>
      <c r="H91" s="34">
        <f t="shared" si="42"/>
        <v>28.205128205128208</v>
      </c>
      <c r="I91" s="34">
        <f t="shared" si="42"/>
        <v>31.111111111111111</v>
      </c>
      <c r="J91" s="32">
        <f t="shared" si="43"/>
        <v>17.5</v>
      </c>
      <c r="K91" s="32">
        <f t="shared" si="43"/>
        <v>21.25</v>
      </c>
      <c r="L91" s="32">
        <f>L87/L83*10</f>
        <v>21.428571428571427</v>
      </c>
      <c r="M91" s="32">
        <f t="shared" si="44"/>
        <v>22.5</v>
      </c>
      <c r="N91" s="32"/>
      <c r="O91" s="34">
        <f t="shared" si="44"/>
        <v>28.529411764705884</v>
      </c>
      <c r="P91" s="32"/>
      <c r="Q91" s="32"/>
      <c r="R91" s="32"/>
      <c r="S91" s="32"/>
      <c r="T91" s="32"/>
      <c r="U91" s="32"/>
      <c r="V91" s="32"/>
      <c r="W91" s="34">
        <f>W87/W83*10</f>
        <v>30</v>
      </c>
      <c r="X91" s="32"/>
      <c r="Y91" s="32">
        <f>Y87/Y83*10</f>
        <v>22</v>
      </c>
      <c r="Z91" s="32">
        <f>Z87/Z83*10</f>
        <v>30</v>
      </c>
      <c r="AA91" s="32"/>
      <c r="AB91" s="19"/>
      <c r="AC91" s="19"/>
      <c r="AD91" s="19"/>
      <c r="AE91" s="19"/>
      <c r="AF91" s="19"/>
      <c r="AG91" s="19"/>
      <c r="AH91" s="19"/>
      <c r="AI91" s="68"/>
    </row>
    <row r="92" spans="1:35" s="2" customFormat="1" ht="26.25" hidden="1" customHeight="1" x14ac:dyDescent="0.25">
      <c r="A92" s="11" t="s">
        <v>226</v>
      </c>
      <c r="B92" s="21">
        <f t="shared" si="41"/>
        <v>24.194214876033058</v>
      </c>
      <c r="C92" s="19">
        <f t="shared" si="41"/>
        <v>22.992992992992992</v>
      </c>
      <c r="D92" s="15"/>
      <c r="E92" s="9"/>
      <c r="F92" s="107">
        <f t="shared" si="42"/>
        <v>27.784891165172855</v>
      </c>
      <c r="G92" s="34">
        <f t="shared" si="42"/>
        <v>17.884130982367758</v>
      </c>
      <c r="H92" s="34">
        <f t="shared" si="42"/>
        <v>21.484375</v>
      </c>
      <c r="I92" s="34">
        <f t="shared" si="42"/>
        <v>30.588235294117645</v>
      </c>
      <c r="J92" s="32">
        <f t="shared" si="43"/>
        <v>18.571428571428573</v>
      </c>
      <c r="K92" s="32">
        <f t="shared" si="43"/>
        <v>15.714285714285714</v>
      </c>
      <c r="L92" s="32"/>
      <c r="M92" s="32"/>
      <c r="N92" s="32">
        <f>N88/N84*10</f>
        <v>14.583333333333332</v>
      </c>
      <c r="O92" s="34">
        <f>O88/O84*10</f>
        <v>32.835820895522389</v>
      </c>
      <c r="P92" s="32"/>
      <c r="Q92" s="32"/>
      <c r="R92" s="32"/>
      <c r="S92" s="32"/>
      <c r="T92" s="32"/>
      <c r="U92" s="32"/>
      <c r="V92" s="32">
        <f>V88/V84*10</f>
        <v>27.142857142857146</v>
      </c>
      <c r="W92" s="32">
        <f>W88/W84*10</f>
        <v>30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68"/>
    </row>
    <row r="93" spans="1:35" s="2" customFormat="1" ht="26.25" hidden="1" customHeight="1" x14ac:dyDescent="0.25">
      <c r="A93" s="11" t="s">
        <v>227</v>
      </c>
      <c r="B93" s="19">
        <v>24.2</v>
      </c>
      <c r="C93" s="19">
        <f>C89/C85*10</f>
        <v>19.522998296422486</v>
      </c>
      <c r="D93" s="15"/>
      <c r="E93" s="9"/>
      <c r="F93" s="107">
        <f t="shared" ref="F93:K93" si="45">F89/F85*10</f>
        <v>26.666666666666664</v>
      </c>
      <c r="G93" s="107">
        <f t="shared" si="45"/>
        <v>21.052631578947366</v>
      </c>
      <c r="H93" s="107">
        <f t="shared" si="45"/>
        <v>21.774193548387096</v>
      </c>
      <c r="I93" s="107">
        <f t="shared" si="45"/>
        <v>16.201117318435752</v>
      </c>
      <c r="J93" s="32">
        <f t="shared" si="45"/>
        <v>13.75</v>
      </c>
      <c r="K93" s="32">
        <f t="shared" si="45"/>
        <v>13.75</v>
      </c>
      <c r="L93" s="32"/>
      <c r="M93" s="32"/>
      <c r="N93" s="32"/>
      <c r="O93" s="32">
        <f>O89/O85*10</f>
        <v>35</v>
      </c>
      <c r="P93" s="32"/>
      <c r="Q93" s="32"/>
      <c r="R93" s="32">
        <f>R89/R85*10</f>
        <v>26.666666666666664</v>
      </c>
      <c r="S93" s="32"/>
      <c r="T93" s="32"/>
      <c r="U93" s="32"/>
      <c r="V93" s="32"/>
      <c r="W93" s="32">
        <f>W89/W85*10</f>
        <v>26.666666666666664</v>
      </c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68"/>
    </row>
    <row r="94" spans="1:35" s="2" customFormat="1" ht="26.25" hidden="1" customHeight="1" x14ac:dyDescent="0.25">
      <c r="A94" s="30" t="s">
        <v>79</v>
      </c>
      <c r="B94" s="21">
        <v>0</v>
      </c>
      <c r="C94" s="21"/>
      <c r="D94" s="15"/>
      <c r="E94" s="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68"/>
    </row>
    <row r="95" spans="1:35" s="2" customFormat="1" ht="26.25" hidden="1" customHeight="1" x14ac:dyDescent="0.25">
      <c r="A95" s="30" t="s">
        <v>80</v>
      </c>
      <c r="B95" s="21">
        <v>0</v>
      </c>
      <c r="C95" s="21">
        <f>F95+G95+H95+I95+J95+K95+L95+M95+N95+O95+P95+Q95+R95+S95+T95+U95+V95+W95+X95+Y95+Z95+AA95+AB95+AC95+AD95+AE95+AF95+AG95+AH95</f>
        <v>0</v>
      </c>
      <c r="D95" s="15"/>
      <c r="E95" s="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68"/>
    </row>
    <row r="96" spans="1:35" s="2" customFormat="1" ht="26.25" customHeight="1" x14ac:dyDescent="0.25">
      <c r="A96" s="30" t="s">
        <v>85</v>
      </c>
      <c r="B96" s="19">
        <v>15.9</v>
      </c>
      <c r="C96" s="19">
        <v>11</v>
      </c>
      <c r="D96" s="15"/>
      <c r="E96" s="9"/>
      <c r="F96" s="32"/>
      <c r="G96" s="32"/>
      <c r="H96" s="32"/>
      <c r="I96" s="32"/>
      <c r="J96" s="32"/>
      <c r="K96" s="32"/>
      <c r="L96" s="32"/>
      <c r="M96" s="32"/>
      <c r="N96" s="34">
        <v>0.5</v>
      </c>
      <c r="O96" s="34">
        <v>0.5</v>
      </c>
      <c r="P96" s="32">
        <v>1</v>
      </c>
      <c r="Q96" s="34">
        <v>0.3</v>
      </c>
      <c r="R96" s="32">
        <v>1</v>
      </c>
      <c r="S96" s="34">
        <v>0.5</v>
      </c>
      <c r="T96" s="34">
        <v>1</v>
      </c>
      <c r="U96" s="34">
        <v>0.5</v>
      </c>
      <c r="V96" s="93">
        <v>0.15</v>
      </c>
      <c r="W96" s="32"/>
      <c r="X96" s="34">
        <v>0.5</v>
      </c>
      <c r="Y96" s="34">
        <v>0.5</v>
      </c>
      <c r="Z96" s="34">
        <v>0.5</v>
      </c>
      <c r="AA96" s="32"/>
      <c r="AB96" s="34">
        <v>0.1</v>
      </c>
      <c r="AC96" s="93">
        <v>0.43</v>
      </c>
      <c r="AD96" s="32"/>
      <c r="AE96" s="32"/>
      <c r="AF96" s="32">
        <v>3</v>
      </c>
      <c r="AG96" s="34">
        <v>0.3</v>
      </c>
      <c r="AH96" s="32"/>
      <c r="AI96" s="68"/>
    </row>
    <row r="97" spans="1:35" s="2" customFormat="1" ht="26.25" customHeight="1" x14ac:dyDescent="0.25">
      <c r="A97" s="13" t="s">
        <v>169</v>
      </c>
      <c r="B97" s="21"/>
      <c r="C97" s="94">
        <f>C96/11</f>
        <v>1</v>
      </c>
      <c r="D97" s="15"/>
      <c r="E97" s="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68"/>
    </row>
    <row r="98" spans="1:35" s="2" customFormat="1" ht="26.25" customHeight="1" x14ac:dyDescent="0.25">
      <c r="A98" s="13" t="s">
        <v>172</v>
      </c>
      <c r="B98" s="21"/>
      <c r="C98" s="21">
        <v>300</v>
      </c>
      <c r="D98" s="15"/>
      <c r="E98" s="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68"/>
    </row>
    <row r="99" spans="1:35" s="2" customFormat="1" ht="26.25" customHeight="1" x14ac:dyDescent="0.25">
      <c r="A99" s="30" t="s">
        <v>86</v>
      </c>
      <c r="B99" s="21">
        <v>310</v>
      </c>
      <c r="C99" s="21">
        <v>310</v>
      </c>
      <c r="D99" s="15"/>
      <c r="E99" s="9"/>
      <c r="F99" s="32"/>
      <c r="G99" s="32"/>
      <c r="H99" s="32"/>
      <c r="I99" s="32"/>
      <c r="J99" s="32"/>
      <c r="K99" s="32"/>
      <c r="L99" s="32"/>
      <c r="M99" s="32"/>
      <c r="N99" s="32">
        <v>17</v>
      </c>
      <c r="O99" s="32">
        <v>16</v>
      </c>
      <c r="P99" s="32">
        <v>28</v>
      </c>
      <c r="Q99" s="32">
        <v>9</v>
      </c>
      <c r="R99" s="32">
        <v>32</v>
      </c>
      <c r="S99" s="32">
        <v>18</v>
      </c>
      <c r="T99" s="32">
        <v>26</v>
      </c>
      <c r="U99" s="32">
        <v>16</v>
      </c>
      <c r="V99" s="32">
        <v>4</v>
      </c>
      <c r="W99" s="32"/>
      <c r="X99" s="32">
        <v>16</v>
      </c>
      <c r="Y99" s="32">
        <v>16</v>
      </c>
      <c r="Z99" s="32">
        <v>14</v>
      </c>
      <c r="AA99" s="32"/>
      <c r="AB99" s="32">
        <v>2.5</v>
      </c>
      <c r="AC99" s="32">
        <v>8</v>
      </c>
      <c r="AD99" s="32"/>
      <c r="AE99" s="32">
        <v>5</v>
      </c>
      <c r="AF99" s="32">
        <v>65</v>
      </c>
      <c r="AG99" s="32">
        <v>7</v>
      </c>
      <c r="AH99" s="32"/>
      <c r="AI99" s="68"/>
    </row>
    <row r="100" spans="1:35" s="2" customFormat="1" ht="26.25" customHeight="1" x14ac:dyDescent="0.25">
      <c r="A100" s="13" t="s">
        <v>31</v>
      </c>
      <c r="B100" s="21"/>
      <c r="C100" s="94">
        <f>C99/C98</f>
        <v>1.0333333333333334</v>
      </c>
      <c r="D100" s="15"/>
      <c r="E100" s="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68"/>
    </row>
    <row r="101" spans="1:35" s="2" customFormat="1" ht="26.25" customHeight="1" x14ac:dyDescent="0.25">
      <c r="A101" s="30" t="s">
        <v>78</v>
      </c>
      <c r="B101" s="21"/>
      <c r="C101" s="21">
        <f>C99/C96*10</f>
        <v>281.81818181818181</v>
      </c>
      <c r="D101" s="15"/>
      <c r="E101" s="9"/>
      <c r="F101" s="32"/>
      <c r="G101" s="32"/>
      <c r="H101" s="32"/>
      <c r="I101" s="32"/>
      <c r="J101" s="32"/>
      <c r="K101" s="32"/>
      <c r="L101" s="32"/>
      <c r="M101" s="32"/>
      <c r="N101" s="32">
        <f t="shared" ref="N101:U101" si="46">N99/N96*10</f>
        <v>340</v>
      </c>
      <c r="O101" s="32">
        <f t="shared" si="46"/>
        <v>320</v>
      </c>
      <c r="P101" s="32">
        <f t="shared" si="46"/>
        <v>280</v>
      </c>
      <c r="Q101" s="32">
        <f t="shared" si="46"/>
        <v>300</v>
      </c>
      <c r="R101" s="32">
        <f t="shared" si="46"/>
        <v>320</v>
      </c>
      <c r="S101" s="32">
        <f t="shared" si="46"/>
        <v>360</v>
      </c>
      <c r="T101" s="32">
        <f t="shared" si="46"/>
        <v>260</v>
      </c>
      <c r="U101" s="32">
        <f t="shared" si="46"/>
        <v>320</v>
      </c>
      <c r="V101" s="32">
        <f>V99/V96*10</f>
        <v>266.66666666666669</v>
      </c>
      <c r="W101" s="32"/>
      <c r="X101" s="32">
        <f>X99/X96*10</f>
        <v>320</v>
      </c>
      <c r="Y101" s="32">
        <f>Y99/Y96*10</f>
        <v>320</v>
      </c>
      <c r="Z101" s="32">
        <f>Z99/Z96*10</f>
        <v>280</v>
      </c>
      <c r="AA101" s="32"/>
      <c r="AB101" s="32">
        <f>AB99/AB96*10</f>
        <v>250</v>
      </c>
      <c r="AC101" s="32">
        <f>AC99/AC96*10</f>
        <v>186.04651162790699</v>
      </c>
      <c r="AD101" s="32"/>
      <c r="AE101" s="32"/>
      <c r="AF101" s="32">
        <f>AF99/AF96*10</f>
        <v>216.66666666666669</v>
      </c>
      <c r="AG101" s="32">
        <f>AG99/AG96*10</f>
        <v>233.33333333333337</v>
      </c>
      <c r="AH101" s="32"/>
      <c r="AI101" s="68"/>
    </row>
    <row r="102" spans="1:35" s="2" customFormat="1" ht="26.25" customHeight="1" x14ac:dyDescent="0.35">
      <c r="A102" s="30" t="s">
        <v>223</v>
      </c>
      <c r="B102" s="21"/>
      <c r="C102" s="21">
        <v>14</v>
      </c>
      <c r="D102" s="15"/>
      <c r="E102" s="9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>
        <v>9</v>
      </c>
      <c r="AF102" s="32"/>
      <c r="AG102" s="32"/>
      <c r="AH102" s="32"/>
      <c r="AI102" s="114"/>
    </row>
    <row r="103" spans="1:35" s="2" customFormat="1" ht="26.25" customHeight="1" x14ac:dyDescent="0.35">
      <c r="A103" s="30" t="s">
        <v>90</v>
      </c>
      <c r="B103" s="21"/>
      <c r="C103" s="116">
        <v>150</v>
      </c>
      <c r="D103" s="15"/>
      <c r="E103" s="9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>
        <v>55</v>
      </c>
      <c r="AF103" s="32"/>
      <c r="AG103" s="32"/>
      <c r="AH103" s="32"/>
      <c r="AI103" s="114"/>
    </row>
    <row r="104" spans="1:35" s="2" customFormat="1" ht="26.25" customHeight="1" x14ac:dyDescent="0.35">
      <c r="A104" s="30" t="s">
        <v>78</v>
      </c>
      <c r="B104" s="21"/>
      <c r="C104" s="19">
        <f>C103/C102*10</f>
        <v>107.14285714285714</v>
      </c>
      <c r="D104" s="15"/>
      <c r="E104" s="9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>
        <f>AE103/AE102*10</f>
        <v>61.111111111111107</v>
      </c>
      <c r="AF104" s="32"/>
      <c r="AG104" s="32"/>
      <c r="AH104" s="32"/>
      <c r="AI104" s="114"/>
    </row>
    <row r="105" spans="1:35" s="2" customFormat="1" ht="26.25" customHeight="1" x14ac:dyDescent="0.35">
      <c r="A105" s="54" t="s">
        <v>91</v>
      </c>
      <c r="B105" s="21"/>
      <c r="C105" s="19">
        <v>4</v>
      </c>
      <c r="D105" s="15"/>
      <c r="E105" s="9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>
        <v>4</v>
      </c>
      <c r="AE105" s="32"/>
      <c r="AF105" s="32"/>
      <c r="AG105" s="32"/>
      <c r="AH105" s="32"/>
      <c r="AI105" s="114"/>
    </row>
    <row r="106" spans="1:35" s="2" customFormat="1" ht="26.25" customHeight="1" x14ac:dyDescent="0.35">
      <c r="A106" s="54" t="s">
        <v>92</v>
      </c>
      <c r="B106" s="21"/>
      <c r="C106" s="19">
        <v>0.4</v>
      </c>
      <c r="D106" s="15"/>
      <c r="E106" s="9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93">
        <v>0.4</v>
      </c>
      <c r="AE106" s="32"/>
      <c r="AF106" s="32"/>
      <c r="AG106" s="32"/>
      <c r="AH106" s="32"/>
      <c r="AI106" s="114"/>
    </row>
    <row r="107" spans="1:35" s="2" customFormat="1" ht="26.25" customHeight="1" x14ac:dyDescent="0.35">
      <c r="A107" s="54" t="s">
        <v>78</v>
      </c>
      <c r="B107" s="21"/>
      <c r="C107" s="19">
        <f>C106/C105*10</f>
        <v>1</v>
      </c>
      <c r="D107" s="15"/>
      <c r="E107" s="9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4">
        <f>AD106/AD105*10</f>
        <v>1</v>
      </c>
      <c r="AE107" s="32"/>
      <c r="AF107" s="32"/>
      <c r="AG107" s="32"/>
      <c r="AH107" s="32"/>
      <c r="AI107" s="114"/>
    </row>
    <row r="108" spans="1:35" s="2" customFormat="1" ht="26.25" customHeight="1" x14ac:dyDescent="0.35">
      <c r="A108" s="30" t="s">
        <v>167</v>
      </c>
      <c r="B108" s="21"/>
      <c r="C108" s="21">
        <f>F108+G108+H108+I108+J108+K108+L108+M108+N108+O108+P108+Q108+R108+S108+T108+U108+V108+W108+X108+Y108+Z108+AA108+AB108+AC108+AD108+AE108+AF108+AG108+AH108</f>
        <v>140</v>
      </c>
      <c r="D108" s="15"/>
      <c r="E108" s="9"/>
      <c r="F108" s="32"/>
      <c r="G108" s="32">
        <v>140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114"/>
    </row>
    <row r="109" spans="1:35" s="2" customFormat="1" ht="26.25" customHeight="1" x14ac:dyDescent="0.35">
      <c r="A109" s="30" t="s">
        <v>168</v>
      </c>
      <c r="B109" s="21"/>
      <c r="C109" s="21">
        <f>F109+G109+H109+I109+J109+K109+L109+M109+N109+O109+P109+Q109+R109+S109+T109+U109+V109+W109+X109+Y109+Z109+AA109+AB109+AC109+AD109+AE109+AF109+AG109+AH109</f>
        <v>45</v>
      </c>
      <c r="D109" s="15"/>
      <c r="E109" s="9"/>
      <c r="F109" s="32"/>
      <c r="G109" s="32">
        <v>45</v>
      </c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114"/>
    </row>
    <row r="110" spans="1:35" s="2" customFormat="1" ht="26.25" customHeight="1" x14ac:dyDescent="0.35">
      <c r="A110" s="30" t="s">
        <v>78</v>
      </c>
      <c r="B110" s="21"/>
      <c r="C110" s="21">
        <f>C109/C108*10</f>
        <v>3.2142857142857144</v>
      </c>
      <c r="D110" s="15"/>
      <c r="E110" s="9"/>
      <c r="F110" s="32"/>
      <c r="G110" s="32">
        <f>G109/G108*10</f>
        <v>3.2142857142857144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114"/>
    </row>
    <row r="111" spans="1:35" s="2" customFormat="1" ht="26.25" customHeight="1" x14ac:dyDescent="0.35">
      <c r="A111" s="30" t="s">
        <v>99</v>
      </c>
      <c r="B111" s="21"/>
      <c r="C111" s="21">
        <f>F111+G111+H111+I111+J111+K111+L111+M111+N111+O111+P111+Q111+R111+S111+T111+U111+V111+W111+X111+Y111+Z111+AA111+AB111+AC111+AD111+AE111+AF111+AG111+AH111</f>
        <v>489</v>
      </c>
      <c r="D111" s="15"/>
      <c r="E111" s="9"/>
      <c r="F111" s="32">
        <v>424</v>
      </c>
      <c r="G111" s="32">
        <v>65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114"/>
    </row>
    <row r="112" spans="1:35" s="2" customFormat="1" ht="30" customHeight="1" x14ac:dyDescent="0.25">
      <c r="A112" s="30" t="s">
        <v>102</v>
      </c>
      <c r="B112" s="21">
        <v>1542</v>
      </c>
      <c r="C112" s="21">
        <f>F112+G112+H112+I112+J112+K112+L112+M112+N112+O112+P112+Q112+R112+S112+T112+U112+V112+W112+X112+Y112+Z112+AA112+AB112+AC112+AD112+AE112+AF112+AG112+AH112</f>
        <v>1720</v>
      </c>
      <c r="D112" s="15"/>
      <c r="E112" s="9"/>
      <c r="F112" s="32">
        <v>650</v>
      </c>
      <c r="G112" s="32">
        <v>450</v>
      </c>
      <c r="H112" s="32">
        <v>250</v>
      </c>
      <c r="I112" s="32">
        <v>200</v>
      </c>
      <c r="J112" s="32"/>
      <c r="K112" s="32"/>
      <c r="L112" s="32"/>
      <c r="M112" s="32"/>
      <c r="N112" s="32"/>
      <c r="O112" s="32">
        <v>50</v>
      </c>
      <c r="P112" s="32"/>
      <c r="Q112" s="32"/>
      <c r="R112" s="32"/>
      <c r="S112" s="32"/>
      <c r="T112" s="32"/>
      <c r="U112" s="32"/>
      <c r="V112" s="32">
        <v>15</v>
      </c>
      <c r="W112" s="32">
        <v>15</v>
      </c>
      <c r="X112" s="32"/>
      <c r="Y112" s="32"/>
      <c r="Z112" s="32"/>
      <c r="AA112" s="32"/>
      <c r="AB112" s="32"/>
      <c r="AC112" s="32"/>
      <c r="AD112" s="32"/>
      <c r="AE112" s="32">
        <v>90</v>
      </c>
      <c r="AF112" s="32"/>
      <c r="AG112" s="32"/>
      <c r="AH112" s="32"/>
      <c r="AI112" s="68"/>
    </row>
    <row r="113" spans="1:35" s="2" customFormat="1" ht="30" customHeight="1" x14ac:dyDescent="0.25">
      <c r="A113" s="11" t="s">
        <v>103</v>
      </c>
      <c r="B113" s="94">
        <v>0.69199999999999995</v>
      </c>
      <c r="C113" s="105">
        <f>C112/C115</f>
        <v>0.77164647824136379</v>
      </c>
      <c r="D113" s="15"/>
      <c r="E113" s="9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68"/>
    </row>
    <row r="114" spans="1:35" s="2" customFormat="1" ht="30" customHeight="1" x14ac:dyDescent="0.25">
      <c r="A114" s="30" t="s">
        <v>104</v>
      </c>
      <c r="B114" s="96">
        <v>1000</v>
      </c>
      <c r="C114" s="21">
        <f>F114+G114+H114+I114+J114+K114+L114+M114+N114+O114+P114+Q114+R114+S114+T114+U114+V114+W114+X114+Y114+Z114+AA114+AB114+AC114+AD114+AE114+AF114+AG114+AH114</f>
        <v>3300</v>
      </c>
      <c r="D114" s="15"/>
      <c r="E114" s="9"/>
      <c r="F114" s="32">
        <v>700</v>
      </c>
      <c r="G114" s="32">
        <v>650</v>
      </c>
      <c r="H114" s="32">
        <v>400</v>
      </c>
      <c r="I114" s="32">
        <v>350</v>
      </c>
      <c r="J114" s="32">
        <v>250</v>
      </c>
      <c r="K114" s="32">
        <v>250</v>
      </c>
      <c r="L114" s="32">
        <v>50</v>
      </c>
      <c r="M114" s="32">
        <v>200</v>
      </c>
      <c r="N114" s="32">
        <v>200</v>
      </c>
      <c r="O114" s="32">
        <v>200</v>
      </c>
      <c r="P114" s="32"/>
      <c r="Q114" s="32"/>
      <c r="R114" s="32"/>
      <c r="S114" s="32"/>
      <c r="T114" s="32"/>
      <c r="U114" s="32"/>
      <c r="V114" s="32">
        <v>20</v>
      </c>
      <c r="W114" s="32">
        <v>30</v>
      </c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68"/>
    </row>
    <row r="115" spans="1:35" s="2" customFormat="1" ht="30" customHeight="1" x14ac:dyDescent="0.25">
      <c r="A115" s="30" t="s">
        <v>105</v>
      </c>
      <c r="B115" s="21">
        <v>2229</v>
      </c>
      <c r="C115" s="104">
        <v>2229</v>
      </c>
      <c r="D115" s="15"/>
      <c r="E115" s="9"/>
      <c r="F115" s="32">
        <v>500</v>
      </c>
      <c r="G115" s="32">
        <v>350</v>
      </c>
      <c r="H115" s="32">
        <v>250</v>
      </c>
      <c r="I115" s="32">
        <v>130</v>
      </c>
      <c r="J115" s="32"/>
      <c r="K115" s="32"/>
      <c r="L115" s="32"/>
      <c r="M115" s="32"/>
      <c r="N115" s="32"/>
      <c r="O115" s="32">
        <v>50</v>
      </c>
      <c r="P115" s="32"/>
      <c r="Q115" s="32"/>
      <c r="R115" s="32"/>
      <c r="S115" s="32"/>
      <c r="T115" s="32"/>
      <c r="U115" s="32"/>
      <c r="V115" s="32">
        <v>15</v>
      </c>
      <c r="W115" s="32">
        <v>15</v>
      </c>
      <c r="X115" s="32"/>
      <c r="Y115" s="32"/>
      <c r="Z115" s="32"/>
      <c r="AA115" s="32"/>
      <c r="AB115" s="32"/>
      <c r="AC115" s="32"/>
      <c r="AD115" s="32"/>
      <c r="AE115" s="32">
        <v>90</v>
      </c>
      <c r="AF115" s="32"/>
      <c r="AG115" s="32"/>
      <c r="AH115" s="32"/>
      <c r="AI115" s="68"/>
    </row>
    <row r="116" spans="1:35" s="2" customFormat="1" ht="30" customHeight="1" x14ac:dyDescent="0.25">
      <c r="A116" s="30" t="s">
        <v>106</v>
      </c>
      <c r="B116" s="21">
        <v>1469</v>
      </c>
      <c r="C116" s="21">
        <f>F116+G116+H116+I116+J116+K116+L116+M116+N116+O116+P116+Q116+R116+S116+T116+U116+V116+W116+X116+Y116+Z116+AA116+AB116+AC116+AD116+AE116+AF116+AG116+AH116</f>
        <v>1272</v>
      </c>
      <c r="D116" s="15"/>
      <c r="E116" s="9"/>
      <c r="F116" s="32">
        <v>570</v>
      </c>
      <c r="G116" s="32">
        <v>360</v>
      </c>
      <c r="H116" s="32">
        <v>200</v>
      </c>
      <c r="I116" s="32"/>
      <c r="J116" s="32"/>
      <c r="K116" s="32"/>
      <c r="L116" s="32">
        <v>23</v>
      </c>
      <c r="M116" s="32"/>
      <c r="N116" s="32">
        <v>31</v>
      </c>
      <c r="O116" s="32">
        <v>58</v>
      </c>
      <c r="P116" s="32"/>
      <c r="Q116" s="32"/>
      <c r="R116" s="32"/>
      <c r="S116" s="32"/>
      <c r="T116" s="32"/>
      <c r="U116" s="32"/>
      <c r="V116" s="32">
        <v>15</v>
      </c>
      <c r="W116" s="32">
        <v>15</v>
      </c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68"/>
    </row>
    <row r="117" spans="1:35" s="2" customFormat="1" ht="30" customHeight="1" x14ac:dyDescent="0.25">
      <c r="A117" s="11" t="s">
        <v>148</v>
      </c>
      <c r="B117" s="21">
        <v>1469</v>
      </c>
      <c r="C117" s="21">
        <f>F117+G117+H117+I117+J117+K117+L117+M117+N117+O117+P117+Q117+R117+S117+T117+U117+V117+W117+X117+Y117+Z117+AA117+AB117+AC117+AD117+AE117+AF117+AG117+AH117</f>
        <v>1237</v>
      </c>
      <c r="D117" s="15"/>
      <c r="E117" s="9"/>
      <c r="F117" s="32">
        <v>570</v>
      </c>
      <c r="G117" s="32">
        <v>360</v>
      </c>
      <c r="H117" s="32">
        <v>200</v>
      </c>
      <c r="I117" s="32"/>
      <c r="J117" s="32"/>
      <c r="K117" s="32"/>
      <c r="L117" s="32"/>
      <c r="M117" s="32"/>
      <c r="N117" s="32">
        <v>19</v>
      </c>
      <c r="O117" s="32">
        <v>58</v>
      </c>
      <c r="P117" s="32"/>
      <c r="Q117" s="32"/>
      <c r="R117" s="32"/>
      <c r="S117" s="32"/>
      <c r="T117" s="32"/>
      <c r="U117" s="32"/>
      <c r="V117" s="32">
        <v>15</v>
      </c>
      <c r="W117" s="32">
        <v>15</v>
      </c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68"/>
    </row>
    <row r="118" spans="1:35" s="2" customFormat="1" ht="1.5" customHeight="1" x14ac:dyDescent="0.25">
      <c r="A118" s="30" t="s">
        <v>215</v>
      </c>
      <c r="B118" s="21">
        <v>3517</v>
      </c>
      <c r="C118" s="21">
        <v>4078</v>
      </c>
      <c r="D118" s="15"/>
      <c r="E118" s="9"/>
      <c r="F118" s="32">
        <v>724</v>
      </c>
      <c r="G118" s="32">
        <v>871</v>
      </c>
      <c r="H118" s="32">
        <v>354</v>
      </c>
      <c r="I118" s="32">
        <v>46</v>
      </c>
      <c r="J118" s="32">
        <v>457</v>
      </c>
      <c r="K118" s="32">
        <v>391</v>
      </c>
      <c r="L118" s="32">
        <v>40</v>
      </c>
      <c r="M118" s="32"/>
      <c r="N118" s="32">
        <v>218</v>
      </c>
      <c r="O118" s="32">
        <v>30</v>
      </c>
      <c r="P118" s="32">
        <v>83</v>
      </c>
      <c r="Q118" s="32">
        <v>10</v>
      </c>
      <c r="R118" s="32">
        <v>30</v>
      </c>
      <c r="S118" s="32">
        <v>40</v>
      </c>
      <c r="T118" s="32">
        <v>15</v>
      </c>
      <c r="U118" s="32">
        <v>80</v>
      </c>
      <c r="V118" s="32">
        <v>5</v>
      </c>
      <c r="W118" s="32">
        <v>10</v>
      </c>
      <c r="X118" s="32">
        <v>100</v>
      </c>
      <c r="Y118" s="32">
        <v>100</v>
      </c>
      <c r="Z118" s="32">
        <v>19</v>
      </c>
      <c r="AA118" s="32">
        <v>377</v>
      </c>
      <c r="AB118" s="32">
        <v>24</v>
      </c>
      <c r="AC118" s="32"/>
      <c r="AD118" s="32"/>
      <c r="AE118" s="32"/>
      <c r="AF118" s="32">
        <v>5</v>
      </c>
      <c r="AG118" s="32"/>
      <c r="AH118" s="32">
        <v>0.5</v>
      </c>
      <c r="AI118" s="68"/>
    </row>
    <row r="119" spans="1:35" s="2" customFormat="1" ht="30" hidden="1" customHeight="1" x14ac:dyDescent="0.25">
      <c r="A119" s="30" t="s">
        <v>109</v>
      </c>
      <c r="B119" s="21">
        <v>3517</v>
      </c>
      <c r="C119" s="21">
        <f>SUM(F119:AH119)</f>
        <v>4029.5</v>
      </c>
      <c r="D119" s="15"/>
      <c r="E119" s="9">
        <v>2.34</v>
      </c>
      <c r="F119" s="32">
        <v>724</v>
      </c>
      <c r="G119" s="32">
        <v>871</v>
      </c>
      <c r="H119" s="32">
        <v>354</v>
      </c>
      <c r="I119" s="32">
        <v>46</v>
      </c>
      <c r="J119" s="32">
        <v>457</v>
      </c>
      <c r="K119" s="32">
        <v>391</v>
      </c>
      <c r="L119" s="32">
        <v>40</v>
      </c>
      <c r="M119" s="32"/>
      <c r="N119" s="32">
        <v>218</v>
      </c>
      <c r="O119" s="32">
        <v>30</v>
      </c>
      <c r="P119" s="32">
        <v>83</v>
      </c>
      <c r="Q119" s="32">
        <v>10</v>
      </c>
      <c r="R119" s="32">
        <v>30</v>
      </c>
      <c r="S119" s="32">
        <v>40</v>
      </c>
      <c r="T119" s="32">
        <v>15</v>
      </c>
      <c r="U119" s="32">
        <v>80</v>
      </c>
      <c r="V119" s="32">
        <v>5</v>
      </c>
      <c r="W119" s="32">
        <v>10</v>
      </c>
      <c r="X119" s="32">
        <v>100</v>
      </c>
      <c r="Y119" s="32">
        <v>100</v>
      </c>
      <c r="Z119" s="32">
        <v>19</v>
      </c>
      <c r="AA119" s="32">
        <v>377</v>
      </c>
      <c r="AB119" s="32">
        <v>24</v>
      </c>
      <c r="AC119" s="32"/>
      <c r="AD119" s="32"/>
      <c r="AE119" s="32"/>
      <c r="AF119" s="32">
        <v>5</v>
      </c>
      <c r="AG119" s="32"/>
      <c r="AH119" s="32">
        <v>0.5</v>
      </c>
      <c r="AI119" s="68"/>
    </row>
    <row r="120" spans="1:35" s="2" customFormat="1" ht="30" hidden="1" customHeight="1" x14ac:dyDescent="0.25">
      <c r="A120" s="30" t="s">
        <v>110</v>
      </c>
      <c r="B120" s="94"/>
      <c r="C120" s="94">
        <f>C119/C118</f>
        <v>0.98810691515448745</v>
      </c>
      <c r="D120" s="15"/>
      <c r="E120" s="9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68"/>
    </row>
    <row r="121" spans="1:35" s="2" customFormat="1" ht="30" hidden="1" customHeight="1" x14ac:dyDescent="0.25">
      <c r="A121" s="30" t="s">
        <v>112</v>
      </c>
      <c r="B121" s="21">
        <v>602</v>
      </c>
      <c r="C121" s="21">
        <f>SUM(F121:AH121)</f>
        <v>364</v>
      </c>
      <c r="D121" s="15"/>
      <c r="E121" s="9"/>
      <c r="F121" s="32">
        <v>225</v>
      </c>
      <c r="G121" s="32">
        <v>88</v>
      </c>
      <c r="H121" s="32"/>
      <c r="I121" s="32"/>
      <c r="J121" s="32"/>
      <c r="K121" s="32"/>
      <c r="L121" s="32"/>
      <c r="M121" s="32"/>
      <c r="N121" s="32"/>
      <c r="O121" s="32">
        <v>26</v>
      </c>
      <c r="P121" s="32"/>
      <c r="Q121" s="32"/>
      <c r="R121" s="32"/>
      <c r="S121" s="32">
        <v>15</v>
      </c>
      <c r="T121" s="32"/>
      <c r="U121" s="32"/>
      <c r="V121" s="32">
        <v>3</v>
      </c>
      <c r="W121" s="32">
        <v>7</v>
      </c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68"/>
    </row>
    <row r="122" spans="1:35" s="2" customFormat="1" ht="30" customHeight="1" x14ac:dyDescent="0.25">
      <c r="A122" s="11" t="s">
        <v>230</v>
      </c>
      <c r="B122" s="21"/>
      <c r="C122" s="21">
        <f>F122+G122+H122+I122+J122+K122+L122+M122+N122+O122+P122+Q122+R122+S122+T122+U122+V122+W122+X122+Y122+Z122+AA122+AB122+AC122+AD122+AE122+AF122+AG122+AH122</f>
        <v>35</v>
      </c>
      <c r="D122" s="15"/>
      <c r="E122" s="9"/>
      <c r="F122" s="32"/>
      <c r="G122" s="32"/>
      <c r="H122" s="32"/>
      <c r="I122" s="32"/>
      <c r="J122" s="32"/>
      <c r="K122" s="32"/>
      <c r="L122" s="32">
        <v>23</v>
      </c>
      <c r="M122" s="32"/>
      <c r="N122" s="32">
        <v>12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68"/>
    </row>
    <row r="123" spans="1:35" s="2" customFormat="1" ht="30" customHeight="1" x14ac:dyDescent="0.25">
      <c r="A123" s="30" t="s">
        <v>212</v>
      </c>
      <c r="B123" s="21"/>
      <c r="C123" s="21"/>
      <c r="D123" s="15"/>
      <c r="E123" s="9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68"/>
    </row>
    <row r="124" spans="1:35" s="2" customFormat="1" ht="30" customHeight="1" x14ac:dyDescent="0.25">
      <c r="A124" s="30" t="s">
        <v>210</v>
      </c>
      <c r="B124" s="21">
        <v>4008</v>
      </c>
      <c r="C124" s="21">
        <f>F124+G124+H124+I124+J124+K124+L124+M124+N124+O124+P124+Q124+R124+S124+T124+U124+V124+W124+X124+Y124+Z124+AA124+AB124+AC124+AD124+AE124+AF124+AG124+AH124</f>
        <v>3700</v>
      </c>
      <c r="D124" s="101"/>
      <c r="E124" s="9">
        <v>2.2200000000000002</v>
      </c>
      <c r="F124" s="32">
        <v>400</v>
      </c>
      <c r="G124" s="32">
        <v>640</v>
      </c>
      <c r="H124" s="32">
        <v>500</v>
      </c>
      <c r="I124" s="32"/>
      <c r="J124" s="32">
        <v>250</v>
      </c>
      <c r="K124" s="32">
        <v>120</v>
      </c>
      <c r="L124" s="32">
        <v>50</v>
      </c>
      <c r="M124" s="32"/>
      <c r="N124" s="32">
        <v>190</v>
      </c>
      <c r="O124" s="32">
        <v>75</v>
      </c>
      <c r="P124" s="32">
        <v>130</v>
      </c>
      <c r="Q124" s="32">
        <v>30</v>
      </c>
      <c r="R124" s="32">
        <v>160</v>
      </c>
      <c r="S124" s="32">
        <v>110</v>
      </c>
      <c r="T124" s="32">
        <v>25</v>
      </c>
      <c r="U124" s="32">
        <v>180</v>
      </c>
      <c r="V124" s="32">
        <v>10</v>
      </c>
      <c r="W124" s="32">
        <v>80</v>
      </c>
      <c r="X124" s="32">
        <v>240</v>
      </c>
      <c r="Y124" s="32">
        <v>250</v>
      </c>
      <c r="Z124" s="32">
        <v>50</v>
      </c>
      <c r="AA124" s="32">
        <v>190</v>
      </c>
      <c r="AB124" s="32"/>
      <c r="AC124" s="32"/>
      <c r="AD124" s="32"/>
      <c r="AE124" s="32"/>
      <c r="AF124" s="32">
        <v>15</v>
      </c>
      <c r="AG124" s="32"/>
      <c r="AH124" s="32">
        <v>5</v>
      </c>
      <c r="AI124" s="68"/>
    </row>
    <row r="125" spans="1:35" s="2" customFormat="1" ht="30" customHeight="1" x14ac:dyDescent="0.25">
      <c r="A125" s="11" t="s">
        <v>211</v>
      </c>
      <c r="B125" s="21">
        <v>3515</v>
      </c>
      <c r="C125" s="21">
        <v>3515</v>
      </c>
      <c r="D125" s="15"/>
      <c r="E125" s="9"/>
      <c r="F125" s="32"/>
      <c r="G125" s="32"/>
      <c r="H125" s="32"/>
      <c r="I125" s="32"/>
      <c r="J125" s="32"/>
      <c r="K125" s="32"/>
      <c r="L125" s="32"/>
      <c r="M125" s="32"/>
      <c r="N125" s="24"/>
      <c r="O125" s="24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68"/>
    </row>
    <row r="126" spans="1:35" s="2" customFormat="1" ht="30" customHeight="1" x14ac:dyDescent="0.25">
      <c r="A126" s="11" t="s">
        <v>218</v>
      </c>
      <c r="B126" s="21">
        <f>B124*0.45</f>
        <v>1803.6000000000001</v>
      </c>
      <c r="C126" s="21">
        <f>C124*0.45</f>
        <v>1665</v>
      </c>
      <c r="D126" s="15"/>
      <c r="E126" s="9"/>
      <c r="F126" s="25">
        <f>F124*0.45</f>
        <v>180</v>
      </c>
      <c r="G126" s="25">
        <f>G124*0.45</f>
        <v>288</v>
      </c>
      <c r="H126" s="25">
        <f>H124*0.45</f>
        <v>225</v>
      </c>
      <c r="I126" s="32"/>
      <c r="J126" s="25">
        <f>J124*0.45</f>
        <v>112.5</v>
      </c>
      <c r="K126" s="25">
        <f>K124*0.45</f>
        <v>54</v>
      </c>
      <c r="L126" s="25">
        <f>L124*0.45</f>
        <v>22.5</v>
      </c>
      <c r="M126" s="32"/>
      <c r="N126" s="25">
        <f>N124*0.45</f>
        <v>85.5</v>
      </c>
      <c r="O126" s="25">
        <f t="shared" ref="O126:AA126" si="47">O124*0.45</f>
        <v>33.75</v>
      </c>
      <c r="P126" s="25">
        <f t="shared" si="47"/>
        <v>58.5</v>
      </c>
      <c r="Q126" s="25">
        <f t="shared" si="47"/>
        <v>13.5</v>
      </c>
      <c r="R126" s="25">
        <f t="shared" si="47"/>
        <v>72</v>
      </c>
      <c r="S126" s="25">
        <f t="shared" si="47"/>
        <v>49.5</v>
      </c>
      <c r="T126" s="25">
        <f t="shared" si="47"/>
        <v>11.25</v>
      </c>
      <c r="U126" s="25">
        <f t="shared" si="47"/>
        <v>81</v>
      </c>
      <c r="V126" s="25">
        <f t="shared" si="47"/>
        <v>4.5</v>
      </c>
      <c r="W126" s="25">
        <f t="shared" si="47"/>
        <v>36</v>
      </c>
      <c r="X126" s="25">
        <f t="shared" si="47"/>
        <v>108</v>
      </c>
      <c r="Y126" s="25">
        <f t="shared" si="47"/>
        <v>112.5</v>
      </c>
      <c r="Z126" s="25">
        <f t="shared" si="47"/>
        <v>22.5</v>
      </c>
      <c r="AA126" s="25">
        <f t="shared" si="47"/>
        <v>85.5</v>
      </c>
      <c r="AB126" s="24"/>
      <c r="AC126" s="32"/>
      <c r="AD126" s="32"/>
      <c r="AE126" s="32"/>
      <c r="AF126" s="32"/>
      <c r="AG126" s="32"/>
      <c r="AH126" s="21">
        <f>AH124*0.45</f>
        <v>2.25</v>
      </c>
      <c r="AI126" s="68"/>
    </row>
    <row r="127" spans="1:35" s="2" customFormat="1" ht="30" customHeight="1" x14ac:dyDescent="0.25">
      <c r="A127" s="11" t="s">
        <v>7</v>
      </c>
      <c r="B127" s="94">
        <f>B124/B125</f>
        <v>1.1402560455192035</v>
      </c>
      <c r="C127" s="94">
        <f>C124/C125</f>
        <v>1.0526315789473684</v>
      </c>
      <c r="D127" s="15"/>
      <c r="E127" s="9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68"/>
    </row>
    <row r="128" spans="1:35" s="2" customFormat="1" ht="30" customHeight="1" x14ac:dyDescent="0.25">
      <c r="A128" s="30" t="s">
        <v>119</v>
      </c>
      <c r="B128" s="21">
        <v>12500</v>
      </c>
      <c r="C128" s="104">
        <f>SUM(F128:AH128)</f>
        <v>14300</v>
      </c>
      <c r="D128" s="101"/>
      <c r="E128" s="9">
        <v>6.99</v>
      </c>
      <c r="F128" s="32">
        <v>9000</v>
      </c>
      <c r="G128" s="32">
        <v>3000</v>
      </c>
      <c r="H128" s="32">
        <v>2200</v>
      </c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>
        <v>100</v>
      </c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68"/>
    </row>
    <row r="129" spans="1:35" s="2" customFormat="1" ht="30" customHeight="1" x14ac:dyDescent="0.25">
      <c r="A129" s="11" t="s">
        <v>211</v>
      </c>
      <c r="B129" s="21">
        <v>6813</v>
      </c>
      <c r="C129" s="96">
        <v>6813</v>
      </c>
      <c r="D129" s="15"/>
      <c r="E129" s="9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68"/>
    </row>
    <row r="130" spans="1:35" s="2" customFormat="1" ht="30" customHeight="1" x14ac:dyDescent="0.25">
      <c r="A130" s="11" t="s">
        <v>218</v>
      </c>
      <c r="B130" s="21">
        <f>B128*0.3</f>
        <v>3750</v>
      </c>
      <c r="C130" s="96">
        <f>C128*0.3</f>
        <v>4290</v>
      </c>
      <c r="D130" s="15"/>
      <c r="E130" s="9"/>
      <c r="F130" s="102">
        <f>F128*0.3</f>
        <v>2700</v>
      </c>
      <c r="G130" s="102">
        <f>G128*0.3</f>
        <v>900</v>
      </c>
      <c r="H130" s="102">
        <f>H128*0.3</f>
        <v>660</v>
      </c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68"/>
    </row>
    <row r="131" spans="1:35" s="2" customFormat="1" ht="30" customHeight="1" x14ac:dyDescent="0.25">
      <c r="A131" s="11" t="s">
        <v>7</v>
      </c>
      <c r="B131" s="94">
        <f>B128/B129</f>
        <v>1.8347277264054014</v>
      </c>
      <c r="C131" s="94">
        <f>C128/C129</f>
        <v>2.0989285190077793</v>
      </c>
      <c r="D131" s="15"/>
      <c r="E131" s="9"/>
      <c r="F131" s="32"/>
      <c r="G131" s="32"/>
      <c r="H131" s="32"/>
      <c r="I131" s="32" t="s">
        <v>0</v>
      </c>
      <c r="J131" s="32" t="s">
        <v>0</v>
      </c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68"/>
    </row>
    <row r="132" spans="1:35" s="2" customFormat="1" ht="30" customHeight="1" x14ac:dyDescent="0.25">
      <c r="A132" s="30" t="s">
        <v>120</v>
      </c>
      <c r="B132" s="94"/>
      <c r="C132" s="104">
        <f>SUM(F132:AH132)</f>
        <v>12000</v>
      </c>
      <c r="D132" s="15"/>
      <c r="E132" s="9"/>
      <c r="F132" s="32">
        <v>11000</v>
      </c>
      <c r="G132" s="32">
        <v>1000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68"/>
    </row>
    <row r="133" spans="1:35" s="2" customFormat="1" ht="30" customHeight="1" x14ac:dyDescent="0.25">
      <c r="A133" s="11" t="s">
        <v>211</v>
      </c>
      <c r="B133" s="96">
        <v>7648</v>
      </c>
      <c r="C133" s="96">
        <v>7648</v>
      </c>
      <c r="D133" s="15"/>
      <c r="E133" s="9"/>
      <c r="F133" s="24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68"/>
    </row>
    <row r="134" spans="1:35" s="2" customFormat="1" ht="30" customHeight="1" x14ac:dyDescent="0.25">
      <c r="A134" s="11" t="s">
        <v>218</v>
      </c>
      <c r="B134" s="96"/>
      <c r="C134" s="96">
        <f>C132*0.19</f>
        <v>2280</v>
      </c>
      <c r="D134" s="15"/>
      <c r="E134" s="9"/>
      <c r="F134" s="96">
        <f>C132*0.19</f>
        <v>2280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68"/>
    </row>
    <row r="135" spans="1:35" s="2" customFormat="1" ht="30" customHeight="1" x14ac:dyDescent="0.25">
      <c r="A135" s="11" t="s">
        <v>7</v>
      </c>
      <c r="B135" s="94"/>
      <c r="C135" s="94">
        <f>C132/C133</f>
        <v>1.5690376569037656</v>
      </c>
      <c r="D135" s="15"/>
      <c r="E135" s="9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32"/>
      <c r="AI135" s="68"/>
    </row>
    <row r="136" spans="1:35" s="2" customFormat="1" ht="30" customHeight="1" x14ac:dyDescent="0.25">
      <c r="A136" s="30" t="s">
        <v>125</v>
      </c>
      <c r="B136" s="96">
        <f>B130+B126</f>
        <v>5553.6</v>
      </c>
      <c r="C136" s="96">
        <f>C130+C126+F134</f>
        <v>8235</v>
      </c>
      <c r="D136" s="15"/>
      <c r="E136" s="9"/>
      <c r="F136" s="102">
        <f>F130+F126</f>
        <v>2880</v>
      </c>
      <c r="G136" s="102">
        <f t="shared" ref="G136:R136" si="48">G130+G126</f>
        <v>1188</v>
      </c>
      <c r="H136" s="102">
        <f t="shared" si="48"/>
        <v>885</v>
      </c>
      <c r="I136" s="102">
        <f t="shared" si="48"/>
        <v>0</v>
      </c>
      <c r="J136" s="102">
        <f t="shared" si="48"/>
        <v>112.5</v>
      </c>
      <c r="K136" s="102">
        <f t="shared" si="48"/>
        <v>54</v>
      </c>
      <c r="L136" s="102">
        <f t="shared" si="48"/>
        <v>22.5</v>
      </c>
      <c r="M136" s="102">
        <f t="shared" si="48"/>
        <v>0</v>
      </c>
      <c r="N136" s="102">
        <f t="shared" si="48"/>
        <v>85.5</v>
      </c>
      <c r="O136" s="102">
        <f t="shared" si="48"/>
        <v>33.75</v>
      </c>
      <c r="P136" s="102">
        <f t="shared" si="48"/>
        <v>58.5</v>
      </c>
      <c r="Q136" s="102">
        <f t="shared" si="48"/>
        <v>13.5</v>
      </c>
      <c r="R136" s="102">
        <f t="shared" si="48"/>
        <v>72</v>
      </c>
      <c r="S136" s="102">
        <f>S130+S126</f>
        <v>49.5</v>
      </c>
      <c r="T136" s="102">
        <f t="shared" ref="T136:AH136" si="49">T130+T126</f>
        <v>11.25</v>
      </c>
      <c r="U136" s="102">
        <f t="shared" si="49"/>
        <v>81</v>
      </c>
      <c r="V136" s="102">
        <f t="shared" si="49"/>
        <v>4.5</v>
      </c>
      <c r="W136" s="102">
        <f t="shared" si="49"/>
        <v>36</v>
      </c>
      <c r="X136" s="102">
        <f t="shared" si="49"/>
        <v>108</v>
      </c>
      <c r="Y136" s="102">
        <f t="shared" si="49"/>
        <v>112.5</v>
      </c>
      <c r="Z136" s="102">
        <f t="shared" si="49"/>
        <v>22.5</v>
      </c>
      <c r="AA136" s="102">
        <f t="shared" si="49"/>
        <v>85.5</v>
      </c>
      <c r="AB136" s="102">
        <f t="shared" si="49"/>
        <v>0</v>
      </c>
      <c r="AC136" s="102">
        <f t="shared" si="49"/>
        <v>0</v>
      </c>
      <c r="AD136" s="102">
        <f t="shared" si="49"/>
        <v>0</v>
      </c>
      <c r="AE136" s="102">
        <f t="shared" si="49"/>
        <v>0</v>
      </c>
      <c r="AF136" s="102">
        <f t="shared" si="49"/>
        <v>0</v>
      </c>
      <c r="AG136" s="102">
        <f t="shared" si="49"/>
        <v>0</v>
      </c>
      <c r="AH136" s="96">
        <f t="shared" si="49"/>
        <v>2.25</v>
      </c>
      <c r="AI136" s="68"/>
    </row>
    <row r="137" spans="1:35" s="2" customFormat="1" ht="30" customHeight="1" x14ac:dyDescent="0.25">
      <c r="A137" s="11" t="s">
        <v>217</v>
      </c>
      <c r="B137" s="96">
        <v>1942</v>
      </c>
      <c r="C137" s="96">
        <v>2097</v>
      </c>
      <c r="D137" s="15"/>
      <c r="E137" s="9"/>
      <c r="F137" s="24">
        <v>1131</v>
      </c>
      <c r="G137" s="32">
        <v>476</v>
      </c>
      <c r="H137" s="32">
        <v>256</v>
      </c>
      <c r="I137" s="32"/>
      <c r="J137" s="32"/>
      <c r="K137" s="32"/>
      <c r="L137" s="32"/>
      <c r="M137" s="32"/>
      <c r="N137" s="32">
        <v>13.2</v>
      </c>
      <c r="O137" s="32">
        <v>4.2</v>
      </c>
      <c r="P137" s="32">
        <v>11.4</v>
      </c>
      <c r="Q137" s="32">
        <v>14.6</v>
      </c>
      <c r="R137" s="32">
        <v>30</v>
      </c>
      <c r="S137" s="24">
        <v>24.6</v>
      </c>
      <c r="T137" s="24">
        <v>11.4</v>
      </c>
      <c r="U137" s="24">
        <v>19.8</v>
      </c>
      <c r="V137" s="24">
        <v>1.6</v>
      </c>
      <c r="W137" s="24">
        <v>0</v>
      </c>
      <c r="X137" s="24">
        <v>41.8</v>
      </c>
      <c r="Y137" s="24">
        <v>32.799999999999997</v>
      </c>
      <c r="Z137" s="24">
        <v>9.8000000000000007</v>
      </c>
      <c r="AA137" s="32"/>
      <c r="AB137" s="32"/>
      <c r="AC137" s="32"/>
      <c r="AD137" s="32"/>
      <c r="AE137" s="32"/>
      <c r="AF137" s="32"/>
      <c r="AG137" s="32"/>
      <c r="AH137" s="32"/>
      <c r="AI137" s="68"/>
    </row>
    <row r="138" spans="1:35" s="2" customFormat="1" ht="30" customHeight="1" x14ac:dyDescent="0.25">
      <c r="A138" s="11" t="s">
        <v>145</v>
      </c>
      <c r="B138" s="95">
        <f>B136/B137*10</f>
        <v>28.59732234809475</v>
      </c>
      <c r="C138" s="95">
        <f>C136/C137*10</f>
        <v>39.27038626609442</v>
      </c>
      <c r="D138" s="15"/>
      <c r="E138" s="9"/>
      <c r="F138" s="95">
        <f>F136/F137*10</f>
        <v>25.46419098143236</v>
      </c>
      <c r="G138" s="103">
        <f>G136/G137*10</f>
        <v>24.957983193277311</v>
      </c>
      <c r="H138" s="103">
        <f>H136/H137*10</f>
        <v>34.5703125</v>
      </c>
      <c r="I138" s="24"/>
      <c r="J138" s="24"/>
      <c r="K138" s="24"/>
      <c r="L138" s="24"/>
      <c r="M138" s="24"/>
      <c r="N138" s="103">
        <f>N136/N137*10</f>
        <v>64.77272727272728</v>
      </c>
      <c r="O138" s="103">
        <f t="shared" ref="O138:Z138" si="50">O136/O137*10</f>
        <v>80.357142857142847</v>
      </c>
      <c r="P138" s="103">
        <f t="shared" si="50"/>
        <v>51.315789473684212</v>
      </c>
      <c r="Q138" s="103">
        <f t="shared" si="50"/>
        <v>9.2465753424657535</v>
      </c>
      <c r="R138" s="103">
        <f t="shared" si="50"/>
        <v>24</v>
      </c>
      <c r="S138" s="103">
        <f t="shared" si="50"/>
        <v>20.121951219512194</v>
      </c>
      <c r="T138" s="103">
        <f t="shared" si="50"/>
        <v>9.8684210526315788</v>
      </c>
      <c r="U138" s="103">
        <f t="shared" si="50"/>
        <v>40.909090909090907</v>
      </c>
      <c r="V138" s="103">
        <f t="shared" si="50"/>
        <v>28.125</v>
      </c>
      <c r="W138" s="103"/>
      <c r="X138" s="103">
        <f t="shared" si="50"/>
        <v>25.837320574162682</v>
      </c>
      <c r="Y138" s="103">
        <f t="shared" si="50"/>
        <v>34.298780487804883</v>
      </c>
      <c r="Z138" s="103">
        <f t="shared" si="50"/>
        <v>22.959183673469386</v>
      </c>
      <c r="AA138" s="24"/>
      <c r="AB138" s="24"/>
      <c r="AC138" s="24"/>
      <c r="AD138" s="24"/>
      <c r="AE138" s="24"/>
      <c r="AF138" s="24"/>
      <c r="AG138" s="24"/>
      <c r="AH138" s="24"/>
      <c r="AI138" s="68"/>
    </row>
    <row r="139" spans="1:35" s="2" customFormat="1" ht="30" hidden="1" customHeight="1" x14ac:dyDescent="0.25">
      <c r="A139" s="75" t="s">
        <v>141</v>
      </c>
      <c r="B139" s="25"/>
      <c r="C139" s="25"/>
      <c r="D139" s="15" t="e">
        <f t="shared" ref="D139:D165" si="51">C139/B139</f>
        <v>#DIV/0!</v>
      </c>
      <c r="E139" s="15"/>
      <c r="F139" s="24"/>
      <c r="G139" s="24"/>
      <c r="H139" s="24"/>
      <c r="I139" s="53"/>
      <c r="J139" s="24"/>
      <c r="K139" s="24"/>
      <c r="L139" s="24"/>
      <c r="M139" s="24"/>
      <c r="N139" s="53"/>
      <c r="O139" s="53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5" s="2" customFormat="1" ht="30" hidden="1" customHeight="1" x14ac:dyDescent="0.25">
      <c r="A140" s="18" t="s">
        <v>31</v>
      </c>
      <c r="B140" s="31"/>
      <c r="C140" s="21">
        <f>SUM(F140:AH140)</f>
        <v>0</v>
      </c>
      <c r="D140" s="15" t="e">
        <f t="shared" si="51"/>
        <v>#DIV/0!</v>
      </c>
      <c r="E140" s="15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1:35" s="2" customFormat="1" ht="30" hidden="1" customHeight="1" x14ac:dyDescent="0.25">
      <c r="A141" s="18" t="s">
        <v>42</v>
      </c>
      <c r="B141" s="21"/>
      <c r="C141" s="21"/>
      <c r="D141" s="15" t="e">
        <f t="shared" si="51"/>
        <v>#DIV/0!</v>
      </c>
      <c r="E141" s="98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</row>
    <row r="142" spans="1:35" s="2" customFormat="1" ht="30" hidden="1" customHeight="1" outlineLevel="1" x14ac:dyDescent="0.25">
      <c r="A142" s="17" t="s">
        <v>43</v>
      </c>
      <c r="B142" s="21"/>
      <c r="C142" s="21">
        <f t="shared" ref="C142:C158" si="52">SUM(F142:AH142)</f>
        <v>0</v>
      </c>
      <c r="D142" s="15" t="e">
        <f t="shared" si="51"/>
        <v>#DIV/0!</v>
      </c>
      <c r="E142" s="98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</row>
    <row r="143" spans="1:35" s="2" customFormat="1" ht="30" hidden="1" customHeight="1" outlineLevel="1" x14ac:dyDescent="0.25">
      <c r="A143" s="17" t="s">
        <v>44</v>
      </c>
      <c r="B143" s="21"/>
      <c r="C143" s="21">
        <f t="shared" si="52"/>
        <v>0</v>
      </c>
      <c r="D143" s="15" t="e">
        <f t="shared" si="51"/>
        <v>#DIV/0!</v>
      </c>
      <c r="E143" s="98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</row>
    <row r="144" spans="1:35" s="2" customFormat="1" ht="30" hidden="1" customHeight="1" x14ac:dyDescent="0.25">
      <c r="A144" s="18" t="s">
        <v>45</v>
      </c>
      <c r="B144" s="21"/>
      <c r="C144" s="21">
        <f t="shared" si="52"/>
        <v>0</v>
      </c>
      <c r="D144" s="15" t="e">
        <f t="shared" si="51"/>
        <v>#DIV/0!</v>
      </c>
      <c r="E144" s="1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1:34" s="2" customFormat="1" ht="30" hidden="1" customHeight="1" x14ac:dyDescent="0.25">
      <c r="A145" s="18" t="s">
        <v>46</v>
      </c>
      <c r="B145" s="21"/>
      <c r="C145" s="21">
        <f t="shared" si="52"/>
        <v>0</v>
      </c>
      <c r="D145" s="15" t="e">
        <f t="shared" si="51"/>
        <v>#DIV/0!</v>
      </c>
      <c r="E145" s="1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</row>
    <row r="146" spans="1:34" s="2" customFormat="1" ht="30" hidden="1" customHeight="1" x14ac:dyDescent="0.25">
      <c r="A146" s="18" t="s">
        <v>47</v>
      </c>
      <c r="B146" s="21"/>
      <c r="C146" s="21">
        <f t="shared" si="52"/>
        <v>0</v>
      </c>
      <c r="D146" s="15" t="e">
        <f t="shared" si="51"/>
        <v>#DIV/0!</v>
      </c>
      <c r="E146" s="1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34" s="2" customFormat="1" ht="30" hidden="1" customHeight="1" x14ac:dyDescent="0.25">
      <c r="A147" s="18" t="s">
        <v>48</v>
      </c>
      <c r="B147" s="21"/>
      <c r="C147" s="21">
        <f t="shared" si="52"/>
        <v>0</v>
      </c>
      <c r="D147" s="15" t="e">
        <f t="shared" si="51"/>
        <v>#DIV/0!</v>
      </c>
      <c r="E147" s="1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</row>
    <row r="148" spans="1:34" s="2" customFormat="1" ht="30" hidden="1" customHeight="1" x14ac:dyDescent="0.25">
      <c r="A148" s="18" t="s">
        <v>49</v>
      </c>
      <c r="B148" s="21"/>
      <c r="C148" s="21">
        <f t="shared" si="52"/>
        <v>0</v>
      </c>
      <c r="D148" s="15" t="e">
        <f t="shared" si="51"/>
        <v>#DIV/0!</v>
      </c>
      <c r="E148" s="1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</row>
    <row r="149" spans="1:34" s="2" customFormat="1" ht="30" hidden="1" customHeight="1" x14ac:dyDescent="0.25">
      <c r="A149" s="18" t="s">
        <v>50</v>
      </c>
      <c r="B149" s="21"/>
      <c r="C149" s="21">
        <f t="shared" si="52"/>
        <v>0</v>
      </c>
      <c r="D149" s="15" t="e">
        <f t="shared" si="51"/>
        <v>#DIV/0!</v>
      </c>
      <c r="E149" s="1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1:34" s="2" customFormat="1" ht="30" hidden="1" customHeight="1" x14ac:dyDescent="0.25">
      <c r="A150" s="18" t="s">
        <v>51</v>
      </c>
      <c r="B150" s="21"/>
      <c r="C150" s="21">
        <f t="shared" si="52"/>
        <v>0</v>
      </c>
      <c r="D150" s="15" t="e">
        <f t="shared" si="51"/>
        <v>#DIV/0!</v>
      </c>
      <c r="E150" s="1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1:34" s="2" customFormat="1" ht="30" hidden="1" customHeight="1" x14ac:dyDescent="0.25">
      <c r="A151" s="18" t="s">
        <v>52</v>
      </c>
      <c r="B151" s="21"/>
      <c r="C151" s="21">
        <f t="shared" si="52"/>
        <v>0</v>
      </c>
      <c r="D151" s="15" t="e">
        <f t="shared" si="51"/>
        <v>#DIV/0!</v>
      </c>
      <c r="E151" s="15"/>
      <c r="F151" s="21"/>
      <c r="G151" s="21"/>
      <c r="H151" s="21"/>
      <c r="I151" s="37"/>
      <c r="J151" s="21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</row>
    <row r="152" spans="1:34" s="2" customFormat="1" ht="30" hidden="1" customHeight="1" x14ac:dyDescent="0.25">
      <c r="A152" s="18" t="s">
        <v>53</v>
      </c>
      <c r="B152" s="21"/>
      <c r="C152" s="21">
        <f t="shared" si="52"/>
        <v>0</v>
      </c>
      <c r="D152" s="15" t="e">
        <f t="shared" si="51"/>
        <v>#DIV/0!</v>
      </c>
      <c r="E152" s="1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34" s="2" customFormat="1" ht="30" hidden="1" customHeight="1" x14ac:dyDescent="0.25">
      <c r="A153" s="18" t="s">
        <v>54</v>
      </c>
      <c r="B153" s="21"/>
      <c r="C153" s="21">
        <f t="shared" si="52"/>
        <v>0</v>
      </c>
      <c r="D153" s="15" t="e">
        <f t="shared" si="51"/>
        <v>#DIV/0!</v>
      </c>
      <c r="E153" s="1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</row>
    <row r="154" spans="1:34" s="2" customFormat="1" ht="30" hidden="1" customHeight="1" x14ac:dyDescent="0.25">
      <c r="A154" s="18" t="s">
        <v>55</v>
      </c>
      <c r="B154" s="21"/>
      <c r="C154" s="19">
        <f t="shared" si="52"/>
        <v>0</v>
      </c>
      <c r="D154" s="15" t="e">
        <f t="shared" si="51"/>
        <v>#DIV/0!</v>
      </c>
      <c r="E154" s="1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34" ht="30" hidden="1" customHeight="1" x14ac:dyDescent="0.25">
      <c r="A155" s="11" t="s">
        <v>56</v>
      </c>
      <c r="B155" s="21"/>
      <c r="C155" s="21">
        <f t="shared" si="52"/>
        <v>0</v>
      </c>
      <c r="D155" s="15" t="e">
        <f t="shared" si="51"/>
        <v>#DIV/0!</v>
      </c>
      <c r="E155" s="1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</row>
    <row r="156" spans="1:34" ht="30" hidden="1" customHeight="1" x14ac:dyDescent="0.25">
      <c r="A156" s="30" t="s">
        <v>57</v>
      </c>
      <c r="B156" s="21"/>
      <c r="C156" s="21">
        <f t="shared" si="52"/>
        <v>0</v>
      </c>
      <c r="D156" s="15" t="e">
        <f t="shared" si="51"/>
        <v>#DIV/0!</v>
      </c>
      <c r="E156" s="1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</row>
    <row r="157" spans="1:34" ht="30" hidden="1" customHeight="1" x14ac:dyDescent="0.25">
      <c r="A157" s="13" t="s">
        <v>31</v>
      </c>
      <c r="B157" s="31"/>
      <c r="C157" s="21">
        <f t="shared" si="52"/>
        <v>0</v>
      </c>
      <c r="D157" s="15" t="e">
        <f t="shared" si="51"/>
        <v>#DIV/0!</v>
      </c>
      <c r="E157" s="15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1:34" ht="30" hidden="1" customHeight="1" x14ac:dyDescent="0.25">
      <c r="A158" s="13" t="s">
        <v>58</v>
      </c>
      <c r="B158" s="31"/>
      <c r="C158" s="21">
        <f t="shared" si="52"/>
        <v>0</v>
      </c>
      <c r="D158" s="15" t="e">
        <f t="shared" si="51"/>
        <v>#DIV/0!</v>
      </c>
      <c r="E158" s="15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</row>
    <row r="159" spans="1:34" ht="30" hidden="1" customHeight="1" x14ac:dyDescent="0.25">
      <c r="A159" s="13"/>
      <c r="B159" s="31"/>
      <c r="C159" s="37"/>
      <c r="D159" s="15" t="e">
        <f t="shared" si="51"/>
        <v>#DIV/0!</v>
      </c>
      <c r="E159" s="15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</row>
    <row r="160" spans="1:34" s="4" customFormat="1" ht="30" hidden="1" customHeight="1" x14ac:dyDescent="0.25">
      <c r="A160" s="73" t="s">
        <v>59</v>
      </c>
      <c r="B160" s="38"/>
      <c r="C160" s="38">
        <f>SUM(F160:AH160)</f>
        <v>0</v>
      </c>
      <c r="D160" s="15" t="e">
        <f t="shared" si="51"/>
        <v>#DIV/0!</v>
      </c>
      <c r="E160" s="15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</row>
    <row r="161" spans="1:34" ht="30" hidden="1" customHeight="1" x14ac:dyDescent="0.25">
      <c r="A161" s="13"/>
      <c r="B161" s="31"/>
      <c r="C161" s="37"/>
      <c r="D161" s="15" t="e">
        <f t="shared" si="51"/>
        <v>#DIV/0!</v>
      </c>
      <c r="E161" s="15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</row>
    <row r="162" spans="1:34" ht="30" hidden="1" customHeight="1" x14ac:dyDescent="0.25">
      <c r="A162" s="13"/>
      <c r="B162" s="31"/>
      <c r="C162" s="19"/>
      <c r="D162" s="15" t="e">
        <f t="shared" si="51"/>
        <v>#DIV/0!</v>
      </c>
      <c r="E162" s="15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</row>
    <row r="163" spans="1:34" s="42" customFormat="1" ht="30" hidden="1" customHeight="1" x14ac:dyDescent="0.25">
      <c r="A163" s="13" t="s">
        <v>60</v>
      </c>
      <c r="B163" s="40">
        <v>1159</v>
      </c>
      <c r="C163" s="40">
        <f>SUM(F163:AH163)</f>
        <v>-194444.1</v>
      </c>
      <c r="D163" s="15">
        <f t="shared" si="51"/>
        <v>-167.76885245901639</v>
      </c>
      <c r="E163" s="15"/>
      <c r="F163" s="41">
        <f t="shared" ref="F163:Y163" si="53">(F45-F164)</f>
        <v>-7520</v>
      </c>
      <c r="G163" s="41">
        <f t="shared" si="53"/>
        <v>-7005</v>
      </c>
      <c r="H163" s="41">
        <f t="shared" si="53"/>
        <v>-13585</v>
      </c>
      <c r="I163" s="41">
        <f t="shared" si="53"/>
        <v>-11327</v>
      </c>
      <c r="J163" s="41">
        <f t="shared" si="53"/>
        <v>-6300</v>
      </c>
      <c r="K163" s="41">
        <f t="shared" si="53"/>
        <v>-12841</v>
      </c>
      <c r="L163" s="41">
        <f t="shared" si="53"/>
        <v>-8114</v>
      </c>
      <c r="M163" s="41">
        <f t="shared" si="53"/>
        <v>-12295</v>
      </c>
      <c r="N163" s="41">
        <f t="shared" si="53"/>
        <v>-8803</v>
      </c>
      <c r="O163" s="41">
        <f t="shared" si="53"/>
        <v>-3399.1</v>
      </c>
      <c r="P163" s="41">
        <f t="shared" si="53"/>
        <v>-5350</v>
      </c>
      <c r="Q163" s="41">
        <f t="shared" si="53"/>
        <v>-9841</v>
      </c>
      <c r="R163" s="41">
        <f t="shared" si="53"/>
        <v>-11765</v>
      </c>
      <c r="S163" s="41">
        <f t="shared" si="53"/>
        <v>-9880</v>
      </c>
      <c r="T163" s="41">
        <f t="shared" si="53"/>
        <v>-13910</v>
      </c>
      <c r="U163" s="41">
        <f t="shared" si="53"/>
        <v>-10144</v>
      </c>
      <c r="V163" s="41">
        <f t="shared" si="53"/>
        <v>-7108</v>
      </c>
      <c r="W163" s="41">
        <f t="shared" si="53"/>
        <v>-2112</v>
      </c>
      <c r="X163" s="41">
        <f t="shared" si="53"/>
        <v>-8180</v>
      </c>
      <c r="Y163" s="41">
        <f t="shared" si="53"/>
        <v>-15525</v>
      </c>
      <c r="Z163" s="41"/>
      <c r="AA163" s="41"/>
      <c r="AB163" s="41"/>
      <c r="AC163" s="41"/>
      <c r="AD163" s="41"/>
      <c r="AE163" s="41"/>
      <c r="AF163" s="41"/>
      <c r="AG163" s="41"/>
      <c r="AH163" s="41">
        <f>(AH45-AH164)</f>
        <v>-9440</v>
      </c>
    </row>
    <row r="164" spans="1:34" ht="30" hidden="1" customHeight="1" x14ac:dyDescent="0.25">
      <c r="A164" s="13" t="s">
        <v>61</v>
      </c>
      <c r="B164" s="21"/>
      <c r="C164" s="21">
        <f>SUM(F164:AH164)</f>
        <v>198508</v>
      </c>
      <c r="D164" s="15" t="e">
        <f t="shared" si="51"/>
        <v>#DIV/0!</v>
      </c>
      <c r="E164" s="15"/>
      <c r="F164" s="10">
        <v>9038</v>
      </c>
      <c r="G164" s="10">
        <v>7980</v>
      </c>
      <c r="H164" s="10">
        <v>14045</v>
      </c>
      <c r="I164" s="10">
        <v>11681</v>
      </c>
      <c r="J164" s="10">
        <v>6450</v>
      </c>
      <c r="K164" s="10">
        <v>12991</v>
      </c>
      <c r="L164" s="10">
        <v>8144</v>
      </c>
      <c r="M164" s="10">
        <v>12295</v>
      </c>
      <c r="N164" s="10">
        <v>9043</v>
      </c>
      <c r="O164" s="10">
        <v>3493</v>
      </c>
      <c r="P164" s="10">
        <v>5350</v>
      </c>
      <c r="Q164" s="10">
        <v>9841</v>
      </c>
      <c r="R164" s="10">
        <v>11768</v>
      </c>
      <c r="S164" s="10">
        <v>9880</v>
      </c>
      <c r="T164" s="10">
        <v>13910</v>
      </c>
      <c r="U164" s="10">
        <v>10144</v>
      </c>
      <c r="V164" s="10">
        <v>7115</v>
      </c>
      <c r="W164" s="10">
        <v>2145</v>
      </c>
      <c r="X164" s="10">
        <v>8180</v>
      </c>
      <c r="Y164" s="10">
        <v>15575</v>
      </c>
      <c r="Z164" s="10"/>
      <c r="AA164" s="10"/>
      <c r="AB164" s="10"/>
      <c r="AC164" s="10"/>
      <c r="AD164" s="10"/>
      <c r="AE164" s="10"/>
      <c r="AF164" s="10"/>
      <c r="AG164" s="10"/>
      <c r="AH164" s="10">
        <v>9440</v>
      </c>
    </row>
    <row r="165" spans="1:34" ht="30" hidden="1" customHeight="1" x14ac:dyDescent="0.25">
      <c r="A165" s="13"/>
      <c r="B165" s="31"/>
      <c r="C165" s="21"/>
      <c r="D165" s="15" t="e">
        <f t="shared" si="51"/>
        <v>#DIV/0!</v>
      </c>
      <c r="E165" s="15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s="42" customFormat="1" ht="30" hidden="1" customHeight="1" x14ac:dyDescent="0.25">
      <c r="A166" s="13" t="s">
        <v>62</v>
      </c>
      <c r="B166" s="40"/>
      <c r="C166" s="40"/>
      <c r="D166" s="15"/>
      <c r="E166" s="15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:34" ht="30" hidden="1" customHeight="1" x14ac:dyDescent="0.25">
      <c r="A167" s="13" t="s">
        <v>63</v>
      </c>
      <c r="B167" s="32"/>
      <c r="C167" s="25">
        <f>SUM(F167:AH167)</f>
        <v>0</v>
      </c>
      <c r="D167" s="15" t="e">
        <f>C167/B167</f>
        <v>#DIV/0!</v>
      </c>
      <c r="E167" s="98"/>
      <c r="F167" s="32"/>
      <c r="G167" s="32"/>
      <c r="H167" s="32"/>
      <c r="I167" s="32"/>
      <c r="J167" s="32"/>
      <c r="K167" s="32"/>
      <c r="L167" s="32"/>
      <c r="M167" s="32"/>
      <c r="N167" s="32"/>
      <c r="O167" s="34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</row>
    <row r="168" spans="1:34" ht="30" hidden="1" customHeight="1" x14ac:dyDescent="0.25">
      <c r="A168" s="43" t="s">
        <v>64</v>
      </c>
      <c r="B168" s="44"/>
      <c r="C168" s="44"/>
      <c r="D168" s="15" t="e">
        <f>C168/B168</f>
        <v>#DIV/0!</v>
      </c>
      <c r="E168" s="99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</row>
    <row r="169" spans="1:34" ht="30" hidden="1" customHeight="1" x14ac:dyDescent="0.25">
      <c r="A169" s="13" t="s">
        <v>65</v>
      </c>
      <c r="B169" s="39"/>
      <c r="C169" s="39"/>
      <c r="D169" s="15" t="e">
        <f>C169/B169</f>
        <v>#DIV/0!</v>
      </c>
      <c r="E169" s="99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</row>
    <row r="170" spans="1:34" ht="30" hidden="1" customHeight="1" x14ac:dyDescent="0.25">
      <c r="A170" s="13" t="s">
        <v>66</v>
      </c>
      <c r="B170" s="27"/>
      <c r="C170" s="27" t="e">
        <f>C169/C168</f>
        <v>#DIV/0!</v>
      </c>
      <c r="D170" s="15" t="e">
        <f>C170/B170</f>
        <v>#DIV/0!</v>
      </c>
      <c r="E170" s="99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</row>
    <row r="171" spans="1:34" ht="30" hidden="1" customHeight="1" x14ac:dyDescent="0.25">
      <c r="A171" s="43" t="s">
        <v>159</v>
      </c>
      <c r="B171" s="79"/>
      <c r="C171" s="79"/>
      <c r="D171" s="46"/>
      <c r="E171" s="46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</row>
    <row r="172" spans="1:34" s="12" customFormat="1" ht="30" hidden="1" customHeight="1" outlineLevel="1" x14ac:dyDescent="0.2">
      <c r="A172" s="47" t="s">
        <v>67</v>
      </c>
      <c r="B172" s="21"/>
      <c r="C172" s="25"/>
      <c r="D172" s="15" t="e">
        <f>C172/B172</f>
        <v>#DIV/0!</v>
      </c>
      <c r="E172" s="15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s="12" customFormat="1" ht="30" hidden="1" customHeight="1" outlineLevel="1" x14ac:dyDescent="0.2">
      <c r="A173" s="47" t="s">
        <v>72</v>
      </c>
      <c r="B173" s="37"/>
      <c r="C173" s="24"/>
      <c r="D173" s="15"/>
      <c r="E173" s="15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s="12" customFormat="1" ht="30" hidden="1" customHeight="1" outlineLevel="1" x14ac:dyDescent="0.2">
      <c r="A174" s="47" t="s">
        <v>134</v>
      </c>
      <c r="B174" s="37"/>
      <c r="C174" s="24"/>
      <c r="D174" s="15"/>
      <c r="E174" s="15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s="12" customFormat="1" ht="30" hidden="1" customHeight="1" outlineLevel="1" x14ac:dyDescent="0.2">
      <c r="A175" s="47" t="s">
        <v>135</v>
      </c>
      <c r="B175" s="37"/>
      <c r="C175" s="24"/>
      <c r="D175" s="15"/>
      <c r="E175" s="15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s="49" customFormat="1" ht="34.9" hidden="1" customHeight="1" outlineLevel="1" x14ac:dyDescent="0.2">
      <c r="A176" s="13" t="s">
        <v>68</v>
      </c>
      <c r="B176" s="37"/>
      <c r="C176" s="24"/>
      <c r="D176" s="15"/>
      <c r="E176" s="15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s="49" customFormat="1" ht="33" hidden="1" customHeight="1" outlineLevel="1" x14ac:dyDescent="0.2">
      <c r="A177" s="13" t="s">
        <v>69</v>
      </c>
      <c r="B177" s="37"/>
      <c r="C177" s="24"/>
      <c r="D177" s="15"/>
      <c r="E177" s="15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s="12" customFormat="1" ht="34.15" hidden="1" customHeight="1" outlineLevel="1" x14ac:dyDescent="0.2">
      <c r="A178" s="11" t="s">
        <v>70</v>
      </c>
      <c r="B178" s="25"/>
      <c r="C178" s="25"/>
      <c r="D178" s="15"/>
      <c r="E178" s="15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s="12" customFormat="1" ht="30" hidden="1" customHeight="1" x14ac:dyDescent="0.2">
      <c r="A179" s="30" t="s">
        <v>71</v>
      </c>
      <c r="B179" s="21"/>
      <c r="C179" s="25"/>
      <c r="D179" s="15" t="e">
        <f>C179/B179</f>
        <v>#DIV/0!</v>
      </c>
      <c r="E179" s="1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</row>
    <row r="180" spans="1:34" s="12" customFormat="1" ht="30" hidden="1" customHeight="1" x14ac:dyDescent="0.2">
      <c r="A180" s="13" t="s">
        <v>165</v>
      </c>
      <c r="B180" s="27" t="e">
        <f>B179/B178</f>
        <v>#DIV/0!</v>
      </c>
      <c r="C180" s="27" t="e">
        <f>C179/C178</f>
        <v>#DIV/0!</v>
      </c>
      <c r="D180" s="15"/>
      <c r="E180" s="15"/>
      <c r="F180" s="27" t="e">
        <f>F179/F178</f>
        <v>#DIV/0!</v>
      </c>
      <c r="G180" s="27" t="e">
        <f>G179/G178</f>
        <v>#DIV/0!</v>
      </c>
      <c r="H180" s="27" t="e">
        <f t="shared" ref="H180:AH180" si="54">H179/H178</f>
        <v>#DIV/0!</v>
      </c>
      <c r="I180" s="27" t="e">
        <f t="shared" si="54"/>
        <v>#DIV/0!</v>
      </c>
      <c r="J180" s="27" t="e">
        <f t="shared" si="54"/>
        <v>#DIV/0!</v>
      </c>
      <c r="K180" s="27" t="e">
        <f t="shared" si="54"/>
        <v>#DIV/0!</v>
      </c>
      <c r="L180" s="27" t="e">
        <f t="shared" si="54"/>
        <v>#DIV/0!</v>
      </c>
      <c r="M180" s="27" t="e">
        <f t="shared" si="54"/>
        <v>#DIV/0!</v>
      </c>
      <c r="N180" s="27" t="e">
        <f t="shared" si="54"/>
        <v>#DIV/0!</v>
      </c>
      <c r="O180" s="27" t="e">
        <f t="shared" si="54"/>
        <v>#DIV/0!</v>
      </c>
      <c r="P180" s="27" t="e">
        <f t="shared" si="54"/>
        <v>#DIV/0!</v>
      </c>
      <c r="Q180" s="27" t="e">
        <f t="shared" si="54"/>
        <v>#DIV/0!</v>
      </c>
      <c r="R180" s="27" t="e">
        <f t="shared" si="54"/>
        <v>#DIV/0!</v>
      </c>
      <c r="S180" s="27" t="e">
        <f t="shared" si="54"/>
        <v>#DIV/0!</v>
      </c>
      <c r="T180" s="27" t="e">
        <f t="shared" si="54"/>
        <v>#DIV/0!</v>
      </c>
      <c r="U180" s="27" t="e">
        <f t="shared" si="54"/>
        <v>#DIV/0!</v>
      </c>
      <c r="V180" s="27" t="e">
        <f t="shared" si="54"/>
        <v>#DIV/0!</v>
      </c>
      <c r="W180" s="27" t="e">
        <f t="shared" si="54"/>
        <v>#DIV/0!</v>
      </c>
      <c r="X180" s="27" t="e">
        <f t="shared" si="54"/>
        <v>#DIV/0!</v>
      </c>
      <c r="Y180" s="27" t="e">
        <f t="shared" si="54"/>
        <v>#DIV/0!</v>
      </c>
      <c r="Z180" s="27"/>
      <c r="AA180" s="27"/>
      <c r="AB180" s="27"/>
      <c r="AC180" s="27"/>
      <c r="AD180" s="27"/>
      <c r="AE180" s="27"/>
      <c r="AF180" s="27"/>
      <c r="AG180" s="27"/>
      <c r="AH180" s="27" t="e">
        <f t="shared" si="54"/>
        <v>#DIV/0!</v>
      </c>
    </row>
    <row r="181" spans="1:34" s="87" customFormat="1" ht="31.9" hidden="1" customHeight="1" x14ac:dyDescent="0.2">
      <c r="A181" s="85" t="s">
        <v>76</v>
      </c>
      <c r="B181" s="88">
        <f>B178-B179</f>
        <v>0</v>
      </c>
      <c r="C181" s="88">
        <f>C178-C179</f>
        <v>0</v>
      </c>
      <c r="D181" s="88"/>
      <c r="E181" s="88"/>
      <c r="F181" s="88">
        <f t="shared" ref="F181:AH181" si="55">F178-F179</f>
        <v>0</v>
      </c>
      <c r="G181" s="88">
        <f t="shared" si="55"/>
        <v>0</v>
      </c>
      <c r="H181" s="88">
        <f t="shared" si="55"/>
        <v>0</v>
      </c>
      <c r="I181" s="88">
        <f t="shared" si="55"/>
        <v>0</v>
      </c>
      <c r="J181" s="88">
        <f t="shared" si="55"/>
        <v>0</v>
      </c>
      <c r="K181" s="88">
        <f t="shared" si="55"/>
        <v>0</v>
      </c>
      <c r="L181" s="88">
        <f t="shared" si="55"/>
        <v>0</v>
      </c>
      <c r="M181" s="88">
        <f t="shared" si="55"/>
        <v>0</v>
      </c>
      <c r="N181" s="88">
        <f t="shared" si="55"/>
        <v>0</v>
      </c>
      <c r="O181" s="88">
        <f t="shared" si="55"/>
        <v>0</v>
      </c>
      <c r="P181" s="88">
        <f t="shared" si="55"/>
        <v>0</v>
      </c>
      <c r="Q181" s="88">
        <f t="shared" si="55"/>
        <v>0</v>
      </c>
      <c r="R181" s="88">
        <f t="shared" si="55"/>
        <v>0</v>
      </c>
      <c r="S181" s="88">
        <f t="shared" si="55"/>
        <v>0</v>
      </c>
      <c r="T181" s="88">
        <f t="shared" si="55"/>
        <v>0</v>
      </c>
      <c r="U181" s="88">
        <f t="shared" si="55"/>
        <v>0</v>
      </c>
      <c r="V181" s="88">
        <f t="shared" si="55"/>
        <v>0</v>
      </c>
      <c r="W181" s="88">
        <f t="shared" si="55"/>
        <v>0</v>
      </c>
      <c r="X181" s="88">
        <f t="shared" si="55"/>
        <v>0</v>
      </c>
      <c r="Y181" s="88">
        <f t="shared" si="55"/>
        <v>0</v>
      </c>
      <c r="Z181" s="88"/>
      <c r="AA181" s="88"/>
      <c r="AB181" s="88"/>
      <c r="AC181" s="88"/>
      <c r="AD181" s="88"/>
      <c r="AE181" s="88"/>
      <c r="AF181" s="88"/>
      <c r="AG181" s="88"/>
      <c r="AH181" s="88">
        <f t="shared" si="55"/>
        <v>0</v>
      </c>
    </row>
    <row r="182" spans="1:34" s="12" customFormat="1" ht="30" hidden="1" customHeight="1" x14ac:dyDescent="0.2">
      <c r="A182" s="11" t="s">
        <v>72</v>
      </c>
      <c r="B182" s="37"/>
      <c r="C182" s="24">
        <f>SUM(F182:AH182)</f>
        <v>0</v>
      </c>
      <c r="D182" s="15" t="e">
        <f>C182/B182</f>
        <v>#DIV/0!</v>
      </c>
      <c r="E182" s="15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s="12" customFormat="1" ht="30" hidden="1" customHeight="1" x14ac:dyDescent="0.2">
      <c r="A183" s="11" t="s">
        <v>73</v>
      </c>
      <c r="B183" s="37"/>
      <c r="C183" s="24">
        <f>SUM(F183:AH183)</f>
        <v>0</v>
      </c>
      <c r="D183" s="15" t="e">
        <f>C183/B183</f>
        <v>#DIV/0!</v>
      </c>
      <c r="E183" s="15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s="12" customFormat="1" ht="30" hidden="1" customHeight="1" x14ac:dyDescent="0.2">
      <c r="A184" s="11" t="s">
        <v>74</v>
      </c>
      <c r="B184" s="37"/>
      <c r="C184" s="24">
        <f>SUM(F184:AH184)</f>
        <v>0</v>
      </c>
      <c r="D184" s="15" t="e">
        <f>C184/B184</f>
        <v>#DIV/0!</v>
      </c>
      <c r="E184" s="15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s="12" customFormat="1" ht="30" hidden="1" customHeight="1" x14ac:dyDescent="0.2">
      <c r="A185" s="11" t="s">
        <v>75</v>
      </c>
      <c r="B185" s="37"/>
      <c r="C185" s="24">
        <f>SUM(F185:AH185)</f>
        <v>0</v>
      </c>
      <c r="D185" s="15" t="e">
        <f>C185/B185</f>
        <v>#DIV/0!</v>
      </c>
      <c r="E185" s="15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</row>
    <row r="186" spans="1:34" s="12" customFormat="1" ht="30" hidden="1" customHeight="1" x14ac:dyDescent="0.2">
      <c r="A186" s="30" t="s">
        <v>77</v>
      </c>
      <c r="B186" s="25"/>
      <c r="C186" s="25">
        <f>SUM(F186:AH186)</f>
        <v>0</v>
      </c>
      <c r="D186" s="15" t="e">
        <f>C186/B186</f>
        <v>#DIV/0!</v>
      </c>
      <c r="E186" s="15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</row>
    <row r="187" spans="1:34" s="12" customFormat="1" ht="31.15" hidden="1" customHeight="1" x14ac:dyDescent="0.2">
      <c r="A187" s="13" t="s">
        <v>165</v>
      </c>
      <c r="B187" s="27" t="e">
        <f>B186/B178</f>
        <v>#DIV/0!</v>
      </c>
      <c r="C187" s="27" t="e">
        <f>C186/C178</f>
        <v>#DIV/0!</v>
      </c>
      <c r="D187" s="27"/>
      <c r="E187" s="27"/>
      <c r="F187" s="27" t="e">
        <f t="shared" ref="F187:AH187" si="56">F186/F178</f>
        <v>#DIV/0!</v>
      </c>
      <c r="G187" s="27" t="e">
        <f t="shared" si="56"/>
        <v>#DIV/0!</v>
      </c>
      <c r="H187" s="27" t="e">
        <f t="shared" si="56"/>
        <v>#DIV/0!</v>
      </c>
      <c r="I187" s="27" t="e">
        <f t="shared" si="56"/>
        <v>#DIV/0!</v>
      </c>
      <c r="J187" s="27" t="e">
        <f t="shared" si="56"/>
        <v>#DIV/0!</v>
      </c>
      <c r="K187" s="27" t="e">
        <f t="shared" si="56"/>
        <v>#DIV/0!</v>
      </c>
      <c r="L187" s="27" t="e">
        <f t="shared" si="56"/>
        <v>#DIV/0!</v>
      </c>
      <c r="M187" s="27" t="e">
        <f t="shared" si="56"/>
        <v>#DIV/0!</v>
      </c>
      <c r="N187" s="27" t="e">
        <f t="shared" si="56"/>
        <v>#DIV/0!</v>
      </c>
      <c r="O187" s="27" t="e">
        <f t="shared" si="56"/>
        <v>#DIV/0!</v>
      </c>
      <c r="P187" s="27" t="e">
        <f t="shared" si="56"/>
        <v>#DIV/0!</v>
      </c>
      <c r="Q187" s="27" t="e">
        <f t="shared" si="56"/>
        <v>#DIV/0!</v>
      </c>
      <c r="R187" s="27" t="e">
        <f t="shared" si="56"/>
        <v>#DIV/0!</v>
      </c>
      <c r="S187" s="27" t="e">
        <f t="shared" si="56"/>
        <v>#DIV/0!</v>
      </c>
      <c r="T187" s="27" t="e">
        <f t="shared" si="56"/>
        <v>#DIV/0!</v>
      </c>
      <c r="U187" s="27" t="e">
        <f t="shared" si="56"/>
        <v>#DIV/0!</v>
      </c>
      <c r="V187" s="27" t="e">
        <f t="shared" si="56"/>
        <v>#DIV/0!</v>
      </c>
      <c r="W187" s="27" t="e">
        <f t="shared" si="56"/>
        <v>#DIV/0!</v>
      </c>
      <c r="X187" s="27" t="e">
        <f t="shared" si="56"/>
        <v>#DIV/0!</v>
      </c>
      <c r="Y187" s="27" t="e">
        <f t="shared" si="56"/>
        <v>#DIV/0!</v>
      </c>
      <c r="Z187" s="27"/>
      <c r="AA187" s="27"/>
      <c r="AB187" s="27"/>
      <c r="AC187" s="27"/>
      <c r="AD187" s="27"/>
      <c r="AE187" s="27"/>
      <c r="AF187" s="27"/>
      <c r="AG187" s="27"/>
      <c r="AH187" s="27" t="e">
        <f t="shared" si="56"/>
        <v>#DIV/0!</v>
      </c>
    </row>
    <row r="188" spans="1:34" s="12" customFormat="1" ht="30" hidden="1" customHeight="1" x14ac:dyDescent="0.2">
      <c r="A188" s="11" t="s">
        <v>72</v>
      </c>
      <c r="B188" s="37"/>
      <c r="C188" s="24">
        <f>SUM(F188:AH188)</f>
        <v>0</v>
      </c>
      <c r="D188" s="15" t="e">
        <f t="shared" ref="D188:D193" si="57">C188/B188</f>
        <v>#DIV/0!</v>
      </c>
      <c r="E188" s="15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s="12" customFormat="1" ht="30" hidden="1" customHeight="1" x14ac:dyDescent="0.2">
      <c r="A189" s="11" t="s">
        <v>73</v>
      </c>
      <c r="B189" s="37"/>
      <c r="C189" s="24">
        <f>SUM(F189:AH189)</f>
        <v>0</v>
      </c>
      <c r="D189" s="15" t="e">
        <f t="shared" si="57"/>
        <v>#DIV/0!</v>
      </c>
      <c r="E189" s="1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s="12" customFormat="1" ht="30" hidden="1" customHeight="1" x14ac:dyDescent="0.2">
      <c r="A190" s="11" t="s">
        <v>74</v>
      </c>
      <c r="B190" s="37"/>
      <c r="C190" s="24">
        <f>SUM(F190:AH190)</f>
        <v>0</v>
      </c>
      <c r="D190" s="15" t="e">
        <f t="shared" si="57"/>
        <v>#DIV/0!</v>
      </c>
      <c r="E190" s="15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s="12" customFormat="1" ht="30" hidden="1" customHeight="1" x14ac:dyDescent="0.2">
      <c r="A191" s="11" t="s">
        <v>75</v>
      </c>
      <c r="B191" s="37"/>
      <c r="C191" s="24">
        <f>SUM(F191:AH191)</f>
        <v>0</v>
      </c>
      <c r="D191" s="15" t="e">
        <f t="shared" si="57"/>
        <v>#DIV/0!</v>
      </c>
      <c r="E191" s="15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80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</row>
    <row r="192" spans="1:34" s="49" customFormat="1" ht="48" hidden="1" customHeight="1" x14ac:dyDescent="0.2">
      <c r="A192" s="13" t="s">
        <v>174</v>
      </c>
      <c r="B192" s="37"/>
      <c r="C192" s="24">
        <v>595200</v>
      </c>
      <c r="D192" s="16" t="e">
        <f t="shared" si="57"/>
        <v>#DIV/0!</v>
      </c>
      <c r="E192" s="16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</row>
    <row r="193" spans="1:34" s="12" customFormat="1" ht="30" hidden="1" customHeight="1" x14ac:dyDescent="0.2">
      <c r="A193" s="30" t="s">
        <v>175</v>
      </c>
      <c r="B193" s="25"/>
      <c r="C193" s="25">
        <f>SUM(F193:AH193)</f>
        <v>0</v>
      </c>
      <c r="D193" s="15" t="e">
        <f t="shared" si="57"/>
        <v>#DIV/0!</v>
      </c>
      <c r="E193" s="15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</row>
    <row r="194" spans="1:34" s="12" customFormat="1" ht="27" hidden="1" customHeight="1" x14ac:dyDescent="0.2">
      <c r="A194" s="13" t="s">
        <v>31</v>
      </c>
      <c r="B194" s="28" t="e">
        <f>B193/B192</f>
        <v>#DIV/0!</v>
      </c>
      <c r="C194" s="28">
        <f>C193/C192</f>
        <v>0</v>
      </c>
      <c r="D194" s="9"/>
      <c r="E194" s="9"/>
      <c r="F194" s="28" t="e">
        <f t="shared" ref="F194:AH194" si="58">F193/F192</f>
        <v>#DIV/0!</v>
      </c>
      <c r="G194" s="28" t="e">
        <f t="shared" si="58"/>
        <v>#DIV/0!</v>
      </c>
      <c r="H194" s="28" t="e">
        <f t="shared" si="58"/>
        <v>#DIV/0!</v>
      </c>
      <c r="I194" s="28" t="e">
        <f t="shared" si="58"/>
        <v>#DIV/0!</v>
      </c>
      <c r="J194" s="28" t="e">
        <f t="shared" si="58"/>
        <v>#DIV/0!</v>
      </c>
      <c r="K194" s="28" t="e">
        <f t="shared" si="58"/>
        <v>#DIV/0!</v>
      </c>
      <c r="L194" s="28" t="e">
        <f t="shared" si="58"/>
        <v>#DIV/0!</v>
      </c>
      <c r="M194" s="28" t="e">
        <f t="shared" si="58"/>
        <v>#DIV/0!</v>
      </c>
      <c r="N194" s="28" t="e">
        <f t="shared" si="58"/>
        <v>#DIV/0!</v>
      </c>
      <c r="O194" s="28" t="e">
        <f t="shared" si="58"/>
        <v>#DIV/0!</v>
      </c>
      <c r="P194" s="28" t="e">
        <f t="shared" si="58"/>
        <v>#DIV/0!</v>
      </c>
      <c r="Q194" s="28" t="e">
        <f t="shared" si="58"/>
        <v>#DIV/0!</v>
      </c>
      <c r="R194" s="28" t="e">
        <f t="shared" si="58"/>
        <v>#DIV/0!</v>
      </c>
      <c r="S194" s="28" t="e">
        <f t="shared" si="58"/>
        <v>#DIV/0!</v>
      </c>
      <c r="T194" s="28" t="e">
        <f t="shared" si="58"/>
        <v>#DIV/0!</v>
      </c>
      <c r="U194" s="28" t="e">
        <f t="shared" si="58"/>
        <v>#DIV/0!</v>
      </c>
      <c r="V194" s="28" t="e">
        <f t="shared" si="58"/>
        <v>#DIV/0!</v>
      </c>
      <c r="W194" s="28" t="e">
        <f t="shared" si="58"/>
        <v>#DIV/0!</v>
      </c>
      <c r="X194" s="28" t="e">
        <f t="shared" si="58"/>
        <v>#DIV/0!</v>
      </c>
      <c r="Y194" s="28" t="e">
        <f t="shared" si="58"/>
        <v>#DIV/0!</v>
      </c>
      <c r="Z194" s="28"/>
      <c r="AA194" s="28"/>
      <c r="AB194" s="28"/>
      <c r="AC194" s="28"/>
      <c r="AD194" s="28"/>
      <c r="AE194" s="28"/>
      <c r="AF194" s="28"/>
      <c r="AG194" s="28"/>
      <c r="AH194" s="28" t="e">
        <f t="shared" si="58"/>
        <v>#DIV/0!</v>
      </c>
    </row>
    <row r="195" spans="1:34" s="12" customFormat="1" ht="30" hidden="1" customHeight="1" x14ac:dyDescent="0.2">
      <c r="A195" s="11" t="s">
        <v>72</v>
      </c>
      <c r="B195" s="24"/>
      <c r="C195" s="24">
        <f>SUM(F195:AH195)</f>
        <v>0</v>
      </c>
      <c r="D195" s="15" t="e">
        <f t="shared" ref="D195:D203" si="59">C195/B195</f>
        <v>#DIV/0!</v>
      </c>
      <c r="E195" s="15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s="12" customFormat="1" ht="30" hidden="1" customHeight="1" x14ac:dyDescent="0.2">
      <c r="A196" s="11" t="s">
        <v>73</v>
      </c>
      <c r="B196" s="24"/>
      <c r="C196" s="24">
        <f>SUM(F196:AH196)</f>
        <v>0</v>
      </c>
      <c r="D196" s="15" t="e">
        <f t="shared" si="59"/>
        <v>#DIV/0!</v>
      </c>
      <c r="E196" s="15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s="12" customFormat="1" ht="31.15" hidden="1" customHeight="1" x14ac:dyDescent="0.2">
      <c r="A197" s="11" t="s">
        <v>74</v>
      </c>
      <c r="B197" s="24"/>
      <c r="C197" s="24">
        <f>SUM(F197:AH197)</f>
        <v>0</v>
      </c>
      <c r="D197" s="15" t="e">
        <f t="shared" si="59"/>
        <v>#DIV/0!</v>
      </c>
      <c r="E197" s="15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s="12" customFormat="1" ht="31.15" hidden="1" customHeight="1" x14ac:dyDescent="0.2">
      <c r="A198" s="11" t="s">
        <v>75</v>
      </c>
      <c r="B198" s="37"/>
      <c r="C198" s="24">
        <f>SUM(F198:AH198)</f>
        <v>0</v>
      </c>
      <c r="D198" s="15" t="e">
        <f t="shared" si="59"/>
        <v>#DIV/0!</v>
      </c>
      <c r="E198" s="15"/>
      <c r="F198" s="22"/>
      <c r="G198" s="22"/>
      <c r="H198" s="50"/>
      <c r="I198" s="50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80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</row>
    <row r="199" spans="1:34" s="12" customFormat="1" ht="31.15" hidden="1" customHeight="1" x14ac:dyDescent="0.2">
      <c r="A199" s="30" t="s">
        <v>78</v>
      </c>
      <c r="B199" s="52" t="e">
        <f>B193/B186*10</f>
        <v>#DIV/0!</v>
      </c>
      <c r="C199" s="52" t="e">
        <f>C193/C186*10</f>
        <v>#DIV/0!</v>
      </c>
      <c r="D199" s="15" t="e">
        <f t="shared" si="59"/>
        <v>#DIV/0!</v>
      </c>
      <c r="E199" s="15"/>
      <c r="F199" s="53" t="e">
        <f t="shared" ref="F199:AH199" si="60">F193/F186*10</f>
        <v>#DIV/0!</v>
      </c>
      <c r="G199" s="53" t="e">
        <f t="shared" si="60"/>
        <v>#DIV/0!</v>
      </c>
      <c r="H199" s="53" t="e">
        <f t="shared" si="60"/>
        <v>#DIV/0!</v>
      </c>
      <c r="I199" s="53" t="e">
        <f t="shared" si="60"/>
        <v>#DIV/0!</v>
      </c>
      <c r="J199" s="53" t="e">
        <f t="shared" si="60"/>
        <v>#DIV/0!</v>
      </c>
      <c r="K199" s="53" t="e">
        <f t="shared" si="60"/>
        <v>#DIV/0!</v>
      </c>
      <c r="L199" s="53" t="e">
        <f t="shared" si="60"/>
        <v>#DIV/0!</v>
      </c>
      <c r="M199" s="53" t="e">
        <f t="shared" si="60"/>
        <v>#DIV/0!</v>
      </c>
      <c r="N199" s="53" t="e">
        <f t="shared" si="60"/>
        <v>#DIV/0!</v>
      </c>
      <c r="O199" s="53" t="e">
        <f t="shared" si="60"/>
        <v>#DIV/0!</v>
      </c>
      <c r="P199" s="53" t="e">
        <f t="shared" si="60"/>
        <v>#DIV/0!</v>
      </c>
      <c r="Q199" s="53" t="e">
        <f t="shared" si="60"/>
        <v>#DIV/0!</v>
      </c>
      <c r="R199" s="53" t="e">
        <f t="shared" si="60"/>
        <v>#DIV/0!</v>
      </c>
      <c r="S199" s="53" t="e">
        <f t="shared" si="60"/>
        <v>#DIV/0!</v>
      </c>
      <c r="T199" s="53" t="e">
        <f t="shared" si="60"/>
        <v>#DIV/0!</v>
      </c>
      <c r="U199" s="53" t="e">
        <f t="shared" si="60"/>
        <v>#DIV/0!</v>
      </c>
      <c r="V199" s="53" t="e">
        <f t="shared" si="60"/>
        <v>#DIV/0!</v>
      </c>
      <c r="W199" s="53" t="e">
        <f t="shared" si="60"/>
        <v>#DIV/0!</v>
      </c>
      <c r="X199" s="53" t="e">
        <f t="shared" si="60"/>
        <v>#DIV/0!</v>
      </c>
      <c r="Y199" s="53" t="e">
        <f t="shared" si="60"/>
        <v>#DIV/0!</v>
      </c>
      <c r="Z199" s="53"/>
      <c r="AA199" s="53"/>
      <c r="AB199" s="53"/>
      <c r="AC199" s="53"/>
      <c r="AD199" s="53"/>
      <c r="AE199" s="53"/>
      <c r="AF199" s="53"/>
      <c r="AG199" s="53"/>
      <c r="AH199" s="53" t="e">
        <f t="shared" si="60"/>
        <v>#DIV/0!</v>
      </c>
    </row>
    <row r="200" spans="1:34" s="12" customFormat="1" ht="30" hidden="1" customHeight="1" x14ac:dyDescent="0.2">
      <c r="A200" s="11" t="s">
        <v>72</v>
      </c>
      <c r="B200" s="53" t="e">
        <f t="shared" ref="B200:F203" si="61">B195/B188*10</f>
        <v>#DIV/0!</v>
      </c>
      <c r="C200" s="53" t="e">
        <f t="shared" si="61"/>
        <v>#DIV/0!</v>
      </c>
      <c r="D200" s="15" t="e">
        <f t="shared" si="59"/>
        <v>#DIV/0!</v>
      </c>
      <c r="E200" s="15"/>
      <c r="F200" s="53" t="e">
        <f t="shared" ref="F200:AH200" si="62">F195/F188*10</f>
        <v>#DIV/0!</v>
      </c>
      <c r="G200" s="53" t="e">
        <f t="shared" si="62"/>
        <v>#DIV/0!</v>
      </c>
      <c r="H200" s="53" t="e">
        <f t="shared" si="62"/>
        <v>#DIV/0!</v>
      </c>
      <c r="I200" s="53" t="e">
        <f t="shared" si="62"/>
        <v>#DIV/0!</v>
      </c>
      <c r="J200" s="53" t="e">
        <f t="shared" si="62"/>
        <v>#DIV/0!</v>
      </c>
      <c r="K200" s="53" t="e">
        <f t="shared" si="62"/>
        <v>#DIV/0!</v>
      </c>
      <c r="L200" s="53" t="e">
        <f t="shared" si="62"/>
        <v>#DIV/0!</v>
      </c>
      <c r="M200" s="53" t="e">
        <f t="shared" si="62"/>
        <v>#DIV/0!</v>
      </c>
      <c r="N200" s="53" t="e">
        <f t="shared" si="62"/>
        <v>#DIV/0!</v>
      </c>
      <c r="O200" s="53" t="e">
        <f t="shared" si="62"/>
        <v>#DIV/0!</v>
      </c>
      <c r="P200" s="53" t="e">
        <f t="shared" si="62"/>
        <v>#DIV/0!</v>
      </c>
      <c r="Q200" s="53" t="e">
        <f t="shared" si="62"/>
        <v>#DIV/0!</v>
      </c>
      <c r="R200" s="53" t="e">
        <f t="shared" si="62"/>
        <v>#DIV/0!</v>
      </c>
      <c r="S200" s="53" t="e">
        <f t="shared" si="62"/>
        <v>#DIV/0!</v>
      </c>
      <c r="T200" s="53" t="e">
        <f t="shared" si="62"/>
        <v>#DIV/0!</v>
      </c>
      <c r="U200" s="53" t="e">
        <f t="shared" si="62"/>
        <v>#DIV/0!</v>
      </c>
      <c r="V200" s="53" t="e">
        <f t="shared" si="62"/>
        <v>#DIV/0!</v>
      </c>
      <c r="W200" s="53" t="e">
        <f t="shared" si="62"/>
        <v>#DIV/0!</v>
      </c>
      <c r="X200" s="53" t="e">
        <f t="shared" si="62"/>
        <v>#DIV/0!</v>
      </c>
      <c r="Y200" s="53" t="e">
        <f t="shared" si="62"/>
        <v>#DIV/0!</v>
      </c>
      <c r="Z200" s="53"/>
      <c r="AA200" s="53"/>
      <c r="AB200" s="53"/>
      <c r="AC200" s="53"/>
      <c r="AD200" s="53"/>
      <c r="AE200" s="53"/>
      <c r="AF200" s="53"/>
      <c r="AG200" s="53"/>
      <c r="AH200" s="53" t="e">
        <f t="shared" si="62"/>
        <v>#DIV/0!</v>
      </c>
    </row>
    <row r="201" spans="1:34" s="12" customFormat="1" ht="30" hidden="1" customHeight="1" x14ac:dyDescent="0.2">
      <c r="A201" s="11" t="s">
        <v>73</v>
      </c>
      <c r="B201" s="53" t="e">
        <f t="shared" si="61"/>
        <v>#DIV/0!</v>
      </c>
      <c r="C201" s="53" t="e">
        <f t="shared" si="61"/>
        <v>#DIV/0!</v>
      </c>
      <c r="D201" s="15" t="e">
        <f t="shared" si="59"/>
        <v>#DIV/0!</v>
      </c>
      <c r="E201" s="15"/>
      <c r="F201" s="53"/>
      <c r="G201" s="53" t="e">
        <f t="shared" ref="G201:N202" si="63">G196/G189*10</f>
        <v>#DIV/0!</v>
      </c>
      <c r="H201" s="53" t="e">
        <f t="shared" si="63"/>
        <v>#DIV/0!</v>
      </c>
      <c r="I201" s="53" t="e">
        <f t="shared" si="63"/>
        <v>#DIV/0!</v>
      </c>
      <c r="J201" s="53" t="e">
        <f t="shared" si="63"/>
        <v>#DIV/0!</v>
      </c>
      <c r="K201" s="53" t="e">
        <f t="shared" si="63"/>
        <v>#DIV/0!</v>
      </c>
      <c r="L201" s="53" t="e">
        <f t="shared" si="63"/>
        <v>#DIV/0!</v>
      </c>
      <c r="M201" s="53" t="e">
        <f t="shared" si="63"/>
        <v>#DIV/0!</v>
      </c>
      <c r="N201" s="53" t="e">
        <f t="shared" si="63"/>
        <v>#DIV/0!</v>
      </c>
      <c r="O201" s="53"/>
      <c r="P201" s="53" t="e">
        <f>P196/P189*10</f>
        <v>#DIV/0!</v>
      </c>
      <c r="Q201" s="53" t="e">
        <f>Q196/Q189*10</f>
        <v>#DIV/0!</v>
      </c>
      <c r="R201" s="53"/>
      <c r="S201" s="53" t="e">
        <f t="shared" ref="S201:V202" si="64">S196/S189*10</f>
        <v>#DIV/0!</v>
      </c>
      <c r="T201" s="53" t="e">
        <f t="shared" si="64"/>
        <v>#DIV/0!</v>
      </c>
      <c r="U201" s="53" t="e">
        <f t="shared" si="64"/>
        <v>#DIV/0!</v>
      </c>
      <c r="V201" s="53" t="e">
        <f t="shared" si="64"/>
        <v>#DIV/0!</v>
      </c>
      <c r="W201" s="53"/>
      <c r="X201" s="53"/>
      <c r="Y201" s="53" t="e">
        <f>Y196/Y189*10</f>
        <v>#DIV/0!</v>
      </c>
      <c r="Z201" s="53"/>
      <c r="AA201" s="53"/>
      <c r="AB201" s="53"/>
      <c r="AC201" s="53"/>
      <c r="AD201" s="53"/>
      <c r="AE201" s="53"/>
      <c r="AF201" s="53"/>
      <c r="AG201" s="53"/>
      <c r="AH201" s="53" t="e">
        <f>AH196/AH189*10</f>
        <v>#DIV/0!</v>
      </c>
    </row>
    <row r="202" spans="1:34" s="12" customFormat="1" ht="30" hidden="1" customHeight="1" x14ac:dyDescent="0.2">
      <c r="A202" s="11" t="s">
        <v>74</v>
      </c>
      <c r="B202" s="53" t="e">
        <f t="shared" si="61"/>
        <v>#DIV/0!</v>
      </c>
      <c r="C202" s="53" t="e">
        <f t="shared" si="61"/>
        <v>#DIV/0!</v>
      </c>
      <c r="D202" s="15" t="e">
        <f t="shared" si="59"/>
        <v>#DIV/0!</v>
      </c>
      <c r="E202" s="15"/>
      <c r="F202" s="53" t="e">
        <f>F197/F190*10</f>
        <v>#DIV/0!</v>
      </c>
      <c r="G202" s="53" t="e">
        <f t="shared" si="63"/>
        <v>#DIV/0!</v>
      </c>
      <c r="H202" s="53" t="e">
        <f t="shared" si="63"/>
        <v>#DIV/0!</v>
      </c>
      <c r="I202" s="53" t="e">
        <f t="shared" si="63"/>
        <v>#DIV/0!</v>
      </c>
      <c r="J202" s="53" t="e">
        <f t="shared" si="63"/>
        <v>#DIV/0!</v>
      </c>
      <c r="K202" s="53" t="e">
        <f t="shared" si="63"/>
        <v>#DIV/0!</v>
      </c>
      <c r="L202" s="53" t="e">
        <f t="shared" si="63"/>
        <v>#DIV/0!</v>
      </c>
      <c r="M202" s="53" t="e">
        <f t="shared" si="63"/>
        <v>#DIV/0!</v>
      </c>
      <c r="N202" s="53" t="e">
        <f t="shared" si="63"/>
        <v>#DIV/0!</v>
      </c>
      <c r="O202" s="53" t="e">
        <f>O197/O190*10</f>
        <v>#DIV/0!</v>
      </c>
      <c r="P202" s="53" t="e">
        <f>P197/P190*10</f>
        <v>#DIV/0!</v>
      </c>
      <c r="Q202" s="53" t="e">
        <f>Q197/Q190*10</f>
        <v>#DIV/0!</v>
      </c>
      <c r="R202" s="53" t="e">
        <f>R197/R190*10</f>
        <v>#DIV/0!</v>
      </c>
      <c r="S202" s="53" t="e">
        <f t="shared" si="64"/>
        <v>#DIV/0!</v>
      </c>
      <c r="T202" s="53" t="e">
        <f t="shared" si="64"/>
        <v>#DIV/0!</v>
      </c>
      <c r="U202" s="53" t="e">
        <f t="shared" si="64"/>
        <v>#DIV/0!</v>
      </c>
      <c r="V202" s="53" t="e">
        <f t="shared" si="64"/>
        <v>#DIV/0!</v>
      </c>
      <c r="W202" s="53" t="e">
        <f>W197/W190*10</f>
        <v>#DIV/0!</v>
      </c>
      <c r="X202" s="53" t="e">
        <f>X197/X190*10</f>
        <v>#DIV/0!</v>
      </c>
      <c r="Y202" s="53" t="e">
        <f>Y197/Y190*10</f>
        <v>#DIV/0!</v>
      </c>
      <c r="Z202" s="53"/>
      <c r="AA202" s="53"/>
      <c r="AB202" s="53"/>
      <c r="AC202" s="53"/>
      <c r="AD202" s="53"/>
      <c r="AE202" s="53"/>
      <c r="AF202" s="53"/>
      <c r="AG202" s="53"/>
      <c r="AH202" s="53" t="e">
        <f>AH197/AH190*10</f>
        <v>#DIV/0!</v>
      </c>
    </row>
    <row r="203" spans="1:34" s="12" customFormat="1" ht="30" hidden="1" customHeight="1" x14ac:dyDescent="0.2">
      <c r="A203" s="11" t="s">
        <v>75</v>
      </c>
      <c r="B203" s="53" t="e">
        <f t="shared" si="61"/>
        <v>#DIV/0!</v>
      </c>
      <c r="C203" s="53" t="e">
        <f t="shared" si="61"/>
        <v>#DIV/0!</v>
      </c>
      <c r="D203" s="15" t="e">
        <f t="shared" si="59"/>
        <v>#DIV/0!</v>
      </c>
      <c r="E203" s="15"/>
      <c r="F203" s="53" t="e">
        <f t="shared" si="61"/>
        <v>#DIV/0!</v>
      </c>
      <c r="G203" s="53"/>
      <c r="H203" s="53">
        <v>10</v>
      </c>
      <c r="I203" s="53"/>
      <c r="J203" s="53" t="e">
        <f>J198/J191*10</f>
        <v>#DIV/0!</v>
      </c>
      <c r="K203" s="53"/>
      <c r="L203" s="53"/>
      <c r="M203" s="53"/>
      <c r="N203" s="53"/>
      <c r="O203" s="53"/>
      <c r="P203" s="53"/>
      <c r="Q203" s="53"/>
      <c r="R203" s="53" t="e">
        <f>R198/R191*10</f>
        <v>#DIV/0!</v>
      </c>
      <c r="S203" s="53" t="e">
        <f>S198/S191*10</f>
        <v>#DIV/0!</v>
      </c>
      <c r="T203" s="53"/>
      <c r="U203" s="53"/>
      <c r="V203" s="53" t="e">
        <f>V198/V191*10</f>
        <v>#DIV/0!</v>
      </c>
      <c r="W203" s="53"/>
      <c r="X203" s="53" t="e">
        <f>X198/X191*10</f>
        <v>#DIV/0!</v>
      </c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</row>
    <row r="204" spans="1:34" s="12" customFormat="1" ht="30" hidden="1" customHeight="1" outlineLevel="1" x14ac:dyDescent="0.2">
      <c r="A204" s="54" t="s">
        <v>138</v>
      </c>
      <c r="B204" s="21"/>
      <c r="C204" s="24">
        <f>SUM(F204:AH204)</f>
        <v>0</v>
      </c>
      <c r="D204" s="15"/>
      <c r="E204" s="15"/>
      <c r="F204" s="36"/>
      <c r="G204" s="35"/>
      <c r="H204" s="57"/>
      <c r="I204" s="35"/>
      <c r="J204" s="35"/>
      <c r="K204" s="35"/>
      <c r="L204" s="35"/>
      <c r="M204" s="53"/>
      <c r="N204" s="35"/>
      <c r="O204" s="35"/>
      <c r="P204" s="35"/>
      <c r="Q204" s="35"/>
      <c r="R204" s="35"/>
      <c r="S204" s="35"/>
      <c r="T204" s="53"/>
      <c r="U204" s="24"/>
      <c r="V204" s="89"/>
      <c r="W204" s="89"/>
      <c r="X204" s="89"/>
      <c r="Y204" s="24"/>
      <c r="Z204" s="24"/>
      <c r="AA204" s="24"/>
      <c r="AB204" s="24"/>
      <c r="AC204" s="24"/>
      <c r="AD204" s="24"/>
      <c r="AE204" s="24"/>
      <c r="AF204" s="24"/>
      <c r="AG204" s="24"/>
      <c r="AH204" s="35"/>
    </row>
    <row r="205" spans="1:34" s="12" customFormat="1" ht="30" hidden="1" customHeight="1" x14ac:dyDescent="0.2">
      <c r="A205" s="30" t="s">
        <v>139</v>
      </c>
      <c r="B205" s="21"/>
      <c r="C205" s="24">
        <f>SUM(F205:AH205)</f>
        <v>0</v>
      </c>
      <c r="D205" s="15"/>
      <c r="E205" s="15"/>
      <c r="F205" s="36"/>
      <c r="G205" s="35"/>
      <c r="H205" s="35"/>
      <c r="I205" s="35"/>
      <c r="J205" s="35"/>
      <c r="K205" s="35"/>
      <c r="L205" s="35"/>
      <c r="M205" s="53"/>
      <c r="N205" s="35"/>
      <c r="O205" s="35"/>
      <c r="P205" s="35"/>
      <c r="Q205" s="35"/>
      <c r="R205" s="35"/>
      <c r="S205" s="35"/>
      <c r="T205" s="53"/>
      <c r="U205" s="24"/>
      <c r="V205" s="89"/>
      <c r="W205" s="89"/>
      <c r="X205" s="89"/>
      <c r="Y205" s="24"/>
      <c r="Z205" s="24"/>
      <c r="AA205" s="24"/>
      <c r="AB205" s="24"/>
      <c r="AC205" s="24"/>
      <c r="AD205" s="24"/>
      <c r="AE205" s="24"/>
      <c r="AF205" s="24"/>
      <c r="AG205" s="24"/>
      <c r="AH205" s="35"/>
    </row>
    <row r="206" spans="1:34" s="12" customFormat="1" ht="30" hidden="1" customHeight="1" x14ac:dyDescent="0.2">
      <c r="A206" s="30" t="s">
        <v>78</v>
      </c>
      <c r="B206" s="59"/>
      <c r="C206" s="59" t="e">
        <f>C205/C204*10</f>
        <v>#DIV/0!</v>
      </c>
      <c r="D206" s="57"/>
      <c r="E206" s="57"/>
      <c r="F206" s="57"/>
      <c r="G206" s="57"/>
      <c r="H206" s="57"/>
      <c r="I206" s="57" t="e">
        <f>I205/I204*10</f>
        <v>#DIV/0!</v>
      </c>
      <c r="J206" s="57"/>
      <c r="K206" s="57"/>
      <c r="L206" s="57"/>
      <c r="M206" s="57"/>
      <c r="N206" s="57" t="e">
        <f>N205/N204*10</f>
        <v>#DIV/0!</v>
      </c>
      <c r="O206" s="57"/>
      <c r="P206" s="57"/>
      <c r="Q206" s="57" t="e">
        <f>Q205/Q204*10</f>
        <v>#DIV/0!</v>
      </c>
      <c r="R206" s="57"/>
      <c r="S206" s="53" t="e">
        <f>S205/S204*10</f>
        <v>#DIV/0!</v>
      </c>
      <c r="T206" s="53"/>
      <c r="U206" s="53" t="e">
        <f>U205/U204*10</f>
        <v>#DIV/0!</v>
      </c>
      <c r="V206" s="57"/>
      <c r="W206" s="57"/>
      <c r="X206" s="57"/>
      <c r="Y206" s="53" t="e">
        <f>Y205/Y204*10</f>
        <v>#DIV/0!</v>
      </c>
      <c r="Z206" s="53"/>
      <c r="AA206" s="53"/>
      <c r="AB206" s="53"/>
      <c r="AC206" s="53"/>
      <c r="AD206" s="53"/>
      <c r="AE206" s="53"/>
      <c r="AF206" s="53"/>
      <c r="AG206" s="53"/>
      <c r="AH206" s="36"/>
    </row>
    <row r="207" spans="1:34" s="12" customFormat="1" ht="30" hidden="1" customHeight="1" x14ac:dyDescent="0.2">
      <c r="A207" s="54" t="s">
        <v>79</v>
      </c>
      <c r="B207" s="55"/>
      <c r="C207" s="55">
        <f>SUM(F207:AH207)</f>
        <v>0</v>
      </c>
      <c r="D207" s="15" t="e">
        <f>C207/B207</f>
        <v>#DIV/0!</v>
      </c>
      <c r="E207" s="15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</row>
    <row r="208" spans="1:34" s="12" customFormat="1" ht="30" hidden="1" customHeight="1" x14ac:dyDescent="0.2">
      <c r="A208" s="30" t="s">
        <v>80</v>
      </c>
      <c r="B208" s="25"/>
      <c r="C208" s="25">
        <f>SUM(F208:AH208)</f>
        <v>0</v>
      </c>
      <c r="D208" s="15" t="e">
        <f>C208/B208</f>
        <v>#DIV/0!</v>
      </c>
      <c r="E208" s="15"/>
      <c r="F208" s="22"/>
      <c r="G208" s="22"/>
      <c r="H208" s="22"/>
      <c r="I208" s="22"/>
      <c r="J208" s="22"/>
      <c r="K208" s="22"/>
      <c r="L208" s="24"/>
      <c r="M208" s="24"/>
      <c r="N208" s="24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</row>
    <row r="209" spans="1:34" s="12" customFormat="1" ht="30" hidden="1" customHeight="1" x14ac:dyDescent="0.2">
      <c r="A209" s="30" t="s">
        <v>81</v>
      </c>
      <c r="B209" s="53"/>
      <c r="C209" s="53" t="e">
        <f>C207/C208</f>
        <v>#DIV/0!</v>
      </c>
      <c r="D209" s="15" t="e">
        <f>C209/B209</f>
        <v>#DIV/0!</v>
      </c>
      <c r="E209" s="15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</row>
    <row r="210" spans="1:34" s="12" customFormat="1" ht="30" hidden="1" customHeight="1" x14ac:dyDescent="0.2">
      <c r="A210" s="11" t="s">
        <v>82</v>
      </c>
      <c r="B210" s="25"/>
      <c r="C210" s="25"/>
      <c r="D210" s="15"/>
      <c r="E210" s="15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</row>
    <row r="211" spans="1:34" s="12" customFormat="1" ht="27" hidden="1" customHeight="1" x14ac:dyDescent="0.2">
      <c r="A211" s="13" t="s">
        <v>83</v>
      </c>
      <c r="B211" s="21"/>
      <c r="C211" s="25">
        <f>SUM(F211:AH211)</f>
        <v>0</v>
      </c>
      <c r="D211" s="15"/>
      <c r="E211" s="15"/>
      <c r="F211" s="50"/>
      <c r="G211" s="50"/>
      <c r="H211" s="50"/>
      <c r="I211" s="50"/>
      <c r="J211" s="50"/>
      <c r="K211" s="50"/>
      <c r="L211" s="50"/>
      <c r="M211" s="24"/>
      <c r="N211" s="50"/>
      <c r="O211" s="50"/>
      <c r="P211" s="50"/>
      <c r="Q211" s="50"/>
      <c r="R211" s="50"/>
      <c r="S211" s="50"/>
      <c r="T211" s="50"/>
      <c r="U211" s="53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</row>
    <row r="212" spans="1:34" s="12" customFormat="1" ht="31.9" hidden="1" customHeight="1" outlineLevel="1" x14ac:dyDescent="0.2">
      <c r="A212" s="13" t="s">
        <v>84</v>
      </c>
      <c r="B212" s="25"/>
      <c r="C212" s="25"/>
      <c r="D212" s="15"/>
      <c r="E212" s="15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</row>
    <row r="213" spans="1:34" s="12" customFormat="1" ht="30" hidden="1" customHeight="1" outlineLevel="1" x14ac:dyDescent="0.2">
      <c r="A213" s="54" t="s">
        <v>85</v>
      </c>
      <c r="B213" s="21"/>
      <c r="C213" s="25">
        <f>SUM(F213:AH213)</f>
        <v>0</v>
      </c>
      <c r="D213" s="15" t="e">
        <f>C213/B213</f>
        <v>#DIV/0!</v>
      </c>
      <c r="E213" s="15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</row>
    <row r="214" spans="1:34" s="12" customFormat="1" ht="19.149999999999999" hidden="1" customHeight="1" x14ac:dyDescent="0.2">
      <c r="A214" s="13" t="s">
        <v>169</v>
      </c>
      <c r="B214" s="31" t="e">
        <f>B213/B212</f>
        <v>#DIV/0!</v>
      </c>
      <c r="C214" s="31" t="e">
        <f>C213/C212</f>
        <v>#DIV/0!</v>
      </c>
      <c r="D214" s="15"/>
      <c r="E214" s="15"/>
      <c r="F214" s="33" t="e">
        <f t="shared" ref="F214:AH214" si="65">F213/F212</f>
        <v>#DIV/0!</v>
      </c>
      <c r="G214" s="33" t="e">
        <f t="shared" si="65"/>
        <v>#DIV/0!</v>
      </c>
      <c r="H214" s="33" t="e">
        <f t="shared" si="65"/>
        <v>#DIV/0!</v>
      </c>
      <c r="I214" s="33" t="e">
        <f t="shared" si="65"/>
        <v>#DIV/0!</v>
      </c>
      <c r="J214" s="33" t="e">
        <f t="shared" si="65"/>
        <v>#DIV/0!</v>
      </c>
      <c r="K214" s="33" t="e">
        <f t="shared" si="65"/>
        <v>#DIV/0!</v>
      </c>
      <c r="L214" s="33" t="e">
        <f t="shared" si="65"/>
        <v>#DIV/0!</v>
      </c>
      <c r="M214" s="33" t="e">
        <f t="shared" si="65"/>
        <v>#DIV/0!</v>
      </c>
      <c r="N214" s="33" t="e">
        <f t="shared" si="65"/>
        <v>#DIV/0!</v>
      </c>
      <c r="O214" s="33" t="e">
        <f t="shared" si="65"/>
        <v>#DIV/0!</v>
      </c>
      <c r="P214" s="33" t="e">
        <f t="shared" si="65"/>
        <v>#DIV/0!</v>
      </c>
      <c r="Q214" s="33" t="e">
        <f t="shared" si="65"/>
        <v>#DIV/0!</v>
      </c>
      <c r="R214" s="33" t="e">
        <f t="shared" si="65"/>
        <v>#DIV/0!</v>
      </c>
      <c r="S214" s="33" t="e">
        <f t="shared" si="65"/>
        <v>#DIV/0!</v>
      </c>
      <c r="T214" s="33" t="e">
        <f t="shared" si="65"/>
        <v>#DIV/0!</v>
      </c>
      <c r="U214" s="33" t="e">
        <f t="shared" si="65"/>
        <v>#DIV/0!</v>
      </c>
      <c r="V214" s="33" t="e">
        <f t="shared" si="65"/>
        <v>#DIV/0!</v>
      </c>
      <c r="W214" s="33" t="e">
        <f t="shared" si="65"/>
        <v>#DIV/0!</v>
      </c>
      <c r="X214" s="33" t="e">
        <f t="shared" si="65"/>
        <v>#DIV/0!</v>
      </c>
      <c r="Y214" s="33" t="e">
        <f t="shared" si="65"/>
        <v>#DIV/0!</v>
      </c>
      <c r="Z214" s="33"/>
      <c r="AA214" s="33"/>
      <c r="AB214" s="33"/>
      <c r="AC214" s="33"/>
      <c r="AD214" s="33"/>
      <c r="AE214" s="33"/>
      <c r="AF214" s="33"/>
      <c r="AG214" s="33"/>
      <c r="AH214" s="33" t="e">
        <f t="shared" si="65"/>
        <v>#DIV/0!</v>
      </c>
    </row>
    <row r="215" spans="1:34" s="87" customFormat="1" ht="21" hidden="1" customHeight="1" x14ac:dyDescent="0.2">
      <c r="A215" s="85" t="s">
        <v>76</v>
      </c>
      <c r="B215" s="86">
        <f>B212-B213</f>
        <v>0</v>
      </c>
      <c r="C215" s="86">
        <f>C212-C213</f>
        <v>0</v>
      </c>
      <c r="D215" s="86"/>
      <c r="E215" s="86"/>
      <c r="F215" s="86">
        <f t="shared" ref="F215:AH215" si="66">F212-F213</f>
        <v>0</v>
      </c>
      <c r="G215" s="86">
        <f t="shared" si="66"/>
        <v>0</v>
      </c>
      <c r="H215" s="86">
        <f t="shared" si="66"/>
        <v>0</v>
      </c>
      <c r="I215" s="86">
        <f t="shared" si="66"/>
        <v>0</v>
      </c>
      <c r="J215" s="86">
        <f t="shared" si="66"/>
        <v>0</v>
      </c>
      <c r="K215" s="86">
        <f t="shared" si="66"/>
        <v>0</v>
      </c>
      <c r="L215" s="86">
        <f t="shared" si="66"/>
        <v>0</v>
      </c>
      <c r="M215" s="86">
        <f t="shared" si="66"/>
        <v>0</v>
      </c>
      <c r="N215" s="86">
        <f t="shared" si="66"/>
        <v>0</v>
      </c>
      <c r="O215" s="86">
        <f t="shared" si="66"/>
        <v>0</v>
      </c>
      <c r="P215" s="86">
        <f t="shared" si="66"/>
        <v>0</v>
      </c>
      <c r="Q215" s="86">
        <f t="shared" si="66"/>
        <v>0</v>
      </c>
      <c r="R215" s="86">
        <f t="shared" si="66"/>
        <v>0</v>
      </c>
      <c r="S215" s="86">
        <f t="shared" si="66"/>
        <v>0</v>
      </c>
      <c r="T215" s="86">
        <f t="shared" si="66"/>
        <v>0</v>
      </c>
      <c r="U215" s="86">
        <f t="shared" si="66"/>
        <v>0</v>
      </c>
      <c r="V215" s="86">
        <f t="shared" si="66"/>
        <v>0</v>
      </c>
      <c r="W215" s="86">
        <f t="shared" si="66"/>
        <v>0</v>
      </c>
      <c r="X215" s="86">
        <f t="shared" si="66"/>
        <v>0</v>
      </c>
      <c r="Y215" s="86">
        <f t="shared" si="66"/>
        <v>0</v>
      </c>
      <c r="Z215" s="86"/>
      <c r="AA215" s="86"/>
      <c r="AB215" s="86"/>
      <c r="AC215" s="86"/>
      <c r="AD215" s="86"/>
      <c r="AE215" s="86"/>
      <c r="AF215" s="86"/>
      <c r="AG215" s="86"/>
      <c r="AH215" s="86">
        <f t="shared" si="66"/>
        <v>0</v>
      </c>
    </row>
    <row r="216" spans="1:34" s="12" customFormat="1" ht="22.9" hidden="1" customHeight="1" x14ac:dyDescent="0.2">
      <c r="A216" s="13" t="s">
        <v>172</v>
      </c>
      <c r="B216" s="37"/>
      <c r="C216" s="24"/>
      <c r="D216" s="16" t="e">
        <f>C216/B216</f>
        <v>#DIV/0!</v>
      </c>
      <c r="E216" s="16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</row>
    <row r="217" spans="1:34" s="12" customFormat="1" ht="30" hidden="1" customHeight="1" x14ac:dyDescent="0.2">
      <c r="A217" s="30" t="s">
        <v>86</v>
      </c>
      <c r="B217" s="21"/>
      <c r="C217" s="25">
        <f>SUM(F217:AH217)</f>
        <v>0</v>
      </c>
      <c r="D217" s="15" t="e">
        <f>C217/B217</f>
        <v>#DIV/0!</v>
      </c>
      <c r="E217" s="15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</row>
    <row r="218" spans="1:34" s="12" customFormat="1" ht="31.15" hidden="1" customHeight="1" x14ac:dyDescent="0.2">
      <c r="A218" s="13" t="s">
        <v>31</v>
      </c>
      <c r="B218" s="15" t="e">
        <f>B217/B216</f>
        <v>#DIV/0!</v>
      </c>
      <c r="C218" s="9" t="e">
        <f>C217/C216</f>
        <v>#DIV/0!</v>
      </c>
      <c r="D218" s="15"/>
      <c r="E218" s="15"/>
      <c r="F218" s="27" t="e">
        <f t="shared" ref="F218:AH218" si="67">F217/F216</f>
        <v>#DIV/0!</v>
      </c>
      <c r="G218" s="27" t="e">
        <f t="shared" si="67"/>
        <v>#DIV/0!</v>
      </c>
      <c r="H218" s="27" t="e">
        <f t="shared" si="67"/>
        <v>#DIV/0!</v>
      </c>
      <c r="I218" s="27" t="e">
        <f t="shared" si="67"/>
        <v>#DIV/0!</v>
      </c>
      <c r="J218" s="27" t="e">
        <f t="shared" si="67"/>
        <v>#DIV/0!</v>
      </c>
      <c r="K218" s="27" t="e">
        <f t="shared" si="67"/>
        <v>#DIV/0!</v>
      </c>
      <c r="L218" s="27" t="e">
        <f t="shared" si="67"/>
        <v>#DIV/0!</v>
      </c>
      <c r="M218" s="27" t="e">
        <f t="shared" si="67"/>
        <v>#DIV/0!</v>
      </c>
      <c r="N218" s="27" t="e">
        <f t="shared" si="67"/>
        <v>#DIV/0!</v>
      </c>
      <c r="O218" s="27" t="e">
        <f t="shared" si="67"/>
        <v>#DIV/0!</v>
      </c>
      <c r="P218" s="27" t="e">
        <f t="shared" si="67"/>
        <v>#DIV/0!</v>
      </c>
      <c r="Q218" s="27" t="e">
        <f t="shared" si="67"/>
        <v>#DIV/0!</v>
      </c>
      <c r="R218" s="27" t="e">
        <f t="shared" si="67"/>
        <v>#DIV/0!</v>
      </c>
      <c r="S218" s="27" t="e">
        <f t="shared" si="67"/>
        <v>#DIV/0!</v>
      </c>
      <c r="T218" s="27" t="e">
        <f t="shared" si="67"/>
        <v>#DIV/0!</v>
      </c>
      <c r="U218" s="27" t="e">
        <f t="shared" si="67"/>
        <v>#DIV/0!</v>
      </c>
      <c r="V218" s="27" t="e">
        <f t="shared" si="67"/>
        <v>#DIV/0!</v>
      </c>
      <c r="W218" s="27" t="e">
        <f t="shared" si="67"/>
        <v>#DIV/0!</v>
      </c>
      <c r="X218" s="27" t="e">
        <f t="shared" si="67"/>
        <v>#DIV/0!</v>
      </c>
      <c r="Y218" s="27" t="e">
        <f t="shared" si="67"/>
        <v>#DIV/0!</v>
      </c>
      <c r="Z218" s="27"/>
      <c r="AA218" s="27"/>
      <c r="AB218" s="27"/>
      <c r="AC218" s="27"/>
      <c r="AD218" s="27"/>
      <c r="AE218" s="27"/>
      <c r="AF218" s="27"/>
      <c r="AG218" s="27"/>
      <c r="AH218" s="27" t="e">
        <f t="shared" si="67"/>
        <v>#DIV/0!</v>
      </c>
    </row>
    <row r="219" spans="1:34" s="12" customFormat="1" ht="30" hidden="1" customHeight="1" x14ac:dyDescent="0.2">
      <c r="A219" s="30" t="s">
        <v>78</v>
      </c>
      <c r="B219" s="59" t="e">
        <f>B217/B213*10</f>
        <v>#DIV/0!</v>
      </c>
      <c r="C219" s="59" t="e">
        <f>C217/C213*10</f>
        <v>#DIV/0!</v>
      </c>
      <c r="D219" s="15" t="e">
        <f>C219/B219</f>
        <v>#DIV/0!</v>
      </c>
      <c r="E219" s="15"/>
      <c r="F219" s="57" t="e">
        <f t="shared" ref="F219:Q219" si="68">F217/F213*10</f>
        <v>#DIV/0!</v>
      </c>
      <c r="G219" s="57" t="e">
        <f t="shared" si="68"/>
        <v>#DIV/0!</v>
      </c>
      <c r="H219" s="57" t="e">
        <f t="shared" si="68"/>
        <v>#DIV/0!</v>
      </c>
      <c r="I219" s="57" t="e">
        <f t="shared" si="68"/>
        <v>#DIV/0!</v>
      </c>
      <c r="J219" s="57" t="e">
        <f t="shared" si="68"/>
        <v>#DIV/0!</v>
      </c>
      <c r="K219" s="57" t="e">
        <f t="shared" si="68"/>
        <v>#DIV/0!</v>
      </c>
      <c r="L219" s="57" t="e">
        <f t="shared" si="68"/>
        <v>#DIV/0!</v>
      </c>
      <c r="M219" s="57" t="e">
        <f t="shared" si="68"/>
        <v>#DIV/0!</v>
      </c>
      <c r="N219" s="57" t="e">
        <f t="shared" si="68"/>
        <v>#DIV/0!</v>
      </c>
      <c r="O219" s="57" t="e">
        <f t="shared" si="68"/>
        <v>#DIV/0!</v>
      </c>
      <c r="P219" s="57" t="e">
        <f t="shared" si="68"/>
        <v>#DIV/0!</v>
      </c>
      <c r="Q219" s="57" t="e">
        <f t="shared" si="68"/>
        <v>#DIV/0!</v>
      </c>
      <c r="R219" s="57" t="e">
        <f t="shared" ref="R219:W219" si="69">R217/R213*10</f>
        <v>#DIV/0!</v>
      </c>
      <c r="S219" s="57" t="e">
        <f t="shared" si="69"/>
        <v>#DIV/0!</v>
      </c>
      <c r="T219" s="57" t="e">
        <f t="shared" si="69"/>
        <v>#DIV/0!</v>
      </c>
      <c r="U219" s="57" t="e">
        <f t="shared" si="69"/>
        <v>#DIV/0!</v>
      </c>
      <c r="V219" s="57" t="e">
        <f t="shared" si="69"/>
        <v>#DIV/0!</v>
      </c>
      <c r="W219" s="57" t="e">
        <f t="shared" si="69"/>
        <v>#DIV/0!</v>
      </c>
      <c r="X219" s="57" t="e">
        <f>X217/X213*10</f>
        <v>#DIV/0!</v>
      </c>
      <c r="Y219" s="57" t="e">
        <f>Y217/Y213*10</f>
        <v>#DIV/0!</v>
      </c>
      <c r="Z219" s="57"/>
      <c r="AA219" s="57"/>
      <c r="AB219" s="57"/>
      <c r="AC219" s="57"/>
      <c r="AD219" s="57"/>
      <c r="AE219" s="57"/>
      <c r="AF219" s="57"/>
      <c r="AG219" s="57"/>
      <c r="AH219" s="57" t="e">
        <f>AH217/AH213*10</f>
        <v>#DIV/0!</v>
      </c>
    </row>
    <row r="220" spans="1:34" s="12" customFormat="1" ht="30" hidden="1" customHeight="1" outlineLevel="1" x14ac:dyDescent="0.2">
      <c r="A220" s="11" t="s">
        <v>87</v>
      </c>
      <c r="B220" s="8"/>
      <c r="C220" s="25">
        <f>F220+G220+H220+I220+J220+K220+L220+M220+N220+O220+P220+Q220+R220+S220+T220+U220+V220+W220+X220+Y220+AH220</f>
        <v>0</v>
      </c>
      <c r="D220" s="15"/>
      <c r="E220" s="15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</row>
    <row r="221" spans="1:34" s="12" customFormat="1" ht="30" hidden="1" customHeight="1" x14ac:dyDescent="0.2">
      <c r="A221" s="11" t="s">
        <v>88</v>
      </c>
      <c r="B221" s="56"/>
      <c r="C221" s="25">
        <f>SUM(F221:AH221)</f>
        <v>0</v>
      </c>
      <c r="D221" s="15"/>
      <c r="E221" s="15"/>
      <c r="F221" s="57"/>
      <c r="G221" s="57"/>
      <c r="H221" s="58"/>
      <c r="I221" s="57"/>
      <c r="J221" s="57"/>
      <c r="K221" s="57"/>
      <c r="L221" s="57"/>
      <c r="M221" s="24"/>
      <c r="N221" s="57"/>
      <c r="O221" s="57"/>
      <c r="P221" s="57"/>
      <c r="Q221" s="57"/>
      <c r="R221" s="57"/>
      <c r="S221" s="57"/>
      <c r="T221" s="57"/>
      <c r="U221" s="53"/>
      <c r="V221" s="57"/>
      <c r="W221" s="57"/>
      <c r="X221" s="57"/>
      <c r="Y221" s="56"/>
      <c r="Z221" s="56"/>
      <c r="AA221" s="56"/>
      <c r="AB221" s="56"/>
      <c r="AC221" s="56"/>
      <c r="AD221" s="56"/>
      <c r="AE221" s="56"/>
      <c r="AF221" s="56"/>
      <c r="AG221" s="56"/>
      <c r="AH221" s="57"/>
    </row>
    <row r="222" spans="1:34" s="12" customFormat="1" ht="30" hidden="1" customHeight="1" outlineLevel="1" x14ac:dyDescent="0.2">
      <c r="A222" s="11" t="s">
        <v>89</v>
      </c>
      <c r="B222" s="55"/>
      <c r="C222" s="55">
        <f>C220-C221</f>
        <v>0</v>
      </c>
      <c r="D222" s="15"/>
      <c r="E222" s="15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</row>
    <row r="223" spans="1:34" s="12" customFormat="1" ht="30" hidden="1" customHeight="1" outlineLevel="1" x14ac:dyDescent="0.2">
      <c r="A223" s="54" t="s">
        <v>160</v>
      </c>
      <c r="B223" s="21"/>
      <c r="C223" s="25">
        <f>SUM(F223:AH223)</f>
        <v>0</v>
      </c>
      <c r="D223" s="15" t="e">
        <f>C223/B223</f>
        <v>#DIV/0!</v>
      </c>
      <c r="E223" s="15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</row>
    <row r="224" spans="1:34" s="12" customFormat="1" ht="27" hidden="1" customHeight="1" x14ac:dyDescent="0.2">
      <c r="A224" s="13" t="s">
        <v>169</v>
      </c>
      <c r="B224" s="31" t="e">
        <f>B223/B222</f>
        <v>#DIV/0!</v>
      </c>
      <c r="C224" s="31" t="e">
        <f>C223/C222</f>
        <v>#DIV/0!</v>
      </c>
      <c r="D224" s="15"/>
      <c r="E224" s="15"/>
      <c r="F224" s="27" t="e">
        <f>F223/F222</f>
        <v>#DIV/0!</v>
      </c>
      <c r="G224" s="27" t="e">
        <f t="shared" ref="G224:AH224" si="70">G223/G222</f>
        <v>#DIV/0!</v>
      </c>
      <c r="H224" s="27" t="e">
        <f t="shared" si="70"/>
        <v>#DIV/0!</v>
      </c>
      <c r="I224" s="27" t="e">
        <f t="shared" si="70"/>
        <v>#DIV/0!</v>
      </c>
      <c r="J224" s="27" t="e">
        <f t="shared" si="70"/>
        <v>#DIV/0!</v>
      </c>
      <c r="K224" s="27" t="e">
        <f t="shared" si="70"/>
        <v>#DIV/0!</v>
      </c>
      <c r="L224" s="27" t="e">
        <f t="shared" si="70"/>
        <v>#DIV/0!</v>
      </c>
      <c r="M224" s="27" t="e">
        <f t="shared" si="70"/>
        <v>#DIV/0!</v>
      </c>
      <c r="N224" s="27" t="e">
        <f t="shared" si="70"/>
        <v>#DIV/0!</v>
      </c>
      <c r="O224" s="27" t="e">
        <f t="shared" si="70"/>
        <v>#DIV/0!</v>
      </c>
      <c r="P224" s="27" t="e">
        <f t="shared" si="70"/>
        <v>#DIV/0!</v>
      </c>
      <c r="Q224" s="27" t="e">
        <f t="shared" si="70"/>
        <v>#DIV/0!</v>
      </c>
      <c r="R224" s="27"/>
      <c r="S224" s="27" t="e">
        <f t="shared" si="70"/>
        <v>#DIV/0!</v>
      </c>
      <c r="T224" s="27" t="e">
        <f t="shared" si="70"/>
        <v>#DIV/0!</v>
      </c>
      <c r="U224" s="27" t="e">
        <f t="shared" si="70"/>
        <v>#DIV/0!</v>
      </c>
      <c r="V224" s="27" t="e">
        <f t="shared" si="70"/>
        <v>#DIV/0!</v>
      </c>
      <c r="W224" s="27" t="e">
        <f t="shared" si="70"/>
        <v>#DIV/0!</v>
      </c>
      <c r="X224" s="27" t="e">
        <f t="shared" si="70"/>
        <v>#DIV/0!</v>
      </c>
      <c r="Y224" s="27" t="e">
        <f t="shared" si="70"/>
        <v>#DIV/0!</v>
      </c>
      <c r="Z224" s="27"/>
      <c r="AA224" s="27"/>
      <c r="AB224" s="27"/>
      <c r="AC224" s="27"/>
      <c r="AD224" s="27"/>
      <c r="AE224" s="27"/>
      <c r="AF224" s="27"/>
      <c r="AG224" s="27"/>
      <c r="AH224" s="27" t="e">
        <f t="shared" si="70"/>
        <v>#DIV/0!</v>
      </c>
    </row>
    <row r="225" spans="1:34" s="12" customFormat="1" ht="31.15" hidden="1" customHeight="1" x14ac:dyDescent="0.2">
      <c r="A225" s="13" t="s">
        <v>173</v>
      </c>
      <c r="B225" s="37"/>
      <c r="C225" s="37"/>
      <c r="D225" s="16" t="e">
        <f>C225/B225</f>
        <v>#DIV/0!</v>
      </c>
      <c r="E225" s="16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</row>
    <row r="226" spans="1:34" s="12" customFormat="1" ht="30" hidden="1" customHeight="1" x14ac:dyDescent="0.2">
      <c r="A226" s="30" t="s">
        <v>90</v>
      </c>
      <c r="B226" s="21"/>
      <c r="C226" s="25">
        <f>SUM(F226:AH226)</f>
        <v>0</v>
      </c>
      <c r="D226" s="15" t="e">
        <f>C226/B226</f>
        <v>#DIV/0!</v>
      </c>
      <c r="E226" s="15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</row>
    <row r="227" spans="1:34" s="12" customFormat="1" ht="30" hidden="1" customHeight="1" x14ac:dyDescent="0.2">
      <c r="A227" s="13" t="s">
        <v>31</v>
      </c>
      <c r="B227" s="28" t="e">
        <f>B226/B225</f>
        <v>#DIV/0!</v>
      </c>
      <c r="C227" s="28" t="e">
        <f>C226/C225</f>
        <v>#DIV/0!</v>
      </c>
      <c r="D227" s="9"/>
      <c r="E227" s="9"/>
      <c r="F227" s="28" t="e">
        <f t="shared" ref="F227:N227" si="71">F226/F225</f>
        <v>#DIV/0!</v>
      </c>
      <c r="G227" s="28" t="e">
        <f t="shared" si="71"/>
        <v>#DIV/0!</v>
      </c>
      <c r="H227" s="28" t="e">
        <f t="shared" si="71"/>
        <v>#DIV/0!</v>
      </c>
      <c r="I227" s="28" t="e">
        <f t="shared" si="71"/>
        <v>#DIV/0!</v>
      </c>
      <c r="J227" s="28" t="e">
        <f t="shared" si="71"/>
        <v>#DIV/0!</v>
      </c>
      <c r="K227" s="28" t="e">
        <f t="shared" si="71"/>
        <v>#DIV/0!</v>
      </c>
      <c r="L227" s="28" t="e">
        <f t="shared" si="71"/>
        <v>#DIV/0!</v>
      </c>
      <c r="M227" s="28" t="e">
        <f t="shared" si="71"/>
        <v>#DIV/0!</v>
      </c>
      <c r="N227" s="28" t="e">
        <f t="shared" si="71"/>
        <v>#DIV/0!</v>
      </c>
      <c r="O227" s="28"/>
      <c r="P227" s="28" t="e">
        <f>P226/P225</f>
        <v>#DIV/0!</v>
      </c>
      <c r="Q227" s="28" t="e">
        <f>Q226/Q225</f>
        <v>#DIV/0!</v>
      </c>
      <c r="R227" s="28"/>
      <c r="S227" s="28" t="e">
        <f>S226/S225</f>
        <v>#DIV/0!</v>
      </c>
      <c r="T227" s="28" t="e">
        <f>T226/T225</f>
        <v>#DIV/0!</v>
      </c>
      <c r="U227" s="28" t="e">
        <f>U226/U225</f>
        <v>#DIV/0!</v>
      </c>
      <c r="V227" s="28" t="e">
        <f>V226/V225</f>
        <v>#DIV/0!</v>
      </c>
      <c r="W227" s="28"/>
      <c r="X227" s="28" t="e">
        <f>X226/X225</f>
        <v>#DIV/0!</v>
      </c>
      <c r="Y227" s="28" t="e">
        <f>Y226/Y225</f>
        <v>#DIV/0!</v>
      </c>
      <c r="Z227" s="28"/>
      <c r="AA227" s="28"/>
      <c r="AB227" s="28"/>
      <c r="AC227" s="28"/>
      <c r="AD227" s="28"/>
      <c r="AE227" s="28"/>
      <c r="AF227" s="28"/>
      <c r="AG227" s="28"/>
      <c r="AH227" s="28" t="e">
        <f>AH226/AH225</f>
        <v>#DIV/0!</v>
      </c>
    </row>
    <row r="228" spans="1:34" s="12" customFormat="1" ht="30" hidden="1" customHeight="1" x14ac:dyDescent="0.2">
      <c r="A228" s="30" t="s">
        <v>78</v>
      </c>
      <c r="B228" s="59" t="e">
        <f>B226/B223*10</f>
        <v>#DIV/0!</v>
      </c>
      <c r="C228" s="59" t="e">
        <f>C226/C223*10</f>
        <v>#DIV/0!</v>
      </c>
      <c r="D228" s="15" t="e">
        <f t="shared" ref="D228:D240" si="72">C228/B228</f>
        <v>#DIV/0!</v>
      </c>
      <c r="E228" s="15"/>
      <c r="F228" s="57" t="e">
        <f>F226/F223*10</f>
        <v>#DIV/0!</v>
      </c>
      <c r="G228" s="57" t="e">
        <f>G226/G223*10</f>
        <v>#DIV/0!</v>
      </c>
      <c r="H228" s="57" t="e">
        <f>H226/H223*10</f>
        <v>#DIV/0!</v>
      </c>
      <c r="I228" s="57" t="e">
        <f t="shared" ref="I228:O228" si="73">I226/I223*10</f>
        <v>#DIV/0!</v>
      </c>
      <c r="J228" s="57" t="e">
        <f t="shared" si="73"/>
        <v>#DIV/0!</v>
      </c>
      <c r="K228" s="57" t="e">
        <f t="shared" si="73"/>
        <v>#DIV/0!</v>
      </c>
      <c r="L228" s="57" t="e">
        <f t="shared" si="73"/>
        <v>#DIV/0!</v>
      </c>
      <c r="M228" s="57" t="e">
        <f t="shared" si="73"/>
        <v>#DIV/0!</v>
      </c>
      <c r="N228" s="57" t="e">
        <f t="shared" si="73"/>
        <v>#DIV/0!</v>
      </c>
      <c r="O228" s="57" t="e">
        <f t="shared" si="73"/>
        <v>#DIV/0!</v>
      </c>
      <c r="P228" s="57" t="e">
        <f>P226/P223*10</f>
        <v>#DIV/0!</v>
      </c>
      <c r="Q228" s="57" t="e">
        <f>Q226/Q223*10</f>
        <v>#DIV/0!</v>
      </c>
      <c r="R228" s="57"/>
      <c r="S228" s="57" t="e">
        <f t="shared" ref="S228:AH228" si="74">S226/S223*10</f>
        <v>#DIV/0!</v>
      </c>
      <c r="T228" s="57" t="e">
        <f t="shared" si="74"/>
        <v>#DIV/0!</v>
      </c>
      <c r="U228" s="57" t="e">
        <f t="shared" si="74"/>
        <v>#DIV/0!</v>
      </c>
      <c r="V228" s="57" t="e">
        <f t="shared" si="74"/>
        <v>#DIV/0!</v>
      </c>
      <c r="W228" s="57" t="e">
        <f t="shared" si="74"/>
        <v>#DIV/0!</v>
      </c>
      <c r="X228" s="57" t="e">
        <f t="shared" si="74"/>
        <v>#DIV/0!</v>
      </c>
      <c r="Y228" s="57" t="e">
        <f t="shared" si="74"/>
        <v>#DIV/0!</v>
      </c>
      <c r="Z228" s="57"/>
      <c r="AA228" s="57"/>
      <c r="AB228" s="57"/>
      <c r="AC228" s="57"/>
      <c r="AD228" s="57"/>
      <c r="AE228" s="57"/>
      <c r="AF228" s="57"/>
      <c r="AG228" s="57"/>
      <c r="AH228" s="57" t="e">
        <f t="shared" si="74"/>
        <v>#DIV/0!</v>
      </c>
    </row>
    <row r="229" spans="1:34" s="12" customFormat="1" ht="30" hidden="1" customHeight="1" outlineLevel="1" x14ac:dyDescent="0.2">
      <c r="A229" s="54" t="s">
        <v>161</v>
      </c>
      <c r="B229" s="21"/>
      <c r="C229" s="25">
        <f>SUM(F229:AH229)</f>
        <v>0</v>
      </c>
      <c r="D229" s="15" t="e">
        <f t="shared" si="72"/>
        <v>#DIV/0!</v>
      </c>
      <c r="E229" s="15"/>
      <c r="F229" s="36"/>
      <c r="G229" s="35"/>
      <c r="H229" s="56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60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</row>
    <row r="230" spans="1:34" s="12" customFormat="1" ht="30" hidden="1" customHeight="1" x14ac:dyDescent="0.2">
      <c r="A230" s="30" t="s">
        <v>162</v>
      </c>
      <c r="B230" s="21"/>
      <c r="C230" s="25">
        <f>SUM(F230:AH230)</f>
        <v>0</v>
      </c>
      <c r="D230" s="15" t="e">
        <f t="shared" si="72"/>
        <v>#DIV/0!</v>
      </c>
      <c r="E230" s="15"/>
      <c r="F230" s="36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60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</row>
    <row r="231" spans="1:34" s="12" customFormat="1" ht="30" hidden="1" customHeight="1" x14ac:dyDescent="0.2">
      <c r="A231" s="30" t="s">
        <v>78</v>
      </c>
      <c r="B231" s="59" t="e">
        <f>B230/B229*10</f>
        <v>#DIV/0!</v>
      </c>
      <c r="C231" s="59" t="e">
        <f>C230/C229*10</f>
        <v>#DIV/0!</v>
      </c>
      <c r="D231" s="15" t="e">
        <f t="shared" si="72"/>
        <v>#DIV/0!</v>
      </c>
      <c r="E231" s="15"/>
      <c r="F231" s="36"/>
      <c r="G231" s="57"/>
      <c r="H231" s="57" t="e">
        <f>H230/H229*10</f>
        <v>#DIV/0!</v>
      </c>
      <c r="I231" s="57"/>
      <c r="J231" s="57"/>
      <c r="K231" s="57"/>
      <c r="L231" s="57"/>
      <c r="M231" s="57" t="e">
        <f>M230/M229*10</f>
        <v>#DIV/0!</v>
      </c>
      <c r="N231" s="57"/>
      <c r="O231" s="57"/>
      <c r="P231" s="57"/>
      <c r="Q231" s="57"/>
      <c r="R231" s="57"/>
      <c r="S231" s="57"/>
      <c r="T231" s="57"/>
      <c r="U231" s="57"/>
      <c r="V231" s="57"/>
      <c r="W231" s="36"/>
      <c r="X231" s="57"/>
      <c r="Y231" s="36"/>
      <c r="Z231" s="36"/>
      <c r="AA231" s="36"/>
      <c r="AB231" s="36"/>
      <c r="AC231" s="36"/>
      <c r="AD231" s="36"/>
      <c r="AE231" s="36"/>
      <c r="AF231" s="36"/>
      <c r="AG231" s="36"/>
      <c r="AH231" s="57" t="e">
        <f>AH230/AH229*10</f>
        <v>#DIV/0!</v>
      </c>
    </row>
    <row r="232" spans="1:34" s="12" customFormat="1" ht="30" hidden="1" customHeight="1" outlineLevel="1" x14ac:dyDescent="0.2">
      <c r="A232" s="54" t="s">
        <v>91</v>
      </c>
      <c r="B232" s="19"/>
      <c r="C232" s="52">
        <f>SUM(F232:AH232)</f>
        <v>0</v>
      </c>
      <c r="D232" s="15" t="e">
        <f t="shared" si="72"/>
        <v>#DIV/0!</v>
      </c>
      <c r="E232" s="15"/>
      <c r="F232" s="36"/>
      <c r="G232" s="35"/>
      <c r="H232" s="57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60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</row>
    <row r="233" spans="1:34" s="12" customFormat="1" ht="30" hidden="1" customHeight="1" x14ac:dyDescent="0.2">
      <c r="A233" s="30" t="s">
        <v>92</v>
      </c>
      <c r="B233" s="19"/>
      <c r="C233" s="52">
        <f>SUM(F233:AH233)</f>
        <v>0</v>
      </c>
      <c r="D233" s="15" t="e">
        <f t="shared" si="72"/>
        <v>#DIV/0!</v>
      </c>
      <c r="E233" s="15"/>
      <c r="F233" s="36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60"/>
      <c r="U233" s="35"/>
      <c r="V233" s="35"/>
      <c r="W233" s="35"/>
      <c r="X233" s="60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</row>
    <row r="234" spans="1:34" s="12" customFormat="1" ht="30" hidden="1" customHeight="1" x14ac:dyDescent="0.2">
      <c r="A234" s="30" t="s">
        <v>78</v>
      </c>
      <c r="B234" s="59" t="e">
        <f>B233/B232*10</f>
        <v>#DIV/0!</v>
      </c>
      <c r="C234" s="59" t="e">
        <f>C233/C232*10</f>
        <v>#DIV/0!</v>
      </c>
      <c r="D234" s="15" t="e">
        <f t="shared" si="72"/>
        <v>#DIV/0!</v>
      </c>
      <c r="E234" s="15"/>
      <c r="F234" s="36"/>
      <c r="G234" s="57"/>
      <c r="H234" s="57"/>
      <c r="I234" s="57" t="e">
        <f>I233/I232*10</f>
        <v>#DIV/0!</v>
      </c>
      <c r="J234" s="57"/>
      <c r="K234" s="57"/>
      <c r="L234" s="57"/>
      <c r="M234" s="57"/>
      <c r="N234" s="57"/>
      <c r="O234" s="57" t="e">
        <f>O233/O232*10</f>
        <v>#DIV/0!</v>
      </c>
      <c r="P234" s="57"/>
      <c r="Q234" s="57"/>
      <c r="R234" s="57"/>
      <c r="S234" s="57" t="e">
        <f>S233/S232*10</f>
        <v>#DIV/0!</v>
      </c>
      <c r="T234" s="57" t="e">
        <f>T233/T232*10</f>
        <v>#DIV/0!</v>
      </c>
      <c r="U234" s="57"/>
      <c r="V234" s="57"/>
      <c r="W234" s="57"/>
      <c r="X234" s="57" t="e">
        <f>X233/X232*10</f>
        <v>#DIV/0!</v>
      </c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</row>
    <row r="235" spans="1:34" s="12" customFormat="1" ht="30" hidden="1" customHeight="1" x14ac:dyDescent="0.2">
      <c r="A235" s="54" t="s">
        <v>136</v>
      </c>
      <c r="B235" s="59"/>
      <c r="C235" s="52">
        <f>SUM(F235:AH235)</f>
        <v>0</v>
      </c>
      <c r="D235" s="15" t="e">
        <f t="shared" si="72"/>
        <v>#DIV/0!</v>
      </c>
      <c r="E235" s="15"/>
      <c r="F235" s="36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6"/>
      <c r="W235" s="36"/>
      <c r="X235" s="57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</row>
    <row r="236" spans="1:34" s="12" customFormat="1" ht="30" hidden="1" customHeight="1" x14ac:dyDescent="0.2">
      <c r="A236" s="30" t="s">
        <v>137</v>
      </c>
      <c r="B236" s="59"/>
      <c r="C236" s="52">
        <f>SUM(F236:AH236)</f>
        <v>0</v>
      </c>
      <c r="D236" s="15" t="e">
        <f t="shared" si="72"/>
        <v>#DIV/0!</v>
      </c>
      <c r="E236" s="15"/>
      <c r="F236" s="36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6"/>
      <c r="W236" s="36"/>
      <c r="X236" s="57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</row>
    <row r="237" spans="1:34" s="12" customFormat="1" ht="30" hidden="1" customHeight="1" x14ac:dyDescent="0.2">
      <c r="A237" s="30" t="s">
        <v>78</v>
      </c>
      <c r="B237" s="59" t="e">
        <f>B236/B235*10</f>
        <v>#DIV/0!</v>
      </c>
      <c r="C237" s="59" t="e">
        <f>C236/C235*10</f>
        <v>#DIV/0!</v>
      </c>
      <c r="D237" s="15" t="e">
        <f t="shared" si="72"/>
        <v>#DIV/0!</v>
      </c>
      <c r="E237" s="15"/>
      <c r="F237" s="36"/>
      <c r="G237" s="57"/>
      <c r="H237" s="57"/>
      <c r="I237" s="57"/>
      <c r="J237" s="57"/>
      <c r="K237" s="57"/>
      <c r="L237" s="57"/>
      <c r="M237" s="57"/>
      <c r="N237" s="57" t="e">
        <f>N236/N235*10</f>
        <v>#DIV/0!</v>
      </c>
      <c r="O237" s="57"/>
      <c r="P237" s="57"/>
      <c r="Q237" s="57"/>
      <c r="R237" s="57"/>
      <c r="S237" s="57"/>
      <c r="T237" s="57"/>
      <c r="U237" s="57" t="e">
        <f>U236/U235*10</f>
        <v>#DIV/0!</v>
      </c>
      <c r="V237" s="57" t="e">
        <f>V236/V235*10</f>
        <v>#DIV/0!</v>
      </c>
      <c r="W237" s="36"/>
      <c r="X237" s="57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</row>
    <row r="238" spans="1:34" s="12" customFormat="1" ht="30" hidden="1" customHeight="1" x14ac:dyDescent="0.2">
      <c r="A238" s="54" t="s">
        <v>93</v>
      </c>
      <c r="B238" s="25"/>
      <c r="C238" s="25">
        <f>SUM(F238:AH238)</f>
        <v>0</v>
      </c>
      <c r="D238" s="15" t="e">
        <f t="shared" si="72"/>
        <v>#DIV/0!</v>
      </c>
      <c r="E238" s="1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</row>
    <row r="239" spans="1:34" s="12" customFormat="1" ht="30" hidden="1" customHeight="1" x14ac:dyDescent="0.2">
      <c r="A239" s="30" t="s">
        <v>94</v>
      </c>
      <c r="B239" s="25"/>
      <c r="C239" s="25">
        <f>SUM(F239:AH239)</f>
        <v>0</v>
      </c>
      <c r="D239" s="15" t="e">
        <f t="shared" si="72"/>
        <v>#DIV/0!</v>
      </c>
      <c r="E239" s="15"/>
      <c r="F239" s="35"/>
      <c r="G239" s="33"/>
      <c r="H239" s="57"/>
      <c r="I239" s="24"/>
      <c r="J239" s="24"/>
      <c r="K239" s="24"/>
      <c r="L239" s="24"/>
      <c r="M239" s="36"/>
      <c r="N239" s="36"/>
      <c r="O239" s="33"/>
      <c r="P239" s="33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3"/>
    </row>
    <row r="240" spans="1:34" s="12" customFormat="1" ht="30" hidden="1" customHeight="1" x14ac:dyDescent="0.2">
      <c r="A240" s="30" t="s">
        <v>78</v>
      </c>
      <c r="B240" s="52" t="e">
        <f>B239/B238*10</f>
        <v>#DIV/0!</v>
      </c>
      <c r="C240" s="52" t="e">
        <f>C239/C238*10</f>
        <v>#DIV/0!</v>
      </c>
      <c r="D240" s="15" t="e">
        <f t="shared" si="72"/>
        <v>#DIV/0!</v>
      </c>
      <c r="E240" s="15"/>
      <c r="F240" s="53" t="e">
        <f>F239/F238*10</f>
        <v>#DIV/0!</v>
      </c>
      <c r="G240" s="53"/>
      <c r="H240" s="53"/>
      <c r="I240" s="53" t="e">
        <f t="shared" ref="I240:N240" si="75">I239/I238*10</f>
        <v>#DIV/0!</v>
      </c>
      <c r="J240" s="53" t="e">
        <f t="shared" si="75"/>
        <v>#DIV/0!</v>
      </c>
      <c r="K240" s="53" t="e">
        <f t="shared" si="75"/>
        <v>#DIV/0!</v>
      </c>
      <c r="L240" s="53" t="e">
        <f t="shared" si="75"/>
        <v>#DIV/0!</v>
      </c>
      <c r="M240" s="53" t="e">
        <f t="shared" si="75"/>
        <v>#DIV/0!</v>
      </c>
      <c r="N240" s="53" t="e">
        <f t="shared" si="75"/>
        <v>#DIV/0!</v>
      </c>
      <c r="O240" s="24"/>
      <c r="P240" s="24"/>
      <c r="Q240" s="53" t="e">
        <f>Q239/Q238*10</f>
        <v>#DIV/0!</v>
      </c>
      <c r="R240" s="53" t="e">
        <f>R239/R238*10</f>
        <v>#DIV/0!</v>
      </c>
      <c r="S240" s="53"/>
      <c r="T240" s="53" t="e">
        <f t="shared" ref="T240:Y240" si="76">T239/T238*10</f>
        <v>#DIV/0!</v>
      </c>
      <c r="U240" s="53" t="e">
        <f t="shared" si="76"/>
        <v>#DIV/0!</v>
      </c>
      <c r="V240" s="53" t="e">
        <f t="shared" si="76"/>
        <v>#DIV/0!</v>
      </c>
      <c r="W240" s="53" t="e">
        <f t="shared" si="76"/>
        <v>#DIV/0!</v>
      </c>
      <c r="X240" s="53" t="e">
        <f t="shared" si="76"/>
        <v>#DIV/0!</v>
      </c>
      <c r="Y240" s="53" t="e">
        <f t="shared" si="76"/>
        <v>#DIV/0!</v>
      </c>
      <c r="Z240" s="53"/>
      <c r="AA240" s="53"/>
      <c r="AB240" s="53"/>
      <c r="AC240" s="53"/>
      <c r="AD240" s="53"/>
      <c r="AE240" s="53"/>
      <c r="AF240" s="53"/>
      <c r="AG240" s="53"/>
      <c r="AH240" s="24"/>
    </row>
    <row r="241" spans="1:34" s="12" customFormat="1" ht="30" hidden="1" customHeight="1" x14ac:dyDescent="0.2">
      <c r="A241" s="54" t="s">
        <v>167</v>
      </c>
      <c r="B241" s="25"/>
      <c r="C241" s="25">
        <f>SUM(F241:AH241)</f>
        <v>0</v>
      </c>
      <c r="D241" s="15"/>
      <c r="E241" s="1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</row>
    <row r="242" spans="1:34" s="12" customFormat="1" ht="30" hidden="1" customHeight="1" x14ac:dyDescent="0.2">
      <c r="A242" s="30" t="s">
        <v>168</v>
      </c>
      <c r="B242" s="25"/>
      <c r="C242" s="25">
        <f>SUM(F242:AH242)</f>
        <v>0</v>
      </c>
      <c r="D242" s="15"/>
      <c r="E242" s="15"/>
      <c r="F242" s="35"/>
      <c r="G242" s="33"/>
      <c r="H242" s="57"/>
      <c r="I242" s="24"/>
      <c r="J242" s="24"/>
      <c r="K242" s="24"/>
      <c r="L242" s="24"/>
      <c r="M242" s="36"/>
      <c r="N242" s="36"/>
      <c r="O242" s="24"/>
      <c r="P242" s="33"/>
      <c r="Q242" s="33"/>
      <c r="R242" s="36"/>
      <c r="S242" s="36"/>
      <c r="T242" s="36"/>
      <c r="U242" s="33"/>
      <c r="V242" s="33"/>
      <c r="W242" s="36"/>
      <c r="X242" s="33"/>
      <c r="Y242" s="36"/>
      <c r="Z242" s="36"/>
      <c r="AA242" s="36"/>
      <c r="AB242" s="36"/>
      <c r="AC242" s="36"/>
      <c r="AD242" s="36"/>
      <c r="AE242" s="36"/>
      <c r="AF242" s="36"/>
      <c r="AG242" s="36"/>
      <c r="AH242" s="33"/>
    </row>
    <row r="243" spans="1:34" s="12" customFormat="1" ht="30" hidden="1" customHeight="1" x14ac:dyDescent="0.2">
      <c r="A243" s="30" t="s">
        <v>78</v>
      </c>
      <c r="B243" s="52"/>
      <c r="C243" s="52" t="e">
        <f>C242/C241*10</f>
        <v>#DIV/0!</v>
      </c>
      <c r="D243" s="15"/>
      <c r="E243" s="15"/>
      <c r="F243" s="53"/>
      <c r="G243" s="53"/>
      <c r="H243" s="53"/>
      <c r="I243" s="53" t="e">
        <f>I242/I241*10</f>
        <v>#DIV/0!</v>
      </c>
      <c r="J243" s="53" t="e">
        <f>J242/J241*10</f>
        <v>#DIV/0!</v>
      </c>
      <c r="K243" s="53" t="e">
        <f>K242/K241*10</f>
        <v>#DIV/0!</v>
      </c>
      <c r="L243" s="53" t="e">
        <f>L242/L241*10</f>
        <v>#DIV/0!</v>
      </c>
      <c r="M243" s="53"/>
      <c r="N243" s="53" t="e">
        <f>N242/N241*10</f>
        <v>#DIV/0!</v>
      </c>
      <c r="O243" s="53"/>
      <c r="P243" s="24"/>
      <c r="Q243" s="24"/>
      <c r="R243" s="53" t="e">
        <f>R242/R241*10</f>
        <v>#DIV/0!</v>
      </c>
      <c r="S243" s="53" t="e">
        <f>S242/S241*10</f>
        <v>#DIV/0!</v>
      </c>
      <c r="T243" s="53"/>
      <c r="U243" s="24"/>
      <c r="V243" s="24"/>
      <c r="W243" s="53" t="e">
        <f>W242/W241*10</f>
        <v>#DIV/0!</v>
      </c>
      <c r="X243" s="53"/>
      <c r="Y243" s="53" t="e">
        <f>Y242/Y241*10</f>
        <v>#DIV/0!</v>
      </c>
      <c r="Z243" s="53"/>
      <c r="AA243" s="53"/>
      <c r="AB243" s="53"/>
      <c r="AC243" s="53"/>
      <c r="AD243" s="53"/>
      <c r="AE243" s="53"/>
      <c r="AF243" s="53"/>
      <c r="AG243" s="53"/>
      <c r="AH243" s="24"/>
    </row>
    <row r="244" spans="1:34" s="12" customFormat="1" ht="30" hidden="1" customHeight="1" x14ac:dyDescent="0.2">
      <c r="A244" s="54" t="s">
        <v>163</v>
      </c>
      <c r="B244" s="25">
        <v>75</v>
      </c>
      <c r="C244" s="25">
        <f>SUM(F244:AH244)</f>
        <v>165</v>
      </c>
      <c r="D244" s="15">
        <f t="shared" ref="D244:D249" si="77">C244/B244</f>
        <v>2.2000000000000002</v>
      </c>
      <c r="E244" s="1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>
        <v>50</v>
      </c>
      <c r="S244" s="35"/>
      <c r="T244" s="35"/>
      <c r="U244" s="35">
        <v>115</v>
      </c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</row>
    <row r="245" spans="1:34" s="12" customFormat="1" ht="30" hidden="1" customHeight="1" x14ac:dyDescent="0.2">
      <c r="A245" s="30" t="s">
        <v>164</v>
      </c>
      <c r="B245" s="25">
        <v>83</v>
      </c>
      <c r="C245" s="25">
        <f>SUM(F245:AH245)</f>
        <v>104</v>
      </c>
      <c r="D245" s="15">
        <f t="shared" si="77"/>
        <v>1.2530120481927711</v>
      </c>
      <c r="E245" s="15"/>
      <c r="F245" s="35"/>
      <c r="G245" s="33"/>
      <c r="H245" s="57"/>
      <c r="I245" s="33"/>
      <c r="J245" s="33"/>
      <c r="K245" s="33"/>
      <c r="L245" s="36"/>
      <c r="M245" s="36"/>
      <c r="N245" s="36"/>
      <c r="O245" s="33"/>
      <c r="P245" s="33"/>
      <c r="Q245" s="33"/>
      <c r="R245" s="36">
        <v>20</v>
      </c>
      <c r="S245" s="36"/>
      <c r="T245" s="36"/>
      <c r="U245" s="36">
        <v>84</v>
      </c>
      <c r="V245" s="33"/>
      <c r="W245" s="36"/>
      <c r="X245" s="33"/>
      <c r="Y245" s="36"/>
      <c r="Z245" s="36"/>
      <c r="AA245" s="36"/>
      <c r="AB245" s="36"/>
      <c r="AC245" s="36"/>
      <c r="AD245" s="36"/>
      <c r="AE245" s="36"/>
      <c r="AF245" s="36"/>
      <c r="AG245" s="36"/>
      <c r="AH245" s="33"/>
    </row>
    <row r="246" spans="1:34" s="12" customFormat="1" ht="30" hidden="1" customHeight="1" x14ac:dyDescent="0.2">
      <c r="A246" s="30" t="s">
        <v>78</v>
      </c>
      <c r="B246" s="52">
        <f>B245/B244*10</f>
        <v>11.066666666666666</v>
      </c>
      <c r="C246" s="52">
        <f>C245/C244*10</f>
        <v>6.3030303030303028</v>
      </c>
      <c r="D246" s="15">
        <f t="shared" si="77"/>
        <v>0.56955093099671417</v>
      </c>
      <c r="E246" s="15"/>
      <c r="F246" s="53"/>
      <c r="G246" s="53"/>
      <c r="H246" s="53"/>
      <c r="I246" s="24"/>
      <c r="J246" s="24"/>
      <c r="K246" s="24"/>
      <c r="L246" s="53"/>
      <c r="M246" s="53"/>
      <c r="N246" s="53"/>
      <c r="O246" s="24"/>
      <c r="P246" s="24"/>
      <c r="Q246" s="24"/>
      <c r="R246" s="53">
        <f>R245/R244*10</f>
        <v>4</v>
      </c>
      <c r="S246" s="53"/>
      <c r="T246" s="53"/>
      <c r="U246" s="53">
        <f>U245/U244*10</f>
        <v>7.304347826086957</v>
      </c>
      <c r="V246" s="24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24"/>
    </row>
    <row r="247" spans="1:34" s="12" customFormat="1" ht="30" hidden="1" customHeight="1" outlineLevel="1" x14ac:dyDescent="0.2">
      <c r="A247" s="54" t="s">
        <v>95</v>
      </c>
      <c r="B247" s="25"/>
      <c r="C247" s="25">
        <f>SUM(F247:AH247)</f>
        <v>0</v>
      </c>
      <c r="D247" s="15" t="e">
        <f t="shared" si="77"/>
        <v>#DIV/0!</v>
      </c>
      <c r="E247" s="1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</row>
    <row r="248" spans="1:34" s="12" customFormat="1" ht="30" hidden="1" customHeight="1" outlineLevel="1" x14ac:dyDescent="0.2">
      <c r="A248" s="30" t="s">
        <v>96</v>
      </c>
      <c r="B248" s="25"/>
      <c r="C248" s="25">
        <f>SUM(F248:AH248)</f>
        <v>0</v>
      </c>
      <c r="D248" s="15" t="e">
        <f t="shared" si="77"/>
        <v>#DIV/0!</v>
      </c>
      <c r="E248" s="1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</row>
    <row r="249" spans="1:34" s="12" customFormat="1" ht="30" hidden="1" customHeight="1" x14ac:dyDescent="0.2">
      <c r="A249" s="30" t="s">
        <v>78</v>
      </c>
      <c r="B249" s="59" t="e">
        <f>B248/B247*10</f>
        <v>#DIV/0!</v>
      </c>
      <c r="C249" s="59" t="e">
        <f>C248/C247*10</f>
        <v>#DIV/0!</v>
      </c>
      <c r="D249" s="15" t="e">
        <f t="shared" si="77"/>
        <v>#DIV/0!</v>
      </c>
      <c r="E249" s="15"/>
      <c r="F249" s="57"/>
      <c r="G249" s="57"/>
      <c r="H249" s="57" t="e">
        <f>H248/H247*10</f>
        <v>#DIV/0!</v>
      </c>
      <c r="I249" s="57"/>
      <c r="J249" s="57"/>
      <c r="K249" s="57"/>
      <c r="L249" s="57"/>
      <c r="M249" s="57" t="e">
        <f>M248/M247*10</f>
        <v>#DIV/0!</v>
      </c>
      <c r="N249" s="57"/>
      <c r="O249" s="57"/>
      <c r="P249" s="57"/>
      <c r="Q249" s="57"/>
      <c r="R249" s="57"/>
      <c r="S249" s="57"/>
      <c r="T249" s="57"/>
      <c r="U249" s="57"/>
      <c r="V249" s="57" t="e">
        <f>V248/V247*10</f>
        <v>#DIV/0!</v>
      </c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</row>
    <row r="250" spans="1:34" s="12" customFormat="1" ht="30" hidden="1" customHeight="1" outlineLevel="1" x14ac:dyDescent="0.2">
      <c r="A250" s="54" t="s">
        <v>97</v>
      </c>
      <c r="B250" s="25"/>
      <c r="C250" s="25">
        <f>SUM(F250:AH250)</f>
        <v>0</v>
      </c>
      <c r="D250" s="15"/>
      <c r="E250" s="1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</row>
    <row r="251" spans="1:34" s="12" customFormat="1" ht="30" hidden="1" customHeight="1" outlineLevel="1" x14ac:dyDescent="0.2">
      <c r="A251" s="30" t="s">
        <v>98</v>
      </c>
      <c r="B251" s="25"/>
      <c r="C251" s="25">
        <f>SUM(F251:AH251)</f>
        <v>0</v>
      </c>
      <c r="D251" s="15"/>
      <c r="E251" s="1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</row>
    <row r="252" spans="1:34" s="12" customFormat="1" ht="30" hidden="1" customHeight="1" x14ac:dyDescent="0.2">
      <c r="A252" s="30" t="s">
        <v>78</v>
      </c>
      <c r="B252" s="59" t="e">
        <f>B251/B250*10</f>
        <v>#DIV/0!</v>
      </c>
      <c r="C252" s="59" t="e">
        <f>C251/C250*10</f>
        <v>#DIV/0!</v>
      </c>
      <c r="D252" s="15" t="e">
        <f>C252/B252</f>
        <v>#DIV/0!</v>
      </c>
      <c r="E252" s="15"/>
      <c r="F252" s="59"/>
      <c r="G252" s="59"/>
      <c r="H252" s="57" t="e">
        <f>H251/H250*10</f>
        <v>#DIV/0!</v>
      </c>
      <c r="I252" s="59"/>
      <c r="J252" s="59"/>
      <c r="K252" s="57" t="e">
        <f>K251/K250*10</f>
        <v>#DIV/0!</v>
      </c>
      <c r="L252" s="57" t="e">
        <f>L251/L250*10</f>
        <v>#DIV/0!</v>
      </c>
      <c r="M252" s="57" t="e">
        <f>M251/M250*10</f>
        <v>#DIV/0!</v>
      </c>
      <c r="N252" s="57"/>
      <c r="O252" s="57"/>
      <c r="P252" s="57"/>
      <c r="Q252" s="57"/>
      <c r="R252" s="57"/>
      <c r="S252" s="57" t="e">
        <f>S251/S250*10</f>
        <v>#DIV/0!</v>
      </c>
      <c r="T252" s="57"/>
      <c r="U252" s="57"/>
      <c r="V252" s="57" t="e">
        <f>V251/V250*10</f>
        <v>#DIV/0!</v>
      </c>
      <c r="W252" s="57"/>
      <c r="X252" s="57"/>
      <c r="Y252" s="57" t="e">
        <f>Y251/Y250*10</f>
        <v>#DIV/0!</v>
      </c>
      <c r="Z252" s="57"/>
      <c r="AA252" s="57"/>
      <c r="AB252" s="57"/>
      <c r="AC252" s="57"/>
      <c r="AD252" s="57"/>
      <c r="AE252" s="57"/>
      <c r="AF252" s="57"/>
      <c r="AG252" s="57"/>
      <c r="AH252" s="57"/>
    </row>
    <row r="253" spans="1:34" s="12" customFormat="1" ht="30" hidden="1" customHeight="1" x14ac:dyDescent="0.2">
      <c r="A253" s="54" t="s">
        <v>99</v>
      </c>
      <c r="B253" s="21"/>
      <c r="C253" s="25">
        <f>SUM(F253:AH253)</f>
        <v>0</v>
      </c>
      <c r="D253" s="15" t="e">
        <f>C253/B253</f>
        <v>#DIV/0!</v>
      </c>
      <c r="E253" s="1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56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</row>
    <row r="254" spans="1:34" s="12" customFormat="1" ht="30" hidden="1" customHeight="1" x14ac:dyDescent="0.2">
      <c r="A254" s="54" t="s">
        <v>100</v>
      </c>
      <c r="B254" s="21"/>
      <c r="C254" s="25"/>
      <c r="D254" s="15" t="e">
        <f>C254/B254</f>
        <v>#DIV/0!</v>
      </c>
      <c r="E254" s="1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</row>
    <row r="255" spans="1:34" s="12" customFormat="1" ht="30" hidden="1" customHeight="1" x14ac:dyDescent="0.2">
      <c r="A255" s="54" t="s">
        <v>101</v>
      </c>
      <c r="B255" s="21"/>
      <c r="C255" s="25"/>
      <c r="D255" s="15" t="e">
        <f>C255/B255</f>
        <v>#DIV/0!</v>
      </c>
      <c r="E255" s="1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</row>
    <row r="256" spans="1:34" s="49" customFormat="1" ht="30" hidden="1" customHeight="1" x14ac:dyDescent="0.2">
      <c r="A256" s="30" t="s">
        <v>102</v>
      </c>
      <c r="B256" s="21"/>
      <c r="C256" s="25">
        <f>SUM(F256:AH256)</f>
        <v>0</v>
      </c>
      <c r="D256" s="15" t="e">
        <f>C256/B256</f>
        <v>#DIV/0!</v>
      </c>
      <c r="E256" s="15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</row>
    <row r="257" spans="1:34" s="49" customFormat="1" ht="30" hidden="1" customHeight="1" x14ac:dyDescent="0.2">
      <c r="A257" s="13" t="s">
        <v>103</v>
      </c>
      <c r="B257" s="82"/>
      <c r="C257" s="82" t="e">
        <f>C256/C259</f>
        <v>#DIV/0!</v>
      </c>
      <c r="D257" s="9"/>
      <c r="E257" s="9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</row>
    <row r="258" spans="1:34" s="12" customFormat="1" ht="30" hidden="1" customHeight="1" x14ac:dyDescent="0.2">
      <c r="A258" s="30" t="s">
        <v>104</v>
      </c>
      <c r="B258" s="21"/>
      <c r="C258" s="25">
        <f>SUM(F258:AH258)</f>
        <v>0</v>
      </c>
      <c r="D258" s="15" t="e">
        <f>C258/B258</f>
        <v>#DIV/0!</v>
      </c>
      <c r="E258" s="15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s="12" customFormat="1" ht="30" hidden="1" customHeight="1" outlineLevel="1" x14ac:dyDescent="0.2">
      <c r="A259" s="30" t="s">
        <v>105</v>
      </c>
      <c r="B259" s="21"/>
      <c r="C259" s="21"/>
      <c r="D259" s="15"/>
      <c r="E259" s="15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s="12" customFormat="1" ht="30" hidden="1" customHeight="1" outlineLevel="1" x14ac:dyDescent="0.2">
      <c r="A260" s="30" t="s">
        <v>106</v>
      </c>
      <c r="B260" s="21"/>
      <c r="C260" s="25">
        <f>SUM(F260:AH260)</f>
        <v>0</v>
      </c>
      <c r="D260" s="15" t="e">
        <f>C260/B260</f>
        <v>#DIV/0!</v>
      </c>
      <c r="E260" s="15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</row>
    <row r="261" spans="1:34" s="12" customFormat="1" ht="30" hidden="1" customHeight="1" x14ac:dyDescent="0.2">
      <c r="A261" s="13" t="s">
        <v>31</v>
      </c>
      <c r="B261" s="83" t="e">
        <f>B260/B259</f>
        <v>#DIV/0!</v>
      </c>
      <c r="C261" s="83" t="e">
        <f>C260/C259</f>
        <v>#DIV/0!</v>
      </c>
      <c r="D261" s="15"/>
      <c r="E261" s="15"/>
      <c r="F261" s="16" t="e">
        <f>F260/F259</f>
        <v>#DIV/0!</v>
      </c>
      <c r="G261" s="16" t="e">
        <f t="shared" ref="G261:AH261" si="78">G260/G259</f>
        <v>#DIV/0!</v>
      </c>
      <c r="H261" s="16" t="e">
        <f t="shared" si="78"/>
        <v>#DIV/0!</v>
      </c>
      <c r="I261" s="16" t="e">
        <f t="shared" si="78"/>
        <v>#DIV/0!</v>
      </c>
      <c r="J261" s="16" t="e">
        <f t="shared" si="78"/>
        <v>#DIV/0!</v>
      </c>
      <c r="K261" s="16" t="e">
        <f t="shared" si="78"/>
        <v>#DIV/0!</v>
      </c>
      <c r="L261" s="16" t="e">
        <f t="shared" si="78"/>
        <v>#DIV/0!</v>
      </c>
      <c r="M261" s="16" t="e">
        <f t="shared" si="78"/>
        <v>#DIV/0!</v>
      </c>
      <c r="N261" s="16" t="e">
        <f t="shared" si="78"/>
        <v>#DIV/0!</v>
      </c>
      <c r="O261" s="16" t="e">
        <f t="shared" si="78"/>
        <v>#DIV/0!</v>
      </c>
      <c r="P261" s="16" t="e">
        <f t="shared" si="78"/>
        <v>#DIV/0!</v>
      </c>
      <c r="Q261" s="16" t="e">
        <f t="shared" si="78"/>
        <v>#DIV/0!</v>
      </c>
      <c r="R261" s="16" t="e">
        <f t="shared" si="78"/>
        <v>#DIV/0!</v>
      </c>
      <c r="S261" s="16" t="e">
        <f t="shared" si="78"/>
        <v>#DIV/0!</v>
      </c>
      <c r="T261" s="16" t="e">
        <f t="shared" si="78"/>
        <v>#DIV/0!</v>
      </c>
      <c r="U261" s="16" t="e">
        <f t="shared" si="78"/>
        <v>#DIV/0!</v>
      </c>
      <c r="V261" s="16" t="e">
        <f t="shared" si="78"/>
        <v>#DIV/0!</v>
      </c>
      <c r="W261" s="16" t="e">
        <f t="shared" si="78"/>
        <v>#DIV/0!</v>
      </c>
      <c r="X261" s="16" t="e">
        <f t="shared" si="78"/>
        <v>#DIV/0!</v>
      </c>
      <c r="Y261" s="16" t="e">
        <f t="shared" si="78"/>
        <v>#DIV/0!</v>
      </c>
      <c r="Z261" s="16"/>
      <c r="AA261" s="16"/>
      <c r="AB261" s="16"/>
      <c r="AC261" s="16"/>
      <c r="AD261" s="16"/>
      <c r="AE261" s="16"/>
      <c r="AF261" s="16"/>
      <c r="AG261" s="16"/>
      <c r="AH261" s="16" t="e">
        <f t="shared" si="78"/>
        <v>#DIV/0!</v>
      </c>
    </row>
    <row r="262" spans="1:34" s="12" customFormat="1" ht="30" hidden="1" customHeight="1" x14ac:dyDescent="0.2">
      <c r="A262" s="11" t="s">
        <v>107</v>
      </c>
      <c r="B262" s="24"/>
      <c r="C262" s="24">
        <f>SUM(F262:AH262)</f>
        <v>0</v>
      </c>
      <c r="D262" s="15" t="e">
        <f t="shared" ref="D262:D270" si="79">C262/B262</f>
        <v>#DIV/0!</v>
      </c>
      <c r="E262" s="15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s="12" customFormat="1" ht="30" hidden="1" customHeight="1" x14ac:dyDescent="0.2">
      <c r="A263" s="11" t="s">
        <v>108</v>
      </c>
      <c r="B263" s="24"/>
      <c r="C263" s="24">
        <f>SUM(F263:AH263)</f>
        <v>0</v>
      </c>
      <c r="D263" s="15" t="e">
        <f t="shared" si="79"/>
        <v>#DIV/0!</v>
      </c>
      <c r="E263" s="15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s="12" customFormat="1" ht="30" hidden="1" customHeight="1" x14ac:dyDescent="0.2">
      <c r="A264" s="30" t="s">
        <v>131</v>
      </c>
      <c r="B264" s="21"/>
      <c r="C264" s="25">
        <f>SUM(F264:AH264)</f>
        <v>0</v>
      </c>
      <c r="D264" s="15" t="e">
        <f t="shared" si="79"/>
        <v>#DIV/0!</v>
      </c>
      <c r="E264" s="15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</row>
    <row r="265" spans="1:34" s="49" customFormat="1" ht="30" hidden="1" customHeight="1" outlineLevel="1" x14ac:dyDescent="0.2">
      <c r="A265" s="11" t="s">
        <v>153</v>
      </c>
      <c r="B265" s="25"/>
      <c r="C265" s="25">
        <f>SUM(F265:AH265)</f>
        <v>101088</v>
      </c>
      <c r="D265" s="15" t="e">
        <f t="shared" si="79"/>
        <v>#DIV/0!</v>
      </c>
      <c r="E265" s="15"/>
      <c r="F265" s="29">
        <v>1366</v>
      </c>
      <c r="G265" s="29">
        <v>2847</v>
      </c>
      <c r="H265" s="29">
        <v>5196</v>
      </c>
      <c r="I265" s="29">
        <v>6543</v>
      </c>
      <c r="J265" s="29">
        <v>7357</v>
      </c>
      <c r="K265" s="29">
        <v>5788</v>
      </c>
      <c r="L265" s="29">
        <v>3545</v>
      </c>
      <c r="M265" s="29">
        <v>5170</v>
      </c>
      <c r="N265" s="29">
        <v>3029</v>
      </c>
      <c r="O265" s="29">
        <v>3517</v>
      </c>
      <c r="P265" s="29">
        <v>3888</v>
      </c>
      <c r="Q265" s="29">
        <v>6744</v>
      </c>
      <c r="R265" s="29">
        <v>6037</v>
      </c>
      <c r="S265" s="29">
        <v>3845</v>
      </c>
      <c r="T265" s="29">
        <v>3946</v>
      </c>
      <c r="U265" s="29">
        <v>5043</v>
      </c>
      <c r="V265" s="29">
        <v>2005</v>
      </c>
      <c r="W265" s="29">
        <v>1351</v>
      </c>
      <c r="X265" s="29">
        <v>8708</v>
      </c>
      <c r="Y265" s="29">
        <v>9901</v>
      </c>
      <c r="Z265" s="29"/>
      <c r="AA265" s="29"/>
      <c r="AB265" s="29"/>
      <c r="AC265" s="29"/>
      <c r="AD265" s="29"/>
      <c r="AE265" s="29"/>
      <c r="AF265" s="29"/>
      <c r="AG265" s="29"/>
      <c r="AH265" s="29">
        <v>5262</v>
      </c>
    </row>
    <row r="266" spans="1:34" s="62" customFormat="1" ht="30" hidden="1" customHeight="1" outlineLevel="1" x14ac:dyDescent="0.2">
      <c r="A266" s="30" t="s">
        <v>109</v>
      </c>
      <c r="B266" s="25"/>
      <c r="C266" s="25">
        <f>SUM(F266:AH266)</f>
        <v>99561</v>
      </c>
      <c r="D266" s="15" t="e">
        <f t="shared" si="79"/>
        <v>#DIV/0!</v>
      </c>
      <c r="E266" s="15"/>
      <c r="F266" s="35">
        <v>1366</v>
      </c>
      <c r="G266" s="35">
        <v>2847</v>
      </c>
      <c r="H266" s="35">
        <v>5196</v>
      </c>
      <c r="I266" s="35">
        <v>6543</v>
      </c>
      <c r="J266" s="35">
        <v>7250</v>
      </c>
      <c r="K266" s="35">
        <v>5539</v>
      </c>
      <c r="L266" s="35">
        <v>3467</v>
      </c>
      <c r="M266" s="35">
        <v>5170</v>
      </c>
      <c r="N266" s="35">
        <v>3029</v>
      </c>
      <c r="O266" s="35">
        <v>3517</v>
      </c>
      <c r="P266" s="35">
        <v>3752</v>
      </c>
      <c r="Q266" s="35">
        <v>6565</v>
      </c>
      <c r="R266" s="35">
        <v>6037</v>
      </c>
      <c r="S266" s="35">
        <v>3845</v>
      </c>
      <c r="T266" s="35">
        <v>3946</v>
      </c>
      <c r="U266" s="35">
        <v>5043</v>
      </c>
      <c r="V266" s="35">
        <v>1980</v>
      </c>
      <c r="W266" s="35">
        <v>1351</v>
      </c>
      <c r="X266" s="35">
        <v>8708</v>
      </c>
      <c r="Y266" s="35">
        <v>9350</v>
      </c>
      <c r="Z266" s="35"/>
      <c r="AA266" s="35"/>
      <c r="AB266" s="35"/>
      <c r="AC266" s="35"/>
      <c r="AD266" s="35"/>
      <c r="AE266" s="35"/>
      <c r="AF266" s="35"/>
      <c r="AG266" s="35"/>
      <c r="AH266" s="35">
        <v>5060</v>
      </c>
    </row>
    <row r="267" spans="1:34" s="49" customFormat="1" ht="30" hidden="1" customHeight="1" x14ac:dyDescent="0.2">
      <c r="A267" s="11" t="s">
        <v>110</v>
      </c>
      <c r="B267" s="51"/>
      <c r="C267" s="51">
        <f>C266/C265</f>
        <v>0.98489434947768284</v>
      </c>
      <c r="D267" s="15" t="e">
        <f t="shared" si="79"/>
        <v>#DIV/0!</v>
      </c>
      <c r="E267" s="15"/>
      <c r="F267" s="69">
        <f t="shared" ref="F267:AH267" si="80">F266/F265</f>
        <v>1</v>
      </c>
      <c r="G267" s="69">
        <f t="shared" si="80"/>
        <v>1</v>
      </c>
      <c r="H267" s="69">
        <f t="shared" si="80"/>
        <v>1</v>
      </c>
      <c r="I267" s="69">
        <f t="shared" si="80"/>
        <v>1</v>
      </c>
      <c r="J267" s="69">
        <f t="shared" si="80"/>
        <v>0.98545602827239365</v>
      </c>
      <c r="K267" s="69">
        <f t="shared" si="80"/>
        <v>0.95697995853489981</v>
      </c>
      <c r="L267" s="69">
        <f t="shared" si="80"/>
        <v>0.97799717912552886</v>
      </c>
      <c r="M267" s="69">
        <f t="shared" si="80"/>
        <v>1</v>
      </c>
      <c r="N267" s="69">
        <f t="shared" si="80"/>
        <v>1</v>
      </c>
      <c r="O267" s="69">
        <f t="shared" si="80"/>
        <v>1</v>
      </c>
      <c r="P267" s="69">
        <f t="shared" si="80"/>
        <v>0.96502057613168724</v>
      </c>
      <c r="Q267" s="69">
        <f t="shared" si="80"/>
        <v>0.9734578884934757</v>
      </c>
      <c r="R267" s="69">
        <f t="shared" si="80"/>
        <v>1</v>
      </c>
      <c r="S267" s="69">
        <f t="shared" si="80"/>
        <v>1</v>
      </c>
      <c r="T267" s="69">
        <f t="shared" si="80"/>
        <v>1</v>
      </c>
      <c r="U267" s="69">
        <f t="shared" si="80"/>
        <v>1</v>
      </c>
      <c r="V267" s="69">
        <f t="shared" si="80"/>
        <v>0.98753117206982544</v>
      </c>
      <c r="W267" s="69">
        <f t="shared" si="80"/>
        <v>1</v>
      </c>
      <c r="X267" s="69">
        <f t="shared" si="80"/>
        <v>1</v>
      </c>
      <c r="Y267" s="69">
        <f t="shared" si="80"/>
        <v>0.9443490556509444</v>
      </c>
      <c r="Z267" s="69"/>
      <c r="AA267" s="69"/>
      <c r="AB267" s="69"/>
      <c r="AC267" s="69"/>
      <c r="AD267" s="69"/>
      <c r="AE267" s="69"/>
      <c r="AF267" s="69"/>
      <c r="AG267" s="69"/>
      <c r="AH267" s="69">
        <f t="shared" si="80"/>
        <v>0.9616115545419992</v>
      </c>
    </row>
    <row r="268" spans="1:34" s="49" customFormat="1" ht="30" hidden="1" customHeight="1" outlineLevel="1" x14ac:dyDescent="0.2">
      <c r="A268" s="11" t="s">
        <v>111</v>
      </c>
      <c r="B268" s="25"/>
      <c r="C268" s="25">
        <f>SUM(F268:AH268)</f>
        <v>0</v>
      </c>
      <c r="D268" s="15" t="e">
        <f t="shared" si="79"/>
        <v>#DIV/0!</v>
      </c>
      <c r="E268" s="15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</row>
    <row r="269" spans="1:34" s="62" customFormat="1" ht="30" hidden="1" customHeight="1" outlineLevel="1" x14ac:dyDescent="0.2">
      <c r="A269" s="30" t="s">
        <v>112</v>
      </c>
      <c r="B269" s="21"/>
      <c r="C269" s="25">
        <f>SUM(F269:AH269)</f>
        <v>15599</v>
      </c>
      <c r="D269" s="15" t="e">
        <f t="shared" si="79"/>
        <v>#DIV/0!</v>
      </c>
      <c r="E269" s="15"/>
      <c r="F269" s="48">
        <v>17</v>
      </c>
      <c r="G269" s="35">
        <v>360</v>
      </c>
      <c r="H269" s="35">
        <v>2381</v>
      </c>
      <c r="I269" s="35">
        <v>435</v>
      </c>
      <c r="J269" s="35">
        <v>387</v>
      </c>
      <c r="K269" s="35">
        <v>1130</v>
      </c>
      <c r="L269" s="35"/>
      <c r="M269" s="35">
        <v>1360</v>
      </c>
      <c r="N269" s="35">
        <v>202</v>
      </c>
      <c r="O269" s="35">
        <v>581</v>
      </c>
      <c r="P269" s="48">
        <v>217</v>
      </c>
      <c r="Q269" s="35">
        <v>663</v>
      </c>
      <c r="R269" s="35">
        <v>1813</v>
      </c>
      <c r="S269" s="35">
        <v>170</v>
      </c>
      <c r="T269" s="35">
        <v>630</v>
      </c>
      <c r="U269" s="35"/>
      <c r="V269" s="35">
        <v>110</v>
      </c>
      <c r="W269" s="35"/>
      <c r="X269" s="35">
        <v>1225</v>
      </c>
      <c r="Y269" s="35">
        <v>3778</v>
      </c>
      <c r="Z269" s="35"/>
      <c r="AA269" s="35"/>
      <c r="AB269" s="35"/>
      <c r="AC269" s="35"/>
      <c r="AD269" s="35"/>
      <c r="AE269" s="35"/>
      <c r="AF269" s="35"/>
      <c r="AG269" s="35"/>
      <c r="AH269" s="35">
        <v>140</v>
      </c>
    </row>
    <row r="270" spans="1:34" s="49" customFormat="1" ht="30" hidden="1" customHeight="1" x14ac:dyDescent="0.2">
      <c r="A270" s="11" t="s">
        <v>113</v>
      </c>
      <c r="B270" s="15"/>
      <c r="C270" s="15" t="e">
        <f>C269/C268</f>
        <v>#DIV/0!</v>
      </c>
      <c r="D270" s="15" t="e">
        <f t="shared" si="79"/>
        <v>#DIV/0!</v>
      </c>
      <c r="E270" s="15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</row>
    <row r="271" spans="1:34" s="49" customFormat="1" ht="30" hidden="1" customHeight="1" x14ac:dyDescent="0.2">
      <c r="A271" s="13" t="s">
        <v>114</v>
      </c>
      <c r="B271" s="21"/>
      <c r="C271" s="25"/>
      <c r="D271" s="25"/>
      <c r="E271" s="2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</row>
    <row r="272" spans="1:34" s="62" customFormat="1" ht="30" hidden="1" customHeight="1" outlineLevel="1" x14ac:dyDescent="0.2">
      <c r="A272" s="54" t="s">
        <v>115</v>
      </c>
      <c r="B272" s="21"/>
      <c r="C272" s="25">
        <f>SUM(F272:AH272)</f>
        <v>0</v>
      </c>
      <c r="D272" s="9" t="e">
        <f>C272/B272</f>
        <v>#DIV/0!</v>
      </c>
      <c r="E272" s="9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</row>
    <row r="273" spans="1:42" s="49" customFormat="1" ht="30" hidden="1" customHeight="1" outlineLevel="1" x14ac:dyDescent="0.2">
      <c r="A273" s="13" t="s">
        <v>116</v>
      </c>
      <c r="B273" s="21"/>
      <c r="C273" s="25">
        <f>SUM(F273:AH273)</f>
        <v>0</v>
      </c>
      <c r="D273" s="9" t="e">
        <f>C273/B273</f>
        <v>#DIV/0!</v>
      </c>
      <c r="E273" s="9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P273" s="49" t="s">
        <v>0</v>
      </c>
    </row>
    <row r="274" spans="1:42" s="49" customFormat="1" ht="30" hidden="1" customHeight="1" outlineLevel="1" x14ac:dyDescent="0.2">
      <c r="A274" s="13" t="s">
        <v>117</v>
      </c>
      <c r="B274" s="25">
        <f>B272*0.45</f>
        <v>0</v>
      </c>
      <c r="C274" s="25">
        <f>C272*0.45</f>
        <v>0</v>
      </c>
      <c r="D274" s="9" t="e">
        <f>C274/B274</f>
        <v>#DIV/0!</v>
      </c>
      <c r="E274" s="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</row>
    <row r="275" spans="1:42" s="49" customFormat="1" ht="30" hidden="1" customHeight="1" x14ac:dyDescent="0.2">
      <c r="A275" s="13" t="s">
        <v>118</v>
      </c>
      <c r="B275" s="51" t="e">
        <f>B272/B273</f>
        <v>#DIV/0!</v>
      </c>
      <c r="C275" s="51" t="e">
        <f>C272/C273</f>
        <v>#DIV/0!</v>
      </c>
      <c r="D275" s="9"/>
      <c r="E275" s="9"/>
      <c r="F275" s="69" t="e">
        <f t="shared" ref="F275:AH275" si="81">F272/F273</f>
        <v>#DIV/0!</v>
      </c>
      <c r="G275" s="69" t="e">
        <f t="shared" si="81"/>
        <v>#DIV/0!</v>
      </c>
      <c r="H275" s="69" t="e">
        <f t="shared" si="81"/>
        <v>#DIV/0!</v>
      </c>
      <c r="I275" s="69" t="e">
        <f t="shared" si="81"/>
        <v>#DIV/0!</v>
      </c>
      <c r="J275" s="69" t="e">
        <f t="shared" si="81"/>
        <v>#DIV/0!</v>
      </c>
      <c r="K275" s="69" t="e">
        <f t="shared" si="81"/>
        <v>#DIV/0!</v>
      </c>
      <c r="L275" s="69" t="e">
        <f t="shared" si="81"/>
        <v>#DIV/0!</v>
      </c>
      <c r="M275" s="69" t="e">
        <f t="shared" si="81"/>
        <v>#DIV/0!</v>
      </c>
      <c r="N275" s="69" t="e">
        <f t="shared" si="81"/>
        <v>#DIV/0!</v>
      </c>
      <c r="O275" s="69" t="e">
        <f t="shared" si="81"/>
        <v>#DIV/0!</v>
      </c>
      <c r="P275" s="69" t="e">
        <f t="shared" si="81"/>
        <v>#DIV/0!</v>
      </c>
      <c r="Q275" s="69" t="e">
        <f t="shared" si="81"/>
        <v>#DIV/0!</v>
      </c>
      <c r="R275" s="69" t="e">
        <f t="shared" si="81"/>
        <v>#DIV/0!</v>
      </c>
      <c r="S275" s="69" t="e">
        <f t="shared" si="81"/>
        <v>#DIV/0!</v>
      </c>
      <c r="T275" s="69" t="e">
        <f t="shared" si="81"/>
        <v>#DIV/0!</v>
      </c>
      <c r="U275" s="69" t="e">
        <f t="shared" si="81"/>
        <v>#DIV/0!</v>
      </c>
      <c r="V275" s="69" t="e">
        <f t="shared" si="81"/>
        <v>#DIV/0!</v>
      </c>
      <c r="W275" s="69" t="e">
        <f t="shared" si="81"/>
        <v>#DIV/0!</v>
      </c>
      <c r="X275" s="69" t="e">
        <f t="shared" si="81"/>
        <v>#DIV/0!</v>
      </c>
      <c r="Y275" s="69" t="e">
        <f t="shared" si="81"/>
        <v>#DIV/0!</v>
      </c>
      <c r="Z275" s="69"/>
      <c r="AA275" s="69"/>
      <c r="AB275" s="69"/>
      <c r="AC275" s="69"/>
      <c r="AD275" s="69"/>
      <c r="AE275" s="69"/>
      <c r="AF275" s="69"/>
      <c r="AG275" s="69"/>
      <c r="AH275" s="69" t="e">
        <f t="shared" si="81"/>
        <v>#DIV/0!</v>
      </c>
    </row>
    <row r="276" spans="1:42" s="62" customFormat="1" ht="30" hidden="1" customHeight="1" outlineLevel="1" x14ac:dyDescent="0.2">
      <c r="A276" s="54" t="s">
        <v>119</v>
      </c>
      <c r="B276" s="21"/>
      <c r="C276" s="25">
        <f>SUM(F276:AH276)</f>
        <v>0</v>
      </c>
      <c r="D276" s="9" t="e">
        <f>C276/B276</f>
        <v>#DIV/0!</v>
      </c>
      <c r="E276" s="9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spans="1:42" s="49" customFormat="1" ht="28.15" hidden="1" customHeight="1" outlineLevel="1" x14ac:dyDescent="0.2">
      <c r="A277" s="13" t="s">
        <v>116</v>
      </c>
      <c r="B277" s="21"/>
      <c r="C277" s="25">
        <f>SUM(F277:AH277)</f>
        <v>0</v>
      </c>
      <c r="D277" s="9" t="e">
        <f>C277/B277</f>
        <v>#DIV/0!</v>
      </c>
      <c r="E277" s="9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</row>
    <row r="278" spans="1:42" s="49" customFormat="1" ht="27" hidden="1" customHeight="1" outlineLevel="1" x14ac:dyDescent="0.2">
      <c r="A278" s="13" t="s">
        <v>117</v>
      </c>
      <c r="B278" s="25">
        <f>B276*0.3</f>
        <v>0</v>
      </c>
      <c r="C278" s="25">
        <f>C276*0.3</f>
        <v>0</v>
      </c>
      <c r="D278" s="9" t="e">
        <f>C278/B278</f>
        <v>#DIV/0!</v>
      </c>
      <c r="E278" s="9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spans="1:42" s="62" customFormat="1" ht="30" hidden="1" customHeight="1" x14ac:dyDescent="0.2">
      <c r="A279" s="13" t="s">
        <v>118</v>
      </c>
      <c r="B279" s="9" t="e">
        <f>B276/B277</f>
        <v>#DIV/0!</v>
      </c>
      <c r="C279" s="9" t="e">
        <f>C276/C277</f>
        <v>#DIV/0!</v>
      </c>
      <c r="D279" s="9"/>
      <c r="E279" s="9"/>
      <c r="F279" s="28" t="e">
        <f t="shared" ref="F279:AH279" si="82">F276/F277</f>
        <v>#DIV/0!</v>
      </c>
      <c r="G279" s="28" t="e">
        <f t="shared" si="82"/>
        <v>#DIV/0!</v>
      </c>
      <c r="H279" s="28" t="e">
        <f t="shared" si="82"/>
        <v>#DIV/0!</v>
      </c>
      <c r="I279" s="28" t="e">
        <f t="shared" si="82"/>
        <v>#DIV/0!</v>
      </c>
      <c r="J279" s="28" t="e">
        <f t="shared" si="82"/>
        <v>#DIV/0!</v>
      </c>
      <c r="K279" s="28" t="e">
        <f t="shared" si="82"/>
        <v>#DIV/0!</v>
      </c>
      <c r="L279" s="28" t="e">
        <f t="shared" si="82"/>
        <v>#DIV/0!</v>
      </c>
      <c r="M279" s="28" t="e">
        <f t="shared" si="82"/>
        <v>#DIV/0!</v>
      </c>
      <c r="N279" s="28" t="e">
        <f t="shared" si="82"/>
        <v>#DIV/0!</v>
      </c>
      <c r="O279" s="28" t="e">
        <f t="shared" si="82"/>
        <v>#DIV/0!</v>
      </c>
      <c r="P279" s="28" t="e">
        <f t="shared" si="82"/>
        <v>#DIV/0!</v>
      </c>
      <c r="Q279" s="28" t="e">
        <f t="shared" si="82"/>
        <v>#DIV/0!</v>
      </c>
      <c r="R279" s="28" t="e">
        <f t="shared" si="82"/>
        <v>#DIV/0!</v>
      </c>
      <c r="S279" s="28" t="e">
        <f t="shared" si="82"/>
        <v>#DIV/0!</v>
      </c>
      <c r="T279" s="28" t="e">
        <f t="shared" si="82"/>
        <v>#DIV/0!</v>
      </c>
      <c r="U279" s="28" t="e">
        <f t="shared" si="82"/>
        <v>#DIV/0!</v>
      </c>
      <c r="V279" s="28" t="e">
        <f t="shared" si="82"/>
        <v>#DIV/0!</v>
      </c>
      <c r="W279" s="28" t="e">
        <f t="shared" si="82"/>
        <v>#DIV/0!</v>
      </c>
      <c r="X279" s="28" t="e">
        <f t="shared" si="82"/>
        <v>#DIV/0!</v>
      </c>
      <c r="Y279" s="28" t="e">
        <f t="shared" si="82"/>
        <v>#DIV/0!</v>
      </c>
      <c r="Z279" s="28"/>
      <c r="AA279" s="28"/>
      <c r="AB279" s="28"/>
      <c r="AC279" s="28"/>
      <c r="AD279" s="28"/>
      <c r="AE279" s="28"/>
      <c r="AF279" s="28"/>
      <c r="AG279" s="28"/>
      <c r="AH279" s="28" t="e">
        <f t="shared" si="82"/>
        <v>#DIV/0!</v>
      </c>
    </row>
    <row r="280" spans="1:42" s="62" customFormat="1" ht="30" hidden="1" customHeight="1" outlineLevel="1" x14ac:dyDescent="0.2">
      <c r="A280" s="54" t="s">
        <v>120</v>
      </c>
      <c r="B280" s="21"/>
      <c r="C280" s="25">
        <f>SUM(F280:AH280)</f>
        <v>0</v>
      </c>
      <c r="D280" s="9" t="e">
        <f>C280/B280</f>
        <v>#DIV/0!</v>
      </c>
      <c r="E280" s="9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</row>
    <row r="281" spans="1:42" s="49" customFormat="1" ht="30" hidden="1" customHeight="1" outlineLevel="1" x14ac:dyDescent="0.2">
      <c r="A281" s="13" t="s">
        <v>116</v>
      </c>
      <c r="B281" s="21"/>
      <c r="C281" s="25">
        <f>SUM(F281:AH281)</f>
        <v>0</v>
      </c>
      <c r="D281" s="9" t="e">
        <f>C281/B281</f>
        <v>#DIV/0!</v>
      </c>
      <c r="E281" s="9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</row>
    <row r="282" spans="1:42" s="49" customFormat="1" ht="30" hidden="1" customHeight="1" outlineLevel="1" x14ac:dyDescent="0.2">
      <c r="A282" s="13" t="s">
        <v>121</v>
      </c>
      <c r="B282" s="25">
        <f>B280*0.19</f>
        <v>0</v>
      </c>
      <c r="C282" s="25">
        <f>C280*0.19</f>
        <v>0</v>
      </c>
      <c r="D282" s="9" t="e">
        <f>C282/B282</f>
        <v>#DIV/0!</v>
      </c>
      <c r="E282" s="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spans="1:42" s="62" customFormat="1" ht="30" hidden="1" customHeight="1" x14ac:dyDescent="0.2">
      <c r="A283" s="13" t="s">
        <v>122</v>
      </c>
      <c r="B283" s="9" t="e">
        <f>B280/B281</f>
        <v>#DIV/0!</v>
      </c>
      <c r="C283" s="9" t="e">
        <f>C280/C281</f>
        <v>#DIV/0!</v>
      </c>
      <c r="D283" s="9"/>
      <c r="E283" s="9"/>
      <c r="F283" s="28" t="e">
        <f>F280/F281</f>
        <v>#DIV/0!</v>
      </c>
      <c r="G283" s="28" t="e">
        <f>G280/G281</f>
        <v>#DIV/0!</v>
      </c>
      <c r="H283" s="28" t="e">
        <f t="shared" ref="H283:AH283" si="83">H280/H281</f>
        <v>#DIV/0!</v>
      </c>
      <c r="I283" s="28" t="e">
        <f t="shared" si="83"/>
        <v>#DIV/0!</v>
      </c>
      <c r="J283" s="28" t="e">
        <f t="shared" si="83"/>
        <v>#DIV/0!</v>
      </c>
      <c r="K283" s="28" t="e">
        <f t="shared" si="83"/>
        <v>#DIV/0!</v>
      </c>
      <c r="L283" s="28" t="e">
        <f t="shared" si="83"/>
        <v>#DIV/0!</v>
      </c>
      <c r="M283" s="28" t="e">
        <f t="shared" si="83"/>
        <v>#DIV/0!</v>
      </c>
      <c r="N283" s="28" t="e">
        <f t="shared" si="83"/>
        <v>#DIV/0!</v>
      </c>
      <c r="O283" s="28" t="e">
        <f t="shared" si="83"/>
        <v>#DIV/0!</v>
      </c>
      <c r="P283" s="28" t="e">
        <f t="shared" si="83"/>
        <v>#DIV/0!</v>
      </c>
      <c r="Q283" s="28" t="e">
        <f t="shared" si="83"/>
        <v>#DIV/0!</v>
      </c>
      <c r="R283" s="28" t="e">
        <f t="shared" si="83"/>
        <v>#DIV/0!</v>
      </c>
      <c r="S283" s="28" t="e">
        <f t="shared" si="83"/>
        <v>#DIV/0!</v>
      </c>
      <c r="T283" s="28" t="e">
        <f t="shared" si="83"/>
        <v>#DIV/0!</v>
      </c>
      <c r="U283" s="28" t="e">
        <f t="shared" si="83"/>
        <v>#DIV/0!</v>
      </c>
      <c r="V283" s="28" t="e">
        <f t="shared" si="83"/>
        <v>#DIV/0!</v>
      </c>
      <c r="W283" s="28" t="e">
        <f t="shared" si="83"/>
        <v>#DIV/0!</v>
      </c>
      <c r="X283" s="28" t="e">
        <f t="shared" si="83"/>
        <v>#DIV/0!</v>
      </c>
      <c r="Y283" s="28" t="e">
        <f t="shared" si="83"/>
        <v>#DIV/0!</v>
      </c>
      <c r="Z283" s="28"/>
      <c r="AA283" s="28"/>
      <c r="AB283" s="28"/>
      <c r="AC283" s="28"/>
      <c r="AD283" s="28"/>
      <c r="AE283" s="28"/>
      <c r="AF283" s="28"/>
      <c r="AG283" s="28"/>
      <c r="AH283" s="28" t="e">
        <f t="shared" si="83"/>
        <v>#DIV/0!</v>
      </c>
    </row>
    <row r="284" spans="1:42" s="49" customFormat="1" ht="30" hidden="1" customHeight="1" x14ac:dyDescent="0.2">
      <c r="A284" s="54" t="s">
        <v>123</v>
      </c>
      <c r="B284" s="25"/>
      <c r="C284" s="25">
        <f>SUM(F284:AH284)</f>
        <v>0</v>
      </c>
      <c r="D284" s="9" t="e">
        <f>C284/B284</f>
        <v>#DIV/0!</v>
      </c>
      <c r="E284" s="9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</row>
    <row r="285" spans="1:42" s="49" customFormat="1" ht="30" hidden="1" customHeight="1" x14ac:dyDescent="0.2">
      <c r="A285" s="13" t="s">
        <v>121</v>
      </c>
      <c r="B285" s="25"/>
      <c r="C285" s="25">
        <f>C284*0.7</f>
        <v>0</v>
      </c>
      <c r="D285" s="9" t="e">
        <f>C285/B285</f>
        <v>#DIV/0!</v>
      </c>
      <c r="E285" s="9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spans="1:42" s="49" customFormat="1" ht="30" hidden="1" customHeight="1" x14ac:dyDescent="0.2">
      <c r="A286" s="30" t="s">
        <v>124</v>
      </c>
      <c r="B286" s="25"/>
      <c r="C286" s="25">
        <f>SUM(F286:AH286)</f>
        <v>0</v>
      </c>
      <c r="D286" s="9" t="e">
        <f>C286/B286</f>
        <v>#DIV/0!</v>
      </c>
      <c r="E286" s="9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</row>
    <row r="287" spans="1:42" s="49" customFormat="1" ht="30" hidden="1" customHeight="1" x14ac:dyDescent="0.2">
      <c r="A287" s="13" t="s">
        <v>121</v>
      </c>
      <c r="B287" s="25">
        <f>B286*0.2</f>
        <v>0</v>
      </c>
      <c r="C287" s="25">
        <f>C286*0.2</f>
        <v>0</v>
      </c>
      <c r="D287" s="9" t="e">
        <f>C287/B287</f>
        <v>#DIV/0!</v>
      </c>
      <c r="E287" s="9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</row>
    <row r="288" spans="1:42" s="49" customFormat="1" ht="30" hidden="1" customHeight="1" x14ac:dyDescent="0.2">
      <c r="A288" s="30" t="s">
        <v>146</v>
      </c>
      <c r="B288" s="25"/>
      <c r="C288" s="25">
        <f>SUM(F288:AH288)</f>
        <v>0</v>
      </c>
      <c r="D288" s="9"/>
      <c r="E288" s="9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</row>
    <row r="289" spans="1:35" s="49" customFormat="1" ht="30" hidden="1" customHeight="1" x14ac:dyDescent="0.2">
      <c r="A289" s="30" t="s">
        <v>125</v>
      </c>
      <c r="B289" s="25">
        <f>B287+B285+B282+B278+B274</f>
        <v>0</v>
      </c>
      <c r="C289" s="25">
        <f>C287+C285+C282+C278+C274</f>
        <v>0</v>
      </c>
      <c r="D289" s="9" t="e">
        <f>C289/B289</f>
        <v>#DIV/0!</v>
      </c>
      <c r="E289" s="9"/>
      <c r="F289" s="24">
        <f>F287+F285+F282+F278+F274</f>
        <v>0</v>
      </c>
      <c r="G289" s="24">
        <f t="shared" ref="G289:AH289" si="84">G287+G285+G282+G278+G274</f>
        <v>0</v>
      </c>
      <c r="H289" s="24">
        <f t="shared" si="84"/>
        <v>0</v>
      </c>
      <c r="I289" s="24">
        <f t="shared" si="84"/>
        <v>0</v>
      </c>
      <c r="J289" s="24">
        <f t="shared" si="84"/>
        <v>0</v>
      </c>
      <c r="K289" s="24">
        <f t="shared" si="84"/>
        <v>0</v>
      </c>
      <c r="L289" s="24">
        <f t="shared" si="84"/>
        <v>0</v>
      </c>
      <c r="M289" s="24">
        <f t="shared" si="84"/>
        <v>0</v>
      </c>
      <c r="N289" s="24">
        <f t="shared" si="84"/>
        <v>0</v>
      </c>
      <c r="O289" s="24">
        <f t="shared" si="84"/>
        <v>0</v>
      </c>
      <c r="P289" s="24">
        <f t="shared" si="84"/>
        <v>0</v>
      </c>
      <c r="Q289" s="24">
        <f t="shared" si="84"/>
        <v>0</v>
      </c>
      <c r="R289" s="24">
        <f t="shared" si="84"/>
        <v>0</v>
      </c>
      <c r="S289" s="24">
        <f t="shared" si="84"/>
        <v>0</v>
      </c>
      <c r="T289" s="24">
        <f t="shared" si="84"/>
        <v>0</v>
      </c>
      <c r="U289" s="24">
        <f t="shared" si="84"/>
        <v>0</v>
      </c>
      <c r="V289" s="24">
        <f t="shared" si="84"/>
        <v>0</v>
      </c>
      <c r="W289" s="24">
        <f t="shared" si="84"/>
        <v>0</v>
      </c>
      <c r="X289" s="24">
        <f t="shared" si="84"/>
        <v>0</v>
      </c>
      <c r="Y289" s="24">
        <f t="shared" si="84"/>
        <v>0</v>
      </c>
      <c r="Z289" s="24"/>
      <c r="AA289" s="24"/>
      <c r="AB289" s="24"/>
      <c r="AC289" s="24"/>
      <c r="AD289" s="24"/>
      <c r="AE289" s="24"/>
      <c r="AF289" s="24"/>
      <c r="AG289" s="24"/>
      <c r="AH289" s="24">
        <f t="shared" si="84"/>
        <v>0</v>
      </c>
    </row>
    <row r="290" spans="1:35" s="49" customFormat="1" ht="30" hidden="1" customHeight="1" x14ac:dyDescent="0.2">
      <c r="A290" s="13" t="s">
        <v>152</v>
      </c>
      <c r="B290" s="24"/>
      <c r="C290" s="24">
        <f>SUM(F290:AH290)</f>
        <v>0</v>
      </c>
      <c r="D290" s="9" t="e">
        <f>C290/B290</f>
        <v>#DIV/0!</v>
      </c>
      <c r="E290" s="9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</row>
    <row r="291" spans="1:35" s="49" customFormat="1" ht="17.45" hidden="1" customHeight="1" x14ac:dyDescent="0.2">
      <c r="A291" s="106" t="s">
        <v>145</v>
      </c>
      <c r="B291" s="107" t="e">
        <f>B289/B290*10</f>
        <v>#DIV/0!</v>
      </c>
      <c r="C291" s="107" t="e">
        <f>C289/C290*10</f>
        <v>#DIV/0!</v>
      </c>
      <c r="D291" s="108" t="e">
        <f>C291/B291</f>
        <v>#DIV/0!</v>
      </c>
      <c r="E291" s="108"/>
      <c r="F291" s="34" t="e">
        <f>F289/F290*10</f>
        <v>#DIV/0!</v>
      </c>
      <c r="G291" s="34" t="e">
        <f t="shared" ref="G291:AH291" si="85">G289/G290*10</f>
        <v>#DIV/0!</v>
      </c>
      <c r="H291" s="34" t="e">
        <f t="shared" si="85"/>
        <v>#DIV/0!</v>
      </c>
      <c r="I291" s="34" t="e">
        <f t="shared" si="85"/>
        <v>#DIV/0!</v>
      </c>
      <c r="J291" s="34" t="e">
        <f t="shared" si="85"/>
        <v>#DIV/0!</v>
      </c>
      <c r="K291" s="34" t="e">
        <f t="shared" si="85"/>
        <v>#DIV/0!</v>
      </c>
      <c r="L291" s="34" t="e">
        <f t="shared" si="85"/>
        <v>#DIV/0!</v>
      </c>
      <c r="M291" s="34" t="e">
        <f t="shared" si="85"/>
        <v>#DIV/0!</v>
      </c>
      <c r="N291" s="34" t="e">
        <f t="shared" si="85"/>
        <v>#DIV/0!</v>
      </c>
      <c r="O291" s="34" t="e">
        <f t="shared" si="85"/>
        <v>#DIV/0!</v>
      </c>
      <c r="P291" s="34" t="e">
        <f t="shared" si="85"/>
        <v>#DIV/0!</v>
      </c>
      <c r="Q291" s="34" t="e">
        <f t="shared" si="85"/>
        <v>#DIV/0!</v>
      </c>
      <c r="R291" s="34" t="e">
        <f t="shared" si="85"/>
        <v>#DIV/0!</v>
      </c>
      <c r="S291" s="34" t="e">
        <f t="shared" si="85"/>
        <v>#DIV/0!</v>
      </c>
      <c r="T291" s="34" t="e">
        <f t="shared" si="85"/>
        <v>#DIV/0!</v>
      </c>
      <c r="U291" s="34" t="e">
        <f t="shared" si="85"/>
        <v>#DIV/0!</v>
      </c>
      <c r="V291" s="34" t="e">
        <f t="shared" si="85"/>
        <v>#DIV/0!</v>
      </c>
      <c r="W291" s="34" t="e">
        <f t="shared" si="85"/>
        <v>#DIV/0!</v>
      </c>
      <c r="X291" s="34" t="e">
        <f t="shared" si="85"/>
        <v>#DIV/0!</v>
      </c>
      <c r="Y291" s="34" t="e">
        <f t="shared" si="85"/>
        <v>#DIV/0!</v>
      </c>
      <c r="Z291" s="34"/>
      <c r="AA291" s="34"/>
      <c r="AB291" s="34"/>
      <c r="AC291" s="34"/>
      <c r="AD291" s="34"/>
      <c r="AE291" s="34"/>
      <c r="AF291" s="34"/>
      <c r="AG291" s="34"/>
      <c r="AH291" s="34" t="e">
        <f t="shared" si="85"/>
        <v>#DIV/0!</v>
      </c>
    </row>
    <row r="292" spans="1:35" ht="25.5" customHeight="1" x14ac:dyDescent="0.25">
      <c r="A292" s="23"/>
      <c r="B292" s="23"/>
      <c r="C292" s="81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63"/>
    </row>
    <row r="293" spans="1:35" ht="27" hidden="1" customHeight="1" x14ac:dyDescent="0.25">
      <c r="A293" s="13" t="s">
        <v>166</v>
      </c>
      <c r="B293" s="81"/>
      <c r="C293" s="81">
        <f>SUM(F293:AH293)</f>
        <v>273</v>
      </c>
      <c r="D293" s="81"/>
      <c r="E293" s="81"/>
      <c r="F293" s="81">
        <v>11</v>
      </c>
      <c r="G293" s="81">
        <v>12</v>
      </c>
      <c r="H293" s="81">
        <v>15</v>
      </c>
      <c r="I293" s="81">
        <v>20</v>
      </c>
      <c r="J293" s="81">
        <v>12</v>
      </c>
      <c r="K293" s="81">
        <v>36</v>
      </c>
      <c r="L293" s="81">
        <v>18</v>
      </c>
      <c r="M293" s="81">
        <v>20</v>
      </c>
      <c r="N293" s="81">
        <v>5</v>
      </c>
      <c r="O293" s="81">
        <v>4</v>
      </c>
      <c r="P293" s="81">
        <v>5</v>
      </c>
      <c r="Q293" s="81">
        <v>16</v>
      </c>
      <c r="R293" s="81">
        <v>16</v>
      </c>
      <c r="S293" s="81">
        <v>13</v>
      </c>
      <c r="T293" s="81">
        <v>18</v>
      </c>
      <c r="U293" s="81">
        <v>10</v>
      </c>
      <c r="V293" s="81">
        <v>3</v>
      </c>
      <c r="W293" s="81">
        <v>4</v>
      </c>
      <c r="X293" s="81">
        <v>3</v>
      </c>
      <c r="Y293" s="81">
        <v>23</v>
      </c>
      <c r="Z293" s="81"/>
      <c r="AA293" s="81"/>
      <c r="AB293" s="81"/>
      <c r="AC293" s="81"/>
      <c r="AD293" s="81"/>
      <c r="AE293" s="81"/>
      <c r="AF293" s="81"/>
      <c r="AG293" s="81"/>
      <c r="AH293" s="81">
        <v>9</v>
      </c>
      <c r="AI293" s="63"/>
    </row>
    <row r="294" spans="1:35" ht="18" hidden="1" customHeight="1" x14ac:dyDescent="0.25">
      <c r="A294" s="13" t="s">
        <v>170</v>
      </c>
      <c r="B294" s="81">
        <v>108</v>
      </c>
      <c r="C294" s="81">
        <f>SUM(F294:AH294)</f>
        <v>450</v>
      </c>
      <c r="D294" s="81"/>
      <c r="E294" s="81"/>
      <c r="F294" s="81">
        <v>20</v>
      </c>
      <c r="G294" s="81">
        <v>5</v>
      </c>
      <c r="H294" s="81">
        <v>59</v>
      </c>
      <c r="I294" s="81">
        <v>16</v>
      </c>
      <c r="J294" s="81">
        <v>21</v>
      </c>
      <c r="K294" s="81">
        <v>28</v>
      </c>
      <c r="L294" s="81">
        <v>9</v>
      </c>
      <c r="M294" s="81">
        <v>20</v>
      </c>
      <c r="N294" s="81">
        <v>22</v>
      </c>
      <c r="O294" s="81">
        <v>5</v>
      </c>
      <c r="P294" s="81">
        <v>5</v>
      </c>
      <c r="Q294" s="81">
        <v>28</v>
      </c>
      <c r="R294" s="81">
        <v>25</v>
      </c>
      <c r="S294" s="81">
        <v>57</v>
      </c>
      <c r="T294" s="81">
        <v>7</v>
      </c>
      <c r="U294" s="81">
        <v>17</v>
      </c>
      <c r="V294" s="81">
        <v>25</v>
      </c>
      <c r="W294" s="81">
        <v>11</v>
      </c>
      <c r="X294" s="81">
        <v>5</v>
      </c>
      <c r="Y294" s="81">
        <v>50</v>
      </c>
      <c r="Z294" s="81"/>
      <c r="AA294" s="81"/>
      <c r="AB294" s="81"/>
      <c r="AC294" s="81"/>
      <c r="AD294" s="81"/>
      <c r="AE294" s="81"/>
      <c r="AF294" s="81"/>
      <c r="AG294" s="81"/>
      <c r="AH294" s="81">
        <v>15</v>
      </c>
      <c r="AI294" s="63"/>
    </row>
    <row r="295" spans="1:35" ht="24.6" hidden="1" customHeight="1" x14ac:dyDescent="0.35">
      <c r="A295" s="64" t="s">
        <v>126</v>
      </c>
      <c r="B295" s="81"/>
      <c r="C295" s="81">
        <f>SUM(F295:AH295)</f>
        <v>0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63"/>
    </row>
    <row r="296" spans="1:35" s="65" customFormat="1" ht="21.6" hidden="1" customHeight="1" x14ac:dyDescent="0.35">
      <c r="A296" s="64" t="s">
        <v>127</v>
      </c>
      <c r="B296" s="64"/>
      <c r="C296" s="64">
        <f>SUM(F296:AH296)</f>
        <v>0</v>
      </c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109"/>
    </row>
    <row r="297" spans="1:35" s="65" customFormat="1" ht="21.6" hidden="1" customHeight="1" x14ac:dyDescent="0.35">
      <c r="A297" s="64" t="s">
        <v>128</v>
      </c>
      <c r="B297" s="64"/>
      <c r="C297" s="64">
        <f>SUM(F297:AH297)</f>
        <v>0</v>
      </c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109"/>
    </row>
    <row r="298" spans="1:35" s="65" customFormat="1" ht="21.6" hidden="1" customHeight="1" x14ac:dyDescent="0.3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109"/>
    </row>
    <row r="299" spans="1:35" s="65" customFormat="1" ht="21.6" hidden="1" customHeight="1" x14ac:dyDescent="0.35">
      <c r="A299" s="64" t="s">
        <v>129</v>
      </c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109"/>
    </row>
    <row r="300" spans="1:35" ht="16.899999999999999" hidden="1" customHeight="1" x14ac:dyDescent="0.25">
      <c r="A300" s="72"/>
      <c r="B300" s="110"/>
      <c r="C300" s="110"/>
      <c r="D300" s="110"/>
      <c r="E300" s="110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63"/>
    </row>
    <row r="301" spans="1:35" ht="41.45" hidden="1" customHeight="1" x14ac:dyDescent="0.35">
      <c r="A301" s="140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63"/>
    </row>
    <row r="302" spans="1:35" ht="20.45" hidden="1" customHeight="1" x14ac:dyDescent="0.25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63"/>
    </row>
    <row r="303" spans="1:35" ht="16.899999999999999" customHeight="1" x14ac:dyDescent="0.25">
      <c r="A303" s="111"/>
      <c r="B303" s="38"/>
      <c r="C303" s="38"/>
      <c r="D303" s="38"/>
      <c r="E303" s="38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63"/>
    </row>
    <row r="304" spans="1:35" ht="9" customHeight="1" x14ac:dyDescent="0.25">
      <c r="A304" s="66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</row>
    <row r="305" spans="1:34" s="12" customFormat="1" ht="49.15" hidden="1" customHeight="1" x14ac:dyDescent="0.2">
      <c r="A305" s="30" t="s">
        <v>130</v>
      </c>
      <c r="B305" s="25"/>
      <c r="C305" s="25">
        <f>SUM(F305:AH305)</f>
        <v>259083</v>
      </c>
      <c r="D305" s="25"/>
      <c r="E305" s="21"/>
      <c r="F305" s="37">
        <v>9345</v>
      </c>
      <c r="G305" s="37">
        <v>9100</v>
      </c>
      <c r="H305" s="37">
        <v>16579</v>
      </c>
      <c r="I305" s="37">
        <v>16195</v>
      </c>
      <c r="J305" s="37">
        <v>7250</v>
      </c>
      <c r="K305" s="37">
        <v>17539</v>
      </c>
      <c r="L305" s="37">
        <v>12001</v>
      </c>
      <c r="M305" s="37">
        <v>14609</v>
      </c>
      <c r="N305" s="37">
        <v>13004</v>
      </c>
      <c r="O305" s="37">
        <v>3780</v>
      </c>
      <c r="P305" s="37">
        <v>8536</v>
      </c>
      <c r="Q305" s="37">
        <v>11438</v>
      </c>
      <c r="R305" s="37">
        <v>16561</v>
      </c>
      <c r="S305" s="37">
        <v>15418</v>
      </c>
      <c r="T305" s="37">
        <v>18986</v>
      </c>
      <c r="U305" s="37">
        <v>13238</v>
      </c>
      <c r="V305" s="37">
        <v>7143</v>
      </c>
      <c r="W305" s="37">
        <v>4504</v>
      </c>
      <c r="X305" s="37">
        <v>11688</v>
      </c>
      <c r="Y305" s="37">
        <v>21385</v>
      </c>
      <c r="Z305" s="37"/>
      <c r="AA305" s="37"/>
      <c r="AB305" s="37"/>
      <c r="AC305" s="37"/>
      <c r="AD305" s="37"/>
      <c r="AE305" s="37"/>
      <c r="AF305" s="37"/>
      <c r="AG305" s="37"/>
      <c r="AH305" s="37">
        <v>10784</v>
      </c>
    </row>
    <row r="306" spans="1:34" ht="21" hidden="1" customHeight="1" x14ac:dyDescent="0.25">
      <c r="A306" s="63" t="s">
        <v>132</v>
      </c>
      <c r="B306" s="68"/>
      <c r="C306" s="25">
        <f>SUM(F306:AH306)</f>
        <v>380</v>
      </c>
      <c r="D306" s="25"/>
      <c r="E306" s="25"/>
      <c r="F306" s="63">
        <v>16</v>
      </c>
      <c r="G306" s="63">
        <v>21</v>
      </c>
      <c r="H306" s="63">
        <v>32</v>
      </c>
      <c r="I306" s="63">
        <v>25</v>
      </c>
      <c r="J306" s="63">
        <v>16</v>
      </c>
      <c r="K306" s="63">
        <v>31</v>
      </c>
      <c r="L306" s="63">
        <v>14</v>
      </c>
      <c r="M306" s="63">
        <v>29</v>
      </c>
      <c r="N306" s="63">
        <v>18</v>
      </c>
      <c r="O306" s="63">
        <v>8</v>
      </c>
      <c r="P306" s="63">
        <v>7</v>
      </c>
      <c r="Q306" s="63">
        <v>15</v>
      </c>
      <c r="R306" s="63">
        <v>25</v>
      </c>
      <c r="S306" s="63">
        <v>31</v>
      </c>
      <c r="T306" s="63">
        <v>10</v>
      </c>
      <c r="U306" s="63">
        <v>8</v>
      </c>
      <c r="V306" s="63">
        <v>8</v>
      </c>
      <c r="W306" s="63">
        <v>6</v>
      </c>
      <c r="X306" s="63">
        <v>12</v>
      </c>
      <c r="Y306" s="63">
        <v>35</v>
      </c>
      <c r="Z306" s="63"/>
      <c r="AA306" s="63"/>
      <c r="AB306" s="63"/>
      <c r="AC306" s="63"/>
      <c r="AD306" s="63"/>
      <c r="AE306" s="63"/>
      <c r="AF306" s="63"/>
      <c r="AG306" s="63"/>
      <c r="AH306" s="63">
        <v>13</v>
      </c>
    </row>
    <row r="307" spans="1:34" ht="0.6" hidden="1" customHeight="1" x14ac:dyDescent="0.25">
      <c r="A307" s="63" t="s">
        <v>133</v>
      </c>
      <c r="B307" s="68"/>
      <c r="C307" s="25">
        <f>SUM(F307:AH307)</f>
        <v>208</v>
      </c>
      <c r="D307" s="25"/>
      <c r="E307" s="25"/>
      <c r="F307" s="63">
        <v>10</v>
      </c>
      <c r="G307" s="63">
        <v>2</v>
      </c>
      <c r="H307" s="63">
        <v>42</v>
      </c>
      <c r="I307" s="63">
        <v>11</v>
      </c>
      <c r="J307" s="63">
        <v>9</v>
      </c>
      <c r="K307" s="63">
        <v>30</v>
      </c>
      <c r="L307" s="63">
        <v>9</v>
      </c>
      <c r="M307" s="63">
        <v>15</v>
      </c>
      <c r="N307" s="63">
        <v>1</v>
      </c>
      <c r="O307" s="63">
        <v>2</v>
      </c>
      <c r="P307" s="63">
        <v>5</v>
      </c>
      <c r="Q307" s="63">
        <v>1</v>
      </c>
      <c r="R307" s="63">
        <v>4</v>
      </c>
      <c r="S307" s="63">
        <v>8</v>
      </c>
      <c r="T307" s="63">
        <v>14</v>
      </c>
      <c r="U307" s="63">
        <v>2</v>
      </c>
      <c r="V307" s="63">
        <v>1</v>
      </c>
      <c r="W307" s="63">
        <v>2</v>
      </c>
      <c r="X307" s="63">
        <v>16</v>
      </c>
      <c r="Y307" s="63">
        <v>16</v>
      </c>
      <c r="Z307" s="63"/>
      <c r="AA307" s="63"/>
      <c r="AB307" s="63"/>
      <c r="AC307" s="63"/>
      <c r="AD307" s="63"/>
      <c r="AE307" s="63"/>
      <c r="AF307" s="63"/>
      <c r="AG307" s="63"/>
      <c r="AH307" s="63">
        <v>8</v>
      </c>
    </row>
    <row r="308" spans="1:34" ht="2.4500000000000002" hidden="1" customHeight="1" x14ac:dyDescent="0.25">
      <c r="A308" s="63" t="s">
        <v>133</v>
      </c>
      <c r="B308" s="68"/>
      <c r="C308" s="25">
        <f>SUM(F308:AH308)</f>
        <v>194</v>
      </c>
      <c r="D308" s="25"/>
      <c r="E308" s="25"/>
      <c r="F308" s="63">
        <v>10</v>
      </c>
      <c r="G308" s="63">
        <v>2</v>
      </c>
      <c r="H308" s="63">
        <v>42</v>
      </c>
      <c r="I308" s="63">
        <v>11</v>
      </c>
      <c r="J308" s="63">
        <v>2</v>
      </c>
      <c r="K308" s="63">
        <v>30</v>
      </c>
      <c r="L308" s="63">
        <v>9</v>
      </c>
      <c r="M308" s="63">
        <v>15</v>
      </c>
      <c r="N308" s="63">
        <v>1</v>
      </c>
      <c r="O308" s="63">
        <v>2</v>
      </c>
      <c r="P308" s="63">
        <v>5</v>
      </c>
      <c r="Q308" s="63">
        <v>1</v>
      </c>
      <c r="R308" s="63">
        <v>4</v>
      </c>
      <c r="S308" s="63">
        <v>1</v>
      </c>
      <c r="T308" s="63">
        <v>14</v>
      </c>
      <c r="U308" s="63">
        <v>2</v>
      </c>
      <c r="V308" s="63">
        <v>1</v>
      </c>
      <c r="W308" s="63">
        <v>2</v>
      </c>
      <c r="X308" s="63">
        <v>16</v>
      </c>
      <c r="Y308" s="63">
        <v>16</v>
      </c>
      <c r="Z308" s="63"/>
      <c r="AA308" s="63"/>
      <c r="AB308" s="63"/>
      <c r="AC308" s="63"/>
      <c r="AD308" s="63"/>
      <c r="AE308" s="63"/>
      <c r="AF308" s="63"/>
      <c r="AG308" s="63"/>
      <c r="AH308" s="63">
        <v>8</v>
      </c>
    </row>
    <row r="309" spans="1:34" ht="24" hidden="1" customHeight="1" x14ac:dyDescent="0.25">
      <c r="A309" s="63" t="s">
        <v>58</v>
      </c>
      <c r="B309" s="25">
        <v>554</v>
      </c>
      <c r="C309" s="25">
        <f>SUM(F309:AH309)</f>
        <v>574</v>
      </c>
      <c r="D309" s="25"/>
      <c r="E309" s="25"/>
      <c r="F309" s="78">
        <v>11</v>
      </c>
      <c r="G309" s="78">
        <v>15</v>
      </c>
      <c r="H309" s="78">
        <v>93</v>
      </c>
      <c r="I309" s="78">
        <v>30</v>
      </c>
      <c r="J309" s="78">
        <v>15</v>
      </c>
      <c r="K309" s="78">
        <v>55</v>
      </c>
      <c r="L309" s="78">
        <v>16</v>
      </c>
      <c r="M309" s="78">
        <v>18</v>
      </c>
      <c r="N309" s="78">
        <v>16</v>
      </c>
      <c r="O309" s="78">
        <v>10</v>
      </c>
      <c r="P309" s="78">
        <v>11</v>
      </c>
      <c r="Q309" s="78">
        <v>40</v>
      </c>
      <c r="R309" s="78">
        <v>22</v>
      </c>
      <c r="S309" s="78">
        <v>55</v>
      </c>
      <c r="T309" s="78">
        <v>14</v>
      </c>
      <c r="U309" s="78">
        <v>29</v>
      </c>
      <c r="V309" s="78">
        <v>22</v>
      </c>
      <c r="W309" s="78">
        <v>9</v>
      </c>
      <c r="X309" s="78">
        <v>7</v>
      </c>
      <c r="Y309" s="78">
        <v>60</v>
      </c>
      <c r="Z309" s="78"/>
      <c r="AA309" s="78"/>
      <c r="AB309" s="78"/>
      <c r="AC309" s="78"/>
      <c r="AD309" s="78"/>
      <c r="AE309" s="78"/>
      <c r="AF309" s="78"/>
      <c r="AG309" s="78"/>
      <c r="AH309" s="78">
        <v>26</v>
      </c>
    </row>
    <row r="310" spans="1:34" hidden="1" x14ac:dyDescent="0.25"/>
    <row r="311" spans="1:34" s="63" customFormat="1" hidden="1" x14ac:dyDescent="0.25">
      <c r="A311" s="63" t="s">
        <v>140</v>
      </c>
      <c r="B311" s="68"/>
      <c r="C311" s="63">
        <f>SUM(F311:AH311)</f>
        <v>40</v>
      </c>
      <c r="F311" s="63">
        <v>3</v>
      </c>
      <c r="H311" s="63">
        <v>1</v>
      </c>
      <c r="I311" s="63">
        <v>6</v>
      </c>
      <c r="K311" s="63">
        <v>1</v>
      </c>
      <c r="N311" s="63">
        <v>1</v>
      </c>
      <c r="P311" s="63">
        <v>2</v>
      </c>
      <c r="Q311" s="63">
        <v>1</v>
      </c>
      <c r="R311" s="63">
        <v>3</v>
      </c>
      <c r="S311" s="63">
        <v>1</v>
      </c>
      <c r="T311" s="63">
        <v>3</v>
      </c>
      <c r="U311" s="63">
        <v>7</v>
      </c>
      <c r="V311" s="63">
        <v>1</v>
      </c>
      <c r="W311" s="63">
        <v>1</v>
      </c>
      <c r="X311" s="63">
        <v>1</v>
      </c>
      <c r="Y311" s="63">
        <v>4</v>
      </c>
      <c r="AH311" s="63">
        <v>4</v>
      </c>
    </row>
    <row r="312" spans="1:34" hidden="1" x14ac:dyDescent="0.25"/>
    <row r="313" spans="1:34" ht="21.6" hidden="1" customHeight="1" x14ac:dyDescent="0.25">
      <c r="A313" s="63" t="s">
        <v>144</v>
      </c>
      <c r="B313" s="25">
        <v>45</v>
      </c>
      <c r="C313" s="25">
        <f>SUM(F313:AH313)</f>
        <v>58</v>
      </c>
      <c r="D313" s="25"/>
      <c r="E313" s="25"/>
      <c r="F313" s="78">
        <v>5</v>
      </c>
      <c r="G313" s="78">
        <v>3</v>
      </c>
      <c r="H313" s="78"/>
      <c r="I313" s="78">
        <v>5</v>
      </c>
      <c r="J313" s="78">
        <v>2</v>
      </c>
      <c r="K313" s="78"/>
      <c r="L313" s="78">
        <v>2</v>
      </c>
      <c r="M313" s="78">
        <v>0</v>
      </c>
      <c r="N313" s="78">
        <v>3</v>
      </c>
      <c r="O313" s="78">
        <v>3</v>
      </c>
      <c r="P313" s="78">
        <v>3</v>
      </c>
      <c r="Q313" s="78">
        <v>2</v>
      </c>
      <c r="R313" s="78">
        <v>2</v>
      </c>
      <c r="S313" s="78">
        <v>10</v>
      </c>
      <c r="T313" s="78">
        <v>6</v>
      </c>
      <c r="U313" s="78">
        <v>6</v>
      </c>
      <c r="V313" s="78">
        <v>1</v>
      </c>
      <c r="W313" s="78">
        <v>1</v>
      </c>
      <c r="X313" s="78">
        <v>4</v>
      </c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</row>
    <row r="314" spans="1:34" hidden="1" x14ac:dyDescent="0.25"/>
    <row r="315" spans="1:34" hidden="1" x14ac:dyDescent="0.25"/>
    <row r="316" spans="1:34" ht="13.9" hidden="1" customHeight="1" x14ac:dyDescent="0.25"/>
    <row r="317" spans="1:34" hidden="1" x14ac:dyDescent="0.25">
      <c r="K317" s="1" t="s">
        <v>155</v>
      </c>
      <c r="T317" s="1" t="s">
        <v>158</v>
      </c>
      <c r="V317" s="1" t="s">
        <v>156</v>
      </c>
      <c r="Y317" s="1" t="s">
        <v>157</v>
      </c>
      <c r="AH317" s="1" t="s">
        <v>154</v>
      </c>
    </row>
    <row r="319" spans="1:34" ht="22.5" hidden="1" x14ac:dyDescent="0.25">
      <c r="A319" s="13" t="s">
        <v>171</v>
      </c>
      <c r="B319" s="68"/>
      <c r="C319" s="81">
        <f>SUM(F319:AH319)</f>
        <v>49</v>
      </c>
      <c r="D319" s="68"/>
      <c r="E319" s="68"/>
      <c r="F319" s="63">
        <v>1</v>
      </c>
      <c r="G319" s="63">
        <v>2</v>
      </c>
      <c r="H319" s="63"/>
      <c r="I319" s="63">
        <v>2</v>
      </c>
      <c r="J319" s="63"/>
      <c r="K319" s="63">
        <v>3</v>
      </c>
      <c r="L319" s="63">
        <v>1</v>
      </c>
      <c r="M319" s="63">
        <v>1</v>
      </c>
      <c r="N319" s="63">
        <v>8</v>
      </c>
      <c r="O319" s="63">
        <v>6</v>
      </c>
      <c r="P319" s="63">
        <v>1</v>
      </c>
      <c r="Q319" s="63">
        <v>0</v>
      </c>
      <c r="R319" s="63">
        <v>1</v>
      </c>
      <c r="S319" s="63">
        <v>4</v>
      </c>
      <c r="T319" s="63">
        <v>3</v>
      </c>
      <c r="U319" s="63">
        <v>2</v>
      </c>
      <c r="V319" s="63">
        <v>1</v>
      </c>
      <c r="W319" s="63">
        <v>1</v>
      </c>
      <c r="X319" s="63">
        <v>7</v>
      </c>
      <c r="Y319" s="63"/>
      <c r="Z319" s="63"/>
      <c r="AA319" s="63"/>
      <c r="AB319" s="63"/>
      <c r="AC319" s="63"/>
      <c r="AD319" s="63"/>
      <c r="AE319" s="63"/>
      <c r="AF319" s="63"/>
      <c r="AG319" s="63"/>
      <c r="AH319" s="63">
        <v>5</v>
      </c>
    </row>
  </sheetData>
  <dataConsolidate/>
  <mergeCells count="39">
    <mergeCell ref="AI5:AI6"/>
    <mergeCell ref="A302:K302"/>
    <mergeCell ref="A301:AH301"/>
    <mergeCell ref="S5:S6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AA5:AA6"/>
    <mergeCell ref="AG5:AG6"/>
    <mergeCell ref="A2:AH2"/>
    <mergeCell ref="A4:A6"/>
    <mergeCell ref="B4:B6"/>
    <mergeCell ref="C4:C6"/>
    <mergeCell ref="F4:AH4"/>
    <mergeCell ref="F5:F6"/>
    <mergeCell ref="G5:G6"/>
    <mergeCell ref="H5:H6"/>
    <mergeCell ref="W5:W6"/>
    <mergeCell ref="X5:X6"/>
    <mergeCell ref="Y5:Y6"/>
    <mergeCell ref="AH5:AH6"/>
    <mergeCell ref="AE5:AE6"/>
    <mergeCell ref="D4:D6"/>
    <mergeCell ref="P5:P6"/>
    <mergeCell ref="AF5:AF6"/>
    <mergeCell ref="E4:E6"/>
    <mergeCell ref="AD5:AD6"/>
    <mergeCell ref="AC5:AC6"/>
    <mergeCell ref="Q5:Q6"/>
    <mergeCell ref="Z5:Z6"/>
    <mergeCell ref="R5:R6"/>
    <mergeCell ref="AB5:AB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Лариса Зайцева</cp:lastModifiedBy>
  <cp:lastPrinted>2019-10-18T12:07:07Z</cp:lastPrinted>
  <dcterms:created xsi:type="dcterms:W3CDTF">2017-06-08T05:54:08Z</dcterms:created>
  <dcterms:modified xsi:type="dcterms:W3CDTF">2019-10-29T07:59:53Z</dcterms:modified>
</cp:coreProperties>
</file>