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3"/>
  </bookViews>
  <sheets>
    <sheet name="№ 1-закупки" sheetId="1" r:id="rId1"/>
    <sheet name="№ 2-закупки" sheetId="2" r:id="rId2"/>
    <sheet name="№ 1а-закупки" sheetId="3" r:id="rId3"/>
    <sheet name="СМП" sheetId="4" r:id="rId4"/>
  </sheets>
  <definedNames>
    <definedName name="_xlnm.Print_Area" localSheetId="3">СМП!$A$1:$H$28</definedName>
  </definedNames>
  <calcPr calcId="114210"/>
</workbook>
</file>

<file path=xl/calcChain.xml><?xml version="1.0" encoding="utf-8"?>
<calcChain xmlns="http://schemas.openxmlformats.org/spreadsheetml/2006/main">
  <c r="C51" i="3"/>
  <c r="C50"/>
  <c r="C49"/>
  <c r="C46"/>
  <c r="C45"/>
  <c r="C44"/>
  <c r="C43"/>
  <c r="C42"/>
  <c r="C41"/>
  <c r="C40"/>
  <c r="C39"/>
  <c r="C37"/>
  <c r="C36"/>
  <c r="C35"/>
  <c r="C33"/>
  <c r="C32"/>
  <c r="C31"/>
  <c r="C28"/>
  <c r="C27"/>
  <c r="C22"/>
  <c r="C23"/>
  <c r="C24"/>
  <c r="C25"/>
  <c r="C26"/>
  <c r="C21"/>
  <c r="D28" i="4"/>
  <c r="E28"/>
  <c r="H28"/>
  <c r="G2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8"/>
  <c r="F28"/>
  <c r="C28"/>
  <c r="C115" i="1"/>
  <c r="C51"/>
  <c r="C110"/>
  <c r="C111"/>
  <c r="C112"/>
  <c r="C113"/>
  <c r="C114"/>
  <c r="C109"/>
  <c r="C104"/>
  <c r="C103"/>
  <c r="C102"/>
  <c r="C100"/>
  <c r="C99"/>
  <c r="C98"/>
  <c r="C9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67"/>
  <c r="C59"/>
  <c r="C60"/>
  <c r="C61"/>
  <c r="C62"/>
  <c r="C63"/>
  <c r="C64"/>
  <c r="C58"/>
  <c r="C57"/>
  <c r="C56"/>
  <c r="C55"/>
  <c r="C54"/>
  <c r="C53"/>
  <c r="C52"/>
  <c r="C34"/>
  <c r="C35"/>
  <c r="C36"/>
  <c r="C37"/>
  <c r="C38"/>
  <c r="C39"/>
  <c r="C40"/>
  <c r="C41"/>
  <c r="C42"/>
  <c r="C43"/>
  <c r="C44"/>
  <c r="C45"/>
  <c r="C46"/>
  <c r="C47"/>
  <c r="C48"/>
  <c r="C49"/>
  <c r="C21"/>
  <c r="C22"/>
  <c r="C23"/>
  <c r="C24"/>
  <c r="C25"/>
  <c r="C26"/>
  <c r="C27"/>
  <c r="C28"/>
  <c r="C29"/>
  <c r="C30"/>
  <c r="C31"/>
  <c r="C32"/>
  <c r="C33"/>
  <c r="C20"/>
  <c r="H84" i="2"/>
  <c r="H126"/>
  <c r="H165"/>
  <c r="I165"/>
  <c r="F126"/>
  <c r="F165"/>
  <c r="G165"/>
  <c r="E164"/>
  <c r="E165"/>
  <c r="J165"/>
  <c r="J164"/>
  <c r="J126"/>
  <c r="G126"/>
  <c r="E126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I20"/>
  <c r="H20"/>
  <c r="B9" i="3"/>
</calcChain>
</file>

<file path=xl/sharedStrings.xml><?xml version="1.0" encoding="utf-8"?>
<sst xmlns="http://schemas.openxmlformats.org/spreadsheetml/2006/main" count="628" uniqueCount="388">
  <si>
    <t>Аукцион в электронной форме среди субъектов малого предпринимательства, социально ориентированных некоммерческих организаций на поставку спортивного инвентаря и оборудования для объекта "Строительство спортивного зала МБОУ "Юнгинская СОШ им. С.М. Михайлов</t>
  </si>
  <si>
    <t>Аукцион в электронной форме среди субъектов малого предпринимательства, социально ориентированных некоммерческих организаций на оказание услуг на приобретение неисключительных (пользовательских) лицензионных прав на программное обеспечение операционной си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</si>
  <si>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оказание услуг по диагностике, обследованию и оценке состояния автомобильных дорог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</si>
  <si>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Центральная д. Кадыкой Моргаушского района Чувашско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</si>
  <si>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оказание услуг по разработке паспортов автомобильных дорог местного значения вне г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</si>
  <si>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канцелярских товаров для нужд администрации Моргаушского района Чувашской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</si>
  <si>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устройство пандуса входной группы здания администрации Моргаушского района Чувашской Республи</t>
  </si>
  <si>
    <t xml:space="preserve">  Аукцион в электронной форме на право заключения муниципального контракта на приобретение жилых помещений для обеспечения благоустроенными жилыми помещениями специализированного жилищного фонда детей-сирот и детей, оставшихся без попечения родителей, лиц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</si>
  <si>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Моргаушского се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</si>
  <si>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и дорожных сооружений Чуманкасинского сельского пос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</si>
  <si>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Александровского сельского поселения Моргаушского р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</si>
  <si>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Кадикасинского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</si>
  <si>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и дорожных сооружений Хорнойского сельского поселен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</si>
  <si>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и дорожных сооружений Шатьмапосинского сельского по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</si>
  <si>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и дорожных сооружений Юськасинского сельского посел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</si>
  <si>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 Ярабайкасинско</t>
  </si>
  <si>
    <t>Шатьмапосинское с.п.</t>
  </si>
  <si>
    <t>Юнгинское с.п.</t>
  </si>
  <si>
    <t>Юськасинское с.п.</t>
  </si>
  <si>
    <t>Ярабайкасинское с.п.</t>
  </si>
  <si>
    <t>Ярославское с.п.</t>
  </si>
  <si>
    <t>По району</t>
  </si>
  <si>
    <t>Администрация Моргаушского района</t>
  </si>
  <si>
    <t>Отдел образования и молодёжной полиики администрации Моргаушского района</t>
  </si>
  <si>
    <t>Финансовый отдел администрации Моргаушского района</t>
  </si>
  <si>
    <t>Отдел культуры, архивного дела и туризма администрации Моргаушского района</t>
  </si>
  <si>
    <t>Александровское с.п.</t>
  </si>
  <si>
    <t>Большесундырское с.п.</t>
  </si>
  <si>
    <t>Ильинское с.п.</t>
  </si>
  <si>
    <t>Кадикасинское с.п.</t>
  </si>
  <si>
    <t>Моргаушское с.п.</t>
  </si>
  <si>
    <t>Москакасинское с.п.</t>
  </si>
  <si>
    <t>Орининское с.п.</t>
  </si>
  <si>
    <t>Сятракасинское с.п.</t>
  </si>
  <si>
    <t xml:space="preserve">Тораевское с.п. </t>
  </si>
  <si>
    <t xml:space="preserve">Хорнойское с.п.     </t>
  </si>
  <si>
    <t>Чуманкасинское с.п.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</si>
  <si>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Полевая с.Большой Сундырь Моргаушского района Чуваш</t>
  </si>
  <si>
    <t>Запрос предложений на право заключения муниципального контракта на приобретение жилых помещений для обеспечения благоустроенными жилыми помещениями специализированного жилищного фонда детей-сирот и детей, оставшихся без попечения родителей, лиц из их числ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</si>
  <si>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 дороги в д. Костеряки по  ул. Главная Моргаушского района Чувашской Респуб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</si>
  <si>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грунтовых дорог с. Тораево и д. Сюткюль Тораевского сельского поселения Мор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</si>
  <si>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ремонт асфальтобетонного покрытия с заменой бордюров перед фасадом МБДОУ "Детский сад №3"Солнышко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</si>
  <si>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нежилого здания, находящегося по адресу: Чувашская Республика, Моргаушский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</si>
  <si>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капитальный ремонт здания Юськасинского сельского дома культуры Моргаушского район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</si>
  <si>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устройство покрытия спортивной площадки из резиновой крошки по ул.Чапаева с.Моргауши при МБОУ "Мо</t>
  </si>
  <si>
    <t>Аукцион в электронной форме на право заключения контракта на оказание услуг по модернизации автоматизированной системы централизованного бюджетного и бухгалтерского учета в защищенном исполнении с предоставлением неисключительных прав на использование про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</si>
  <si>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устранение деформаций и повреждений поверхностного слоя на автомобильных дорогах общего польз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</si>
  <si>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контракта на выполнение работ по устройству ограждения проходной в здании МБОУ "Моргаушская СОШ" Моргаушского района Чува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</si>
  <si>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   соединяющей улицу Овражная с улицей Центральная  в селе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</si>
  <si>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устройство детской, спортивной площадки в д. Чураккасы Ильинского сельского поселе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</si>
  <si>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дворовой территории по ул. Новая д. Тренькино  Моргаушского района Чувашско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</si>
  <si>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улице Торинино в деревне Торинкасы Сятракасинского сель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</si>
  <si>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до сельского кладбища деревни Кадикасы Моргаушского района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</si>
  <si>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установку сдвоенного котла наружного размещения для теплоснабжения МБОУ "Ярабайкасинская СОШ" Мор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</si>
  <si>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капитальный ремонт жилого помещения по адресу: Чувашская Республика, Моргаушский 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</si>
  <si>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установку сдвоенного котла наружного размещения для теплоснабжения МБДОУ "Детский сад №7 "Радуга"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</si>
  <si>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улице Новая деревни Ярославка Ярославского сельского по</t>
  </si>
  <si>
    <t xml:space="preserve"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Юськасинского сельского </t>
  </si>
  <si>
    <t>Аукцион в электронной форме на право заключения муниципального контракта на приобретение жилых помещений для обеспечения благоустроенными жилыми помещениями специализированного жилищного фонда детей-сирот и детей, оставшихся без попечения родителей, лиц 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</si>
  <si>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протяженностью 102,12 метров по ул. Центральная д.Одар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</si>
  <si>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протяженностью 82,88 метров по ул. Центральная д.Одарк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</si>
  <si>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 грунтовой дороги  по улице Торинино в деревне Торинкасы Сятракасинского се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</si>
  <si>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автомобильной дороги по улице Заводская в деревне Мурзаково Моска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</si>
  <si>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протяженностью 71,3 метров по ул. Центральная д.Одарки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</si>
  <si>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протяженностью 87,7 метров по ул. Центральная д.Одарки</t>
  </si>
  <si>
    <t xml:space="preserve">Запрос котировок среди субъектов малого предпринимательства, социально ориентированных некоммерческих организаций на поставку офисной техники для нужд администрации Моргаушского района Чувашской Республики </t>
  </si>
  <si>
    <t xml:space="preserve">Аукцион в электронной форме на поставку мебели для объекта "Строительство спортивного зала МБОУ "Юнгинская СОШ им. С.М. Михайлова" Моргаушского района Чувашской Республики" </t>
  </si>
  <si>
    <t xml:space="preserve">Запрос котировок среди субъектов малого предпринимательства, социально ориентированных некоммерческих организаций на поставку системного блока в сборе для нужд администрации Моргаушского района Чувашской Республики </t>
  </si>
  <si>
    <t xml:space="preserve">Запрос котировок на поставку маркированных почтовых конвертов и марок для нужд администрации Моргаушского района Чувашской Республики </t>
  </si>
  <si>
    <t>Запрос котировок среди субъектов малого предпринимательства, социально ориентированных некоммерческих организаций на поставку картриджей для офисной техники администрации Моргаушского района Чувашской Республики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</si>
  <si>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поставку канцелярских товаров (совместный аукцион) 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</si>
  <si>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заправке картриджей принтеров, МФУ, копировальных аппаратов администрации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</si>
  <si>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поставку офисной техники и комплектующих для нужд администрации Моргаушского района Чувашской Республики.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</si>
  <si>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капитальный ремонт спортзала МБОУ "Орининская СОШ" Моргаушского района Чувашской Республики </t>
  </si>
  <si>
    <t>Аукцион в электронной форме на право заключения муниципального контракта на поставку маркированных почтовых конвертов и марок для нужд администрации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</si>
  <si>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поставку компьютера в сборе для нужд администрации Моргаушского района Чувашской Республики</t>
  </si>
  <si>
    <t>Аукцион в электронной форме на право заключения муниципального контракта на поставку ГСМ для нужд администрации Моргаушского района Чувашской Республики</t>
  </si>
  <si>
    <t xml:space="preserve">Аукцион в электронной форме на право заключения муниципального контракта на поставку ГСМ для нужд администрации Моргаушского района Чувашской Республики </t>
  </si>
  <si>
    <t xml:space="preserve">Аукцион в электронной форме на право заключения муниципального контракта на поставку офисных стульев для нужд администрации Моргаушского района Чувашской Республики </t>
  </si>
  <si>
    <t>21.08.218</t>
  </si>
  <si>
    <t>ЗП</t>
  </si>
  <si>
    <t>12.03.2018</t>
  </si>
  <si>
    <t>Должностное лицо,  
ответственное за  составление отчета</t>
  </si>
  <si>
    <t>Степанов Андрей Иванович</t>
  </si>
  <si>
    <t>Заведующий сектором муниципальных закупок</t>
  </si>
  <si>
    <t>Контактный тел.: 8 (83541) 62445</t>
  </si>
  <si>
    <t>Администрация Моргаушского района Чувашской Республики</t>
  </si>
  <si>
    <t xml:space="preserve">E-mail: morgau_smz@cap.ru 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</si>
  <si>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Юнгинского сельского поселения Моргаушског</t>
  </si>
  <si>
    <t>ЗКЦ (СМП и СОНКО)</t>
  </si>
  <si>
    <t>ЭА (СМП и СОНКО)</t>
  </si>
  <si>
    <t>ЗП (СМП и СОНКО)</t>
  </si>
  <si>
    <t>ЭА</t>
  </si>
  <si>
    <t>Дата составления отчета «11» января 2019 года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</si>
  <si>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Тораевского сельского поселения Моргаушского района</t>
  </si>
  <si>
    <t xml:space="preserve"> 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Тораевского сельского поселения Моргаушского район</t>
  </si>
  <si>
    <t>Запрос предложений среди субъектов малого предпринимательства и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Большесундырского сельского поселения М</t>
  </si>
  <si>
    <t>Запрос предложений среди субъектов малого предпринимательства и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Александровского сельского поселения Мо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</si>
  <si>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Моргаушского сельского п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</si>
  <si>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Сятракасинского сельского поселения Моргаушского района Чува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</si>
  <si>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оказание услуг по зимнему содержанию территории (механизированная уборка и вывоз снега с убир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</si>
  <si>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техническому обслуживанию системы видеонаблюдения, установленных в рамках реализации АПК «Безопасное муниципальное образ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</si>
  <si>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дворовых территорий многоквартирных домов с.Моргауши Моргаушского сельского поселе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</si>
  <si>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Березовая в д. Большие Токшики Моргаушского района </t>
  </si>
  <si>
    <t xml:space="preserve">Аукцион в электронной форме на право заключения муниципального контракта на ремонт покрытия проезжей части автомобильных дорог "Могауши-Хорной-Ижелькасы" (с км 0 + 000 по км 9 + 000) и "Тойгильдино-Паймурзино" (с км 10 + 500 по км 12 + 087) в Моргаушском </t>
  </si>
  <si>
    <t>Аукцион в электронной форме на право заключения муниципального контракта на ремонт покрытия проезжей части автомобильных дорог "Волга-Шомиково-Поженары" (с км 0 + 000 по км 6 + 400) и "Б.Сундырь-Б.Карачкино-Ешмолаи" (с км 0 + 000 по км 6 + 931) в Моргаушс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</si>
  <si>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легкового автомобиля для нужд администрации Ярабайкасинского сельского по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</si>
  <si>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Северная в д. Костеряки Моргаушского района Чувашск</t>
  </si>
  <si>
    <t>Примечание: Объем закупок СМП не совподает с формой №1-закупки, так как объем расчитан в соответствии с Постановлением №238 от 17.03.2015 (т.е. фактическая оплата)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</si>
  <si>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создание и обустройство детской игровой площадки по ул.Ларготы в с.Юнга Юнгинского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</si>
  <si>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в д. Старые Мадики по ул. Порфирьева от жилого дома № 1 до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</si>
  <si>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обустройство детской спортивно-игровой площадки в д.Одаркино Моргаушского района Ч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</si>
  <si>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легкового автомобиля для нужд администрации Александровского сельского по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</si>
  <si>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обустройство детской спортивно-игровой площадки в д. Нижние Панклеи Моргаушского 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</si>
  <si>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заключение муниципального контракта на ремонт грунтовой дороги в д. Токшики по ул. Центральная Большесундырского сельског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</si>
  <si>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обустройство детской спортивно-игровой площадки в д. Сятракасы Моргаушского района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</si>
  <si>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работ по ремонту мягкой кровли здания Кашмашского СДК Моргаушского райо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</si>
  <si>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ул.Мичурина в д.Торханы Моргаушского района Чувашской 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</si>
  <si>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капитальный ремонт здания МБОУ "Шомиковская ООШ" по ул. Шомиково д. №66 в дер. Шомиково Моргаушск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</si>
  <si>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Первомайская в д. Хорной Хорнойского сельского посе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</si>
  <si>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части дороги по ул. Садовая д. Хорной Моргаушского района Чувашской Республ</t>
  </si>
  <si>
    <t>Аукцион в электронной форме среди субъектов малого предпринимательства , социально ориентированных некоммерческих организаций на право заключения  муниципального контракта на ремонт грунтовой дороги по ул.Новая д.Шептаки Моргаушского сельского поселения М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</si>
  <si>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части грунтовой дороги по ул. Пришкольная д. Нискасы Ярославского сельского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</si>
  <si>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с добавлением каменных материалов до ул.Центральная д. Ойк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</si>
  <si>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Советская в д. Сарчаки Моргаушского района Чувашско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</si>
  <si>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с. Юнга ул. Молодежная Юнгинского сельского поселения Морг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</si>
  <si>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строительство объекта водоснабжения деревни Апчары Моргаушского района Чувашской 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</si>
  <si>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Мира, ул. Западная и ул. Восточная в д. Лапкасы Ори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</si>
  <si>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автомобильной дороги по улице Центральной в деревне Сюлеменькасы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</si>
  <si>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 грунтовой автомобильной дороги в д. Ярабайкасы ул. Центральная Моргаушског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</si>
  <si>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в д. Ермаково ул. Мешакова Моргаушского района Чувашск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</si>
  <si>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и установку системы видеонаблюдения в д. Ярабайкасы Моргаушского района Чувашской Ре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</si>
  <si>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Комсомольская и части ул. Гагарина в д. Васькино Ал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</si>
  <si>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линейно-интерактивного источника бесперебойного питания для нужд администрации Морга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</si>
  <si>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тротуаров МБОУ  «Чуманкасинской СОШ» на автомобильной дороге «Тойгильдино-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</si>
  <si>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капитальный ремонт спортивного зала муниципального бюджетного общеобразовательного учреждения «Юс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</si>
  <si>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восстановление остановочных посадочных площадок и автопавильонов на автобусных ост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</si>
  <si>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восстановление барьерных ограждений на автомобильных дорогах в Моргаушском районе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</si>
  <si>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ямочный ремонт и обустройство водостока в деревне Нискасы Ярославского сельского п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</si>
  <si>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по ул. Анаткасы в д. Шомиково Кадикасинского сельского пос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</si>
  <si>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здания Ярославского сельского Дома культуры муниципального бюджетного учреж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</si>
  <si>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реконструкцию и модернизацию водопроводных сетей в д. Кубасы  ул. Верхняя, ул. Ниж</t>
  </si>
  <si>
    <t>№ 1-закупки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</si>
  <si>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</si>
  <si>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</si>
  <si>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</si>
  <si>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</si>
  <si>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</si>
  <si>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</si>
  <si>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</si>
  <si>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</si>
  <si>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</si>
  <si>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</si>
  <si>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</si>
  <si>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</si>
  <si>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</si>
  <si>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</si>
  <si>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</si>
  <si>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</si>
  <si>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</si>
  <si>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</si>
  <si>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</si>
  <si>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</si>
  <si>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</si>
  <si>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</si>
  <si>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</si>
  <si>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</si>
  <si>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</si>
  <si>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</si>
  <si>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</si>
  <si>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</si>
  <si>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</si>
  <si>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</si>
  <si>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</si>
  <si>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</si>
  <si>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</si>
  <si>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</si>
  <si>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</si>
  <si>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</si>
  <si>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</si>
  <si>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</si>
  <si>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</si>
  <si>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</si>
  <si>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</si>
  <si>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</si>
  <si>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</si>
  <si>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</si>
  <si>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</si>
  <si>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</si>
  <si>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</si>
  <si>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</si>
  <si>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</si>
  <si>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</si>
  <si>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</si>
  <si>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</si>
  <si>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</si>
  <si>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</si>
  <si>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</si>
  <si>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</si>
  <si>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</si>
  <si>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</si>
  <si>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</si>
  <si>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</si>
  <si>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</si>
  <si>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</si>
  <si>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</si>
  <si>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</si>
  <si>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</si>
  <si>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</si>
  <si>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</si>
  <si>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</si>
  <si>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</si>
  <si>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</si>
  <si>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</si>
  <si>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</si>
  <si>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</si>
  <si>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</si>
  <si>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</si>
  <si>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</si>
  <si>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</si>
  <si>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</si>
  <si>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</si>
  <si>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</si>
  <si>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</si>
  <si>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</si>
  <si>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</si>
  <si>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</si>
  <si>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</si>
  <si>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</si>
  <si>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</si>
  <si>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</si>
  <si>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</si>
  <si>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</si>
  <si>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</si>
  <si>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</si>
  <si>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</si>
  <si>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</si>
  <si>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</si>
  <si>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с социально ориентированными некоммерческими организациями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</si>
  <si>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</si>
  <si>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ФИО полностью</t>
  </si>
  <si>
    <t>должность</t>
  </si>
  <si>
    <t>подпись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</si>
  <si>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</si>
  <si>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</si>
  <si>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</si>
  <si>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</si>
  <si>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</si>
  <si>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</si>
  <si>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</si>
  <si>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</si>
  <si>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</si>
  <si>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</si>
  <si>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</si>
  <si>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</si>
  <si>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</si>
  <si>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</si>
  <si>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</si>
  <si>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</si>
  <si>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</si>
  <si>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</si>
  <si>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</si>
  <si>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</si>
  <si>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</si>
  <si>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</si>
  <si>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</si>
  <si>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</si>
  <si>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</si>
  <si>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</si>
  <si>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</si>
  <si>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</si>
  <si>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</si>
  <si>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</si>
  <si>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</si>
  <si>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</si>
  <si>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</si>
  <si>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</si>
  <si>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</si>
  <si>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</si>
  <si>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</si>
  <si>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</si>
  <si>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</si>
  <si>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</si>
  <si>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</si>
  <si>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</si>
  <si>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</si>
  <si>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</si>
  <si>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</si>
  <si>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</si>
  <si>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</si>
  <si>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</si>
  <si>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</si>
  <si>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</si>
  <si>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</si>
  <si>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</si>
  <si>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</si>
  <si>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</si>
  <si>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</si>
  <si>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</si>
  <si>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</si>
  <si>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</si>
  <si>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</si>
  <si>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</si>
  <si>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</si>
  <si>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</si>
  <si>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</si>
  <si>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</si>
  <si>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</si>
  <si>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</si>
  <si>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</si>
  <si>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</si>
  <si>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</si>
  <si>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</si>
  <si>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</si>
  <si>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</si>
  <si>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</si>
  <si>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</si>
  <si>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</si>
  <si>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</si>
  <si>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</si>
  <si>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</si>
  <si>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</si>
  <si>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</si>
  <si>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</si>
  <si>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</si>
  <si>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</si>
  <si>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</si>
  <si>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</si>
  <si>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</si>
  <si>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</si>
  <si>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</si>
  <si>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</si>
  <si>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</si>
  <si>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</si>
  <si>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</si>
  <si>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</si>
  <si>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</si>
  <si>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</si>
  <si>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</si>
  <si>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</si>
  <si>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</si>
  <si>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</si>
  <si>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</si>
  <si>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</si>
  <si>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</si>
  <si>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</si>
  <si>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</si>
  <si>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</si>
  <si>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</si>
  <si>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</si>
  <si>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</si>
  <si>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</si>
  <si>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</si>
  <si>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indexed="8"/>
        <rFont val="Times New Roman"/>
        <family val="1"/>
        <charset val="204"/>
      </rPr>
      <t>состоявшихся</t>
    </r>
    <r>
      <rPr>
        <sz val="10"/>
        <color indexed="8"/>
        <rFont val="Times New Roman"/>
        <family val="1"/>
        <charset val="204"/>
      </rPr>
      <t xml:space="preserve"> способов определения поставщиков (подрядчиков, исполнителей)</t>
    </r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</si>
  <si>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indexed="8"/>
        <rFont val="Times New Roman"/>
        <family val="1"/>
        <charset val="204"/>
      </rPr>
      <t xml:space="preserve">несостоявшихся </t>
    </r>
    <r>
      <rPr>
        <sz val="10"/>
        <color indexed="8"/>
        <rFont val="Times New Roman"/>
        <family val="1"/>
        <charset val="204"/>
      </rPr>
      <t>способов определения поставщиков (подрядчиков, исполнителей)</t>
    </r>
  </si>
  <si>
    <t xml:space="preserve">Способ закупки
(с указанием для СМП, СОНКО) 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</si>
  <si>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</si>
  <si>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</t>
  </si>
  <si>
    <t>Закупки у СМП, СОНКО</t>
  </si>
  <si>
    <t>по данным заказчиков</t>
  </si>
  <si>
    <t xml:space="preserve">  № п/п</t>
  </si>
  <si>
    <t>Главный распорядитель бюджетных средств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</si>
  <si>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</si>
  <si>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 xml:space="preserve"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Закона о контарктной системе (процентов)
</t>
  </si>
  <si>
    <t>за 2018 г.</t>
  </si>
  <si>
    <r>
      <t xml:space="preserve">Объем закупок в отчетном году, </t>
    </r>
    <r>
      <rPr>
        <sz val="10"/>
        <color indexed="8"/>
        <rFont val="Times New Roman"/>
        <family val="1"/>
        <charset val="204"/>
      </rPr>
      <t xml:space="preserve">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
</t>
    </r>
  </si>
  <si>
    <r>
      <t xml:space="preserve">осуществленных по результатам </t>
    </r>
    <r>
      <rPr>
        <b/>
        <sz val="10"/>
        <rFont val="Times New Roman"/>
        <family val="1"/>
        <charset val="204"/>
      </rPr>
      <t xml:space="preserve">состоявшихся </t>
    </r>
    <r>
      <rPr>
        <sz val="10"/>
        <rFont val="Times New Roman"/>
        <family val="1"/>
      </rPr>
      <t>процедур определения поставщика (подрядчика, исполнителя)</t>
    </r>
  </si>
  <si>
    <r>
      <t xml:space="preserve">осуществленных по результатам </t>
    </r>
    <r>
      <rPr>
        <b/>
        <sz val="10"/>
        <rFont val="Times New Roman"/>
        <family val="1"/>
        <charset val="204"/>
      </rPr>
      <t>несостоявшихся</t>
    </r>
    <r>
      <rPr>
        <sz val="10"/>
        <rFont val="Times New Roman"/>
        <family val="1"/>
      </rPr>
      <t xml:space="preserve"> процедур определения поставщика (подрядчика, исполнителя)</t>
    </r>
  </si>
  <si>
    <t xml:space="preserve">Совокупный годовой объем закупок, рассчитанный за вычетом закупок, предусмотренных частью 1.1 статьи 30 Закона о контарктной системе (тыс. рублей)
</t>
  </si>
  <si>
    <t xml:space="preserve"> 2018 год</t>
  </si>
  <si>
    <t xml:space="preserve">с учетом несостоявшихся процедур определения поставщика (подрядчика, исполнителя) (по норме действующей до 01.01.2019 г.)
</t>
  </si>
  <si>
    <t xml:space="preserve">за вычетом несостоявшихся процедур определения поставщика (подрядчика, исполнителя) (по норме действующей до 01.01.2019 г.)
</t>
  </si>
  <si>
    <t xml:space="preserve">Аукцион в электронной форме на право заключения муниципального контракта на строительство спортивного зала МБОУ "Юнгинская СОШ им. С.М. Михайлова" Моргаушского района Чувашской Республики </t>
  </si>
  <si>
    <t xml:space="preserve">Запрос котировок среди субъектов малого предпринимательства, социально ориентированных некоммерческих организаций на оказание услуг по оценке муниципального имущества Моргаушского района Чувашской Республики </t>
  </si>
  <si>
    <t xml:space="preserve">Запрос котировок среди субъектов малого предпринимательства, социально ориентированных некоммерческих организаций на поставку картриджей для офисной техники администрации Моргаушского района Чувашской Республики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</si>
  <si>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капитальный ремонт спортзала МБОУ "Чуманкасинская СОШ"</t>
  </si>
  <si>
    <t>нет</t>
  </si>
  <si>
    <t xml:space="preserve"> Степанов Андрей Иванович</t>
  </si>
  <si>
    <t xml:space="preserve">Cодержание автомобильных дорог Ярабайкасинского сельского поселения Моргаушского района Чувашской Республики в 2018 году (6,0 км а/д с твердым покрытием, 30,931 км грунтовые а/д) </t>
  </si>
  <si>
    <t xml:space="preserve">Содержание автомобильных дорог Орининского сельского поселения Моргаушского района чувашской Республики в 2018 году 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</si>
  <si>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модернизацию сервера видеонаблюдения, установленного в рамках реализации АПК «Безопасное муни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</si>
  <si>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 ремонт Большекарачкинского сельского клуба, расположенного по адресу: Чувашская 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</si>
  <si>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работ по нанесению дорожной разметки на автомобильных дорогах "Моргауши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</si>
  <si>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укладку водопропускных труб на автомобильной дороге "Выселок-Васильевка (ПК 14+50,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</si>
  <si>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устранение деформаций и повреждений поверхностного слоя на автомобильных дорогах 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</si>
  <si>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восстановление остановочных павильонов на автомобильных дорогах "Сура-Лебедкино" и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</si>
  <si>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работ по нанесению дорожной разметки на автомобильных дорогах "Моргауши-Хорной-Иже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</si>
  <si>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укладку водопропускных труб на автомобильной дороге "Выселок-Васильевка (ПК 14+50,7; ПК 20+07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</si>
</sst>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3"/>
      <name val="Times New Roman"/>
      <family val="1"/>
    </font>
    <font>
      <sz val="13"/>
      <name val="Arial Cyr"/>
      <charset val="204"/>
    </font>
    <font>
      <sz val="8"/>
      <name val="Calibri"/>
      <family val="2"/>
    </font>
    <font>
      <b/>
      <sz val="10"/>
      <name val="Times New Roman"/>
      <family val="1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1" applyNumberFormat="0" applyAlignment="0" applyProtection="0"/>
    <xf numFmtId="0" fontId="13" fillId="11" borderId="2" applyNumberFormat="0" applyAlignment="0" applyProtection="0"/>
    <xf numFmtId="0" fontId="14" fillId="11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8" fillId="0" borderId="0"/>
    <xf numFmtId="0" fontId="36" fillId="0" borderId="0"/>
    <xf numFmtId="0" fontId="8" fillId="0" borderId="0"/>
    <xf numFmtId="0" fontId="8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4" borderId="8" applyNumberFormat="0" applyFont="0" applyAlignment="0" applyProtection="0"/>
    <xf numFmtId="9" fontId="8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19" borderId="10" applyBorder="0">
      <alignment horizontal="center" vertical="center" wrapText="1"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justify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vertical="center" wrapText="1"/>
    </xf>
    <xf numFmtId="0" fontId="3" fillId="15" borderId="1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vertical="center" wrapText="1"/>
    </xf>
    <xf numFmtId="0" fontId="3" fillId="16" borderId="14" xfId="0" applyFont="1" applyFill="1" applyBorder="1" applyAlignment="1">
      <alignment horizontal="justify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0" fillId="16" borderId="0" xfId="0" applyFill="1"/>
    <xf numFmtId="0" fontId="1" fillId="15" borderId="0" xfId="0" applyFont="1" applyFill="1" applyAlignment="1">
      <alignment horizontal="justify" vertical="center"/>
    </xf>
    <xf numFmtId="0" fontId="0" fillId="15" borderId="0" xfId="0" applyFill="1"/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vertical="center" wrapText="1"/>
    </xf>
    <xf numFmtId="0" fontId="0" fillId="15" borderId="0" xfId="0" applyFill="1" applyBorder="1"/>
    <xf numFmtId="0" fontId="1" fillId="15" borderId="0" xfId="0" applyFont="1" applyFill="1" applyAlignment="1">
      <alignment horizontal="center" vertical="center" wrapText="1"/>
    </xf>
    <xf numFmtId="0" fontId="9" fillId="15" borderId="14" xfId="0" applyFont="1" applyFill="1" applyBorder="1" applyAlignment="1">
      <alignment horizontal="justify" vertical="center" wrapText="1"/>
    </xf>
    <xf numFmtId="0" fontId="9" fillId="15" borderId="16" xfId="23" applyFont="1" applyFill="1" applyBorder="1" applyAlignment="1">
      <alignment horizontal="left" vertical="top" wrapText="1"/>
    </xf>
    <xf numFmtId="0" fontId="3" fillId="15" borderId="15" xfId="0" applyFont="1" applyFill="1" applyBorder="1" applyAlignment="1">
      <alignment horizontal="left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vertical="center" wrapText="1"/>
    </xf>
    <xf numFmtId="0" fontId="9" fillId="15" borderId="18" xfId="0" applyFont="1" applyFill="1" applyBorder="1" applyAlignment="1">
      <alignment horizontal="justify" vertical="center" wrapText="1"/>
    </xf>
    <xf numFmtId="0" fontId="9" fillId="15" borderId="20" xfId="0" applyFont="1" applyFill="1" applyBorder="1" applyAlignment="1">
      <alignment horizontal="justify" vertical="center" wrapText="1"/>
    </xf>
    <xf numFmtId="0" fontId="3" fillId="15" borderId="13" xfId="0" applyFont="1" applyFill="1" applyBorder="1" applyAlignment="1">
      <alignment horizontal="center" vertical="center"/>
    </xf>
    <xf numFmtId="0" fontId="1" fillId="15" borderId="0" xfId="0" applyFont="1" applyFill="1" applyAlignment="1">
      <alignment vertical="center"/>
    </xf>
    <xf numFmtId="0" fontId="3" fillId="17" borderId="14" xfId="0" applyFont="1" applyFill="1" applyBorder="1" applyAlignment="1">
      <alignment horizontal="justify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0" fillId="17" borderId="0" xfId="0" applyFill="1"/>
    <xf numFmtId="0" fontId="3" fillId="18" borderId="14" xfId="0" applyFont="1" applyFill="1" applyBorder="1" applyAlignment="1">
      <alignment horizontal="justify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0" fillId="18" borderId="0" xfId="0" applyFill="1"/>
    <xf numFmtId="0" fontId="9" fillId="18" borderId="14" xfId="0" applyFont="1" applyFill="1" applyBorder="1" applyAlignment="1">
      <alignment horizontal="justify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28" fillId="18" borderId="0" xfId="0" applyFont="1" applyFill="1"/>
    <xf numFmtId="0" fontId="3" fillId="16" borderId="18" xfId="0" applyFont="1" applyFill="1" applyBorder="1" applyAlignment="1">
      <alignment horizontal="left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vertical="center" wrapText="1"/>
    </xf>
    <xf numFmtId="0" fontId="29" fillId="17" borderId="14" xfId="10" applyFont="1" applyFill="1" applyBorder="1" applyAlignment="1">
      <alignment horizontal="justify" vertical="center" wrapText="1"/>
    </xf>
    <xf numFmtId="0" fontId="9" fillId="18" borderId="18" xfId="0" applyFont="1" applyFill="1" applyBorder="1" applyAlignment="1">
      <alignment horizontal="left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vertical="center" wrapText="1"/>
    </xf>
    <xf numFmtId="0" fontId="10" fillId="15" borderId="0" xfId="23" applyFont="1" applyFill="1"/>
    <xf numFmtId="0" fontId="10" fillId="15" borderId="0" xfId="23" applyFont="1" applyFill="1" applyAlignment="1">
      <alignment horizontal="right"/>
    </xf>
    <xf numFmtId="164" fontId="10" fillId="15" borderId="16" xfId="23" applyNumberFormat="1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vertical="center" wrapText="1"/>
    </xf>
    <xf numFmtId="0" fontId="5" fillId="16" borderId="18" xfId="0" applyFont="1" applyFill="1" applyBorder="1" applyAlignment="1">
      <alignment horizontal="center" vertical="center" wrapText="1"/>
    </xf>
    <xf numFmtId="2" fontId="5" fillId="17" borderId="13" xfId="0" applyNumberFormat="1" applyFont="1" applyFill="1" applyBorder="1" applyAlignment="1">
      <alignment horizontal="center" vertical="center" wrapText="1"/>
    </xf>
    <xf numFmtId="2" fontId="5" fillId="15" borderId="13" xfId="0" applyNumberFormat="1" applyFont="1" applyFill="1" applyBorder="1" applyAlignment="1">
      <alignment horizontal="center" vertical="center" wrapText="1"/>
    </xf>
    <xf numFmtId="2" fontId="5" fillId="16" borderId="13" xfId="0" applyNumberFormat="1" applyFont="1" applyFill="1" applyBorder="1" applyAlignment="1">
      <alignment horizontal="center" vertical="center" wrapText="1"/>
    </xf>
    <xf numFmtId="2" fontId="5" fillId="18" borderId="13" xfId="0" applyNumberFormat="1" applyFont="1" applyFill="1" applyBorder="1" applyAlignment="1">
      <alignment horizontal="center" vertical="center" wrapText="1"/>
    </xf>
    <xf numFmtId="2" fontId="5" fillId="15" borderId="18" xfId="0" applyNumberFormat="1" applyFont="1" applyFill="1" applyBorder="1" applyAlignment="1">
      <alignment horizontal="center" vertical="center" wrapText="1"/>
    </xf>
    <xf numFmtId="2" fontId="3" fillId="15" borderId="13" xfId="0" applyNumberFormat="1" applyFont="1" applyFill="1" applyBorder="1" applyAlignment="1">
      <alignment horizontal="center" vertical="center" wrapText="1"/>
    </xf>
    <xf numFmtId="2" fontId="3" fillId="17" borderId="13" xfId="0" applyNumberFormat="1" applyFont="1" applyFill="1" applyBorder="1" applyAlignment="1">
      <alignment horizontal="center" vertical="center" wrapText="1"/>
    </xf>
    <xf numFmtId="2" fontId="27" fillId="18" borderId="18" xfId="0" applyNumberFormat="1" applyFont="1" applyFill="1" applyBorder="1" applyAlignment="1">
      <alignment horizontal="center" vertical="center" wrapText="1"/>
    </xf>
    <xf numFmtId="2" fontId="9" fillId="18" borderId="18" xfId="0" applyNumberFormat="1" applyFont="1" applyFill="1" applyBorder="1" applyAlignment="1">
      <alignment horizontal="center" vertical="center" wrapText="1"/>
    </xf>
    <xf numFmtId="2" fontId="27" fillId="18" borderId="13" xfId="0" applyNumberFormat="1" applyFont="1" applyFill="1" applyBorder="1" applyAlignment="1">
      <alignment horizontal="center" vertical="center" wrapText="1"/>
    </xf>
    <xf numFmtId="2" fontId="9" fillId="18" borderId="13" xfId="0" applyNumberFormat="1" applyFont="1" applyFill="1" applyBorder="1" applyAlignment="1">
      <alignment horizontal="center" vertical="center" wrapText="1"/>
    </xf>
    <xf numFmtId="2" fontId="3" fillId="15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10" fillId="15" borderId="16" xfId="23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4" fontId="10" fillId="15" borderId="16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10" fillId="15" borderId="16" xfId="23" applyFont="1" applyFill="1" applyBorder="1"/>
    <xf numFmtId="4" fontId="10" fillId="0" borderId="16" xfId="0" applyNumberFormat="1" applyFont="1" applyFill="1" applyBorder="1" applyAlignment="1">
      <alignment horizontal="center"/>
    </xf>
    <xf numFmtId="4" fontId="33" fillId="0" borderId="16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4" fontId="27" fillId="0" borderId="16" xfId="0" applyNumberFormat="1" applyFont="1" applyBorder="1" applyAlignment="1">
      <alignment horizontal="center"/>
    </xf>
    <xf numFmtId="0" fontId="34" fillId="15" borderId="0" xfId="0" applyFont="1" applyFill="1" applyAlignment="1">
      <alignment wrapText="1"/>
    </xf>
    <xf numFmtId="0" fontId="4" fillId="15" borderId="0" xfId="0" applyFont="1" applyFill="1" applyAlignment="1">
      <alignment horizontal="center" vertical="center"/>
    </xf>
    <xf numFmtId="0" fontId="1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6" fillId="15" borderId="0" xfId="0" applyFont="1" applyFill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/>
    </xf>
    <xf numFmtId="2" fontId="5" fillId="15" borderId="17" xfId="0" applyNumberFormat="1" applyFont="1" applyFill="1" applyBorder="1" applyAlignment="1">
      <alignment horizontal="center" vertical="center" wrapText="1"/>
    </xf>
    <xf numFmtId="2" fontId="5" fillId="15" borderId="14" xfId="0" applyNumberFormat="1" applyFont="1" applyFill="1" applyBorder="1" applyAlignment="1">
      <alignment horizontal="center" vertical="center" wrapText="1"/>
    </xf>
    <xf numFmtId="0" fontId="3" fillId="0" borderId="10" xfId="23" applyFont="1" applyBorder="1" applyAlignment="1">
      <alignment horizontal="center" vertical="top" wrapText="1"/>
    </xf>
    <xf numFmtId="0" fontId="3" fillId="0" borderId="30" xfId="23" applyFont="1" applyBorder="1" applyAlignment="1">
      <alignment horizontal="center" vertical="top" wrapText="1"/>
    </xf>
    <xf numFmtId="0" fontId="3" fillId="0" borderId="10" xfId="23" applyFont="1" applyBorder="1" applyAlignment="1">
      <alignment horizontal="center" vertical="center" wrapText="1"/>
    </xf>
    <xf numFmtId="0" fontId="3" fillId="0" borderId="30" xfId="23" applyFont="1" applyBorder="1" applyAlignment="1">
      <alignment horizontal="center" vertical="center" wrapText="1"/>
    </xf>
    <xf numFmtId="0" fontId="34" fillId="15" borderId="28" xfId="0" applyFont="1" applyFill="1" applyBorder="1" applyAlignment="1">
      <alignment wrapText="1"/>
    </xf>
    <xf numFmtId="0" fontId="33" fillId="0" borderId="16" xfId="0" applyFont="1" applyFill="1" applyBorder="1" applyAlignment="1">
      <alignment wrapText="1"/>
    </xf>
    <xf numFmtId="0" fontId="30" fillId="15" borderId="0" xfId="23" applyFont="1" applyFill="1" applyAlignment="1">
      <alignment horizontal="center" wrapText="1"/>
    </xf>
    <xf numFmtId="0" fontId="31" fillId="15" borderId="0" xfId="23" applyFont="1" applyFill="1" applyAlignment="1">
      <alignment horizontal="center" wrapText="1"/>
    </xf>
    <xf numFmtId="17" fontId="30" fillId="15" borderId="0" xfId="23" applyNumberFormat="1" applyFont="1" applyFill="1" applyAlignment="1">
      <alignment horizontal="center"/>
    </xf>
    <xf numFmtId="0" fontId="30" fillId="15" borderId="0" xfId="23" applyFont="1" applyFill="1" applyAlignment="1">
      <alignment horizontal="center"/>
    </xf>
    <xf numFmtId="0" fontId="10" fillId="15" borderId="0" xfId="23" applyFont="1" applyFill="1" applyAlignment="1">
      <alignment horizontal="right"/>
    </xf>
    <xf numFmtId="0" fontId="3" fillId="0" borderId="31" xfId="23" applyFont="1" applyBorder="1" applyAlignment="1">
      <alignment horizontal="center" vertical="center" wrapText="1"/>
    </xf>
    <xf numFmtId="0" fontId="3" fillId="0" borderId="32" xfId="23" applyFont="1" applyBorder="1" applyAlignment="1">
      <alignment horizontal="center" vertical="center" wrapText="1"/>
    </xf>
    <xf numFmtId="0" fontId="3" fillId="0" borderId="31" xfId="23" applyFont="1" applyBorder="1" applyAlignment="1">
      <alignment horizontal="center" vertical="top" wrapText="1"/>
    </xf>
    <xf numFmtId="0" fontId="3" fillId="0" borderId="32" xfId="23" applyFont="1" applyBorder="1" applyAlignment="1">
      <alignment horizontal="center" vertical="top" wrapText="1"/>
    </xf>
    <xf numFmtId="0" fontId="10" fillId="15" borderId="10" xfId="23" applyFont="1" applyFill="1" applyBorder="1" applyAlignment="1">
      <alignment horizontal="center" vertical="center" wrapText="1"/>
    </xf>
    <xf numFmtId="0" fontId="10" fillId="15" borderId="30" xfId="23" applyFont="1" applyFill="1" applyBorder="1" applyAlignment="1">
      <alignment horizontal="center" vertical="center" wrapText="1"/>
    </xf>
  </cellXfs>
  <cellStyles count="32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Гиперссылка" xfId="10" builtinId="8"/>
    <cellStyle name="Гиперссылка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0"/>
    <cellStyle name="Обычный 2 2" xfId="21"/>
    <cellStyle name="Обычный 2 3" xfId="22"/>
    <cellStyle name="Обычный 3" xfId="23"/>
    <cellStyle name="Плохой 2" xfId="24"/>
    <cellStyle name="Пояснение 2" xfId="25"/>
    <cellStyle name="Примечание 2" xfId="26"/>
    <cellStyle name="Процентный 2" xfId="27"/>
    <cellStyle name="Связанная ячейка 2" xfId="28"/>
    <cellStyle name="Стиль 1" xfId="29"/>
    <cellStyle name="Текст предупреждения 2" xfId="30"/>
    <cellStyle name="Хороший 2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topLeftCell="A112" zoomScaleNormal="100" zoomScaleSheetLayoutView="70" workbookViewId="0">
      <selection activeCell="A5" sqref="A5:K5"/>
    </sheetView>
  </sheetViews>
  <sheetFormatPr defaultColWidth="8.85546875" defaultRowHeight="15"/>
  <cols>
    <col min="1" max="1" width="36" style="25" customWidth="1"/>
    <col min="2" max="9" width="12.140625" style="25" customWidth="1"/>
    <col min="10" max="11" width="15.85546875" style="25" customWidth="1"/>
    <col min="12" max="16384" width="8.85546875" style="25"/>
  </cols>
  <sheetData>
    <row r="1" spans="1:11" ht="15.75">
      <c r="A1" s="24"/>
    </row>
    <row r="2" spans="1:11" ht="16.5">
      <c r="A2" s="135" t="s">
        <v>142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5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.75">
      <c r="A4" s="119" t="s">
        <v>143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.75">
      <c r="A5" s="119" t="s">
        <v>144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5.75">
      <c r="A6" s="119" t="s">
        <v>145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5.75">
      <c r="A7" s="26"/>
    </row>
    <row r="8" spans="1:11" ht="15.75">
      <c r="A8" s="27" t="s">
        <v>146</v>
      </c>
      <c r="B8" s="27"/>
    </row>
    <row r="9" spans="1:11" ht="78.75">
      <c r="A9" s="27" t="s">
        <v>147</v>
      </c>
      <c r="B9" s="120" t="s">
        <v>86</v>
      </c>
      <c r="C9" s="120"/>
      <c r="D9" s="120"/>
      <c r="E9" s="120"/>
      <c r="F9" s="120"/>
      <c r="G9" s="120"/>
      <c r="H9" s="120"/>
      <c r="I9" s="120"/>
      <c r="J9" s="120"/>
      <c r="K9" s="28"/>
    </row>
    <row r="10" spans="1:11" ht="15.75">
      <c r="A10" s="27"/>
      <c r="B10" s="29"/>
      <c r="K10" s="28"/>
    </row>
    <row r="11" spans="1:11" ht="15.75">
      <c r="A11" s="27" t="s">
        <v>148</v>
      </c>
      <c r="B11" s="126" t="s">
        <v>369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15.75">
      <c r="A12" s="26"/>
      <c r="K12" s="28"/>
    </row>
    <row r="13" spans="1:11" ht="16.5" thickBot="1">
      <c r="A13" s="125" t="s">
        <v>149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5.75" thickBot="1">
      <c r="A14" s="123" t="s">
        <v>150</v>
      </c>
      <c r="B14" s="123" t="s">
        <v>151</v>
      </c>
      <c r="C14" s="6" t="s">
        <v>152</v>
      </c>
      <c r="D14" s="121" t="s">
        <v>154</v>
      </c>
      <c r="E14" s="131"/>
      <c r="F14" s="131"/>
      <c r="G14" s="131"/>
      <c r="H14" s="131"/>
      <c r="I14" s="131"/>
      <c r="J14" s="131"/>
      <c r="K14" s="122"/>
    </row>
    <row r="15" spans="1:11" ht="36.6" customHeight="1" thickBot="1">
      <c r="A15" s="130"/>
      <c r="B15" s="130"/>
      <c r="C15" s="7" t="s">
        <v>153</v>
      </c>
      <c r="D15" s="121" t="s">
        <v>155</v>
      </c>
      <c r="E15" s="131"/>
      <c r="F15" s="122"/>
      <c r="G15" s="123" t="s">
        <v>156</v>
      </c>
      <c r="H15" s="123" t="s">
        <v>157</v>
      </c>
      <c r="I15" s="123" t="s">
        <v>158</v>
      </c>
      <c r="J15" s="121" t="s">
        <v>159</v>
      </c>
      <c r="K15" s="122"/>
    </row>
    <row r="16" spans="1:11" ht="90" thickBot="1">
      <c r="A16" s="124"/>
      <c r="B16" s="124"/>
      <c r="C16" s="8"/>
      <c r="D16" s="9" t="s">
        <v>160</v>
      </c>
      <c r="E16" s="9" t="s">
        <v>161</v>
      </c>
      <c r="F16" s="9" t="s">
        <v>162</v>
      </c>
      <c r="G16" s="124"/>
      <c r="H16" s="124"/>
      <c r="I16" s="124"/>
      <c r="J16" s="9" t="s">
        <v>163</v>
      </c>
      <c r="K16" s="9" t="s">
        <v>164</v>
      </c>
    </row>
    <row r="17" spans="1:11" ht="15.75" thickBot="1">
      <c r="A17" s="10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</row>
    <row r="18" spans="1:11">
      <c r="A18" s="132" t="s">
        <v>165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4"/>
    </row>
    <row r="19" spans="1:11" ht="15.75" thickBot="1">
      <c r="A19" s="127" t="s">
        <v>166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9"/>
    </row>
    <row r="20" spans="1:11" s="46" customFormat="1" ht="51.75" thickBot="1">
      <c r="A20" s="43" t="s">
        <v>167</v>
      </c>
      <c r="B20" s="44">
        <v>101</v>
      </c>
      <c r="C20" s="45">
        <f>SUM(D20:K20)</f>
        <v>4427</v>
      </c>
      <c r="D20" s="45"/>
      <c r="E20" s="45"/>
      <c r="F20" s="45"/>
      <c r="G20" s="45">
        <v>109</v>
      </c>
      <c r="H20" s="45">
        <v>21</v>
      </c>
      <c r="I20" s="45">
        <v>6</v>
      </c>
      <c r="J20" s="45">
        <v>219</v>
      </c>
      <c r="K20" s="45">
        <v>4072</v>
      </c>
    </row>
    <row r="21" spans="1:11" ht="51.75" thickBot="1">
      <c r="A21" s="11" t="s">
        <v>168</v>
      </c>
      <c r="B21" s="9">
        <v>102</v>
      </c>
      <c r="C21" s="12">
        <f t="shared" ref="C21:C49" si="0">SUM(D21:K21)</f>
        <v>0</v>
      </c>
      <c r="D21" s="12"/>
      <c r="E21" s="12"/>
      <c r="F21" s="12"/>
      <c r="G21" s="12"/>
      <c r="H21" s="12"/>
      <c r="I21" s="12"/>
      <c r="J21" s="12"/>
      <c r="K21" s="12"/>
    </row>
    <row r="22" spans="1:11" s="46" customFormat="1" ht="51.75" thickBot="1">
      <c r="A22" s="43" t="s">
        <v>170</v>
      </c>
      <c r="B22" s="44">
        <v>103</v>
      </c>
      <c r="C22" s="45">
        <f t="shared" si="0"/>
        <v>77</v>
      </c>
      <c r="D22" s="45"/>
      <c r="E22" s="45"/>
      <c r="F22" s="45"/>
      <c r="G22" s="45">
        <v>58</v>
      </c>
      <c r="H22" s="45">
        <v>14</v>
      </c>
      <c r="I22" s="45">
        <v>5</v>
      </c>
      <c r="J22" s="45"/>
      <c r="K22" s="45"/>
    </row>
    <row r="23" spans="1:11" s="23" customFormat="1" ht="51.75" thickBot="1">
      <c r="A23" s="21" t="s">
        <v>304</v>
      </c>
      <c r="B23" s="22" t="s">
        <v>306</v>
      </c>
      <c r="C23" s="64">
        <f t="shared" si="0"/>
        <v>36</v>
      </c>
      <c r="D23" s="64"/>
      <c r="E23" s="64"/>
      <c r="F23" s="64"/>
      <c r="G23" s="64">
        <v>22</v>
      </c>
      <c r="H23" s="64">
        <v>10</v>
      </c>
      <c r="I23" s="64">
        <v>4</v>
      </c>
      <c r="J23" s="64"/>
      <c r="K23" s="64"/>
    </row>
    <row r="24" spans="1:11" s="23" customFormat="1" ht="64.5" thickBot="1">
      <c r="A24" s="21" t="s">
        <v>305</v>
      </c>
      <c r="B24" s="22" t="s">
        <v>307</v>
      </c>
      <c r="C24" s="64">
        <f t="shared" si="0"/>
        <v>12</v>
      </c>
      <c r="D24" s="64"/>
      <c r="E24" s="64"/>
      <c r="F24" s="64"/>
      <c r="G24" s="64">
        <v>9</v>
      </c>
      <c r="H24" s="64">
        <v>3</v>
      </c>
      <c r="I24" s="64"/>
      <c r="J24" s="64"/>
      <c r="K24" s="64"/>
    </row>
    <row r="25" spans="1:11" s="23" customFormat="1" ht="64.5" thickBot="1">
      <c r="A25" s="21" t="s">
        <v>171</v>
      </c>
      <c r="B25" s="22">
        <v>104</v>
      </c>
      <c r="C25" s="64">
        <f t="shared" si="0"/>
        <v>29</v>
      </c>
      <c r="D25" s="64"/>
      <c r="E25" s="64"/>
      <c r="F25" s="64"/>
      <c r="G25" s="64">
        <v>27</v>
      </c>
      <c r="H25" s="64">
        <v>1</v>
      </c>
      <c r="I25" s="64">
        <v>1</v>
      </c>
      <c r="J25" s="64"/>
      <c r="K25" s="64"/>
    </row>
    <row r="26" spans="1:11" s="52" customFormat="1" ht="77.25" thickBot="1">
      <c r="A26" s="50" t="s">
        <v>308</v>
      </c>
      <c r="B26" s="51" t="s">
        <v>309</v>
      </c>
      <c r="C26" s="65">
        <f t="shared" si="0"/>
        <v>24</v>
      </c>
      <c r="D26" s="65"/>
      <c r="E26" s="65"/>
      <c r="F26" s="65"/>
      <c r="G26" s="65">
        <v>22</v>
      </c>
      <c r="H26" s="65">
        <v>1</v>
      </c>
      <c r="I26" s="65">
        <v>1</v>
      </c>
      <c r="J26" s="65"/>
      <c r="K26" s="65"/>
    </row>
    <row r="27" spans="1:11" s="49" customFormat="1" ht="90" thickBot="1">
      <c r="A27" s="47" t="s">
        <v>314</v>
      </c>
      <c r="B27" s="48">
        <v>105</v>
      </c>
      <c r="C27" s="65">
        <f t="shared" si="0"/>
        <v>5</v>
      </c>
      <c r="D27" s="66"/>
      <c r="E27" s="66"/>
      <c r="F27" s="66"/>
      <c r="G27" s="66">
        <v>5</v>
      </c>
      <c r="H27" s="66"/>
      <c r="I27" s="66"/>
      <c r="J27" s="66"/>
      <c r="K27" s="66"/>
    </row>
    <row r="28" spans="1:11" s="49" customFormat="1" ht="64.5" thickBot="1">
      <c r="A28" s="47" t="s">
        <v>172</v>
      </c>
      <c r="B28" s="48">
        <v>106</v>
      </c>
      <c r="C28" s="65">
        <f t="shared" si="0"/>
        <v>0</v>
      </c>
      <c r="D28" s="66"/>
      <c r="E28" s="66"/>
      <c r="F28" s="66"/>
      <c r="G28" s="66"/>
      <c r="H28" s="66"/>
      <c r="I28" s="66"/>
      <c r="J28" s="66"/>
      <c r="K28" s="66"/>
    </row>
    <row r="29" spans="1:11" ht="26.25" thickBot="1">
      <c r="A29" s="11" t="s">
        <v>173</v>
      </c>
      <c r="B29" s="9">
        <v>107</v>
      </c>
      <c r="C29" s="12">
        <f t="shared" si="0"/>
        <v>1</v>
      </c>
      <c r="D29" s="12"/>
      <c r="E29" s="12"/>
      <c r="F29" s="12"/>
      <c r="G29" s="12">
        <v>1</v>
      </c>
      <c r="H29" s="12"/>
      <c r="I29" s="12"/>
      <c r="J29" s="12"/>
      <c r="K29" s="12"/>
    </row>
    <row r="30" spans="1:11" ht="39" thickBot="1">
      <c r="A30" s="11" t="s">
        <v>174</v>
      </c>
      <c r="B30" s="9">
        <v>108</v>
      </c>
      <c r="C30" s="12">
        <f t="shared" si="0"/>
        <v>0</v>
      </c>
      <c r="D30" s="12"/>
      <c r="E30" s="12"/>
      <c r="F30" s="12"/>
      <c r="G30" s="12"/>
      <c r="H30" s="12"/>
      <c r="I30" s="12"/>
      <c r="J30" s="12"/>
      <c r="K30" s="12"/>
    </row>
    <row r="31" spans="1:11" ht="39" thickBot="1">
      <c r="A31" s="11" t="s">
        <v>175</v>
      </c>
      <c r="B31" s="9">
        <v>109</v>
      </c>
      <c r="C31" s="12">
        <f t="shared" si="0"/>
        <v>0</v>
      </c>
      <c r="D31" s="12"/>
      <c r="E31" s="12"/>
      <c r="F31" s="12"/>
      <c r="G31" s="12"/>
      <c r="H31" s="12"/>
      <c r="I31" s="12"/>
      <c r="J31" s="12"/>
      <c r="K31" s="12"/>
    </row>
    <row r="32" spans="1:11" ht="51.75" thickBot="1">
      <c r="A32" s="31" t="s">
        <v>310</v>
      </c>
      <c r="B32" s="9" t="s">
        <v>312</v>
      </c>
      <c r="C32" s="12">
        <f t="shared" si="0"/>
        <v>4427</v>
      </c>
      <c r="D32" s="12"/>
      <c r="E32" s="12"/>
      <c r="F32" s="12"/>
      <c r="G32" s="12">
        <v>109</v>
      </c>
      <c r="H32" s="12">
        <v>21</v>
      </c>
      <c r="I32" s="12">
        <v>6</v>
      </c>
      <c r="J32" s="112">
        <v>219</v>
      </c>
      <c r="K32" s="112">
        <v>4072</v>
      </c>
    </row>
    <row r="33" spans="1:11" ht="51.75" thickBot="1">
      <c r="A33" s="31" t="s">
        <v>311</v>
      </c>
      <c r="B33" s="9" t="s">
        <v>313</v>
      </c>
      <c r="C33" s="12">
        <f t="shared" si="0"/>
        <v>1</v>
      </c>
      <c r="D33" s="12"/>
      <c r="E33" s="12"/>
      <c r="F33" s="12"/>
      <c r="G33" s="12">
        <v>1</v>
      </c>
      <c r="H33" s="12"/>
      <c r="I33" s="12"/>
      <c r="J33" s="12"/>
      <c r="K33" s="12"/>
    </row>
    <row r="34" spans="1:11" s="46" customFormat="1" ht="26.25" thickBot="1">
      <c r="A34" s="43" t="s">
        <v>176</v>
      </c>
      <c r="B34" s="44">
        <v>110</v>
      </c>
      <c r="C34" s="45">
        <f t="shared" si="0"/>
        <v>4400</v>
      </c>
      <c r="D34" s="45"/>
      <c r="E34" s="45"/>
      <c r="F34" s="45"/>
      <c r="G34" s="45">
        <v>84</v>
      </c>
      <c r="H34" s="45">
        <v>20</v>
      </c>
      <c r="I34" s="45">
        <v>5</v>
      </c>
      <c r="J34" s="45">
        <v>219</v>
      </c>
      <c r="K34" s="45">
        <v>4072</v>
      </c>
    </row>
    <row r="35" spans="1:11" s="23" customFormat="1" ht="64.5" thickBot="1">
      <c r="A35" s="21" t="s">
        <v>177</v>
      </c>
      <c r="B35" s="22">
        <v>111</v>
      </c>
      <c r="C35" s="64">
        <f t="shared" si="0"/>
        <v>48</v>
      </c>
      <c r="D35" s="64"/>
      <c r="E35" s="64"/>
      <c r="F35" s="64"/>
      <c r="G35" s="64">
        <v>31</v>
      </c>
      <c r="H35" s="64">
        <v>13</v>
      </c>
      <c r="I35" s="64">
        <v>4</v>
      </c>
      <c r="J35" s="64"/>
      <c r="K35" s="64"/>
    </row>
    <row r="36" spans="1:11" s="49" customFormat="1" ht="64.5" thickBot="1">
      <c r="A36" s="47" t="s">
        <v>315</v>
      </c>
      <c r="B36" s="48" t="s">
        <v>316</v>
      </c>
      <c r="C36" s="66">
        <f t="shared" si="0"/>
        <v>36</v>
      </c>
      <c r="D36" s="66"/>
      <c r="E36" s="66"/>
      <c r="F36" s="66"/>
      <c r="G36" s="66">
        <v>22</v>
      </c>
      <c r="H36" s="66">
        <v>10</v>
      </c>
      <c r="I36" s="66">
        <v>4</v>
      </c>
      <c r="J36" s="66"/>
      <c r="K36" s="66"/>
    </row>
    <row r="37" spans="1:11" s="49" customFormat="1" ht="77.25" thickBot="1">
      <c r="A37" s="47" t="s">
        <v>356</v>
      </c>
      <c r="B37" s="48" t="s">
        <v>317</v>
      </c>
      <c r="C37" s="66">
        <f t="shared" si="0"/>
        <v>12</v>
      </c>
      <c r="D37" s="66"/>
      <c r="E37" s="66"/>
      <c r="F37" s="66"/>
      <c r="G37" s="66">
        <v>9</v>
      </c>
      <c r="H37" s="66">
        <v>3</v>
      </c>
      <c r="I37" s="66"/>
      <c r="J37" s="66"/>
      <c r="K37" s="66"/>
    </row>
    <row r="38" spans="1:11" ht="39" thickBot="1">
      <c r="A38" s="11" t="s">
        <v>178</v>
      </c>
      <c r="B38" s="9">
        <v>112</v>
      </c>
      <c r="C38" s="12">
        <f t="shared" si="0"/>
        <v>3</v>
      </c>
      <c r="D38" s="12"/>
      <c r="E38" s="12"/>
      <c r="F38" s="12"/>
      <c r="G38" s="12">
        <v>3</v>
      </c>
      <c r="H38" s="12"/>
      <c r="I38" s="12"/>
      <c r="J38" s="12"/>
      <c r="K38" s="12"/>
    </row>
    <row r="39" spans="1:11" ht="51.75" thickBot="1">
      <c r="A39" s="11" t="s">
        <v>179</v>
      </c>
      <c r="B39" s="9">
        <v>113</v>
      </c>
      <c r="C39" s="12">
        <f t="shared" si="0"/>
        <v>0</v>
      </c>
      <c r="D39" s="12"/>
      <c r="E39" s="12"/>
      <c r="F39" s="12"/>
      <c r="G39" s="12"/>
      <c r="H39" s="12"/>
      <c r="I39" s="12"/>
      <c r="J39" s="12"/>
      <c r="K39" s="12"/>
    </row>
    <row r="40" spans="1:11" ht="39" thickBot="1">
      <c r="A40" s="11" t="s">
        <v>180</v>
      </c>
      <c r="B40" s="9">
        <v>114</v>
      </c>
      <c r="C40" s="12">
        <f t="shared" si="0"/>
        <v>4400</v>
      </c>
      <c r="D40" s="12"/>
      <c r="E40" s="12"/>
      <c r="F40" s="12"/>
      <c r="G40" s="112">
        <v>84</v>
      </c>
      <c r="H40" s="112">
        <v>20</v>
      </c>
      <c r="I40" s="112">
        <v>5</v>
      </c>
      <c r="J40" s="112">
        <v>219</v>
      </c>
      <c r="K40" s="112">
        <v>4072</v>
      </c>
    </row>
    <row r="41" spans="1:11" ht="26.25" thickBot="1">
      <c r="A41" s="32" t="s">
        <v>349</v>
      </c>
      <c r="B41" s="33">
        <v>115</v>
      </c>
      <c r="C41" s="12">
        <f t="shared" si="0"/>
        <v>0</v>
      </c>
      <c r="D41" s="67"/>
      <c r="E41" s="67"/>
      <c r="F41" s="67"/>
      <c r="G41" s="113"/>
      <c r="H41" s="113"/>
      <c r="I41" s="113"/>
      <c r="J41" s="113"/>
      <c r="K41" s="113"/>
    </row>
    <row r="42" spans="1:11" ht="15.75" thickBot="1">
      <c r="A42" s="34" t="s">
        <v>181</v>
      </c>
      <c r="B42" s="35">
        <v>116</v>
      </c>
      <c r="C42" s="12">
        <f t="shared" si="0"/>
        <v>0</v>
      </c>
      <c r="D42" s="63"/>
      <c r="E42" s="63"/>
      <c r="F42" s="63"/>
      <c r="G42" s="114"/>
      <c r="H42" s="114"/>
      <c r="I42" s="114"/>
      <c r="J42" s="114"/>
      <c r="K42" s="114"/>
    </row>
    <row r="43" spans="1:11" ht="26.25" thickBot="1">
      <c r="A43" s="36" t="s">
        <v>182</v>
      </c>
      <c r="B43" s="9">
        <v>121</v>
      </c>
      <c r="C43" s="12">
        <f t="shared" si="0"/>
        <v>79</v>
      </c>
      <c r="D43" s="12"/>
      <c r="E43" s="12"/>
      <c r="F43" s="12"/>
      <c r="G43" s="112">
        <v>1</v>
      </c>
      <c r="H43" s="112"/>
      <c r="I43" s="112"/>
      <c r="J43" s="112">
        <v>76</v>
      </c>
      <c r="K43" s="112">
        <v>2</v>
      </c>
    </row>
    <row r="44" spans="1:11" ht="15.75" thickBot="1">
      <c r="A44" s="36" t="s">
        <v>183</v>
      </c>
      <c r="B44" s="9">
        <v>122</v>
      </c>
      <c r="C44" s="12">
        <f t="shared" si="0"/>
        <v>19</v>
      </c>
      <c r="D44" s="12"/>
      <c r="E44" s="12"/>
      <c r="F44" s="12"/>
      <c r="G44" s="112">
        <v>9</v>
      </c>
      <c r="H44" s="112">
        <v>1</v>
      </c>
      <c r="I44" s="112"/>
      <c r="J44" s="112">
        <v>8</v>
      </c>
      <c r="K44" s="112">
        <v>1</v>
      </c>
    </row>
    <row r="45" spans="1:11" ht="26.25" thickBot="1">
      <c r="A45" s="36" t="s">
        <v>348</v>
      </c>
      <c r="B45" s="37">
        <v>123</v>
      </c>
      <c r="C45" s="12">
        <f t="shared" si="0"/>
        <v>17</v>
      </c>
      <c r="D45" s="69"/>
      <c r="E45" s="69"/>
      <c r="F45" s="69"/>
      <c r="G45" s="115">
        <v>7</v>
      </c>
      <c r="H45" s="115">
        <v>1</v>
      </c>
      <c r="I45" s="116"/>
      <c r="J45" s="112">
        <v>8</v>
      </c>
      <c r="K45" s="112">
        <v>1</v>
      </c>
    </row>
    <row r="46" spans="1:11" ht="26.25" thickBot="1">
      <c r="A46" s="36" t="s">
        <v>186</v>
      </c>
      <c r="B46" s="9">
        <v>124</v>
      </c>
      <c r="C46" s="12">
        <f t="shared" si="0"/>
        <v>2</v>
      </c>
      <c r="D46" s="12"/>
      <c r="E46" s="12"/>
      <c r="F46" s="12"/>
      <c r="G46" s="112">
        <v>2</v>
      </c>
      <c r="H46" s="112"/>
      <c r="I46" s="112"/>
      <c r="J46" s="112"/>
      <c r="K46" s="112"/>
    </row>
    <row r="47" spans="1:11" ht="39" thickBot="1">
      <c r="A47" s="36" t="s">
        <v>187</v>
      </c>
      <c r="B47" s="9">
        <v>125</v>
      </c>
      <c r="C47" s="12">
        <f t="shared" si="0"/>
        <v>0</v>
      </c>
      <c r="D47" s="12"/>
      <c r="E47" s="12"/>
      <c r="F47" s="12"/>
      <c r="G47" s="112"/>
      <c r="H47" s="112"/>
      <c r="I47" s="112"/>
      <c r="J47" s="112"/>
      <c r="K47" s="112"/>
    </row>
    <row r="48" spans="1:11" ht="15.75" thickBot="1">
      <c r="A48" s="11" t="s">
        <v>188</v>
      </c>
      <c r="B48" s="9">
        <v>126</v>
      </c>
      <c r="C48" s="12">
        <f t="shared" si="0"/>
        <v>0</v>
      </c>
      <c r="D48" s="12"/>
      <c r="E48" s="12"/>
      <c r="F48" s="12"/>
      <c r="G48" s="12"/>
      <c r="H48" s="12"/>
      <c r="I48" s="12"/>
      <c r="J48" s="12"/>
      <c r="K48" s="12"/>
    </row>
    <row r="49" spans="1:11" ht="51.75" thickBot="1">
      <c r="A49" s="11" t="s">
        <v>189</v>
      </c>
      <c r="B49" s="9">
        <v>127</v>
      </c>
      <c r="C49" s="12">
        <f t="shared" si="0"/>
        <v>0</v>
      </c>
      <c r="D49" s="12"/>
      <c r="E49" s="12"/>
      <c r="F49" s="12"/>
      <c r="G49" s="12"/>
      <c r="H49" s="12"/>
      <c r="I49" s="12"/>
      <c r="J49" s="12"/>
      <c r="K49" s="12"/>
    </row>
    <row r="50" spans="1:11" ht="15.75" thickBot="1">
      <c r="A50" s="140" t="s">
        <v>190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2"/>
    </row>
    <row r="51" spans="1:11" s="46" customFormat="1" ht="15.75" thickBot="1">
      <c r="A51" s="43" t="s">
        <v>191</v>
      </c>
      <c r="B51" s="44">
        <v>201</v>
      </c>
      <c r="C51" s="45">
        <f t="shared" ref="C51:C64" si="1">SUM(D51:K51)</f>
        <v>342</v>
      </c>
      <c r="D51" s="45"/>
      <c r="E51" s="45"/>
      <c r="F51" s="45"/>
      <c r="G51" s="45">
        <v>300</v>
      </c>
      <c r="H51" s="45">
        <v>36</v>
      </c>
      <c r="I51" s="45">
        <v>6</v>
      </c>
      <c r="J51" s="45"/>
      <c r="K51" s="45"/>
    </row>
    <row r="52" spans="1:11" ht="64.5" thickBot="1">
      <c r="A52" s="14" t="s">
        <v>192</v>
      </c>
      <c r="B52" s="9">
        <v>202</v>
      </c>
      <c r="C52" s="12">
        <f t="shared" si="1"/>
        <v>0</v>
      </c>
      <c r="D52" s="12"/>
      <c r="E52" s="12"/>
      <c r="F52" s="12"/>
      <c r="G52" s="12"/>
      <c r="H52" s="12"/>
      <c r="I52" s="12"/>
      <c r="J52" s="12"/>
      <c r="K52" s="12"/>
    </row>
    <row r="53" spans="1:11" ht="64.5" thickBot="1">
      <c r="A53" s="14" t="s">
        <v>193</v>
      </c>
      <c r="B53" s="9">
        <v>203</v>
      </c>
      <c r="C53" s="12">
        <f t="shared" si="1"/>
        <v>70</v>
      </c>
      <c r="D53" s="12"/>
      <c r="E53" s="12"/>
      <c r="F53" s="12"/>
      <c r="G53" s="12">
        <v>50</v>
      </c>
      <c r="H53" s="12">
        <v>16</v>
      </c>
      <c r="I53" s="12">
        <v>4</v>
      </c>
      <c r="J53" s="12"/>
      <c r="K53" s="12"/>
    </row>
    <row r="54" spans="1:11" ht="39" thickBot="1">
      <c r="A54" s="14" t="s">
        <v>194</v>
      </c>
      <c r="B54" s="9">
        <v>204</v>
      </c>
      <c r="C54" s="12">
        <f t="shared" si="1"/>
        <v>3</v>
      </c>
      <c r="D54" s="12"/>
      <c r="E54" s="12"/>
      <c r="F54" s="12"/>
      <c r="G54" s="12">
        <v>3</v>
      </c>
      <c r="H54" s="12"/>
      <c r="I54" s="12"/>
      <c r="J54" s="12"/>
      <c r="K54" s="12"/>
    </row>
    <row r="55" spans="1:11" ht="51.75" thickBot="1">
      <c r="A55" s="14" t="s">
        <v>195</v>
      </c>
      <c r="B55" s="9">
        <v>205</v>
      </c>
      <c r="C55" s="12">
        <f t="shared" si="1"/>
        <v>0</v>
      </c>
      <c r="D55" s="12"/>
      <c r="E55" s="12"/>
      <c r="F55" s="12"/>
      <c r="G55" s="12"/>
      <c r="H55" s="12"/>
      <c r="I55" s="12"/>
      <c r="J55" s="12"/>
      <c r="K55" s="12"/>
    </row>
    <row r="56" spans="1:11" ht="26.25" thickBot="1">
      <c r="A56" s="14" t="s">
        <v>196</v>
      </c>
      <c r="B56" s="9">
        <v>206</v>
      </c>
      <c r="C56" s="12">
        <f t="shared" si="1"/>
        <v>342</v>
      </c>
      <c r="D56" s="12"/>
      <c r="E56" s="12"/>
      <c r="F56" s="12"/>
      <c r="G56" s="12">
        <v>300</v>
      </c>
      <c r="H56" s="12">
        <v>36</v>
      </c>
      <c r="I56" s="12">
        <v>6</v>
      </c>
      <c r="J56" s="12"/>
      <c r="K56" s="12"/>
    </row>
    <row r="57" spans="1:11" ht="26.25" thickBot="1">
      <c r="A57" s="34" t="s">
        <v>350</v>
      </c>
      <c r="B57" s="37">
        <v>207</v>
      </c>
      <c r="C57" s="12">
        <f t="shared" si="1"/>
        <v>0</v>
      </c>
      <c r="D57" s="68"/>
      <c r="E57" s="68"/>
      <c r="F57" s="68"/>
      <c r="G57" s="68"/>
      <c r="H57" s="68"/>
      <c r="I57" s="68"/>
      <c r="J57" s="68"/>
      <c r="K57" s="68"/>
    </row>
    <row r="58" spans="1:11" ht="15.75" thickBot="1">
      <c r="A58" s="11" t="s">
        <v>197</v>
      </c>
      <c r="B58" s="9">
        <v>208</v>
      </c>
      <c r="C58" s="12">
        <f t="shared" si="1"/>
        <v>0</v>
      </c>
      <c r="D58" s="12"/>
      <c r="E58" s="12"/>
      <c r="F58" s="12"/>
      <c r="G58" s="12"/>
      <c r="H58" s="12"/>
      <c r="I58" s="12"/>
      <c r="J58" s="12"/>
      <c r="K58" s="12"/>
    </row>
    <row r="59" spans="1:11" s="46" customFormat="1" ht="39" thickBot="1">
      <c r="A59" s="43" t="s">
        <v>198</v>
      </c>
      <c r="B59" s="44">
        <v>209</v>
      </c>
      <c r="C59" s="45">
        <f t="shared" si="1"/>
        <v>26</v>
      </c>
      <c r="D59" s="45"/>
      <c r="E59" s="45"/>
      <c r="F59" s="45"/>
      <c r="G59" s="45">
        <v>22</v>
      </c>
      <c r="H59" s="45">
        <v>4</v>
      </c>
      <c r="I59" s="45"/>
      <c r="J59" s="45"/>
      <c r="K59" s="45"/>
    </row>
    <row r="60" spans="1:11" s="23" customFormat="1" ht="39" thickBot="1">
      <c r="A60" s="53" t="s">
        <v>351</v>
      </c>
      <c r="B60" s="54" t="s">
        <v>199</v>
      </c>
      <c r="C60" s="70">
        <f t="shared" si="1"/>
        <v>0</v>
      </c>
      <c r="D60" s="70"/>
      <c r="E60" s="70"/>
      <c r="F60" s="70"/>
      <c r="G60" s="70"/>
      <c r="H60" s="70"/>
      <c r="I60" s="70"/>
      <c r="J60" s="70"/>
      <c r="K60" s="70"/>
    </row>
    <row r="61" spans="1:11" s="23" customFormat="1" ht="26.25" thickBot="1">
      <c r="A61" s="21" t="s">
        <v>200</v>
      </c>
      <c r="B61" s="22">
        <v>211</v>
      </c>
      <c r="C61" s="64">
        <f t="shared" si="1"/>
        <v>0</v>
      </c>
      <c r="D61" s="64"/>
      <c r="E61" s="64"/>
      <c r="F61" s="64"/>
      <c r="G61" s="64"/>
      <c r="H61" s="64"/>
      <c r="I61" s="64"/>
      <c r="J61" s="64"/>
      <c r="K61" s="64"/>
    </row>
    <row r="62" spans="1:11" s="23" customFormat="1" ht="39" thickBot="1">
      <c r="A62" s="55" t="s">
        <v>201</v>
      </c>
      <c r="B62" s="22" t="s">
        <v>202</v>
      </c>
      <c r="C62" s="64">
        <f t="shared" si="1"/>
        <v>26</v>
      </c>
      <c r="D62" s="64"/>
      <c r="E62" s="64"/>
      <c r="F62" s="64"/>
      <c r="G62" s="64">
        <v>22</v>
      </c>
      <c r="H62" s="64">
        <v>4</v>
      </c>
      <c r="I62" s="64"/>
      <c r="J62" s="64"/>
      <c r="K62" s="64"/>
    </row>
    <row r="63" spans="1:11" ht="26.25" thickBot="1">
      <c r="A63" s="11" t="s">
        <v>203</v>
      </c>
      <c r="B63" s="9">
        <v>213</v>
      </c>
      <c r="C63" s="12">
        <f t="shared" si="1"/>
        <v>28</v>
      </c>
      <c r="D63" s="12"/>
      <c r="E63" s="12"/>
      <c r="F63" s="12"/>
      <c r="G63" s="12">
        <v>28</v>
      </c>
      <c r="H63" s="12"/>
      <c r="I63" s="12"/>
      <c r="J63" s="12"/>
      <c r="K63" s="12"/>
    </row>
    <row r="64" spans="1:11" ht="26.25" thickBot="1">
      <c r="A64" s="11" t="s">
        <v>204</v>
      </c>
      <c r="B64" s="9">
        <v>214</v>
      </c>
      <c r="C64" s="12">
        <f t="shared" si="1"/>
        <v>0</v>
      </c>
      <c r="D64" s="12"/>
      <c r="E64" s="12"/>
      <c r="F64" s="12"/>
      <c r="G64" s="12"/>
      <c r="H64" s="12"/>
      <c r="I64" s="12"/>
      <c r="J64" s="12"/>
      <c r="K64" s="12"/>
    </row>
    <row r="65" spans="1:11">
      <c r="A65" s="132" t="s">
        <v>205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4"/>
    </row>
    <row r="66" spans="1:11" ht="15.75" thickBot="1">
      <c r="A66" s="127" t="s">
        <v>206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9"/>
    </row>
    <row r="67" spans="1:11" s="46" customFormat="1" ht="26.25" thickBot="1">
      <c r="A67" s="43" t="s">
        <v>207</v>
      </c>
      <c r="B67" s="44">
        <v>301</v>
      </c>
      <c r="C67" s="71">
        <f t="shared" ref="C67:C94" si="2">SUM(D67:K67)</f>
        <v>371523.27364000003</v>
      </c>
      <c r="D67" s="71"/>
      <c r="E67" s="71"/>
      <c r="F67" s="71"/>
      <c r="G67" s="71">
        <v>255651.79143000001</v>
      </c>
      <c r="H67" s="71">
        <v>3405.9575300000001</v>
      </c>
      <c r="I67" s="71">
        <v>3229.7863600000001</v>
      </c>
      <c r="J67" s="71">
        <v>43675.455119999999</v>
      </c>
      <c r="K67" s="71">
        <v>65560.283200000005</v>
      </c>
    </row>
    <row r="68" spans="1:11" ht="64.5" thickBot="1">
      <c r="A68" s="11" t="s">
        <v>208</v>
      </c>
      <c r="B68" s="9">
        <v>302</v>
      </c>
      <c r="C68" s="12">
        <f t="shared" si="2"/>
        <v>0</v>
      </c>
      <c r="D68" s="72"/>
      <c r="E68" s="72"/>
      <c r="F68" s="72"/>
      <c r="G68" s="72"/>
      <c r="H68" s="72"/>
      <c r="I68" s="72"/>
      <c r="J68" s="72"/>
      <c r="K68" s="72"/>
    </row>
    <row r="69" spans="1:11" s="46" customFormat="1" ht="51.75" thickBot="1">
      <c r="A69" s="43" t="s">
        <v>209</v>
      </c>
      <c r="B69" s="44">
        <v>303</v>
      </c>
      <c r="C69" s="71">
        <f t="shared" si="2"/>
        <v>41406.072929999995</v>
      </c>
      <c r="D69" s="71"/>
      <c r="E69" s="71"/>
      <c r="F69" s="71"/>
      <c r="G69" s="71">
        <v>36220.51814</v>
      </c>
      <c r="H69" s="71">
        <v>2440.7684300000001</v>
      </c>
      <c r="I69" s="71">
        <v>2744.7863600000001</v>
      </c>
      <c r="J69" s="71"/>
      <c r="K69" s="71"/>
    </row>
    <row r="70" spans="1:11" s="23" customFormat="1" ht="64.5" thickBot="1">
      <c r="A70" s="21" t="s">
        <v>318</v>
      </c>
      <c r="B70" s="22" t="s">
        <v>319</v>
      </c>
      <c r="C70" s="73">
        <f t="shared" si="2"/>
        <v>16295.17974</v>
      </c>
      <c r="D70" s="73"/>
      <c r="E70" s="73"/>
      <c r="F70" s="73"/>
      <c r="G70" s="73">
        <v>12282.500959999999</v>
      </c>
      <c r="H70" s="73">
        <v>1767.8924199999999</v>
      </c>
      <c r="I70" s="73">
        <v>2244.7863600000001</v>
      </c>
      <c r="J70" s="73"/>
      <c r="K70" s="73"/>
    </row>
    <row r="71" spans="1:11" s="23" customFormat="1" ht="64.5" thickBot="1">
      <c r="A71" s="21" t="s">
        <v>357</v>
      </c>
      <c r="B71" s="22" t="s">
        <v>320</v>
      </c>
      <c r="C71" s="73">
        <f t="shared" si="2"/>
        <v>7657.4414100000004</v>
      </c>
      <c r="D71" s="73"/>
      <c r="E71" s="73"/>
      <c r="F71" s="73"/>
      <c r="G71" s="73">
        <v>7397.8314200000004</v>
      </c>
      <c r="H71" s="73">
        <v>259.60998999999998</v>
      </c>
      <c r="I71" s="73"/>
      <c r="J71" s="73"/>
      <c r="K71" s="73"/>
    </row>
    <row r="72" spans="1:11" s="23" customFormat="1" ht="64.5" thickBot="1">
      <c r="A72" s="21" t="s">
        <v>210</v>
      </c>
      <c r="B72" s="22">
        <v>304</v>
      </c>
      <c r="C72" s="73">
        <f t="shared" si="2"/>
        <v>17453.451779999999</v>
      </c>
      <c r="D72" s="73"/>
      <c r="E72" s="73"/>
      <c r="F72" s="73"/>
      <c r="G72" s="73">
        <v>16540.18576</v>
      </c>
      <c r="H72" s="73">
        <v>413.26602000000003</v>
      </c>
      <c r="I72" s="73">
        <v>500</v>
      </c>
      <c r="J72" s="73"/>
      <c r="K72" s="73"/>
    </row>
    <row r="73" spans="1:11" s="49" customFormat="1" ht="77.25" thickBot="1">
      <c r="A73" s="47" t="s">
        <v>322</v>
      </c>
      <c r="B73" s="48" t="s">
        <v>321</v>
      </c>
      <c r="C73" s="74">
        <f t="shared" si="2"/>
        <v>13752.447080000002</v>
      </c>
      <c r="D73" s="74"/>
      <c r="E73" s="74"/>
      <c r="F73" s="74"/>
      <c r="G73" s="74">
        <v>12839.181060000001</v>
      </c>
      <c r="H73" s="74">
        <v>413.26602000000003</v>
      </c>
      <c r="I73" s="74">
        <v>500</v>
      </c>
      <c r="J73" s="74"/>
      <c r="K73" s="74"/>
    </row>
    <row r="74" spans="1:11" s="49" customFormat="1" ht="102.75" thickBot="1">
      <c r="A74" s="47" t="s">
        <v>323</v>
      </c>
      <c r="B74" s="48">
        <v>305</v>
      </c>
      <c r="C74" s="74">
        <f t="shared" si="2"/>
        <v>3701.0047</v>
      </c>
      <c r="D74" s="74"/>
      <c r="E74" s="74"/>
      <c r="F74" s="74"/>
      <c r="G74" s="74">
        <v>3701.0047</v>
      </c>
      <c r="H74" s="74"/>
      <c r="I74" s="74"/>
      <c r="J74" s="74"/>
      <c r="K74" s="74"/>
    </row>
    <row r="75" spans="1:11" s="49" customFormat="1" ht="51.75" thickBot="1">
      <c r="A75" s="47" t="s">
        <v>211</v>
      </c>
      <c r="B75" s="48">
        <v>306</v>
      </c>
      <c r="C75" s="74">
        <f t="shared" si="2"/>
        <v>0</v>
      </c>
      <c r="D75" s="74"/>
      <c r="E75" s="74"/>
      <c r="F75" s="74"/>
      <c r="G75" s="74"/>
      <c r="H75" s="74"/>
      <c r="I75" s="74"/>
      <c r="J75" s="74"/>
      <c r="K75" s="74"/>
    </row>
    <row r="76" spans="1:11" ht="39" thickBot="1">
      <c r="A76" s="11" t="s">
        <v>212</v>
      </c>
      <c r="B76" s="9">
        <v>307</v>
      </c>
      <c r="C76" s="72">
        <f t="shared" si="2"/>
        <v>231.89705000000001</v>
      </c>
      <c r="D76" s="72"/>
      <c r="E76" s="72"/>
      <c r="F76" s="72"/>
      <c r="G76" s="72">
        <v>231.89705000000001</v>
      </c>
      <c r="H76" s="72"/>
      <c r="I76" s="72"/>
      <c r="J76" s="72"/>
      <c r="K76" s="72"/>
    </row>
    <row r="77" spans="1:11" ht="39" thickBot="1">
      <c r="A77" s="11" t="s">
        <v>213</v>
      </c>
      <c r="B77" s="9">
        <v>308</v>
      </c>
      <c r="C77" s="72">
        <f t="shared" si="2"/>
        <v>0</v>
      </c>
      <c r="D77" s="72"/>
      <c r="E77" s="72"/>
      <c r="F77" s="72"/>
      <c r="G77" s="72"/>
      <c r="H77" s="72"/>
      <c r="I77" s="72"/>
      <c r="J77" s="72"/>
      <c r="K77" s="72"/>
    </row>
    <row r="78" spans="1:11" ht="26.25" thickBot="1">
      <c r="A78" s="11" t="s">
        <v>324</v>
      </c>
      <c r="B78" s="9" t="s">
        <v>326</v>
      </c>
      <c r="C78" s="72">
        <f t="shared" si="2"/>
        <v>371523.27364000003</v>
      </c>
      <c r="D78" s="72"/>
      <c r="E78" s="72"/>
      <c r="F78" s="72"/>
      <c r="G78" s="72">
        <v>255651.79143000001</v>
      </c>
      <c r="H78" s="72">
        <v>3405.9575300000001</v>
      </c>
      <c r="I78" s="72">
        <v>3229.7863600000001</v>
      </c>
      <c r="J78" s="109">
        <v>43675.455119999999</v>
      </c>
      <c r="K78" s="109">
        <v>65560.283200000005</v>
      </c>
    </row>
    <row r="79" spans="1:11" ht="39" thickBot="1">
      <c r="A79" s="11" t="s">
        <v>325</v>
      </c>
      <c r="B79" s="9" t="s">
        <v>327</v>
      </c>
      <c r="C79" s="72">
        <f t="shared" si="2"/>
        <v>928.62</v>
      </c>
      <c r="D79" s="72"/>
      <c r="E79" s="72"/>
      <c r="F79" s="72"/>
      <c r="G79" s="72">
        <v>928.62</v>
      </c>
      <c r="H79" s="72"/>
      <c r="I79" s="72"/>
      <c r="J79" s="72"/>
      <c r="K79" s="72"/>
    </row>
    <row r="80" spans="1:11" s="46" customFormat="1" ht="26.25" thickBot="1">
      <c r="A80" s="43" t="s">
        <v>214</v>
      </c>
      <c r="B80" s="44">
        <v>309</v>
      </c>
      <c r="C80" s="71">
        <f t="shared" si="2"/>
        <v>322000.5528</v>
      </c>
      <c r="D80" s="71"/>
      <c r="E80" s="71"/>
      <c r="F80" s="71"/>
      <c r="G80" s="71">
        <v>207279.87221999999</v>
      </c>
      <c r="H80" s="71">
        <v>2765.1559000000002</v>
      </c>
      <c r="I80" s="71">
        <v>2719.7863600000001</v>
      </c>
      <c r="J80" s="71">
        <v>43675.455119999999</v>
      </c>
      <c r="K80" s="71">
        <v>65560.283200000005</v>
      </c>
    </row>
    <row r="81" spans="1:11" s="23" customFormat="1" ht="64.5" thickBot="1">
      <c r="A81" s="21" t="s">
        <v>215</v>
      </c>
      <c r="B81" s="22">
        <v>310</v>
      </c>
      <c r="C81" s="73">
        <f t="shared" si="2"/>
        <v>23864.320080000005</v>
      </c>
      <c r="D81" s="73"/>
      <c r="E81" s="73"/>
      <c r="F81" s="73"/>
      <c r="G81" s="73">
        <v>19658.413820000002</v>
      </c>
      <c r="H81" s="73">
        <v>1961.1198999999999</v>
      </c>
      <c r="I81" s="73">
        <v>2244.7863600000001</v>
      </c>
      <c r="J81" s="73"/>
      <c r="K81" s="73"/>
    </row>
    <row r="82" spans="1:11" s="49" customFormat="1" ht="64.5" thickBot="1">
      <c r="A82" s="47" t="s">
        <v>328</v>
      </c>
      <c r="B82" s="48" t="s">
        <v>330</v>
      </c>
      <c r="C82" s="74">
        <f t="shared" si="2"/>
        <v>16260.76922</v>
      </c>
      <c r="D82" s="74"/>
      <c r="E82" s="74"/>
      <c r="F82" s="74"/>
      <c r="G82" s="74">
        <v>12266.85096</v>
      </c>
      <c r="H82" s="74">
        <v>1749.1319000000001</v>
      </c>
      <c r="I82" s="74">
        <v>2244.7863600000001</v>
      </c>
      <c r="J82" s="74"/>
      <c r="K82" s="74"/>
    </row>
    <row r="83" spans="1:11" s="49" customFormat="1" ht="77.25" thickBot="1">
      <c r="A83" s="47" t="s">
        <v>329</v>
      </c>
      <c r="B83" s="48" t="s">
        <v>331</v>
      </c>
      <c r="C83" s="74">
        <f t="shared" si="2"/>
        <v>7603.5508600000003</v>
      </c>
      <c r="D83" s="74"/>
      <c r="E83" s="74"/>
      <c r="F83" s="74"/>
      <c r="G83" s="74">
        <v>7391.56286</v>
      </c>
      <c r="H83" s="74">
        <v>211.988</v>
      </c>
      <c r="I83" s="74"/>
      <c r="J83" s="74"/>
      <c r="K83" s="74"/>
    </row>
    <row r="84" spans="1:11" ht="39" thickBot="1">
      <c r="A84" s="11" t="s">
        <v>216</v>
      </c>
      <c r="B84" s="9">
        <v>311</v>
      </c>
      <c r="C84" s="72">
        <f t="shared" si="2"/>
        <v>155.55889999999999</v>
      </c>
      <c r="D84" s="72"/>
      <c r="E84" s="72"/>
      <c r="F84" s="72"/>
      <c r="G84" s="72">
        <v>155.55889999999999</v>
      </c>
      <c r="H84" s="72"/>
      <c r="I84" s="72"/>
      <c r="J84" s="72"/>
      <c r="K84" s="72"/>
    </row>
    <row r="85" spans="1:11" ht="51.75" thickBot="1">
      <c r="A85" s="11" t="s">
        <v>217</v>
      </c>
      <c r="B85" s="9">
        <v>312</v>
      </c>
      <c r="C85" s="72">
        <f t="shared" si="2"/>
        <v>0</v>
      </c>
      <c r="D85" s="72"/>
      <c r="E85" s="72"/>
      <c r="F85" s="72"/>
      <c r="G85" s="72"/>
      <c r="H85" s="72"/>
      <c r="I85" s="72"/>
      <c r="J85" s="72"/>
      <c r="K85" s="72"/>
    </row>
    <row r="86" spans="1:11" ht="39" thickBot="1">
      <c r="A86" s="11" t="s">
        <v>218</v>
      </c>
      <c r="B86" s="9">
        <v>313</v>
      </c>
      <c r="C86" s="72">
        <f t="shared" si="2"/>
        <v>322000.5528</v>
      </c>
      <c r="D86" s="72"/>
      <c r="E86" s="72"/>
      <c r="F86" s="72"/>
      <c r="G86" s="72">
        <v>207279.87221999999</v>
      </c>
      <c r="H86" s="72">
        <v>2765.1559000000002</v>
      </c>
      <c r="I86" s="72">
        <v>2719.7863600000001</v>
      </c>
      <c r="J86" s="109">
        <v>43675.455119999999</v>
      </c>
      <c r="K86" s="109">
        <v>65560.283200000005</v>
      </c>
    </row>
    <row r="87" spans="1:11" ht="26.25" thickBot="1">
      <c r="A87" s="38" t="s">
        <v>349</v>
      </c>
      <c r="B87" s="37">
        <v>314</v>
      </c>
      <c r="C87" s="75">
        <f t="shared" si="2"/>
        <v>0</v>
      </c>
      <c r="D87" s="75"/>
      <c r="E87" s="75"/>
      <c r="F87" s="75"/>
      <c r="G87" s="75"/>
      <c r="H87" s="75"/>
      <c r="I87" s="75"/>
      <c r="J87" s="111"/>
      <c r="K87" s="111"/>
    </row>
    <row r="88" spans="1:11" ht="15.75" thickBot="1">
      <c r="A88" s="11" t="s">
        <v>219</v>
      </c>
      <c r="B88" s="9">
        <v>315</v>
      </c>
      <c r="C88" s="72">
        <f t="shared" si="2"/>
        <v>0</v>
      </c>
      <c r="D88" s="72"/>
      <c r="E88" s="72"/>
      <c r="F88" s="72"/>
      <c r="G88" s="72"/>
      <c r="H88" s="72"/>
      <c r="I88" s="72"/>
      <c r="J88" s="109"/>
      <c r="K88" s="109"/>
    </row>
    <row r="89" spans="1:11" ht="26.25" thickBot="1">
      <c r="A89" s="11" t="s">
        <v>220</v>
      </c>
      <c r="B89" s="9">
        <v>321</v>
      </c>
      <c r="C89" s="72">
        <f t="shared" si="2"/>
        <v>155.40106999999998</v>
      </c>
      <c r="D89" s="72"/>
      <c r="E89" s="72"/>
      <c r="F89" s="72"/>
      <c r="G89" s="109">
        <v>-68.867440000000002</v>
      </c>
      <c r="H89" s="109"/>
      <c r="I89" s="109"/>
      <c r="J89" s="109">
        <v>223.13271</v>
      </c>
      <c r="K89" s="109">
        <v>1.1357999999999999</v>
      </c>
    </row>
    <row r="90" spans="1:11" ht="26.25" thickBot="1">
      <c r="A90" s="11" t="s">
        <v>221</v>
      </c>
      <c r="B90" s="9">
        <v>322</v>
      </c>
      <c r="C90" s="72">
        <f t="shared" si="2"/>
        <v>2568.2149399999998</v>
      </c>
      <c r="D90" s="72"/>
      <c r="E90" s="72"/>
      <c r="F90" s="72"/>
      <c r="G90" s="72">
        <v>2286.8789099999999</v>
      </c>
      <c r="H90" s="72">
        <v>115</v>
      </c>
      <c r="I90" s="72"/>
      <c r="J90" s="109">
        <v>154.87728000000001</v>
      </c>
      <c r="K90" s="109">
        <v>11.45875</v>
      </c>
    </row>
    <row r="91" spans="1:11" ht="26.25" thickBot="1">
      <c r="A91" s="38" t="s">
        <v>348</v>
      </c>
      <c r="B91" s="37">
        <v>323</v>
      </c>
      <c r="C91" s="75">
        <f t="shared" si="2"/>
        <v>1102.9555</v>
      </c>
      <c r="D91" s="75"/>
      <c r="E91" s="75"/>
      <c r="F91" s="75"/>
      <c r="G91" s="75">
        <v>987.95550000000003</v>
      </c>
      <c r="H91" s="72">
        <v>115</v>
      </c>
      <c r="I91" s="75"/>
      <c r="J91" s="111"/>
      <c r="K91" s="111"/>
    </row>
    <row r="92" spans="1:11" ht="26.25" thickBot="1">
      <c r="A92" s="14" t="s">
        <v>186</v>
      </c>
      <c r="B92" s="9">
        <v>324</v>
      </c>
      <c r="C92" s="72">
        <f t="shared" si="2"/>
        <v>1298.9234100000001</v>
      </c>
      <c r="D92" s="72"/>
      <c r="E92" s="72"/>
      <c r="F92" s="72"/>
      <c r="G92" s="72">
        <v>1298.9234100000001</v>
      </c>
      <c r="H92" s="72"/>
      <c r="I92" s="72"/>
      <c r="J92" s="109"/>
      <c r="K92" s="109"/>
    </row>
    <row r="93" spans="1:11" ht="39" thickBot="1">
      <c r="A93" s="14" t="s">
        <v>187</v>
      </c>
      <c r="B93" s="9">
        <v>325</v>
      </c>
      <c r="C93" s="72">
        <f t="shared" si="2"/>
        <v>0</v>
      </c>
      <c r="D93" s="72"/>
      <c r="E93" s="72"/>
      <c r="F93" s="72"/>
      <c r="G93" s="72"/>
      <c r="H93" s="72"/>
      <c r="I93" s="72"/>
      <c r="J93" s="109"/>
      <c r="K93" s="109"/>
    </row>
    <row r="94" spans="1:11" ht="15.75" thickBot="1">
      <c r="A94" s="11" t="s">
        <v>188</v>
      </c>
      <c r="B94" s="9">
        <v>326</v>
      </c>
      <c r="C94" s="72">
        <f t="shared" si="2"/>
        <v>0</v>
      </c>
      <c r="D94" s="72"/>
      <c r="E94" s="72"/>
      <c r="F94" s="72"/>
      <c r="G94" s="72"/>
      <c r="H94" s="72"/>
      <c r="I94" s="72"/>
      <c r="J94" s="72"/>
      <c r="K94" s="72"/>
    </row>
    <row r="95" spans="1:11" ht="27.75" customHeight="1" thickBot="1">
      <c r="A95" s="140" t="s">
        <v>222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2"/>
    </row>
    <row r="96" spans="1:11" ht="32.25" customHeight="1" thickBot="1">
      <c r="A96" s="140" t="s">
        <v>223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2"/>
    </row>
    <row r="97" spans="1:11" s="46" customFormat="1" ht="77.25" thickBot="1">
      <c r="A97" s="43" t="s">
        <v>224</v>
      </c>
      <c r="B97" s="44" t="s">
        <v>347</v>
      </c>
      <c r="C97" s="45">
        <f>SUM(D97:K97)</f>
        <v>115</v>
      </c>
      <c r="D97" s="45"/>
      <c r="E97" s="45"/>
      <c r="F97" s="45"/>
      <c r="G97" s="45">
        <v>90</v>
      </c>
      <c r="H97" s="45">
        <v>20</v>
      </c>
      <c r="I97" s="45">
        <v>5</v>
      </c>
      <c r="J97" s="44"/>
      <c r="K97" s="44"/>
    </row>
    <row r="98" spans="1:11" ht="90" thickBot="1">
      <c r="A98" s="11" t="s">
        <v>225</v>
      </c>
      <c r="B98" s="9" t="s">
        <v>346</v>
      </c>
      <c r="C98" s="12">
        <f>SUM(D98:K98)</f>
        <v>62</v>
      </c>
      <c r="D98" s="12"/>
      <c r="E98" s="12"/>
      <c r="F98" s="12"/>
      <c r="G98" s="12">
        <v>44</v>
      </c>
      <c r="H98" s="12">
        <v>14</v>
      </c>
      <c r="I98" s="12">
        <v>4</v>
      </c>
      <c r="J98" s="9"/>
      <c r="K98" s="9"/>
    </row>
    <row r="99" spans="1:11" s="46" customFormat="1" ht="51.75" thickBot="1">
      <c r="A99" s="43" t="s">
        <v>226</v>
      </c>
      <c r="B99" s="44" t="s">
        <v>344</v>
      </c>
      <c r="C99" s="45">
        <f>SUM(D99:K99)</f>
        <v>53</v>
      </c>
      <c r="D99" s="45"/>
      <c r="E99" s="45"/>
      <c r="F99" s="45"/>
      <c r="G99" s="45">
        <v>46</v>
      </c>
      <c r="H99" s="45">
        <v>6</v>
      </c>
      <c r="I99" s="45">
        <v>1</v>
      </c>
      <c r="J99" s="44"/>
      <c r="K99" s="44"/>
    </row>
    <row r="100" spans="1:11" ht="90" thickBot="1">
      <c r="A100" s="11" t="s">
        <v>227</v>
      </c>
      <c r="B100" s="9" t="s">
        <v>345</v>
      </c>
      <c r="C100" s="12">
        <f>SUM(D100:K100)</f>
        <v>44</v>
      </c>
      <c r="D100" s="12"/>
      <c r="E100" s="12"/>
      <c r="F100" s="12"/>
      <c r="G100" s="12">
        <v>28</v>
      </c>
      <c r="H100" s="12">
        <v>13</v>
      </c>
      <c r="I100" s="12">
        <v>3</v>
      </c>
      <c r="J100" s="9"/>
      <c r="K100" s="9"/>
    </row>
    <row r="101" spans="1:11" ht="15.75" thickBot="1">
      <c r="A101" s="140" t="s">
        <v>228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2"/>
    </row>
    <row r="102" spans="1:11" ht="90" thickBot="1">
      <c r="A102" s="11" t="s">
        <v>229</v>
      </c>
      <c r="B102" s="9" t="s">
        <v>343</v>
      </c>
      <c r="C102" s="12">
        <f>SUM(D102:K102)</f>
        <v>308</v>
      </c>
      <c r="D102" s="12"/>
      <c r="E102" s="12"/>
      <c r="F102" s="12"/>
      <c r="G102" s="12">
        <v>269</v>
      </c>
      <c r="H102" s="12">
        <v>34</v>
      </c>
      <c r="I102" s="12">
        <v>5</v>
      </c>
      <c r="J102" s="9"/>
      <c r="K102" s="9"/>
    </row>
    <row r="103" spans="1:11" ht="39" thickBot="1">
      <c r="A103" s="11" t="s">
        <v>230</v>
      </c>
      <c r="B103" s="9" t="s">
        <v>342</v>
      </c>
      <c r="C103" s="12">
        <f>SUM(D103:K103)</f>
        <v>23</v>
      </c>
      <c r="D103" s="12"/>
      <c r="E103" s="12"/>
      <c r="F103" s="12"/>
      <c r="G103" s="12">
        <v>19</v>
      </c>
      <c r="H103" s="12">
        <v>4</v>
      </c>
      <c r="I103" s="12"/>
      <c r="J103" s="9"/>
      <c r="K103" s="9"/>
    </row>
    <row r="104" spans="1:11" ht="51.75" thickBot="1">
      <c r="A104" s="11" t="s">
        <v>231</v>
      </c>
      <c r="B104" s="9" t="s">
        <v>341</v>
      </c>
      <c r="C104" s="12">
        <f>SUM(D104:K104)</f>
        <v>0</v>
      </c>
      <c r="D104" s="12"/>
      <c r="E104" s="12"/>
      <c r="F104" s="12"/>
      <c r="G104" s="12"/>
      <c r="H104" s="12"/>
      <c r="I104" s="12"/>
      <c r="J104" s="9"/>
      <c r="K104" s="9"/>
    </row>
    <row r="105" spans="1:11">
      <c r="A105" s="132" t="s">
        <v>232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4"/>
    </row>
    <row r="106" spans="1:11" ht="15.75" thickBot="1">
      <c r="A106" s="127" t="s">
        <v>233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5.75" thickBot="1">
      <c r="A107" s="39" t="s">
        <v>234</v>
      </c>
      <c r="B107" s="9" t="s">
        <v>340</v>
      </c>
      <c r="C107" s="109">
        <v>335358.20999</v>
      </c>
      <c r="D107" s="76"/>
      <c r="E107" s="76"/>
      <c r="F107" s="76"/>
      <c r="G107" s="76"/>
      <c r="H107" s="76"/>
      <c r="I107" s="76"/>
      <c r="J107" s="76"/>
      <c r="K107" s="76"/>
    </row>
    <row r="108" spans="1:11" s="46" customFormat="1" ht="60.75" thickBot="1">
      <c r="A108" s="56" t="s">
        <v>235</v>
      </c>
      <c r="B108" s="44" t="s">
        <v>339</v>
      </c>
      <c r="C108" s="71">
        <v>225882.94162999993</v>
      </c>
      <c r="D108" s="77"/>
      <c r="E108" s="77"/>
      <c r="F108" s="77"/>
      <c r="G108" s="77"/>
      <c r="H108" s="77"/>
      <c r="I108" s="77"/>
      <c r="J108" s="77"/>
      <c r="K108" s="77"/>
    </row>
    <row r="109" spans="1:11" ht="64.5" thickBot="1">
      <c r="A109" s="40" t="s">
        <v>236</v>
      </c>
      <c r="B109" s="9" t="s">
        <v>338</v>
      </c>
      <c r="C109" s="72">
        <f t="shared" ref="C109:C114" si="3">SUM(D109:K109)</f>
        <v>97167.286860000007</v>
      </c>
      <c r="D109" s="72"/>
      <c r="E109" s="72"/>
      <c r="F109" s="72"/>
      <c r="G109" s="72">
        <v>91510.162970000005</v>
      </c>
      <c r="H109" s="72">
        <v>3355.9575300000001</v>
      </c>
      <c r="I109" s="72">
        <v>2301.1663600000002</v>
      </c>
      <c r="J109" s="76"/>
      <c r="K109" s="76"/>
    </row>
    <row r="110" spans="1:11" ht="90" thickBot="1">
      <c r="A110" s="30" t="s">
        <v>237</v>
      </c>
      <c r="B110" s="9" t="s">
        <v>337</v>
      </c>
      <c r="C110" s="72">
        <f t="shared" si="3"/>
        <v>29815.647929999999</v>
      </c>
      <c r="D110" s="72"/>
      <c r="E110" s="72"/>
      <c r="F110" s="72"/>
      <c r="G110" s="72">
        <v>25558.71314</v>
      </c>
      <c r="H110" s="72">
        <v>2440.7684300000001</v>
      </c>
      <c r="I110" s="72">
        <v>1816.1663599999999</v>
      </c>
      <c r="J110" s="76"/>
      <c r="K110" s="76"/>
    </row>
    <row r="111" spans="1:11" s="46" customFormat="1" ht="90" thickBot="1">
      <c r="A111" s="43" t="s">
        <v>353</v>
      </c>
      <c r="B111" s="44" t="s">
        <v>336</v>
      </c>
      <c r="C111" s="71">
        <f t="shared" si="3"/>
        <v>57448.162249999994</v>
      </c>
      <c r="D111" s="71"/>
      <c r="E111" s="71"/>
      <c r="F111" s="71"/>
      <c r="G111" s="71">
        <v>56210.782249999997</v>
      </c>
      <c r="H111" s="71">
        <v>762.38</v>
      </c>
      <c r="I111" s="71">
        <v>475</v>
      </c>
      <c r="J111" s="77"/>
      <c r="K111" s="77"/>
    </row>
    <row r="112" spans="1:11" s="52" customFormat="1" ht="39" thickBot="1">
      <c r="A112" s="57" t="s">
        <v>352</v>
      </c>
      <c r="B112" s="58" t="s">
        <v>335</v>
      </c>
      <c r="C112" s="78">
        <f t="shared" si="3"/>
        <v>57448.162249999994</v>
      </c>
      <c r="D112" s="78"/>
      <c r="E112" s="78"/>
      <c r="F112" s="78"/>
      <c r="G112" s="78">
        <v>56210.782249999997</v>
      </c>
      <c r="H112" s="78">
        <v>762.38</v>
      </c>
      <c r="I112" s="78">
        <v>475</v>
      </c>
      <c r="J112" s="79"/>
      <c r="K112" s="79"/>
    </row>
    <row r="113" spans="1:11" s="52" customFormat="1" ht="26.25" thickBot="1">
      <c r="A113" s="59" t="s">
        <v>238</v>
      </c>
      <c r="B113" s="51" t="s">
        <v>334</v>
      </c>
      <c r="C113" s="80">
        <f t="shared" si="3"/>
        <v>0</v>
      </c>
      <c r="D113" s="80"/>
      <c r="E113" s="80"/>
      <c r="F113" s="80"/>
      <c r="G113" s="80"/>
      <c r="H113" s="80"/>
      <c r="I113" s="80"/>
      <c r="J113" s="81"/>
      <c r="K113" s="81"/>
    </row>
    <row r="114" spans="1:11" s="46" customFormat="1" ht="90" thickBot="1">
      <c r="A114" s="43" t="s">
        <v>354</v>
      </c>
      <c r="B114" s="44" t="s">
        <v>333</v>
      </c>
      <c r="C114" s="71">
        <f t="shared" si="3"/>
        <v>21761.944179999999</v>
      </c>
      <c r="D114" s="71"/>
      <c r="E114" s="71"/>
      <c r="F114" s="71"/>
      <c r="G114" s="71">
        <v>18484.658820000001</v>
      </c>
      <c r="H114" s="71">
        <v>1961.1189999999999</v>
      </c>
      <c r="I114" s="71">
        <v>1316.1663599999999</v>
      </c>
      <c r="J114" s="77"/>
      <c r="K114" s="77"/>
    </row>
    <row r="115" spans="1:11" ht="105.6" customHeight="1" thickBot="1">
      <c r="A115" s="14" t="s">
        <v>239</v>
      </c>
      <c r="B115" s="41" t="s">
        <v>332</v>
      </c>
      <c r="C115" s="108">
        <f>SUM(D115:K115)</f>
        <v>86572.507759999993</v>
      </c>
      <c r="D115" s="82"/>
      <c r="E115" s="82"/>
      <c r="F115" s="82"/>
      <c r="G115" s="110">
        <v>86572.507759999993</v>
      </c>
      <c r="H115" s="82"/>
      <c r="I115" s="82"/>
      <c r="J115" s="82"/>
      <c r="K115" s="82"/>
    </row>
    <row r="116" spans="1:11" ht="15.75">
      <c r="A116" s="42"/>
    </row>
    <row r="117" spans="1:11" ht="16.5" customHeight="1">
      <c r="A117" s="138" t="s">
        <v>82</v>
      </c>
      <c r="B117" s="138"/>
      <c r="C117" s="83"/>
      <c r="D117" s="3"/>
      <c r="E117" s="83"/>
      <c r="F117"/>
      <c r="G117"/>
      <c r="H117"/>
      <c r="I117"/>
      <c r="J117"/>
    </row>
    <row r="118" spans="1:11" ht="15.75">
      <c r="A118" s="138"/>
      <c r="B118" s="138"/>
      <c r="C118" s="136" t="s">
        <v>83</v>
      </c>
      <c r="D118" s="136"/>
      <c r="E118" s="136"/>
      <c r="F118"/>
      <c r="G118" s="136" t="s">
        <v>84</v>
      </c>
      <c r="H118" s="136"/>
      <c r="I118" s="136"/>
      <c r="J118" s="136"/>
    </row>
    <row r="119" spans="1:11" ht="15.75">
      <c r="A119" s="3"/>
      <c r="B119" s="84"/>
      <c r="C119" s="139" t="s">
        <v>240</v>
      </c>
      <c r="D119" s="139"/>
      <c r="E119"/>
      <c r="F119"/>
      <c r="G119"/>
      <c r="H119" s="84" t="s">
        <v>241</v>
      </c>
      <c r="I119"/>
      <c r="J119"/>
    </row>
    <row r="120" spans="1:11" ht="15.75">
      <c r="A120" s="3"/>
      <c r="B120" s="84"/>
      <c r="C120" s="84"/>
      <c r="D120" s="84"/>
      <c r="E120" s="84"/>
      <c r="F120"/>
      <c r="G120"/>
      <c r="H120"/>
      <c r="I120"/>
      <c r="J120"/>
    </row>
    <row r="121" spans="1:11" ht="15.75">
      <c r="A121" s="3"/>
      <c r="B121" s="84"/>
      <c r="C121" s="84"/>
      <c r="D121" s="84"/>
      <c r="E121" s="85"/>
      <c r="F121"/>
      <c r="G121"/>
      <c r="H121"/>
      <c r="I121"/>
      <c r="J121"/>
    </row>
    <row r="122" spans="1:11" ht="15.75">
      <c r="A122" s="3"/>
      <c r="B122" s="84"/>
      <c r="C122" s="84"/>
      <c r="D122" s="84"/>
      <c r="E122" s="84" t="s">
        <v>242</v>
      </c>
      <c r="F122"/>
      <c r="G122"/>
      <c r="H122"/>
      <c r="I122"/>
      <c r="J122"/>
    </row>
    <row r="123" spans="1:11" ht="15.75">
      <c r="A123" s="15"/>
      <c r="B123"/>
      <c r="C123"/>
      <c r="D123"/>
      <c r="E123"/>
      <c r="F123"/>
      <c r="G123"/>
      <c r="H123"/>
      <c r="I123"/>
      <c r="J123"/>
    </row>
    <row r="124" spans="1:11" ht="15.75">
      <c r="A124" s="137" t="s">
        <v>85</v>
      </c>
      <c r="B124" s="137"/>
      <c r="C124"/>
      <c r="D124"/>
      <c r="E124"/>
      <c r="F124"/>
      <c r="G124"/>
      <c r="H124"/>
      <c r="I124"/>
      <c r="J124"/>
    </row>
    <row r="125" spans="1:11" ht="15.75">
      <c r="A125" s="137" t="s">
        <v>87</v>
      </c>
      <c r="B125" s="137"/>
      <c r="C125"/>
      <c r="D125"/>
      <c r="E125"/>
      <c r="F125"/>
      <c r="G125"/>
      <c r="H125"/>
      <c r="I125"/>
      <c r="J125"/>
    </row>
    <row r="126" spans="1:11" ht="15.75">
      <c r="A126" s="137" t="s">
        <v>93</v>
      </c>
      <c r="B126" s="137"/>
      <c r="C126"/>
      <c r="D126"/>
      <c r="E126"/>
      <c r="F126"/>
      <c r="G126"/>
      <c r="H126"/>
      <c r="I126"/>
      <c r="J126"/>
    </row>
    <row r="128" spans="1:11" ht="15.75">
      <c r="A128" s="42"/>
    </row>
  </sheetData>
  <mergeCells count="33">
    <mergeCell ref="A125:B125"/>
    <mergeCell ref="A50:K50"/>
    <mergeCell ref="A105:K105"/>
    <mergeCell ref="A106:K106"/>
    <mergeCell ref="A65:K65"/>
    <mergeCell ref="A66:K66"/>
    <mergeCell ref="A96:K96"/>
    <mergeCell ref="A101:K101"/>
    <mergeCell ref="A95:K95"/>
    <mergeCell ref="A2:K2"/>
    <mergeCell ref="A3:K3"/>
    <mergeCell ref="A4:K4"/>
    <mergeCell ref="A5:K5"/>
    <mergeCell ref="G118:J118"/>
    <mergeCell ref="A126:B126"/>
    <mergeCell ref="A117:B118"/>
    <mergeCell ref="C118:E118"/>
    <mergeCell ref="A124:B124"/>
    <mergeCell ref="C119:D119"/>
    <mergeCell ref="A19:K19"/>
    <mergeCell ref="A14:A16"/>
    <mergeCell ref="B14:B16"/>
    <mergeCell ref="D14:K14"/>
    <mergeCell ref="D15:F15"/>
    <mergeCell ref="G15:G16"/>
    <mergeCell ref="A18:K18"/>
    <mergeCell ref="A6:K6"/>
    <mergeCell ref="B9:J9"/>
    <mergeCell ref="J15:K15"/>
    <mergeCell ref="H15:H16"/>
    <mergeCell ref="I15:I16"/>
    <mergeCell ref="A13:K13"/>
    <mergeCell ref="B11:K11"/>
  </mergeCells>
  <phoneticPr fontId="32" type="noConversion"/>
  <hyperlinks>
    <hyperlink ref="A108" r:id="rId1" display="consultantplus://offline/ref=CF0B65AD7F358AF64A7F96E48FA9F722905D1B93A50E5216B7F11D768EEDDF1330B561F0A1B2C9E9U8x2M"/>
  </hyperlinks>
  <pageMargins left="0.70866141732283472" right="0.27" top="0.74803149606299213" bottom="0.74803149606299213" header="0.31496062992125984" footer="0.31496062992125984"/>
  <pageSetup paperSize="9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view="pageBreakPreview" zoomScale="90" zoomScaleNormal="100" zoomScaleSheetLayoutView="90" workbookViewId="0">
      <selection activeCell="A3" sqref="A3:J3"/>
    </sheetView>
  </sheetViews>
  <sheetFormatPr defaultRowHeight="15"/>
  <cols>
    <col min="1" max="1" width="6.42578125" customWidth="1"/>
    <col min="2" max="2" width="46.28515625" customWidth="1"/>
    <col min="3" max="3" width="12.42578125" customWidth="1"/>
    <col min="4" max="4" width="14.42578125" customWidth="1"/>
    <col min="5" max="5" width="13.85546875" customWidth="1"/>
    <col min="6" max="6" width="12.42578125" customWidth="1"/>
    <col min="7" max="7" width="14.7109375" customWidth="1"/>
    <col min="8" max="10" width="12.42578125" customWidth="1"/>
  </cols>
  <sheetData>
    <row r="1" spans="1:10" ht="16.5">
      <c r="A1" s="1"/>
    </row>
    <row r="2" spans="1:10" ht="16.5">
      <c r="A2" s="143" t="s">
        <v>243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.7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6.5">
      <c r="A4" s="145" t="s">
        <v>244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6.5">
      <c r="A5" s="145" t="s">
        <v>245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6.5">
      <c r="A6" s="145" t="s">
        <v>246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5.75">
      <c r="A7" s="2"/>
    </row>
    <row r="8" spans="1:10" ht="15.75" customHeight="1">
      <c r="A8" s="138" t="s">
        <v>247</v>
      </c>
      <c r="B8" s="138"/>
      <c r="C8" s="19"/>
      <c r="D8" s="19"/>
      <c r="E8" s="19"/>
      <c r="F8" s="19"/>
      <c r="G8" s="19"/>
      <c r="H8" s="19"/>
      <c r="I8" s="19"/>
      <c r="J8" s="19"/>
    </row>
    <row r="9" spans="1:10" ht="66.599999999999994" customHeight="1">
      <c r="A9" s="138" t="s">
        <v>147</v>
      </c>
      <c r="B9" s="147"/>
      <c r="C9" s="146" t="s">
        <v>86</v>
      </c>
      <c r="D9" s="146"/>
      <c r="E9" s="146"/>
      <c r="F9" s="146"/>
      <c r="G9" s="146"/>
      <c r="H9" s="146"/>
      <c r="I9" s="146"/>
      <c r="J9" s="19"/>
    </row>
    <row r="10" spans="1:10" ht="15.75">
      <c r="A10" s="3"/>
      <c r="B10" s="4"/>
      <c r="J10" s="19"/>
    </row>
    <row r="11" spans="1:10" ht="31.15" customHeight="1">
      <c r="A11" s="138" t="s">
        <v>148</v>
      </c>
      <c r="B11" s="147"/>
      <c r="C11" s="146">
        <v>2018</v>
      </c>
      <c r="D11" s="146"/>
      <c r="E11" s="146"/>
      <c r="F11" s="146"/>
      <c r="G11" s="146"/>
      <c r="H11" s="146"/>
      <c r="I11" s="146"/>
      <c r="J11" s="146"/>
    </row>
    <row r="12" spans="1:10" ht="15.75">
      <c r="A12" s="5"/>
      <c r="J12" s="19"/>
    </row>
    <row r="13" spans="1:10" ht="16.5" thickBot="1">
      <c r="A13" s="154" t="s">
        <v>149</v>
      </c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26.45" customHeight="1" thickBot="1">
      <c r="A14" s="149" t="s">
        <v>248</v>
      </c>
      <c r="B14" s="149" t="s">
        <v>249</v>
      </c>
      <c r="C14" s="149" t="s">
        <v>250</v>
      </c>
      <c r="D14" s="149" t="s">
        <v>355</v>
      </c>
      <c r="E14" s="149" t="s">
        <v>251</v>
      </c>
      <c r="F14" s="149" t="s">
        <v>252</v>
      </c>
      <c r="G14" s="149" t="s">
        <v>253</v>
      </c>
      <c r="H14" s="152" t="s">
        <v>254</v>
      </c>
      <c r="I14" s="153"/>
      <c r="J14" s="149" t="s">
        <v>255</v>
      </c>
    </row>
    <row r="15" spans="1:10" ht="25.5">
      <c r="A15" s="150"/>
      <c r="B15" s="150"/>
      <c r="C15" s="150"/>
      <c r="D15" s="150"/>
      <c r="E15" s="150"/>
      <c r="F15" s="150"/>
      <c r="G15" s="150"/>
      <c r="H15" s="149" t="s">
        <v>256</v>
      </c>
      <c r="I15" s="16" t="s">
        <v>257</v>
      </c>
      <c r="J15" s="150"/>
    </row>
    <row r="16" spans="1:10" ht="19.899999999999999" customHeight="1" thickBot="1">
      <c r="A16" s="151"/>
      <c r="B16" s="151"/>
      <c r="C16" s="151"/>
      <c r="D16" s="151"/>
      <c r="E16" s="151"/>
      <c r="F16" s="151"/>
      <c r="G16" s="151"/>
      <c r="H16" s="151"/>
      <c r="I16" s="17" t="s">
        <v>258</v>
      </c>
      <c r="J16" s="151"/>
    </row>
    <row r="17" spans="1:10" ht="15.75" thickBot="1">
      <c r="A17" s="18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</row>
    <row r="18" spans="1:10" ht="15" customHeight="1">
      <c r="A18" s="148" t="s">
        <v>259</v>
      </c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ht="15.75" customHeight="1">
      <c r="A19" s="148" t="s">
        <v>260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76.5">
      <c r="A20" s="87">
        <v>121</v>
      </c>
      <c r="B20" s="88" t="s">
        <v>88</v>
      </c>
      <c r="C20" s="89">
        <v>43111</v>
      </c>
      <c r="D20" s="87" t="s">
        <v>89</v>
      </c>
      <c r="E20" s="90">
        <v>346.01799999999997</v>
      </c>
      <c r="F20" s="91">
        <v>346</v>
      </c>
      <c r="G20" s="86">
        <v>0</v>
      </c>
      <c r="H20" s="92">
        <f>E20-F20</f>
        <v>1.799999999997226E-2</v>
      </c>
      <c r="I20" s="93">
        <f>H20/E20*100</f>
        <v>5.2020415122832515E-3</v>
      </c>
      <c r="J20" s="86">
        <v>1</v>
      </c>
    </row>
    <row r="21" spans="1:10" ht="51">
      <c r="A21" s="87">
        <v>128</v>
      </c>
      <c r="B21" s="88" t="s">
        <v>378</v>
      </c>
      <c r="C21" s="89">
        <v>43111</v>
      </c>
      <c r="D21" s="87" t="s">
        <v>90</v>
      </c>
      <c r="E21" s="90">
        <v>516.44101999999998</v>
      </c>
      <c r="F21" s="91">
        <v>415.73379</v>
      </c>
      <c r="G21" s="88">
        <v>0</v>
      </c>
      <c r="H21" s="92">
        <f t="shared" ref="H21:H84" si="0">E21-F21</f>
        <v>100.70722999999998</v>
      </c>
      <c r="I21" s="93">
        <f t="shared" ref="I21:I84" si="1">H21/E21*100</f>
        <v>19.500238381529027</v>
      </c>
      <c r="J21" s="87">
        <v>2</v>
      </c>
    </row>
    <row r="22" spans="1:10" ht="76.5">
      <c r="A22" s="87">
        <v>130</v>
      </c>
      <c r="B22" s="88" t="s">
        <v>94</v>
      </c>
      <c r="C22" s="89">
        <v>43111</v>
      </c>
      <c r="D22" s="87" t="s">
        <v>90</v>
      </c>
      <c r="E22" s="90">
        <v>292.19102000000004</v>
      </c>
      <c r="F22" s="90">
        <v>292.19102000000004</v>
      </c>
      <c r="G22" s="88">
        <v>0</v>
      </c>
      <c r="H22" s="92">
        <f t="shared" si="0"/>
        <v>0</v>
      </c>
      <c r="I22" s="93">
        <f t="shared" si="1"/>
        <v>0</v>
      </c>
      <c r="J22" s="87">
        <v>1</v>
      </c>
    </row>
    <row r="23" spans="1:10" ht="76.5">
      <c r="A23" s="87">
        <v>131</v>
      </c>
      <c r="B23" s="88" t="s">
        <v>95</v>
      </c>
      <c r="C23" s="89">
        <v>43109</v>
      </c>
      <c r="D23" s="87" t="s">
        <v>90</v>
      </c>
      <c r="E23" s="90">
        <v>229.78123000000002</v>
      </c>
      <c r="F23" s="90">
        <v>229.78123000000002</v>
      </c>
      <c r="G23" s="88">
        <v>0</v>
      </c>
      <c r="H23" s="92">
        <f t="shared" si="0"/>
        <v>0</v>
      </c>
      <c r="I23" s="93">
        <f t="shared" si="1"/>
        <v>0</v>
      </c>
      <c r="J23" s="87">
        <v>1</v>
      </c>
    </row>
    <row r="24" spans="1:10" ht="76.5">
      <c r="A24" s="87">
        <v>132</v>
      </c>
      <c r="B24" s="88" t="s">
        <v>96</v>
      </c>
      <c r="C24" s="89">
        <v>43102</v>
      </c>
      <c r="D24" s="87" t="s">
        <v>91</v>
      </c>
      <c r="E24" s="90">
        <v>527.76199999999994</v>
      </c>
      <c r="F24" s="90">
        <v>527.76199999999994</v>
      </c>
      <c r="G24" s="88">
        <v>0</v>
      </c>
      <c r="H24" s="92">
        <f t="shared" si="0"/>
        <v>0</v>
      </c>
      <c r="I24" s="93">
        <f t="shared" si="1"/>
        <v>0</v>
      </c>
      <c r="J24" s="87">
        <v>1</v>
      </c>
    </row>
    <row r="25" spans="1:10" ht="76.5">
      <c r="A25" s="87">
        <v>133</v>
      </c>
      <c r="B25" s="88" t="s">
        <v>97</v>
      </c>
      <c r="C25" s="89">
        <v>43112</v>
      </c>
      <c r="D25" s="87" t="s">
        <v>91</v>
      </c>
      <c r="E25" s="90">
        <v>272.23</v>
      </c>
      <c r="F25" s="90">
        <v>272.23</v>
      </c>
      <c r="G25" s="88">
        <v>0</v>
      </c>
      <c r="H25" s="92">
        <f t="shared" si="0"/>
        <v>0</v>
      </c>
      <c r="I25" s="93">
        <f t="shared" si="1"/>
        <v>0</v>
      </c>
      <c r="J25" s="87">
        <v>1</v>
      </c>
    </row>
    <row r="26" spans="1:10" ht="76.5">
      <c r="A26" s="87">
        <v>134</v>
      </c>
      <c r="B26" s="88" t="s">
        <v>98</v>
      </c>
      <c r="C26" s="89">
        <v>43109</v>
      </c>
      <c r="D26" s="87" t="s">
        <v>91</v>
      </c>
      <c r="E26" s="90">
        <v>485</v>
      </c>
      <c r="F26" s="91">
        <v>475</v>
      </c>
      <c r="G26" s="88">
        <v>0</v>
      </c>
      <c r="H26" s="92">
        <f t="shared" si="0"/>
        <v>10</v>
      </c>
      <c r="I26" s="93">
        <f t="shared" si="1"/>
        <v>2.0618556701030926</v>
      </c>
      <c r="J26" s="87">
        <v>2</v>
      </c>
    </row>
    <row r="27" spans="1:10" ht="38.25">
      <c r="A27" s="87">
        <v>135</v>
      </c>
      <c r="B27" s="88" t="s">
        <v>379</v>
      </c>
      <c r="C27" s="89">
        <v>43112</v>
      </c>
      <c r="D27" s="87" t="s">
        <v>90</v>
      </c>
      <c r="E27" s="90">
        <v>407.61613</v>
      </c>
      <c r="F27" s="90">
        <v>407.61613</v>
      </c>
      <c r="G27" s="88">
        <v>0</v>
      </c>
      <c r="H27" s="92">
        <f t="shared" si="0"/>
        <v>0</v>
      </c>
      <c r="I27" s="93">
        <f t="shared" si="1"/>
        <v>0</v>
      </c>
      <c r="J27" s="87">
        <v>1</v>
      </c>
    </row>
    <row r="28" spans="1:10" ht="76.5">
      <c r="A28" s="87">
        <v>137</v>
      </c>
      <c r="B28" s="88" t="s">
        <v>99</v>
      </c>
      <c r="C28" s="89">
        <v>43119</v>
      </c>
      <c r="D28" s="87" t="s">
        <v>91</v>
      </c>
      <c r="E28" s="90">
        <v>516.17435999999998</v>
      </c>
      <c r="F28" s="90">
        <v>516.17435999999998</v>
      </c>
      <c r="G28" s="88">
        <v>0</v>
      </c>
      <c r="H28" s="92">
        <f t="shared" si="0"/>
        <v>0</v>
      </c>
      <c r="I28" s="93">
        <f t="shared" si="1"/>
        <v>0</v>
      </c>
      <c r="J28" s="87">
        <v>1</v>
      </c>
    </row>
    <row r="29" spans="1:10" ht="76.5">
      <c r="A29" s="87">
        <v>1</v>
      </c>
      <c r="B29" s="87" t="s">
        <v>100</v>
      </c>
      <c r="C29" s="94">
        <v>43126</v>
      </c>
      <c r="D29" s="87" t="s">
        <v>89</v>
      </c>
      <c r="E29" s="95">
        <v>103.56645</v>
      </c>
      <c r="F29" s="95">
        <v>103</v>
      </c>
      <c r="G29" s="88">
        <v>0</v>
      </c>
      <c r="H29" s="92">
        <f t="shared" si="0"/>
        <v>0.56645000000000323</v>
      </c>
      <c r="I29" s="93">
        <f t="shared" si="1"/>
        <v>0.54694353238911164</v>
      </c>
      <c r="J29" s="87">
        <v>1</v>
      </c>
    </row>
    <row r="30" spans="1:10" ht="38.25">
      <c r="A30" s="87">
        <v>2</v>
      </c>
      <c r="B30" s="87" t="s">
        <v>68</v>
      </c>
      <c r="C30" s="94">
        <v>43152</v>
      </c>
      <c r="D30" s="87" t="s">
        <v>89</v>
      </c>
      <c r="E30" s="95">
        <v>50</v>
      </c>
      <c r="F30" s="95">
        <v>41.655999999999999</v>
      </c>
      <c r="G30" s="88">
        <v>0</v>
      </c>
      <c r="H30" s="92">
        <f t="shared" si="0"/>
        <v>8.3440000000000012</v>
      </c>
      <c r="I30" s="93">
        <f t="shared" si="1"/>
        <v>16.688000000000002</v>
      </c>
      <c r="J30" s="96">
        <v>2</v>
      </c>
    </row>
    <row r="31" spans="1:10" ht="76.5">
      <c r="A31" s="87">
        <v>3</v>
      </c>
      <c r="B31" s="87" t="s">
        <v>101</v>
      </c>
      <c r="C31" s="94">
        <v>43152</v>
      </c>
      <c r="D31" s="87" t="s">
        <v>89</v>
      </c>
      <c r="E31" s="95">
        <v>82.17</v>
      </c>
      <c r="F31" s="95">
        <v>77</v>
      </c>
      <c r="G31" s="88">
        <v>0</v>
      </c>
      <c r="H31" s="92">
        <f t="shared" si="0"/>
        <v>5.1700000000000017</v>
      </c>
      <c r="I31" s="93">
        <f t="shared" si="1"/>
        <v>6.291834002677378</v>
      </c>
      <c r="J31" s="96">
        <v>3</v>
      </c>
    </row>
    <row r="32" spans="1:10" ht="76.5">
      <c r="A32" s="87">
        <v>4</v>
      </c>
      <c r="B32" s="87" t="s">
        <v>102</v>
      </c>
      <c r="C32" s="94">
        <v>43153</v>
      </c>
      <c r="D32" s="87" t="s">
        <v>89</v>
      </c>
      <c r="E32" s="95">
        <v>292.55601000000001</v>
      </c>
      <c r="F32" s="95">
        <v>292.55599999999998</v>
      </c>
      <c r="G32" s="88">
        <v>0</v>
      </c>
      <c r="H32" s="92">
        <f t="shared" si="0"/>
        <v>1.0000000031595846E-5</v>
      </c>
      <c r="I32" s="93">
        <f t="shared" si="1"/>
        <v>3.4181488979138882E-6</v>
      </c>
      <c r="J32" s="96">
        <v>1</v>
      </c>
    </row>
    <row r="33" spans="1:10" ht="63.75">
      <c r="A33" s="87">
        <v>5</v>
      </c>
      <c r="B33" s="87" t="s">
        <v>69</v>
      </c>
      <c r="C33" s="94">
        <v>43152</v>
      </c>
      <c r="D33" s="87" t="s">
        <v>89</v>
      </c>
      <c r="E33" s="95">
        <v>16.652669999999997</v>
      </c>
      <c r="F33" s="95">
        <v>15.89</v>
      </c>
      <c r="G33" s="88">
        <v>0</v>
      </c>
      <c r="H33" s="92">
        <f t="shared" si="0"/>
        <v>0.76266999999999641</v>
      </c>
      <c r="I33" s="93">
        <f t="shared" si="1"/>
        <v>4.5798661716108979</v>
      </c>
      <c r="J33" s="96">
        <v>3</v>
      </c>
    </row>
    <row r="34" spans="1:10" ht="76.5">
      <c r="A34" s="87">
        <v>7</v>
      </c>
      <c r="B34" s="87" t="s">
        <v>71</v>
      </c>
      <c r="C34" s="94">
        <v>43159</v>
      </c>
      <c r="D34" s="87" t="s">
        <v>89</v>
      </c>
      <c r="E34" s="95">
        <v>87.499850000000009</v>
      </c>
      <c r="F34" s="95">
        <v>74.39</v>
      </c>
      <c r="G34" s="88">
        <v>0</v>
      </c>
      <c r="H34" s="92">
        <f t="shared" si="0"/>
        <v>13.109850000000009</v>
      </c>
      <c r="I34" s="93">
        <f t="shared" si="1"/>
        <v>14.982711398933834</v>
      </c>
      <c r="J34" s="96">
        <v>2</v>
      </c>
    </row>
    <row r="35" spans="1:10" ht="63.75">
      <c r="A35" s="87">
        <v>8</v>
      </c>
      <c r="B35" s="87" t="s">
        <v>72</v>
      </c>
      <c r="C35" s="94" t="s">
        <v>81</v>
      </c>
      <c r="D35" s="87" t="s">
        <v>89</v>
      </c>
      <c r="E35" s="95">
        <v>80.906660000000002</v>
      </c>
      <c r="F35" s="95">
        <v>68.769000000000005</v>
      </c>
      <c r="G35" s="88">
        <v>0</v>
      </c>
      <c r="H35" s="92">
        <f t="shared" si="0"/>
        <v>12.137659999999997</v>
      </c>
      <c r="I35" s="93">
        <f t="shared" si="1"/>
        <v>15.002052983030071</v>
      </c>
      <c r="J35" s="96">
        <v>2</v>
      </c>
    </row>
    <row r="36" spans="1:10" ht="76.5">
      <c r="A36" s="87">
        <v>9</v>
      </c>
      <c r="B36" s="87" t="s">
        <v>103</v>
      </c>
      <c r="C36" s="94">
        <v>43181</v>
      </c>
      <c r="D36" s="87" t="s">
        <v>90</v>
      </c>
      <c r="E36" s="95">
        <v>262.59171999999995</v>
      </c>
      <c r="F36" s="95">
        <v>262.59171999999995</v>
      </c>
      <c r="G36" s="88">
        <v>0</v>
      </c>
      <c r="H36" s="92">
        <f t="shared" si="0"/>
        <v>0</v>
      </c>
      <c r="I36" s="93">
        <f t="shared" si="1"/>
        <v>0</v>
      </c>
      <c r="J36" s="87">
        <v>1</v>
      </c>
    </row>
    <row r="37" spans="1:10" ht="76.5">
      <c r="A37" s="87">
        <v>10</v>
      </c>
      <c r="B37" s="87" t="s">
        <v>104</v>
      </c>
      <c r="C37" s="94">
        <v>43189</v>
      </c>
      <c r="D37" s="87" t="s">
        <v>92</v>
      </c>
      <c r="E37" s="95">
        <v>57171</v>
      </c>
      <c r="F37" s="95">
        <v>47737.785000000003</v>
      </c>
      <c r="G37" s="88">
        <v>0</v>
      </c>
      <c r="H37" s="92">
        <f t="shared" si="0"/>
        <v>9433.2149999999965</v>
      </c>
      <c r="I37" s="93">
        <f t="shared" si="1"/>
        <v>16.499999999999996</v>
      </c>
      <c r="J37" s="87">
        <v>9</v>
      </c>
    </row>
    <row r="38" spans="1:10" ht="76.5">
      <c r="A38" s="87">
        <v>11</v>
      </c>
      <c r="B38" s="87" t="s">
        <v>105</v>
      </c>
      <c r="C38" s="94">
        <v>43189</v>
      </c>
      <c r="D38" s="87" t="s">
        <v>92</v>
      </c>
      <c r="E38" s="95">
        <v>71987</v>
      </c>
      <c r="F38" s="95">
        <v>61908.82</v>
      </c>
      <c r="G38" s="88">
        <v>0</v>
      </c>
      <c r="H38" s="92">
        <f t="shared" si="0"/>
        <v>10078.18</v>
      </c>
      <c r="I38" s="93">
        <f t="shared" si="1"/>
        <v>14.000000000000002</v>
      </c>
      <c r="J38" s="87">
        <v>6</v>
      </c>
    </row>
    <row r="39" spans="1:10" ht="76.5">
      <c r="A39" s="87">
        <v>12</v>
      </c>
      <c r="B39" s="87" t="s">
        <v>106</v>
      </c>
      <c r="C39" s="94">
        <v>43187</v>
      </c>
      <c r="D39" s="87" t="s">
        <v>90</v>
      </c>
      <c r="E39" s="95">
        <v>553.38699999999994</v>
      </c>
      <c r="F39" s="95">
        <v>553.38699999999994</v>
      </c>
      <c r="G39" s="88">
        <v>0</v>
      </c>
      <c r="H39" s="92">
        <f t="shared" si="0"/>
        <v>0</v>
      </c>
      <c r="I39" s="93">
        <f t="shared" si="1"/>
        <v>0</v>
      </c>
      <c r="J39" s="87">
        <v>1</v>
      </c>
    </row>
    <row r="40" spans="1:10" ht="76.5">
      <c r="A40" s="87">
        <v>13</v>
      </c>
      <c r="B40" s="87" t="s">
        <v>107</v>
      </c>
      <c r="C40" s="94">
        <v>43193</v>
      </c>
      <c r="D40" s="87" t="s">
        <v>90</v>
      </c>
      <c r="E40" s="95">
        <v>2554.35736</v>
      </c>
      <c r="F40" s="95">
        <v>2337.23468</v>
      </c>
      <c r="G40" s="88">
        <v>0</v>
      </c>
      <c r="H40" s="92">
        <f t="shared" si="0"/>
        <v>217.12267999999995</v>
      </c>
      <c r="I40" s="93">
        <f t="shared" si="1"/>
        <v>8.5000902144717898</v>
      </c>
      <c r="J40" s="87">
        <v>5</v>
      </c>
    </row>
    <row r="41" spans="1:10" ht="76.5">
      <c r="A41" s="87">
        <v>14</v>
      </c>
      <c r="B41" s="87" t="s">
        <v>109</v>
      </c>
      <c r="C41" s="94">
        <v>43210</v>
      </c>
      <c r="D41" s="87" t="s">
        <v>90</v>
      </c>
      <c r="E41" s="95">
        <v>200.23400000000001</v>
      </c>
      <c r="F41" s="95">
        <v>143.12</v>
      </c>
      <c r="G41" s="88">
        <v>0</v>
      </c>
      <c r="H41" s="92">
        <f t="shared" si="0"/>
        <v>57.114000000000004</v>
      </c>
      <c r="I41" s="93">
        <f t="shared" si="1"/>
        <v>28.523627355993487</v>
      </c>
      <c r="J41" s="87">
        <v>4</v>
      </c>
    </row>
    <row r="42" spans="1:10" ht="76.5">
      <c r="A42" s="87">
        <v>15</v>
      </c>
      <c r="B42" s="87" t="s">
        <v>110</v>
      </c>
      <c r="C42" s="94">
        <v>43207</v>
      </c>
      <c r="D42" s="87" t="s">
        <v>90</v>
      </c>
      <c r="E42" s="95">
        <v>669.45</v>
      </c>
      <c r="F42" s="95">
        <v>625.92600000000004</v>
      </c>
      <c r="G42" s="88">
        <v>0</v>
      </c>
      <c r="H42" s="92">
        <f t="shared" si="0"/>
        <v>43.524000000000001</v>
      </c>
      <c r="I42" s="93">
        <f t="shared" si="1"/>
        <v>6.5014564194488003</v>
      </c>
      <c r="J42" s="87">
        <v>6</v>
      </c>
    </row>
    <row r="43" spans="1:10" ht="76.5">
      <c r="A43" s="87">
        <v>16</v>
      </c>
      <c r="B43" s="87" t="s">
        <v>111</v>
      </c>
      <c r="C43" s="94">
        <v>43208</v>
      </c>
      <c r="D43" s="87" t="s">
        <v>90</v>
      </c>
      <c r="E43" s="95">
        <v>165.29564000000002</v>
      </c>
      <c r="F43" s="95">
        <v>105.75163999999999</v>
      </c>
      <c r="G43" s="88">
        <v>0</v>
      </c>
      <c r="H43" s="92">
        <f t="shared" si="0"/>
        <v>59.544000000000025</v>
      </c>
      <c r="I43" s="93">
        <f t="shared" si="1"/>
        <v>36.022728730170996</v>
      </c>
      <c r="J43" s="87">
        <v>4</v>
      </c>
    </row>
    <row r="44" spans="1:10" ht="76.5">
      <c r="A44" s="87">
        <v>17</v>
      </c>
      <c r="B44" s="87" t="s">
        <v>112</v>
      </c>
      <c r="C44" s="94">
        <v>43213</v>
      </c>
      <c r="D44" s="87" t="s">
        <v>90</v>
      </c>
      <c r="E44" s="95">
        <v>495.69099999999997</v>
      </c>
      <c r="F44" s="95">
        <v>483.29599999999999</v>
      </c>
      <c r="G44" s="88">
        <v>0</v>
      </c>
      <c r="H44" s="92">
        <f t="shared" si="0"/>
        <v>12.394999999999982</v>
      </c>
      <c r="I44" s="93">
        <f t="shared" si="1"/>
        <v>2.5005497376389694</v>
      </c>
      <c r="J44" s="87">
        <v>2</v>
      </c>
    </row>
    <row r="45" spans="1:10" ht="76.5">
      <c r="A45" s="87">
        <v>18</v>
      </c>
      <c r="B45" s="87" t="s">
        <v>113</v>
      </c>
      <c r="C45" s="94">
        <v>43214</v>
      </c>
      <c r="D45" s="87" t="s">
        <v>90</v>
      </c>
      <c r="E45" s="95">
        <v>390.43892</v>
      </c>
      <c r="F45" s="95">
        <v>297.26900000000001</v>
      </c>
      <c r="G45" s="88">
        <v>0</v>
      </c>
      <c r="H45" s="92">
        <f t="shared" si="0"/>
        <v>93.169919999999991</v>
      </c>
      <c r="I45" s="93">
        <f t="shared" si="1"/>
        <v>23.862866949841983</v>
      </c>
      <c r="J45" s="87">
        <v>9</v>
      </c>
    </row>
    <row r="46" spans="1:10" ht="76.5">
      <c r="A46" s="87">
        <v>19</v>
      </c>
      <c r="B46" s="87" t="s">
        <v>114</v>
      </c>
      <c r="C46" s="94">
        <v>43218</v>
      </c>
      <c r="D46" s="87" t="s">
        <v>90</v>
      </c>
      <c r="E46" s="95">
        <v>2048.0048299999999</v>
      </c>
      <c r="F46" s="95">
        <v>1697.6</v>
      </c>
      <c r="G46" s="88">
        <v>0</v>
      </c>
      <c r="H46" s="92">
        <f t="shared" si="0"/>
        <v>350.40482999999995</v>
      </c>
      <c r="I46" s="93">
        <f t="shared" si="1"/>
        <v>17.109570488659443</v>
      </c>
      <c r="J46" s="87">
        <v>9</v>
      </c>
    </row>
    <row r="47" spans="1:10" ht="76.5">
      <c r="A47" s="87">
        <v>20</v>
      </c>
      <c r="B47" s="87" t="s">
        <v>115</v>
      </c>
      <c r="C47" s="94">
        <v>43218</v>
      </c>
      <c r="D47" s="87" t="s">
        <v>90</v>
      </c>
      <c r="E47" s="95">
        <v>370</v>
      </c>
      <c r="F47" s="95">
        <v>281.2</v>
      </c>
      <c r="G47" s="88">
        <v>0</v>
      </c>
      <c r="H47" s="92">
        <f t="shared" si="0"/>
        <v>88.800000000000011</v>
      </c>
      <c r="I47" s="93">
        <f t="shared" si="1"/>
        <v>24.000000000000004</v>
      </c>
      <c r="J47" s="87">
        <v>5</v>
      </c>
    </row>
    <row r="48" spans="1:10" ht="76.5">
      <c r="A48" s="87">
        <v>21</v>
      </c>
      <c r="B48" s="87" t="s">
        <v>116</v>
      </c>
      <c r="C48" s="94">
        <v>43218</v>
      </c>
      <c r="D48" s="87" t="s">
        <v>90</v>
      </c>
      <c r="E48" s="95">
        <v>434.87564000000003</v>
      </c>
      <c r="F48" s="95">
        <v>340</v>
      </c>
      <c r="G48" s="88">
        <v>0</v>
      </c>
      <c r="H48" s="92">
        <f t="shared" si="0"/>
        <v>94.875640000000033</v>
      </c>
      <c r="I48" s="93">
        <f t="shared" si="1"/>
        <v>21.816729030855818</v>
      </c>
      <c r="J48" s="87">
        <v>8</v>
      </c>
    </row>
    <row r="49" spans="1:10" ht="76.5">
      <c r="A49" s="87">
        <v>22</v>
      </c>
      <c r="B49" s="87" t="s">
        <v>117</v>
      </c>
      <c r="C49" s="94">
        <v>43227</v>
      </c>
      <c r="D49" s="87" t="s">
        <v>90</v>
      </c>
      <c r="E49" s="95">
        <v>485.19265999999999</v>
      </c>
      <c r="F49" s="95">
        <v>482.76666</v>
      </c>
      <c r="G49" s="88">
        <v>0</v>
      </c>
      <c r="H49" s="92">
        <f t="shared" si="0"/>
        <v>2.4259999999999877</v>
      </c>
      <c r="I49" s="93">
        <f t="shared" si="1"/>
        <v>0.50000756400560309</v>
      </c>
      <c r="J49" s="87">
        <v>3</v>
      </c>
    </row>
    <row r="50" spans="1:10" ht="63.75">
      <c r="A50" s="87">
        <v>23</v>
      </c>
      <c r="B50" s="87" t="s">
        <v>372</v>
      </c>
      <c r="C50" s="94">
        <v>43238</v>
      </c>
      <c r="D50" s="87" t="s">
        <v>92</v>
      </c>
      <c r="E50" s="95">
        <v>24091.61</v>
      </c>
      <c r="F50" s="95">
        <v>21561.991999999998</v>
      </c>
      <c r="G50" s="88">
        <v>0</v>
      </c>
      <c r="H50" s="92">
        <f t="shared" si="0"/>
        <v>2529.6180000000022</v>
      </c>
      <c r="I50" s="93">
        <f t="shared" si="1"/>
        <v>10.499995641636247</v>
      </c>
      <c r="J50" s="87">
        <v>3</v>
      </c>
    </row>
    <row r="51" spans="1:10" ht="76.5">
      <c r="A51" s="87">
        <v>24</v>
      </c>
      <c r="B51" s="87" t="s">
        <v>118</v>
      </c>
      <c r="C51" s="94">
        <v>43242</v>
      </c>
      <c r="D51" s="87" t="s">
        <v>90</v>
      </c>
      <c r="E51" s="95">
        <v>6367.8</v>
      </c>
      <c r="F51" s="95">
        <v>5062.4009999999998</v>
      </c>
      <c r="G51" s="88">
        <v>0</v>
      </c>
      <c r="H51" s="92">
        <f t="shared" si="0"/>
        <v>1305.3990000000003</v>
      </c>
      <c r="I51" s="93">
        <f t="shared" si="1"/>
        <v>20.500000000000004</v>
      </c>
      <c r="J51" s="87">
        <v>10</v>
      </c>
    </row>
    <row r="52" spans="1:10" ht="76.5">
      <c r="A52" s="87">
        <v>25</v>
      </c>
      <c r="B52" s="87" t="s">
        <v>119</v>
      </c>
      <c r="C52" s="94">
        <v>43231</v>
      </c>
      <c r="D52" s="87" t="s">
        <v>90</v>
      </c>
      <c r="E52" s="95">
        <v>431.66217</v>
      </c>
      <c r="F52" s="95">
        <v>390.65699999999998</v>
      </c>
      <c r="G52" s="88">
        <v>0</v>
      </c>
      <c r="H52" s="92">
        <f t="shared" si="0"/>
        <v>41.005170000000021</v>
      </c>
      <c r="I52" s="93">
        <f t="shared" si="1"/>
        <v>9.4993661362541957</v>
      </c>
      <c r="J52" s="87">
        <v>5</v>
      </c>
    </row>
    <row r="53" spans="1:10" ht="76.5">
      <c r="A53" s="87">
        <v>26</v>
      </c>
      <c r="B53" s="87" t="s">
        <v>120</v>
      </c>
      <c r="C53" s="94">
        <v>43231</v>
      </c>
      <c r="D53" s="87" t="s">
        <v>90</v>
      </c>
      <c r="E53" s="95">
        <v>217.85756000000001</v>
      </c>
      <c r="F53" s="95">
        <v>194.98555999999999</v>
      </c>
      <c r="G53" s="88">
        <v>0</v>
      </c>
      <c r="H53" s="92">
        <f t="shared" si="0"/>
        <v>22.872000000000014</v>
      </c>
      <c r="I53" s="93">
        <f t="shared" si="1"/>
        <v>10.498602848576846</v>
      </c>
      <c r="J53" s="87">
        <v>4</v>
      </c>
    </row>
    <row r="54" spans="1:10" ht="76.5">
      <c r="A54" s="87">
        <v>27</v>
      </c>
      <c r="B54" s="87" t="s">
        <v>121</v>
      </c>
      <c r="C54" s="94">
        <v>43234</v>
      </c>
      <c r="D54" s="87" t="s">
        <v>90</v>
      </c>
      <c r="E54" s="95">
        <v>601.63382999999999</v>
      </c>
      <c r="F54" s="95">
        <v>535.45582999999999</v>
      </c>
      <c r="G54" s="88">
        <v>0</v>
      </c>
      <c r="H54" s="92">
        <f t="shared" si="0"/>
        <v>66.177999999999997</v>
      </c>
      <c r="I54" s="93">
        <f t="shared" si="1"/>
        <v>10.999713895742865</v>
      </c>
      <c r="J54" s="87">
        <v>2</v>
      </c>
    </row>
    <row r="55" spans="1:10" ht="76.5">
      <c r="A55" s="87">
        <v>28</v>
      </c>
      <c r="B55" s="87" t="s">
        <v>122</v>
      </c>
      <c r="C55" s="94">
        <v>43230</v>
      </c>
      <c r="D55" s="87" t="s">
        <v>90</v>
      </c>
      <c r="E55" s="95">
        <v>364.68784000000005</v>
      </c>
      <c r="F55" s="95">
        <v>315.46284000000003</v>
      </c>
      <c r="G55" s="88">
        <v>0</v>
      </c>
      <c r="H55" s="92">
        <f t="shared" si="0"/>
        <v>49.225000000000023</v>
      </c>
      <c r="I55" s="93">
        <f t="shared" si="1"/>
        <v>13.497845170817873</v>
      </c>
      <c r="J55" s="87">
        <v>2</v>
      </c>
    </row>
    <row r="56" spans="1:10" ht="63.75">
      <c r="A56" s="87">
        <v>29</v>
      </c>
      <c r="B56" s="87" t="s">
        <v>373</v>
      </c>
      <c r="C56" s="94">
        <v>43236</v>
      </c>
      <c r="D56" s="87" t="s">
        <v>89</v>
      </c>
      <c r="E56" s="95">
        <v>204.5</v>
      </c>
      <c r="F56" s="95">
        <v>115</v>
      </c>
      <c r="G56" s="88">
        <v>0</v>
      </c>
      <c r="H56" s="92">
        <f t="shared" si="0"/>
        <v>89.5</v>
      </c>
      <c r="I56" s="93">
        <f t="shared" si="1"/>
        <v>43.765281173594133</v>
      </c>
      <c r="J56" s="87">
        <v>4</v>
      </c>
    </row>
    <row r="57" spans="1:10" ht="76.5">
      <c r="A57" s="87">
        <v>30</v>
      </c>
      <c r="B57" s="87" t="s">
        <v>123</v>
      </c>
      <c r="C57" s="94">
        <v>43244</v>
      </c>
      <c r="D57" s="87" t="s">
        <v>90</v>
      </c>
      <c r="E57" s="95">
        <v>680.05262000000005</v>
      </c>
      <c r="F57" s="95">
        <v>571.25261999999998</v>
      </c>
      <c r="G57" s="88">
        <v>0</v>
      </c>
      <c r="H57" s="92">
        <f t="shared" si="0"/>
        <v>108.80000000000007</v>
      </c>
      <c r="I57" s="93">
        <f t="shared" si="1"/>
        <v>15.998761978153993</v>
      </c>
      <c r="J57" s="87">
        <v>6</v>
      </c>
    </row>
    <row r="58" spans="1:10" ht="76.5">
      <c r="A58" s="87">
        <v>31</v>
      </c>
      <c r="B58" s="87" t="s">
        <v>124</v>
      </c>
      <c r="C58" s="94">
        <v>43243</v>
      </c>
      <c r="D58" s="87" t="s">
        <v>90</v>
      </c>
      <c r="E58" s="95">
        <v>358.77956</v>
      </c>
      <c r="F58" s="95">
        <v>319.31256000000002</v>
      </c>
      <c r="G58" s="88">
        <v>0</v>
      </c>
      <c r="H58" s="92">
        <f t="shared" si="0"/>
        <v>39.466999999999985</v>
      </c>
      <c r="I58" s="93">
        <f t="shared" si="1"/>
        <v>11.000347957391995</v>
      </c>
      <c r="J58" s="87">
        <v>5</v>
      </c>
    </row>
    <row r="59" spans="1:10" ht="76.5">
      <c r="A59" s="87">
        <v>32</v>
      </c>
      <c r="B59" s="87" t="s">
        <v>125</v>
      </c>
      <c r="C59" s="94">
        <v>43241</v>
      </c>
      <c r="D59" s="87" t="s">
        <v>90</v>
      </c>
      <c r="E59" s="95">
        <v>582.69965999999999</v>
      </c>
      <c r="F59" s="95">
        <v>471.99998999999997</v>
      </c>
      <c r="G59" s="88">
        <v>0</v>
      </c>
      <c r="H59" s="92">
        <f t="shared" si="0"/>
        <v>110.69967000000003</v>
      </c>
      <c r="I59" s="93">
        <f t="shared" si="1"/>
        <v>18.99772345842797</v>
      </c>
      <c r="J59" s="87">
        <v>7</v>
      </c>
    </row>
    <row r="60" spans="1:10" ht="76.5">
      <c r="A60" s="87">
        <v>33</v>
      </c>
      <c r="B60" s="87" t="s">
        <v>126</v>
      </c>
      <c r="C60" s="94">
        <v>43259</v>
      </c>
      <c r="D60" s="87" t="s">
        <v>90</v>
      </c>
      <c r="E60" s="95">
        <v>5820.17</v>
      </c>
      <c r="F60" s="95">
        <v>5412.7581</v>
      </c>
      <c r="G60" s="88">
        <v>0</v>
      </c>
      <c r="H60" s="92">
        <f t="shared" si="0"/>
        <v>407.41190000000006</v>
      </c>
      <c r="I60" s="93">
        <f t="shared" si="1"/>
        <v>7.0000000000000009</v>
      </c>
      <c r="J60" s="87">
        <v>6</v>
      </c>
    </row>
    <row r="61" spans="1:10" ht="76.5">
      <c r="A61" s="87">
        <v>34</v>
      </c>
      <c r="B61" s="87" t="s">
        <v>127</v>
      </c>
      <c r="C61" s="94">
        <v>43265</v>
      </c>
      <c r="D61" s="87" t="s">
        <v>90</v>
      </c>
      <c r="E61" s="95">
        <v>1545.8817199999999</v>
      </c>
      <c r="F61" s="95">
        <v>1221.2439999999999</v>
      </c>
      <c r="G61" s="88">
        <v>0</v>
      </c>
      <c r="H61" s="92">
        <f t="shared" si="0"/>
        <v>324.63771999999994</v>
      </c>
      <c r="I61" s="93">
        <f t="shared" si="1"/>
        <v>21.000165523659856</v>
      </c>
      <c r="J61" s="87">
        <v>6</v>
      </c>
    </row>
    <row r="62" spans="1:10" ht="76.5">
      <c r="A62" s="87">
        <v>35</v>
      </c>
      <c r="B62" s="87" t="s">
        <v>128</v>
      </c>
      <c r="C62" s="94">
        <v>43258</v>
      </c>
      <c r="D62" s="87" t="s">
        <v>90</v>
      </c>
      <c r="E62" s="95">
        <v>1374.2911299999998</v>
      </c>
      <c r="F62" s="95">
        <v>1092.5</v>
      </c>
      <c r="G62" s="88">
        <v>0</v>
      </c>
      <c r="H62" s="92">
        <f t="shared" si="0"/>
        <v>281.79112999999984</v>
      </c>
      <c r="I62" s="93">
        <f t="shared" si="1"/>
        <v>20.50447127603886</v>
      </c>
      <c r="J62" s="87">
        <v>8</v>
      </c>
    </row>
    <row r="63" spans="1:10" ht="76.5">
      <c r="A63" s="87">
        <v>36</v>
      </c>
      <c r="B63" s="87" t="s">
        <v>129</v>
      </c>
      <c r="C63" s="94">
        <v>43252</v>
      </c>
      <c r="D63" s="87" t="s">
        <v>90</v>
      </c>
      <c r="E63" s="95">
        <v>345.47684000000004</v>
      </c>
      <c r="F63" s="95">
        <v>343.74946</v>
      </c>
      <c r="G63" s="88">
        <v>0</v>
      </c>
      <c r="H63" s="92">
        <f t="shared" si="0"/>
        <v>1.7273800000000392</v>
      </c>
      <c r="I63" s="93">
        <f t="shared" si="1"/>
        <v>0.49999878428899575</v>
      </c>
      <c r="J63" s="87">
        <v>4</v>
      </c>
    </row>
    <row r="64" spans="1:10" ht="76.5">
      <c r="A64" s="87">
        <v>37</v>
      </c>
      <c r="B64" s="87" t="s">
        <v>130</v>
      </c>
      <c r="C64" s="94">
        <v>43258</v>
      </c>
      <c r="D64" s="87" t="s">
        <v>90</v>
      </c>
      <c r="E64" s="95">
        <v>678.72841000000005</v>
      </c>
      <c r="F64" s="95">
        <v>593.88188000000002</v>
      </c>
      <c r="G64" s="88">
        <v>0</v>
      </c>
      <c r="H64" s="92">
        <f t="shared" si="0"/>
        <v>84.84653000000003</v>
      </c>
      <c r="I64" s="93">
        <f t="shared" si="1"/>
        <v>12.500807207996498</v>
      </c>
      <c r="J64" s="87">
        <v>3</v>
      </c>
    </row>
    <row r="65" spans="1:10" ht="76.5">
      <c r="A65" s="87">
        <v>38</v>
      </c>
      <c r="B65" s="87" t="s">
        <v>131</v>
      </c>
      <c r="C65" s="94">
        <v>43248</v>
      </c>
      <c r="D65" s="87" t="s">
        <v>89</v>
      </c>
      <c r="E65" s="95">
        <v>151.85333</v>
      </c>
      <c r="F65" s="95">
        <v>118.123</v>
      </c>
      <c r="G65" s="88">
        <v>0</v>
      </c>
      <c r="H65" s="92">
        <f t="shared" si="0"/>
        <v>33.730329999999995</v>
      </c>
      <c r="I65" s="93">
        <f t="shared" si="1"/>
        <v>22.212440122320658</v>
      </c>
      <c r="J65" s="87">
        <v>2</v>
      </c>
    </row>
    <row r="66" spans="1:10" ht="76.5">
      <c r="A66" s="87">
        <v>39</v>
      </c>
      <c r="B66" s="87" t="s">
        <v>132</v>
      </c>
      <c r="C66" s="94">
        <v>43265</v>
      </c>
      <c r="D66" s="87" t="s">
        <v>90</v>
      </c>
      <c r="E66" s="95">
        <v>663.32924000000003</v>
      </c>
      <c r="F66" s="95">
        <v>580.41208999999992</v>
      </c>
      <c r="G66" s="88">
        <v>0</v>
      </c>
      <c r="H66" s="92">
        <f t="shared" si="0"/>
        <v>82.917150000000106</v>
      </c>
      <c r="I66" s="93">
        <f t="shared" si="1"/>
        <v>12.50015000092565</v>
      </c>
      <c r="J66" s="87">
        <v>5</v>
      </c>
    </row>
    <row r="67" spans="1:10" ht="76.5">
      <c r="A67" s="87">
        <v>40</v>
      </c>
      <c r="B67" s="87" t="s">
        <v>133</v>
      </c>
      <c r="C67" s="94">
        <v>43257</v>
      </c>
      <c r="D67" s="87" t="s">
        <v>89</v>
      </c>
      <c r="E67" s="95">
        <v>40.333330000000004</v>
      </c>
      <c r="F67" s="95">
        <v>30.1</v>
      </c>
      <c r="G67" s="88">
        <v>0</v>
      </c>
      <c r="H67" s="92">
        <f t="shared" si="0"/>
        <v>10.233330000000002</v>
      </c>
      <c r="I67" s="93">
        <f t="shared" si="1"/>
        <v>25.371894658834272</v>
      </c>
      <c r="J67" s="87">
        <v>4</v>
      </c>
    </row>
    <row r="68" spans="1:10" ht="76.5">
      <c r="A68" s="87">
        <v>41</v>
      </c>
      <c r="B68" s="87" t="s">
        <v>134</v>
      </c>
      <c r="C68" s="94">
        <v>43270</v>
      </c>
      <c r="D68" s="87" t="s">
        <v>90</v>
      </c>
      <c r="E68" s="95">
        <v>2221.81</v>
      </c>
      <c r="F68" s="95">
        <v>1999.6289999999999</v>
      </c>
      <c r="G68" s="88">
        <v>0</v>
      </c>
      <c r="H68" s="92">
        <f t="shared" si="0"/>
        <v>222.18100000000004</v>
      </c>
      <c r="I68" s="93">
        <f t="shared" si="1"/>
        <v>10.000000000000002</v>
      </c>
      <c r="J68" s="87">
        <v>5</v>
      </c>
    </row>
    <row r="69" spans="1:10" ht="63.75">
      <c r="A69" s="87">
        <v>42</v>
      </c>
      <c r="B69" s="87" t="s">
        <v>374</v>
      </c>
      <c r="C69" s="94">
        <v>43257</v>
      </c>
      <c r="D69" s="87" t="s">
        <v>89</v>
      </c>
      <c r="E69" s="95">
        <v>14.39339</v>
      </c>
      <c r="F69" s="95">
        <v>10.676</v>
      </c>
      <c r="G69" s="88">
        <v>0</v>
      </c>
      <c r="H69" s="92">
        <f t="shared" si="0"/>
        <v>3.71739</v>
      </c>
      <c r="I69" s="93">
        <f t="shared" si="1"/>
        <v>25.827063672977662</v>
      </c>
      <c r="J69" s="87">
        <v>1</v>
      </c>
    </row>
    <row r="70" spans="1:10" ht="76.5">
      <c r="A70" s="87">
        <v>43</v>
      </c>
      <c r="B70" s="87" t="s">
        <v>135</v>
      </c>
      <c r="C70" s="94">
        <v>43270</v>
      </c>
      <c r="D70" s="87" t="s">
        <v>90</v>
      </c>
      <c r="E70" s="95">
        <v>1125.06</v>
      </c>
      <c r="F70" s="95">
        <v>894.41600000000005</v>
      </c>
      <c r="G70" s="88">
        <v>0</v>
      </c>
      <c r="H70" s="92">
        <f t="shared" si="0"/>
        <v>230.64399999999989</v>
      </c>
      <c r="I70" s="93">
        <f t="shared" si="1"/>
        <v>20.500595523794278</v>
      </c>
      <c r="J70" s="87">
        <v>8</v>
      </c>
    </row>
    <row r="71" spans="1:10" ht="76.5">
      <c r="A71" s="87">
        <v>45</v>
      </c>
      <c r="B71" s="87" t="s">
        <v>136</v>
      </c>
      <c r="C71" s="94">
        <v>43283</v>
      </c>
      <c r="D71" s="87" t="s">
        <v>90</v>
      </c>
      <c r="E71" s="95">
        <v>4105.0078700000004</v>
      </c>
      <c r="F71" s="95">
        <v>3571.3568300000002</v>
      </c>
      <c r="G71" s="88"/>
      <c r="H71" s="92">
        <f t="shared" si="0"/>
        <v>533.65104000000019</v>
      </c>
      <c r="I71" s="93">
        <f t="shared" si="1"/>
        <v>13.000000411692273</v>
      </c>
      <c r="J71" s="87">
        <v>4</v>
      </c>
    </row>
    <row r="72" spans="1:10" ht="76.5">
      <c r="A72" s="87">
        <v>46</v>
      </c>
      <c r="B72" s="87" t="s">
        <v>137</v>
      </c>
      <c r="C72" s="94">
        <v>43283</v>
      </c>
      <c r="D72" s="87" t="s">
        <v>90</v>
      </c>
      <c r="E72" s="95">
        <v>4384.3871500000005</v>
      </c>
      <c r="F72" s="95">
        <v>3748.6508900000003</v>
      </c>
      <c r="G72" s="88"/>
      <c r="H72" s="92">
        <f t="shared" si="0"/>
        <v>635.73626000000013</v>
      </c>
      <c r="I72" s="93">
        <f t="shared" si="1"/>
        <v>14.500002811111242</v>
      </c>
      <c r="J72" s="87">
        <v>2</v>
      </c>
    </row>
    <row r="73" spans="1:10" ht="63.75">
      <c r="A73" s="87">
        <v>47</v>
      </c>
      <c r="B73" s="87" t="s">
        <v>375</v>
      </c>
      <c r="C73" s="94">
        <v>43271</v>
      </c>
      <c r="D73" s="87" t="s">
        <v>90</v>
      </c>
      <c r="E73" s="95">
        <v>1552.55801</v>
      </c>
      <c r="F73" s="95">
        <v>1280.85826</v>
      </c>
      <c r="G73" s="88">
        <v>0</v>
      </c>
      <c r="H73" s="92">
        <f t="shared" si="0"/>
        <v>271.69974999999999</v>
      </c>
      <c r="I73" s="93">
        <f t="shared" si="1"/>
        <v>17.500135147929193</v>
      </c>
      <c r="J73" s="87">
        <v>5</v>
      </c>
    </row>
    <row r="74" spans="1:10" ht="76.5">
      <c r="A74" s="87">
        <v>48</v>
      </c>
      <c r="B74" s="87" t="s">
        <v>138</v>
      </c>
      <c r="C74" s="94">
        <v>43277</v>
      </c>
      <c r="D74" s="87" t="s">
        <v>90</v>
      </c>
      <c r="E74" s="95">
        <v>395.03497999999996</v>
      </c>
      <c r="F74" s="95">
        <v>351.58123999999998</v>
      </c>
      <c r="G74" s="88">
        <v>0</v>
      </c>
      <c r="H74" s="92">
        <f t="shared" si="0"/>
        <v>43.453739999999982</v>
      </c>
      <c r="I74" s="93">
        <f t="shared" si="1"/>
        <v>10.999972711277364</v>
      </c>
      <c r="J74" s="87">
        <v>2</v>
      </c>
    </row>
    <row r="75" spans="1:10" ht="76.5">
      <c r="A75" s="87">
        <v>49</v>
      </c>
      <c r="B75" s="87" t="s">
        <v>139</v>
      </c>
      <c r="C75" s="94">
        <v>43283</v>
      </c>
      <c r="D75" s="87" t="s">
        <v>90</v>
      </c>
      <c r="E75" s="95">
        <v>661.06921999999997</v>
      </c>
      <c r="F75" s="95">
        <v>594.96222</v>
      </c>
      <c r="G75" s="88">
        <v>0</v>
      </c>
      <c r="H75" s="92">
        <f t="shared" si="0"/>
        <v>66.106999999999971</v>
      </c>
      <c r="I75" s="93">
        <f t="shared" si="1"/>
        <v>10.000011799066968</v>
      </c>
      <c r="J75" s="87">
        <v>3</v>
      </c>
    </row>
    <row r="76" spans="1:10" ht="76.5">
      <c r="A76" s="87">
        <v>50</v>
      </c>
      <c r="B76" s="87" t="s">
        <v>140</v>
      </c>
      <c r="C76" s="94">
        <v>43291</v>
      </c>
      <c r="D76" s="87" t="s">
        <v>90</v>
      </c>
      <c r="E76" s="95">
        <v>10172.18</v>
      </c>
      <c r="F76" s="95">
        <v>9154.9619999999995</v>
      </c>
      <c r="G76" s="88">
        <v>0</v>
      </c>
      <c r="H76" s="92">
        <f t="shared" si="0"/>
        <v>1017.2180000000008</v>
      </c>
      <c r="I76" s="93">
        <f t="shared" si="1"/>
        <v>10.000000000000007</v>
      </c>
      <c r="J76" s="87">
        <v>11</v>
      </c>
    </row>
    <row r="77" spans="1:10" ht="76.5">
      <c r="A77" s="87">
        <v>51</v>
      </c>
      <c r="B77" s="87" t="s">
        <v>73</v>
      </c>
      <c r="C77" s="94">
        <v>43283</v>
      </c>
      <c r="D77" s="87" t="s">
        <v>90</v>
      </c>
      <c r="E77" s="95">
        <v>1203.8157699999999</v>
      </c>
      <c r="F77" s="95">
        <v>1131.58682</v>
      </c>
      <c r="G77" s="88">
        <v>0</v>
      </c>
      <c r="H77" s="92">
        <f t="shared" si="0"/>
        <v>72.228949999999941</v>
      </c>
      <c r="I77" s="93">
        <f t="shared" si="1"/>
        <v>6.0000003156629145</v>
      </c>
      <c r="J77" s="87">
        <v>4</v>
      </c>
    </row>
    <row r="78" spans="1:10" ht="76.5">
      <c r="A78" s="87">
        <v>52</v>
      </c>
      <c r="B78" s="87" t="s">
        <v>141</v>
      </c>
      <c r="C78" s="94">
        <v>43284</v>
      </c>
      <c r="D78" s="87" t="s">
        <v>90</v>
      </c>
      <c r="E78" s="95">
        <v>893.44270999999992</v>
      </c>
      <c r="F78" s="95">
        <v>679.00985000000003</v>
      </c>
      <c r="G78" s="88">
        <v>0</v>
      </c>
      <c r="H78" s="92">
        <f t="shared" si="0"/>
        <v>214.43285999999989</v>
      </c>
      <c r="I78" s="93">
        <f t="shared" si="1"/>
        <v>24.000739790019654</v>
      </c>
      <c r="J78" s="87">
        <v>5</v>
      </c>
    </row>
    <row r="79" spans="1:10" ht="76.5">
      <c r="A79" s="87">
        <v>53</v>
      </c>
      <c r="B79" s="87" t="s">
        <v>37</v>
      </c>
      <c r="C79" s="94">
        <v>43284</v>
      </c>
      <c r="D79" s="87" t="s">
        <v>90</v>
      </c>
      <c r="E79" s="95">
        <v>119.64700000000001</v>
      </c>
      <c r="F79" s="95">
        <v>119.64700000000001</v>
      </c>
      <c r="G79" s="88">
        <v>0</v>
      </c>
      <c r="H79" s="92">
        <f t="shared" si="0"/>
        <v>0</v>
      </c>
      <c r="I79" s="93">
        <f t="shared" si="1"/>
        <v>0</v>
      </c>
      <c r="J79" s="87">
        <v>1</v>
      </c>
    </row>
    <row r="80" spans="1:10" ht="76.5">
      <c r="A80" s="87">
        <v>54</v>
      </c>
      <c r="B80" s="87" t="s">
        <v>38</v>
      </c>
      <c r="C80" s="94">
        <v>43283</v>
      </c>
      <c r="D80" s="87" t="s">
        <v>80</v>
      </c>
      <c r="E80" s="95">
        <v>928.62</v>
      </c>
      <c r="F80" s="95">
        <v>928.62</v>
      </c>
      <c r="G80" s="88">
        <v>0</v>
      </c>
      <c r="H80" s="92">
        <f t="shared" si="0"/>
        <v>0</v>
      </c>
      <c r="I80" s="93">
        <f t="shared" si="1"/>
        <v>0</v>
      </c>
      <c r="J80" s="87">
        <v>1</v>
      </c>
    </row>
    <row r="81" spans="1:10" ht="76.5">
      <c r="A81" s="87">
        <v>55</v>
      </c>
      <c r="B81" s="87" t="s">
        <v>39</v>
      </c>
      <c r="C81" s="94">
        <v>43291</v>
      </c>
      <c r="D81" s="87" t="s">
        <v>90</v>
      </c>
      <c r="E81" s="95">
        <v>276.08001999999999</v>
      </c>
      <c r="F81" s="95">
        <v>276.08001999999999</v>
      </c>
      <c r="G81" s="88">
        <v>0</v>
      </c>
      <c r="H81" s="92">
        <f t="shared" si="0"/>
        <v>0</v>
      </c>
      <c r="I81" s="93">
        <f t="shared" si="1"/>
        <v>0</v>
      </c>
      <c r="J81" s="87">
        <v>1</v>
      </c>
    </row>
    <row r="82" spans="1:10" ht="76.5">
      <c r="A82" s="87">
        <v>56</v>
      </c>
      <c r="B82" s="87" t="s">
        <v>40</v>
      </c>
      <c r="C82" s="94">
        <v>43297</v>
      </c>
      <c r="D82" s="87" t="s">
        <v>90</v>
      </c>
      <c r="E82" s="95">
        <v>888.63379000000009</v>
      </c>
      <c r="F82" s="95">
        <v>884.19</v>
      </c>
      <c r="G82" s="88">
        <v>0</v>
      </c>
      <c r="H82" s="92">
        <f t="shared" si="0"/>
        <v>4.4437900000000354</v>
      </c>
      <c r="I82" s="93">
        <f t="shared" si="1"/>
        <v>0.50006988818195119</v>
      </c>
      <c r="J82" s="87">
        <v>2</v>
      </c>
    </row>
    <row r="83" spans="1:10" ht="63.75">
      <c r="A83" s="87">
        <v>57</v>
      </c>
      <c r="B83" s="87" t="s">
        <v>74</v>
      </c>
      <c r="C83" s="94">
        <v>43290</v>
      </c>
      <c r="D83" s="87" t="s">
        <v>92</v>
      </c>
      <c r="E83" s="95">
        <v>49.85</v>
      </c>
      <c r="F83" s="95">
        <v>49.85</v>
      </c>
      <c r="G83" s="88">
        <v>0</v>
      </c>
      <c r="H83" s="92">
        <f t="shared" si="0"/>
        <v>0</v>
      </c>
      <c r="I83" s="93">
        <f t="shared" si="1"/>
        <v>0</v>
      </c>
      <c r="J83" s="87">
        <v>1</v>
      </c>
    </row>
    <row r="84" spans="1:10" ht="63.75">
      <c r="A84" s="87">
        <v>58</v>
      </c>
      <c r="B84" s="87" t="s">
        <v>75</v>
      </c>
      <c r="C84" s="94">
        <v>43301</v>
      </c>
      <c r="D84" s="87" t="s">
        <v>89</v>
      </c>
      <c r="E84" s="95">
        <v>26.85</v>
      </c>
      <c r="F84" s="95">
        <v>25.096</v>
      </c>
      <c r="G84" s="88">
        <v>0</v>
      </c>
      <c r="H84" s="92">
        <f t="shared" si="0"/>
        <v>1.7540000000000013</v>
      </c>
      <c r="I84" s="93">
        <f t="shared" si="1"/>
        <v>6.5325884543761692</v>
      </c>
      <c r="J84" s="87">
        <v>2</v>
      </c>
    </row>
    <row r="85" spans="1:10" ht="76.5">
      <c r="A85" s="87">
        <v>60</v>
      </c>
      <c r="B85" s="87" t="s">
        <v>41</v>
      </c>
      <c r="C85" s="94">
        <v>43312</v>
      </c>
      <c r="D85" s="87" t="s">
        <v>90</v>
      </c>
      <c r="E85" s="95">
        <v>400</v>
      </c>
      <c r="F85" s="95">
        <v>340</v>
      </c>
      <c r="G85" s="88">
        <v>0</v>
      </c>
      <c r="H85" s="92">
        <f t="shared" ref="H85:H125" si="2">E85-F85</f>
        <v>60</v>
      </c>
      <c r="I85" s="93">
        <f t="shared" ref="I85:I125" si="3">H85/E85*100</f>
        <v>15</v>
      </c>
      <c r="J85" s="87">
        <v>3</v>
      </c>
    </row>
    <row r="86" spans="1:10" ht="76.5">
      <c r="A86" s="87">
        <v>61</v>
      </c>
      <c r="B86" s="87" t="s">
        <v>42</v>
      </c>
      <c r="C86" s="94">
        <v>43313</v>
      </c>
      <c r="D86" s="87" t="s">
        <v>90</v>
      </c>
      <c r="E86" s="95">
        <v>300</v>
      </c>
      <c r="F86" s="95">
        <v>255</v>
      </c>
      <c r="G86" s="88">
        <v>0</v>
      </c>
      <c r="H86" s="92">
        <f t="shared" si="2"/>
        <v>45</v>
      </c>
      <c r="I86" s="93">
        <f t="shared" si="3"/>
        <v>15</v>
      </c>
      <c r="J86" s="87">
        <v>2</v>
      </c>
    </row>
    <row r="87" spans="1:10" ht="76.5">
      <c r="A87" s="87">
        <v>62</v>
      </c>
      <c r="B87" s="87" t="s">
        <v>43</v>
      </c>
      <c r="C87" s="94">
        <v>43312</v>
      </c>
      <c r="D87" s="87" t="s">
        <v>90</v>
      </c>
      <c r="E87" s="95">
        <v>2494.0428700000002</v>
      </c>
      <c r="F87" s="95">
        <v>1907.9429599999999</v>
      </c>
      <c r="G87" s="88">
        <v>0</v>
      </c>
      <c r="H87" s="92">
        <f t="shared" si="2"/>
        <v>586.09991000000036</v>
      </c>
      <c r="I87" s="93">
        <f t="shared" si="3"/>
        <v>23.499993406288173</v>
      </c>
      <c r="J87" s="87">
        <v>6</v>
      </c>
    </row>
    <row r="88" spans="1:10" ht="76.5">
      <c r="A88" s="87">
        <v>63</v>
      </c>
      <c r="B88" s="87" t="s">
        <v>44</v>
      </c>
      <c r="C88" s="94">
        <v>43320</v>
      </c>
      <c r="D88" s="87" t="s">
        <v>90</v>
      </c>
      <c r="E88" s="95">
        <v>1945.2581</v>
      </c>
      <c r="F88" s="95">
        <v>1331.76953</v>
      </c>
      <c r="G88" s="88">
        <v>0</v>
      </c>
      <c r="H88" s="92">
        <f t="shared" si="2"/>
        <v>613.48856999999998</v>
      </c>
      <c r="I88" s="93">
        <f t="shared" si="3"/>
        <v>31.537643770767488</v>
      </c>
      <c r="J88" s="87">
        <v>9</v>
      </c>
    </row>
    <row r="89" spans="1:10" ht="76.5">
      <c r="A89" s="87">
        <v>64</v>
      </c>
      <c r="B89" s="87" t="s">
        <v>45</v>
      </c>
      <c r="C89" s="94">
        <v>43313</v>
      </c>
      <c r="D89" s="87" t="s">
        <v>92</v>
      </c>
      <c r="E89" s="95">
        <v>2031.6</v>
      </c>
      <c r="F89" s="95">
        <v>2031.6</v>
      </c>
      <c r="G89" s="88">
        <v>0</v>
      </c>
      <c r="H89" s="92">
        <f t="shared" si="2"/>
        <v>0</v>
      </c>
      <c r="I89" s="93">
        <f t="shared" si="3"/>
        <v>0</v>
      </c>
      <c r="J89" s="87">
        <v>1</v>
      </c>
    </row>
    <row r="90" spans="1:10" ht="76.5">
      <c r="A90" s="87">
        <v>66</v>
      </c>
      <c r="B90" s="87" t="s">
        <v>46</v>
      </c>
      <c r="C90" s="94">
        <v>43318</v>
      </c>
      <c r="D90" s="87" t="s">
        <v>89</v>
      </c>
      <c r="E90" s="95">
        <v>484.03325000000001</v>
      </c>
      <c r="F90" s="95">
        <v>450</v>
      </c>
      <c r="G90" s="88">
        <v>0</v>
      </c>
      <c r="H90" s="92">
        <f t="shared" si="2"/>
        <v>34.03325000000001</v>
      </c>
      <c r="I90" s="93">
        <f t="shared" si="3"/>
        <v>7.0311801926830455</v>
      </c>
      <c r="J90" s="87">
        <v>2</v>
      </c>
    </row>
    <row r="91" spans="1:10" ht="76.5">
      <c r="A91" s="87">
        <v>67</v>
      </c>
      <c r="B91" s="87" t="s">
        <v>47</v>
      </c>
      <c r="C91" s="94">
        <v>43322</v>
      </c>
      <c r="D91" s="87" t="s">
        <v>89</v>
      </c>
      <c r="E91" s="95">
        <v>167.44667000000001</v>
      </c>
      <c r="F91" s="95">
        <v>155</v>
      </c>
      <c r="G91" s="88">
        <v>0</v>
      </c>
      <c r="H91" s="92">
        <f t="shared" si="2"/>
        <v>12.446670000000012</v>
      </c>
      <c r="I91" s="93">
        <f t="shared" si="3"/>
        <v>7.4332144079067142</v>
      </c>
      <c r="J91" s="87">
        <v>1</v>
      </c>
    </row>
    <row r="92" spans="1:10" ht="51">
      <c r="A92" s="87">
        <v>68</v>
      </c>
      <c r="B92" s="87" t="s">
        <v>77</v>
      </c>
      <c r="C92" s="94">
        <v>43329</v>
      </c>
      <c r="D92" s="87" t="s">
        <v>92</v>
      </c>
      <c r="E92" s="95">
        <v>195.285</v>
      </c>
      <c r="F92" s="95">
        <v>195.285</v>
      </c>
      <c r="G92" s="88">
        <v>0</v>
      </c>
      <c r="H92" s="92">
        <f t="shared" si="2"/>
        <v>0</v>
      </c>
      <c r="I92" s="93">
        <f t="shared" si="3"/>
        <v>0</v>
      </c>
      <c r="J92" s="87">
        <v>1</v>
      </c>
    </row>
    <row r="93" spans="1:10" ht="76.5">
      <c r="A93" s="87">
        <v>72</v>
      </c>
      <c r="B93" s="87" t="s">
        <v>48</v>
      </c>
      <c r="C93" s="94">
        <v>43332</v>
      </c>
      <c r="D93" s="87" t="s">
        <v>90</v>
      </c>
      <c r="E93" s="95">
        <v>763.46758</v>
      </c>
      <c r="F93" s="95">
        <v>763.46758</v>
      </c>
      <c r="G93" s="88">
        <v>0</v>
      </c>
      <c r="H93" s="92">
        <f t="shared" si="2"/>
        <v>0</v>
      </c>
      <c r="I93" s="93">
        <f t="shared" si="3"/>
        <v>0</v>
      </c>
      <c r="J93" s="87">
        <v>1</v>
      </c>
    </row>
    <row r="94" spans="1:10" ht="76.5">
      <c r="A94" s="87">
        <v>73</v>
      </c>
      <c r="B94" s="87" t="s">
        <v>49</v>
      </c>
      <c r="C94" s="94">
        <v>43339</v>
      </c>
      <c r="D94" s="87" t="s">
        <v>90</v>
      </c>
      <c r="E94" s="95">
        <v>566.61507999999992</v>
      </c>
      <c r="F94" s="95">
        <v>566.61507999999992</v>
      </c>
      <c r="G94" s="88">
        <v>0</v>
      </c>
      <c r="H94" s="92">
        <f t="shared" si="2"/>
        <v>0</v>
      </c>
      <c r="I94" s="93">
        <f t="shared" si="3"/>
        <v>0</v>
      </c>
      <c r="J94" s="87">
        <v>2</v>
      </c>
    </row>
    <row r="95" spans="1:10" ht="76.5">
      <c r="A95" s="87">
        <v>75</v>
      </c>
      <c r="B95" s="87" t="s">
        <v>50</v>
      </c>
      <c r="C95" s="94" t="s">
        <v>79</v>
      </c>
      <c r="D95" s="87" t="s">
        <v>90</v>
      </c>
      <c r="E95" s="95">
        <v>521.20000000000005</v>
      </c>
      <c r="F95" s="95">
        <v>521.20000000000005</v>
      </c>
      <c r="G95" s="88">
        <v>0</v>
      </c>
      <c r="H95" s="92">
        <f t="shared" si="2"/>
        <v>0</v>
      </c>
      <c r="I95" s="93">
        <f t="shared" si="3"/>
        <v>0</v>
      </c>
      <c r="J95" s="87">
        <v>1</v>
      </c>
    </row>
    <row r="96" spans="1:10" ht="76.5">
      <c r="A96" s="87">
        <v>76</v>
      </c>
      <c r="B96" s="87" t="s">
        <v>51</v>
      </c>
      <c r="C96" s="94">
        <v>43343</v>
      </c>
      <c r="D96" s="87" t="s">
        <v>90</v>
      </c>
      <c r="E96" s="95">
        <v>1065.0227600000001</v>
      </c>
      <c r="F96" s="95">
        <v>1054.37276</v>
      </c>
      <c r="G96" s="88">
        <v>0</v>
      </c>
      <c r="H96" s="92">
        <f t="shared" si="2"/>
        <v>10.650000000000091</v>
      </c>
      <c r="I96" s="93">
        <f t="shared" si="3"/>
        <v>0.99997862956469497</v>
      </c>
      <c r="J96" s="87">
        <v>1</v>
      </c>
    </row>
    <row r="97" spans="1:10" ht="76.5">
      <c r="A97" s="87">
        <v>78</v>
      </c>
      <c r="B97" s="87" t="s">
        <v>52</v>
      </c>
      <c r="C97" s="94">
        <v>43354</v>
      </c>
      <c r="D97" s="87" t="s">
        <v>90</v>
      </c>
      <c r="E97" s="95">
        <v>1119.1329800000001</v>
      </c>
      <c r="F97" s="95">
        <v>1119.1329800000001</v>
      </c>
      <c r="G97" s="88">
        <v>0</v>
      </c>
      <c r="H97" s="92">
        <f t="shared" si="2"/>
        <v>0</v>
      </c>
      <c r="I97" s="93">
        <f t="shared" si="3"/>
        <v>0</v>
      </c>
      <c r="J97" s="87">
        <v>3</v>
      </c>
    </row>
    <row r="98" spans="1:10" ht="76.5">
      <c r="A98" s="87">
        <v>79</v>
      </c>
      <c r="B98" s="87" t="s">
        <v>53</v>
      </c>
      <c r="C98" s="94">
        <v>43367</v>
      </c>
      <c r="D98" s="87" t="s">
        <v>90</v>
      </c>
      <c r="E98" s="95">
        <v>1941.28</v>
      </c>
      <c r="F98" s="95">
        <v>1912.1608000000001</v>
      </c>
      <c r="G98" s="88">
        <v>0</v>
      </c>
      <c r="H98" s="92">
        <f t="shared" si="2"/>
        <v>29.119199999999864</v>
      </c>
      <c r="I98" s="93">
        <f t="shared" si="3"/>
        <v>1.4999999999999929</v>
      </c>
      <c r="J98" s="87">
        <v>3</v>
      </c>
    </row>
    <row r="99" spans="1:10" ht="51">
      <c r="A99" s="87">
        <v>80</v>
      </c>
      <c r="B99" s="87" t="s">
        <v>78</v>
      </c>
      <c r="C99" s="94">
        <v>43364</v>
      </c>
      <c r="D99" s="87" t="s">
        <v>92</v>
      </c>
      <c r="E99" s="95">
        <v>40.883849999999995</v>
      </c>
      <c r="F99" s="95">
        <v>40.202390000000001</v>
      </c>
      <c r="G99" s="88">
        <v>0</v>
      </c>
      <c r="H99" s="92">
        <f t="shared" si="2"/>
        <v>0.68145999999999418</v>
      </c>
      <c r="I99" s="93">
        <f t="shared" si="3"/>
        <v>1.6668195387665161</v>
      </c>
      <c r="J99" s="87">
        <v>3</v>
      </c>
    </row>
    <row r="100" spans="1:10" ht="76.5">
      <c r="A100" s="87">
        <v>81</v>
      </c>
      <c r="B100" s="87" t="s">
        <v>54</v>
      </c>
      <c r="C100" s="94">
        <v>43367</v>
      </c>
      <c r="D100" s="87" t="s">
        <v>90</v>
      </c>
      <c r="E100" s="95">
        <v>346.94439</v>
      </c>
      <c r="F100" s="95">
        <v>346.94439</v>
      </c>
      <c r="G100" s="88">
        <v>0</v>
      </c>
      <c r="H100" s="92">
        <f t="shared" si="2"/>
        <v>0</v>
      </c>
      <c r="I100" s="93">
        <f t="shared" si="3"/>
        <v>0</v>
      </c>
      <c r="J100" s="87">
        <v>1</v>
      </c>
    </row>
    <row r="101" spans="1:10" ht="76.5">
      <c r="A101" s="87">
        <v>82</v>
      </c>
      <c r="B101" s="87" t="s">
        <v>55</v>
      </c>
      <c r="C101" s="94">
        <v>43368</v>
      </c>
      <c r="D101" s="87" t="s">
        <v>90</v>
      </c>
      <c r="E101" s="95">
        <v>1663.92</v>
      </c>
      <c r="F101" s="95">
        <v>1663.92</v>
      </c>
      <c r="G101" s="88">
        <v>0</v>
      </c>
      <c r="H101" s="92">
        <f t="shared" si="2"/>
        <v>0</v>
      </c>
      <c r="I101" s="93">
        <f t="shared" si="3"/>
        <v>0</v>
      </c>
      <c r="J101" s="87">
        <v>2</v>
      </c>
    </row>
    <row r="102" spans="1:10" ht="76.5">
      <c r="A102" s="87">
        <v>83</v>
      </c>
      <c r="B102" s="87" t="s">
        <v>56</v>
      </c>
      <c r="C102" s="94">
        <v>43368</v>
      </c>
      <c r="D102" s="87" t="s">
        <v>90</v>
      </c>
      <c r="E102" s="95">
        <v>874.58911000000001</v>
      </c>
      <c r="F102" s="95">
        <v>874.58911000000001</v>
      </c>
      <c r="G102" s="88">
        <v>0</v>
      </c>
      <c r="H102" s="92">
        <f t="shared" si="2"/>
        <v>0</v>
      </c>
      <c r="I102" s="93">
        <f t="shared" si="3"/>
        <v>0</v>
      </c>
      <c r="J102" s="87">
        <v>2</v>
      </c>
    </row>
    <row r="103" spans="1:10" ht="76.5">
      <c r="A103" s="87">
        <v>89</v>
      </c>
      <c r="B103" s="87" t="s">
        <v>380</v>
      </c>
      <c r="C103" s="94">
        <v>43377</v>
      </c>
      <c r="D103" s="87" t="s">
        <v>89</v>
      </c>
      <c r="E103" s="95">
        <v>111.877</v>
      </c>
      <c r="F103" s="95">
        <v>111</v>
      </c>
      <c r="G103" s="88">
        <v>0</v>
      </c>
      <c r="H103" s="92">
        <f t="shared" si="2"/>
        <v>0.87699999999999534</v>
      </c>
      <c r="I103" s="93">
        <f t="shared" si="3"/>
        <v>0.78389660073115608</v>
      </c>
      <c r="J103" s="87">
        <v>1</v>
      </c>
    </row>
    <row r="104" spans="1:10" ht="63.75">
      <c r="A104" s="87">
        <v>90</v>
      </c>
      <c r="B104" s="87" t="s">
        <v>65</v>
      </c>
      <c r="C104" s="94">
        <v>43388</v>
      </c>
      <c r="D104" s="87" t="s">
        <v>89</v>
      </c>
      <c r="E104" s="95">
        <v>58.984999999999999</v>
      </c>
      <c r="F104" s="95">
        <v>57.9</v>
      </c>
      <c r="G104" s="88">
        <v>0</v>
      </c>
      <c r="H104" s="92">
        <f t="shared" si="2"/>
        <v>1.0850000000000009</v>
      </c>
      <c r="I104" s="93">
        <f t="shared" si="3"/>
        <v>1.839450707807071</v>
      </c>
      <c r="J104" s="87">
        <v>1</v>
      </c>
    </row>
    <row r="105" spans="1:10" ht="76.5">
      <c r="A105" s="87">
        <v>91</v>
      </c>
      <c r="B105" s="87" t="s">
        <v>62</v>
      </c>
      <c r="C105" s="94">
        <v>43395</v>
      </c>
      <c r="D105" s="87" t="s">
        <v>90</v>
      </c>
      <c r="E105" s="95">
        <v>293.65360999999996</v>
      </c>
      <c r="F105" s="95">
        <v>293.65360999999996</v>
      </c>
      <c r="G105" s="88">
        <v>0</v>
      </c>
      <c r="H105" s="92">
        <f t="shared" si="2"/>
        <v>0</v>
      </c>
      <c r="I105" s="93">
        <f t="shared" si="3"/>
        <v>0</v>
      </c>
      <c r="J105" s="87">
        <v>1</v>
      </c>
    </row>
    <row r="106" spans="1:10" ht="76.5">
      <c r="A106" s="87">
        <v>92</v>
      </c>
      <c r="B106" s="87" t="s">
        <v>381</v>
      </c>
      <c r="C106" s="94">
        <v>43403</v>
      </c>
      <c r="D106" s="87" t="s">
        <v>90</v>
      </c>
      <c r="E106" s="95">
        <v>1025.1120000000001</v>
      </c>
      <c r="F106" s="95">
        <v>1014.86088</v>
      </c>
      <c r="G106" s="88">
        <v>0</v>
      </c>
      <c r="H106" s="92">
        <f t="shared" si="2"/>
        <v>10.251120000000128</v>
      </c>
      <c r="I106" s="93">
        <f t="shared" si="3"/>
        <v>1.0000000000000124</v>
      </c>
      <c r="J106" s="87">
        <v>3</v>
      </c>
    </row>
    <row r="107" spans="1:10" ht="76.5">
      <c r="A107" s="87">
        <v>95</v>
      </c>
      <c r="B107" s="87" t="s">
        <v>384</v>
      </c>
      <c r="C107" s="94">
        <v>43403</v>
      </c>
      <c r="D107" s="87" t="s">
        <v>90</v>
      </c>
      <c r="E107" s="95">
        <v>1318.7716799999998</v>
      </c>
      <c r="F107" s="95">
        <v>1318.7716799999998</v>
      </c>
      <c r="G107" s="88">
        <v>0</v>
      </c>
      <c r="H107" s="92">
        <f t="shared" si="2"/>
        <v>0</v>
      </c>
      <c r="I107" s="93">
        <f t="shared" si="3"/>
        <v>0</v>
      </c>
      <c r="J107" s="87">
        <v>2</v>
      </c>
    </row>
    <row r="108" spans="1:10" ht="76.5">
      <c r="A108" s="87">
        <v>97</v>
      </c>
      <c r="B108" s="87" t="s">
        <v>385</v>
      </c>
      <c r="C108" s="94">
        <v>43406</v>
      </c>
      <c r="D108" s="87" t="s">
        <v>90</v>
      </c>
      <c r="E108" s="95">
        <v>768.51291000000003</v>
      </c>
      <c r="F108" s="95">
        <v>764.67034999999998</v>
      </c>
      <c r="G108" s="88">
        <v>0</v>
      </c>
      <c r="H108" s="92">
        <f t="shared" si="2"/>
        <v>3.8425600000000486</v>
      </c>
      <c r="I108" s="93">
        <f t="shared" si="3"/>
        <v>0.49999940794749281</v>
      </c>
      <c r="J108" s="87">
        <v>2</v>
      </c>
    </row>
    <row r="109" spans="1:10" ht="76.5">
      <c r="A109" s="87">
        <v>100</v>
      </c>
      <c r="B109" s="87" t="s">
        <v>387</v>
      </c>
      <c r="C109" s="94">
        <v>43420</v>
      </c>
      <c r="D109" s="87" t="s">
        <v>89</v>
      </c>
      <c r="E109" s="95">
        <v>445.37483000000003</v>
      </c>
      <c r="F109" s="95">
        <v>445.37483000000003</v>
      </c>
      <c r="G109" s="88">
        <v>0</v>
      </c>
      <c r="H109" s="92">
        <f t="shared" si="2"/>
        <v>0</v>
      </c>
      <c r="I109" s="93">
        <f t="shared" si="3"/>
        <v>0</v>
      </c>
      <c r="J109" s="87">
        <v>1</v>
      </c>
    </row>
    <row r="110" spans="1:10" ht="76.5">
      <c r="A110" s="87">
        <v>101</v>
      </c>
      <c r="B110" s="87" t="s">
        <v>384</v>
      </c>
      <c r="C110" s="94">
        <v>43416</v>
      </c>
      <c r="D110" s="87" t="s">
        <v>90</v>
      </c>
      <c r="E110" s="95">
        <v>1169.5967000000001</v>
      </c>
      <c r="F110" s="95">
        <v>1169.5967000000001</v>
      </c>
      <c r="G110" s="88">
        <v>0</v>
      </c>
      <c r="H110" s="92">
        <f t="shared" si="2"/>
        <v>0</v>
      </c>
      <c r="I110" s="93">
        <f t="shared" si="3"/>
        <v>0</v>
      </c>
      <c r="J110" s="87">
        <v>1</v>
      </c>
    </row>
    <row r="111" spans="1:10" ht="76.5">
      <c r="A111" s="87">
        <v>102</v>
      </c>
      <c r="B111" s="87" t="s">
        <v>0</v>
      </c>
      <c r="C111" s="94">
        <v>43425</v>
      </c>
      <c r="D111" s="87" t="s">
        <v>90</v>
      </c>
      <c r="E111" s="95">
        <v>657.96780000000001</v>
      </c>
      <c r="F111" s="95">
        <v>657.96780000000001</v>
      </c>
      <c r="G111" s="88">
        <v>0</v>
      </c>
      <c r="H111" s="92">
        <f t="shared" si="2"/>
        <v>0</v>
      </c>
      <c r="I111" s="93">
        <f t="shared" si="3"/>
        <v>0</v>
      </c>
      <c r="J111" s="87">
        <v>1</v>
      </c>
    </row>
    <row r="112" spans="1:10" ht="51">
      <c r="A112" s="87">
        <v>103</v>
      </c>
      <c r="B112" s="87" t="s">
        <v>66</v>
      </c>
      <c r="C112" s="94">
        <v>43425</v>
      </c>
      <c r="D112" s="87" t="s">
        <v>92</v>
      </c>
      <c r="E112" s="95">
        <v>189.32960999999997</v>
      </c>
      <c r="F112" s="95">
        <v>161.87676000000002</v>
      </c>
      <c r="G112" s="88">
        <v>0</v>
      </c>
      <c r="H112" s="92">
        <f t="shared" si="2"/>
        <v>27.452849999999955</v>
      </c>
      <c r="I112" s="93">
        <f t="shared" si="3"/>
        <v>14.500029868545106</v>
      </c>
      <c r="J112" s="87">
        <v>4</v>
      </c>
    </row>
    <row r="113" spans="1:10" ht="76.5">
      <c r="A113" s="87">
        <v>107</v>
      </c>
      <c r="B113" s="87" t="s">
        <v>1</v>
      </c>
      <c r="C113" s="94">
        <v>43438</v>
      </c>
      <c r="D113" s="87" t="s">
        <v>90</v>
      </c>
      <c r="E113" s="95">
        <v>296.59992</v>
      </c>
      <c r="F113" s="95">
        <v>268.42291999999998</v>
      </c>
      <c r="G113" s="88">
        <v>0</v>
      </c>
      <c r="H113" s="92">
        <f t="shared" si="2"/>
        <v>28.177000000000021</v>
      </c>
      <c r="I113" s="93">
        <f t="shared" si="3"/>
        <v>9.5000025623742665</v>
      </c>
      <c r="J113" s="87">
        <v>6</v>
      </c>
    </row>
    <row r="114" spans="1:10" ht="76.5">
      <c r="A114" s="87">
        <v>108</v>
      </c>
      <c r="B114" s="87" t="s">
        <v>2</v>
      </c>
      <c r="C114" s="94">
        <v>43439</v>
      </c>
      <c r="D114" s="87" t="s">
        <v>90</v>
      </c>
      <c r="E114" s="95">
        <v>862</v>
      </c>
      <c r="F114" s="95">
        <v>465.48</v>
      </c>
      <c r="G114" s="88">
        <v>0</v>
      </c>
      <c r="H114" s="92">
        <f t="shared" si="2"/>
        <v>396.52</v>
      </c>
      <c r="I114" s="93">
        <f t="shared" si="3"/>
        <v>46</v>
      </c>
      <c r="J114" s="87">
        <v>5</v>
      </c>
    </row>
    <row r="115" spans="1:10" ht="76.5">
      <c r="A115" s="87">
        <v>111</v>
      </c>
      <c r="B115" s="87" t="s">
        <v>4</v>
      </c>
      <c r="C115" s="94">
        <v>43451</v>
      </c>
      <c r="D115" s="87" t="s">
        <v>90</v>
      </c>
      <c r="E115" s="95">
        <v>943.16700000000003</v>
      </c>
      <c r="F115" s="95">
        <v>405.56164000000001</v>
      </c>
      <c r="G115" s="88">
        <v>0</v>
      </c>
      <c r="H115" s="92">
        <f t="shared" si="2"/>
        <v>537.60536000000002</v>
      </c>
      <c r="I115" s="93">
        <f t="shared" si="3"/>
        <v>57.000018024379564</v>
      </c>
      <c r="J115" s="87">
        <v>3</v>
      </c>
    </row>
    <row r="116" spans="1:10" ht="63.75">
      <c r="A116" s="87">
        <v>112</v>
      </c>
      <c r="B116" s="87" t="s">
        <v>67</v>
      </c>
      <c r="C116" s="94">
        <v>43440</v>
      </c>
      <c r="D116" s="87" t="s">
        <v>89</v>
      </c>
      <c r="E116" s="95">
        <v>29</v>
      </c>
      <c r="F116" s="95">
        <v>28.95</v>
      </c>
      <c r="G116" s="88">
        <v>0</v>
      </c>
      <c r="H116" s="92">
        <f t="shared" si="2"/>
        <v>5.0000000000000711E-2</v>
      </c>
      <c r="I116" s="93">
        <f t="shared" si="3"/>
        <v>0.17241379310345073</v>
      </c>
      <c r="J116" s="87">
        <v>1</v>
      </c>
    </row>
    <row r="117" spans="1:10" ht="76.5">
      <c r="A117" s="87">
        <v>113</v>
      </c>
      <c r="B117" s="87" t="s">
        <v>5</v>
      </c>
      <c r="C117" s="94">
        <v>43452</v>
      </c>
      <c r="D117" s="87" t="s">
        <v>90</v>
      </c>
      <c r="E117" s="95">
        <v>31.2544</v>
      </c>
      <c r="F117" s="95">
        <v>29.617470000000001</v>
      </c>
      <c r="G117" s="88">
        <v>0</v>
      </c>
      <c r="H117" s="92">
        <f t="shared" si="2"/>
        <v>1.6369299999999996</v>
      </c>
      <c r="I117" s="93">
        <f t="shared" si="3"/>
        <v>5.2374385686495328</v>
      </c>
      <c r="J117" s="87">
        <v>4</v>
      </c>
    </row>
    <row r="118" spans="1:10" ht="76.5">
      <c r="A118" s="87">
        <v>114</v>
      </c>
      <c r="B118" s="87" t="s">
        <v>6</v>
      </c>
      <c r="C118" s="94">
        <v>43454</v>
      </c>
      <c r="D118" s="87" t="s">
        <v>89</v>
      </c>
      <c r="E118" s="95">
        <v>198.67507000000001</v>
      </c>
      <c r="F118" s="95">
        <v>198.67507000000001</v>
      </c>
      <c r="G118" s="88">
        <v>0</v>
      </c>
      <c r="H118" s="92">
        <f t="shared" si="2"/>
        <v>0</v>
      </c>
      <c r="I118" s="93">
        <f t="shared" si="3"/>
        <v>0</v>
      </c>
      <c r="J118" s="87">
        <v>1</v>
      </c>
    </row>
    <row r="119" spans="1:10" ht="76.5">
      <c r="A119" s="87">
        <v>116</v>
      </c>
      <c r="B119" s="87" t="s">
        <v>58</v>
      </c>
      <c r="C119" s="94">
        <v>43458</v>
      </c>
      <c r="D119" s="87" t="s">
        <v>92</v>
      </c>
      <c r="E119" s="95">
        <v>928.62</v>
      </c>
      <c r="F119" s="95">
        <v>928.62</v>
      </c>
      <c r="G119" s="88">
        <v>0</v>
      </c>
      <c r="H119" s="92">
        <f t="shared" si="2"/>
        <v>0</v>
      </c>
      <c r="I119" s="93">
        <f t="shared" si="3"/>
        <v>0</v>
      </c>
      <c r="J119" s="87">
        <v>1</v>
      </c>
    </row>
    <row r="120" spans="1:10" ht="76.5">
      <c r="A120" s="87">
        <v>118</v>
      </c>
      <c r="B120" s="87" t="s">
        <v>8</v>
      </c>
      <c r="C120" s="94">
        <v>43459</v>
      </c>
      <c r="D120" s="87" t="s">
        <v>90</v>
      </c>
      <c r="E120" s="95">
        <v>552.82899999999995</v>
      </c>
      <c r="F120" s="95">
        <v>547.82899999999995</v>
      </c>
      <c r="G120" s="88">
        <v>0</v>
      </c>
      <c r="H120" s="92">
        <f t="shared" si="2"/>
        <v>5</v>
      </c>
      <c r="I120" s="93">
        <f t="shared" si="3"/>
        <v>0.90443880476603089</v>
      </c>
      <c r="J120" s="87">
        <v>1</v>
      </c>
    </row>
    <row r="121" spans="1:10" ht="76.5">
      <c r="A121" s="87">
        <v>119</v>
      </c>
      <c r="B121" s="87" t="s">
        <v>9</v>
      </c>
      <c r="C121" s="94">
        <v>43460</v>
      </c>
      <c r="D121" s="87" t="s">
        <v>90</v>
      </c>
      <c r="E121" s="95">
        <v>383.20499999999998</v>
      </c>
      <c r="F121" s="95">
        <v>383.20499999999998</v>
      </c>
      <c r="G121" s="88">
        <v>0</v>
      </c>
      <c r="H121" s="92">
        <f t="shared" si="2"/>
        <v>0</v>
      </c>
      <c r="I121" s="93">
        <f t="shared" si="3"/>
        <v>0</v>
      </c>
      <c r="J121" s="87">
        <v>1</v>
      </c>
    </row>
    <row r="122" spans="1:10" ht="76.5">
      <c r="A122" s="87">
        <v>121</v>
      </c>
      <c r="B122" s="87" t="s">
        <v>11</v>
      </c>
      <c r="C122" s="94">
        <v>43463</v>
      </c>
      <c r="D122" s="87" t="s">
        <v>90</v>
      </c>
      <c r="E122" s="95">
        <v>608.10900000000004</v>
      </c>
      <c r="F122" s="95">
        <v>608.10900000000004</v>
      </c>
      <c r="G122" s="88">
        <v>0</v>
      </c>
      <c r="H122" s="92">
        <f t="shared" si="2"/>
        <v>0</v>
      </c>
      <c r="I122" s="93">
        <f t="shared" si="3"/>
        <v>0</v>
      </c>
      <c r="J122" s="87">
        <v>1</v>
      </c>
    </row>
    <row r="123" spans="1:10" ht="76.5">
      <c r="A123" s="87">
        <v>122</v>
      </c>
      <c r="B123" s="87" t="s">
        <v>94</v>
      </c>
      <c r="C123" s="94">
        <v>43463</v>
      </c>
      <c r="D123" s="87" t="s">
        <v>90</v>
      </c>
      <c r="E123" s="95">
        <v>332.6</v>
      </c>
      <c r="F123" s="95">
        <v>332.6</v>
      </c>
      <c r="G123" s="88">
        <v>0</v>
      </c>
      <c r="H123" s="92">
        <f t="shared" si="2"/>
        <v>0</v>
      </c>
      <c r="I123" s="93">
        <f t="shared" si="3"/>
        <v>0</v>
      </c>
      <c r="J123" s="87">
        <v>3</v>
      </c>
    </row>
    <row r="124" spans="1:10" ht="76.5">
      <c r="A124" s="87">
        <v>123</v>
      </c>
      <c r="B124" s="87" t="s">
        <v>94</v>
      </c>
      <c r="C124" s="94">
        <v>43463</v>
      </c>
      <c r="D124" s="87" t="s">
        <v>90</v>
      </c>
      <c r="E124" s="95">
        <v>268.49700000000001</v>
      </c>
      <c r="F124" s="95">
        <v>268.49700000000001</v>
      </c>
      <c r="G124" s="88">
        <v>0</v>
      </c>
      <c r="H124" s="92">
        <f t="shared" si="2"/>
        <v>0</v>
      </c>
      <c r="I124" s="93">
        <f t="shared" si="3"/>
        <v>0</v>
      </c>
      <c r="J124" s="87">
        <v>3</v>
      </c>
    </row>
    <row r="125" spans="1:10" ht="76.5">
      <c r="A125" s="87">
        <v>127</v>
      </c>
      <c r="B125" s="87" t="s">
        <v>15</v>
      </c>
      <c r="C125" s="94">
        <v>43463</v>
      </c>
      <c r="D125" s="87" t="s">
        <v>90</v>
      </c>
      <c r="E125" s="95">
        <v>573.85599999999999</v>
      </c>
      <c r="F125" s="95">
        <v>573.85599999999999</v>
      </c>
      <c r="G125" s="88">
        <v>0</v>
      </c>
      <c r="H125" s="92">
        <f t="shared" si="2"/>
        <v>0</v>
      </c>
      <c r="I125" s="93">
        <f t="shared" si="3"/>
        <v>0</v>
      </c>
      <c r="J125" s="87">
        <v>1</v>
      </c>
    </row>
    <row r="126" spans="1:10">
      <c r="A126" s="86"/>
      <c r="B126" s="86" t="s">
        <v>261</v>
      </c>
      <c r="C126" s="86" t="s">
        <v>169</v>
      </c>
      <c r="D126" s="86" t="s">
        <v>169</v>
      </c>
      <c r="E126" s="97">
        <f>SUM(E20:E125)</f>
        <v>244602.18648999996</v>
      </c>
      <c r="F126" s="97">
        <f>SUM(F20:F125)</f>
        <v>212609.25558</v>
      </c>
      <c r="G126" s="97">
        <f>SUM(G20:G125)</f>
        <v>0</v>
      </c>
      <c r="H126" s="97">
        <f>SUM(H20:H125)</f>
        <v>31992.930910000017</v>
      </c>
      <c r="I126" s="98">
        <v>13.321035158109487</v>
      </c>
      <c r="J126" s="99">
        <f>SUM(J20:J125)</f>
        <v>333</v>
      </c>
    </row>
    <row r="127" spans="1:10">
      <c r="A127" s="148" t="s">
        <v>262</v>
      </c>
      <c r="B127" s="148"/>
      <c r="C127" s="148"/>
      <c r="D127" s="148"/>
      <c r="E127" s="148"/>
      <c r="F127" s="148"/>
      <c r="G127" s="148"/>
      <c r="H127" s="148"/>
      <c r="I127" s="148"/>
      <c r="J127" s="148"/>
    </row>
    <row r="128" spans="1:10">
      <c r="A128" s="148" t="s">
        <v>263</v>
      </c>
      <c r="B128" s="148"/>
      <c r="C128" s="148"/>
      <c r="D128" s="148"/>
      <c r="E128" s="148"/>
      <c r="F128" s="148"/>
      <c r="G128" s="148"/>
      <c r="H128" s="148"/>
      <c r="I128" s="148"/>
      <c r="J128" s="148"/>
    </row>
    <row r="129" spans="1:10">
      <c r="A129" s="158">
        <v>6</v>
      </c>
      <c r="B129" s="158" t="s">
        <v>70</v>
      </c>
      <c r="C129" s="94">
        <v>43165</v>
      </c>
      <c r="D129" s="158" t="s">
        <v>90</v>
      </c>
      <c r="E129" s="95">
        <v>194.26004999999998</v>
      </c>
      <c r="F129" s="95">
        <v>130.15397000000002</v>
      </c>
      <c r="G129" s="88">
        <v>0</v>
      </c>
      <c r="H129" s="92">
        <v>64.106079999999963</v>
      </c>
      <c r="I129" s="93">
        <v>33.000135642917819</v>
      </c>
      <c r="J129" s="158">
        <v>3</v>
      </c>
    </row>
    <row r="130" spans="1:10">
      <c r="A130" s="159"/>
      <c r="B130" s="159"/>
      <c r="C130" s="94">
        <v>43175</v>
      </c>
      <c r="D130" s="159"/>
      <c r="E130" s="95">
        <v>26.325500000000002</v>
      </c>
      <c r="F130" s="95">
        <v>17.769680000000001</v>
      </c>
      <c r="G130" s="88">
        <v>0</v>
      </c>
      <c r="H130" s="92">
        <v>8.5558200000000006</v>
      </c>
      <c r="I130" s="93">
        <v>32.500123454445315</v>
      </c>
      <c r="J130" s="159"/>
    </row>
    <row r="131" spans="1:10">
      <c r="A131" s="160"/>
      <c r="B131" s="160"/>
      <c r="C131" s="94">
        <v>43175</v>
      </c>
      <c r="D131" s="160"/>
      <c r="E131" s="95">
        <v>11.311500000000001</v>
      </c>
      <c r="F131" s="95">
        <v>7.6352500000000001</v>
      </c>
      <c r="G131" s="88">
        <v>0</v>
      </c>
      <c r="H131" s="92">
        <v>3.67625</v>
      </c>
      <c r="I131" s="93">
        <v>32.500110507006148</v>
      </c>
      <c r="J131" s="160"/>
    </row>
    <row r="132" spans="1:10">
      <c r="A132" s="86"/>
      <c r="B132" s="86" t="s">
        <v>264</v>
      </c>
      <c r="C132" s="86" t="s">
        <v>169</v>
      </c>
      <c r="D132" s="86" t="s">
        <v>169</v>
      </c>
      <c r="E132" s="97">
        <v>231.89704999999998</v>
      </c>
      <c r="F132" s="97">
        <v>155.55890000000002</v>
      </c>
      <c r="G132" s="97">
        <v>0</v>
      </c>
      <c r="H132" s="97">
        <v>76.338149999999956</v>
      </c>
      <c r="I132" s="98">
        <v>32.918982798616867</v>
      </c>
      <c r="J132" s="99">
        <v>3</v>
      </c>
    </row>
    <row r="133" spans="1:10">
      <c r="A133" s="148" t="s">
        <v>265</v>
      </c>
      <c r="B133" s="148"/>
      <c r="C133" s="148"/>
      <c r="D133" s="148"/>
      <c r="E133" s="148"/>
      <c r="F133" s="148"/>
      <c r="G133" s="148"/>
      <c r="H133" s="148"/>
      <c r="I133" s="148"/>
      <c r="J133" s="148"/>
    </row>
    <row r="134" spans="1:10">
      <c r="A134" s="148" t="s">
        <v>266</v>
      </c>
      <c r="B134" s="148"/>
      <c r="C134" s="148"/>
      <c r="D134" s="148"/>
      <c r="E134" s="148"/>
      <c r="F134" s="148"/>
      <c r="G134" s="148"/>
      <c r="H134" s="148"/>
      <c r="I134" s="148"/>
      <c r="J134" s="148"/>
    </row>
    <row r="135" spans="1:10" ht="76.5">
      <c r="A135" s="87">
        <v>136</v>
      </c>
      <c r="B135" s="88" t="s">
        <v>57</v>
      </c>
      <c r="C135" s="86" t="s">
        <v>169</v>
      </c>
      <c r="D135" s="87" t="s">
        <v>91</v>
      </c>
      <c r="E135" s="90">
        <v>500</v>
      </c>
      <c r="F135" s="86" t="s">
        <v>169</v>
      </c>
      <c r="G135" s="88">
        <v>0</v>
      </c>
      <c r="H135" s="88">
        <v>0</v>
      </c>
      <c r="I135" s="88">
        <v>0</v>
      </c>
      <c r="J135" s="87">
        <v>0</v>
      </c>
    </row>
    <row r="136" spans="1:10" ht="76.5">
      <c r="A136" s="87">
        <v>44</v>
      </c>
      <c r="B136" s="87" t="s">
        <v>58</v>
      </c>
      <c r="C136" s="86" t="s">
        <v>169</v>
      </c>
      <c r="D136" s="87" t="s">
        <v>92</v>
      </c>
      <c r="E136" s="95">
        <v>928.62</v>
      </c>
      <c r="F136" s="86" t="s">
        <v>169</v>
      </c>
      <c r="G136" s="88">
        <v>0</v>
      </c>
      <c r="H136" s="88">
        <v>0</v>
      </c>
      <c r="I136" s="88">
        <v>0</v>
      </c>
      <c r="J136" s="87">
        <v>0</v>
      </c>
    </row>
    <row r="137" spans="1:10" ht="51">
      <c r="A137" s="87">
        <v>59</v>
      </c>
      <c r="B137" s="87" t="s">
        <v>76</v>
      </c>
      <c r="C137" s="86" t="s">
        <v>169</v>
      </c>
      <c r="D137" s="87" t="s">
        <v>92</v>
      </c>
      <c r="E137" s="95">
        <v>201.85</v>
      </c>
      <c r="F137" s="86">
        <v>0</v>
      </c>
      <c r="G137" s="88">
        <v>0</v>
      </c>
      <c r="H137" s="88">
        <v>0</v>
      </c>
      <c r="I137" s="88">
        <v>0</v>
      </c>
      <c r="J137" s="87">
        <v>0</v>
      </c>
    </row>
    <row r="138" spans="1:10" ht="76.5">
      <c r="A138" s="87">
        <v>65</v>
      </c>
      <c r="B138" s="87" t="s">
        <v>59</v>
      </c>
      <c r="C138" s="86" t="s">
        <v>169</v>
      </c>
      <c r="D138" s="87" t="s">
        <v>90</v>
      </c>
      <c r="E138" s="95">
        <v>276</v>
      </c>
      <c r="F138" s="86">
        <v>0</v>
      </c>
      <c r="G138" s="88">
        <v>0</v>
      </c>
      <c r="H138" s="88">
        <v>0</v>
      </c>
      <c r="I138" s="88">
        <v>0</v>
      </c>
      <c r="J138" s="87">
        <v>0</v>
      </c>
    </row>
    <row r="139" spans="1:10" ht="76.5">
      <c r="A139" s="87">
        <v>69</v>
      </c>
      <c r="B139" s="87" t="s">
        <v>60</v>
      </c>
      <c r="C139" s="86" t="s">
        <v>169</v>
      </c>
      <c r="D139" s="87" t="s">
        <v>90</v>
      </c>
      <c r="E139" s="95">
        <v>223.95152999999999</v>
      </c>
      <c r="F139" s="86">
        <v>0</v>
      </c>
      <c r="G139" s="88">
        <v>0</v>
      </c>
      <c r="H139" s="88">
        <v>0</v>
      </c>
      <c r="I139" s="88">
        <v>0</v>
      </c>
      <c r="J139" s="87">
        <v>0</v>
      </c>
    </row>
    <row r="140" spans="1:10" ht="76.5">
      <c r="A140" s="87">
        <v>70</v>
      </c>
      <c r="B140" s="87" t="s">
        <v>59</v>
      </c>
      <c r="C140" s="86" t="s">
        <v>169</v>
      </c>
      <c r="D140" s="87" t="s">
        <v>90</v>
      </c>
      <c r="E140" s="95">
        <v>276</v>
      </c>
      <c r="F140" s="86">
        <v>0</v>
      </c>
      <c r="G140" s="88">
        <v>0</v>
      </c>
      <c r="H140" s="88">
        <v>0</v>
      </c>
      <c r="I140" s="88">
        <v>0</v>
      </c>
      <c r="J140" s="87">
        <v>0</v>
      </c>
    </row>
    <row r="141" spans="1:10" ht="76.5">
      <c r="A141" s="87">
        <v>71</v>
      </c>
      <c r="B141" s="87" t="s">
        <v>61</v>
      </c>
      <c r="C141" s="86" t="s">
        <v>169</v>
      </c>
      <c r="D141" s="87" t="s">
        <v>90</v>
      </c>
      <c r="E141" s="95">
        <v>1065.0227600000001</v>
      </c>
      <c r="F141" s="86">
        <v>0</v>
      </c>
      <c r="G141" s="88">
        <v>0</v>
      </c>
      <c r="H141" s="88">
        <v>0</v>
      </c>
      <c r="I141" s="88">
        <v>0</v>
      </c>
      <c r="J141" s="87">
        <v>0</v>
      </c>
    </row>
    <row r="142" spans="1:10" ht="76.5">
      <c r="A142" s="87">
        <v>74</v>
      </c>
      <c r="B142" s="87" t="s">
        <v>62</v>
      </c>
      <c r="C142" s="86" t="s">
        <v>169</v>
      </c>
      <c r="D142" s="87" t="s">
        <v>90</v>
      </c>
      <c r="E142" s="95">
        <v>270.89628000000005</v>
      </c>
      <c r="F142" s="86">
        <v>0</v>
      </c>
      <c r="G142" s="88">
        <v>0</v>
      </c>
      <c r="H142" s="88">
        <v>0</v>
      </c>
      <c r="I142" s="88">
        <v>0</v>
      </c>
      <c r="J142" s="87">
        <v>0</v>
      </c>
    </row>
    <row r="143" spans="1:10" ht="76.5">
      <c r="A143" s="87">
        <v>77</v>
      </c>
      <c r="B143" s="87" t="s">
        <v>56</v>
      </c>
      <c r="C143" s="86" t="s">
        <v>169</v>
      </c>
      <c r="D143" s="87" t="s">
        <v>90</v>
      </c>
      <c r="E143" s="95">
        <v>874.58911000000001</v>
      </c>
      <c r="F143" s="86">
        <v>0</v>
      </c>
      <c r="G143" s="88">
        <v>0</v>
      </c>
      <c r="H143" s="88">
        <v>0</v>
      </c>
      <c r="I143" s="88">
        <v>0</v>
      </c>
      <c r="J143" s="87">
        <v>0</v>
      </c>
    </row>
    <row r="144" spans="1:10" ht="76.5">
      <c r="A144" s="87">
        <v>84</v>
      </c>
      <c r="B144" s="87" t="s">
        <v>63</v>
      </c>
      <c r="C144" s="86" t="s">
        <v>169</v>
      </c>
      <c r="D144" s="87" t="s">
        <v>90</v>
      </c>
      <c r="E144" s="95">
        <v>223.95152999999999</v>
      </c>
      <c r="F144" s="86">
        <v>0</v>
      </c>
      <c r="G144" s="88">
        <v>0</v>
      </c>
      <c r="H144" s="88">
        <v>0</v>
      </c>
      <c r="I144" s="88">
        <v>0</v>
      </c>
      <c r="J144" s="87">
        <v>0</v>
      </c>
    </row>
    <row r="145" spans="1:10" ht="76.5">
      <c r="A145" s="87">
        <v>85</v>
      </c>
      <c r="B145" s="87" t="s">
        <v>64</v>
      </c>
      <c r="C145" s="86" t="s">
        <v>169</v>
      </c>
      <c r="D145" s="87" t="s">
        <v>90</v>
      </c>
      <c r="E145" s="95">
        <v>276</v>
      </c>
      <c r="F145" s="86">
        <v>0</v>
      </c>
      <c r="G145" s="88">
        <v>0</v>
      </c>
      <c r="H145" s="88">
        <v>0</v>
      </c>
      <c r="I145" s="88">
        <v>0</v>
      </c>
      <c r="J145" s="87">
        <v>0</v>
      </c>
    </row>
    <row r="146" spans="1:10" ht="76.5">
      <c r="A146" s="87">
        <v>86</v>
      </c>
      <c r="B146" s="87" t="s">
        <v>58</v>
      </c>
      <c r="C146" s="86" t="s">
        <v>169</v>
      </c>
      <c r="D146" s="87" t="s">
        <v>92</v>
      </c>
      <c r="E146" s="95">
        <v>928.62</v>
      </c>
      <c r="F146" s="86">
        <v>0</v>
      </c>
      <c r="G146" s="88">
        <v>0</v>
      </c>
      <c r="H146" s="88">
        <v>0</v>
      </c>
      <c r="I146" s="88">
        <v>0</v>
      </c>
      <c r="J146" s="87">
        <v>0</v>
      </c>
    </row>
    <row r="147" spans="1:10" ht="76.5">
      <c r="A147" s="87">
        <v>87</v>
      </c>
      <c r="B147" s="87" t="s">
        <v>58</v>
      </c>
      <c r="C147" s="86" t="s">
        <v>169</v>
      </c>
      <c r="D147" s="87" t="s">
        <v>92</v>
      </c>
      <c r="E147" s="95">
        <v>928.62</v>
      </c>
      <c r="F147" s="86">
        <v>0</v>
      </c>
      <c r="G147" s="88">
        <v>0</v>
      </c>
      <c r="H147" s="88">
        <v>0</v>
      </c>
      <c r="I147" s="88">
        <v>0</v>
      </c>
      <c r="J147" s="87">
        <v>0</v>
      </c>
    </row>
    <row r="148" spans="1:10" ht="76.5">
      <c r="A148" s="87">
        <v>88</v>
      </c>
      <c r="B148" s="87" t="s">
        <v>58</v>
      </c>
      <c r="C148" s="86" t="s">
        <v>169</v>
      </c>
      <c r="D148" s="87" t="s">
        <v>92</v>
      </c>
      <c r="E148" s="95">
        <v>928.62</v>
      </c>
      <c r="F148" s="86">
        <v>0</v>
      </c>
      <c r="G148" s="88">
        <v>0</v>
      </c>
      <c r="H148" s="88">
        <v>0</v>
      </c>
      <c r="I148" s="88">
        <v>0</v>
      </c>
      <c r="J148" s="87">
        <v>0</v>
      </c>
    </row>
    <row r="149" spans="1:10" ht="76.5">
      <c r="A149" s="87">
        <v>93</v>
      </c>
      <c r="B149" s="87" t="s">
        <v>382</v>
      </c>
      <c r="C149" s="86" t="s">
        <v>169</v>
      </c>
      <c r="D149" s="87" t="s">
        <v>90</v>
      </c>
      <c r="E149" s="95">
        <v>413.26602000000003</v>
      </c>
      <c r="F149" s="86">
        <v>0</v>
      </c>
      <c r="G149" s="88">
        <v>0</v>
      </c>
      <c r="H149" s="88">
        <v>0</v>
      </c>
      <c r="I149" s="88">
        <v>0</v>
      </c>
      <c r="J149" s="87">
        <v>0</v>
      </c>
    </row>
    <row r="150" spans="1:10" ht="76.5">
      <c r="A150" s="87">
        <v>94</v>
      </c>
      <c r="B150" s="87" t="s">
        <v>383</v>
      </c>
      <c r="C150" s="86" t="s">
        <v>169</v>
      </c>
      <c r="D150" s="87" t="s">
        <v>90</v>
      </c>
      <c r="E150" s="95">
        <v>445.37483000000003</v>
      </c>
      <c r="F150" s="86">
        <v>0</v>
      </c>
      <c r="G150" s="88">
        <v>0</v>
      </c>
      <c r="H150" s="88">
        <v>0</v>
      </c>
      <c r="I150" s="88">
        <v>0</v>
      </c>
      <c r="J150" s="87">
        <v>0</v>
      </c>
    </row>
    <row r="151" spans="1:10" ht="76.5">
      <c r="A151" s="87">
        <v>96</v>
      </c>
      <c r="B151" s="87" t="s">
        <v>384</v>
      </c>
      <c r="C151" s="86" t="s">
        <v>169</v>
      </c>
      <c r="D151" s="87" t="s">
        <v>90</v>
      </c>
      <c r="E151" s="95">
        <v>1169.5967000000001</v>
      </c>
      <c r="F151" s="86">
        <v>0</v>
      </c>
      <c r="G151" s="88">
        <v>0</v>
      </c>
      <c r="H151" s="88">
        <v>0</v>
      </c>
      <c r="I151" s="88">
        <v>0</v>
      </c>
      <c r="J151" s="87">
        <v>1</v>
      </c>
    </row>
    <row r="152" spans="1:10" ht="76.5">
      <c r="A152" s="87">
        <v>98</v>
      </c>
      <c r="B152" s="87" t="s">
        <v>58</v>
      </c>
      <c r="C152" s="86" t="s">
        <v>169</v>
      </c>
      <c r="D152" s="87" t="s">
        <v>92</v>
      </c>
      <c r="E152" s="95">
        <v>928.62</v>
      </c>
      <c r="F152" s="86">
        <v>0</v>
      </c>
      <c r="G152" s="88">
        <v>0</v>
      </c>
      <c r="H152" s="88">
        <v>0</v>
      </c>
      <c r="I152" s="88">
        <v>0</v>
      </c>
      <c r="J152" s="87">
        <v>1</v>
      </c>
    </row>
    <row r="153" spans="1:10" ht="76.5">
      <c r="A153" s="87">
        <v>99</v>
      </c>
      <c r="B153" s="87" t="s">
        <v>386</v>
      </c>
      <c r="C153" s="86" t="s">
        <v>169</v>
      </c>
      <c r="D153" s="87" t="s">
        <v>89</v>
      </c>
      <c r="E153" s="95">
        <v>413.26602000000003</v>
      </c>
      <c r="F153" s="86">
        <v>0</v>
      </c>
      <c r="G153" s="88">
        <v>0</v>
      </c>
      <c r="H153" s="88">
        <v>0</v>
      </c>
      <c r="I153" s="88">
        <v>0</v>
      </c>
      <c r="J153" s="87">
        <v>0</v>
      </c>
    </row>
    <row r="154" spans="1:10" ht="76.5">
      <c r="A154" s="87">
        <v>104</v>
      </c>
      <c r="B154" s="87" t="s">
        <v>58</v>
      </c>
      <c r="C154" s="86" t="s">
        <v>169</v>
      </c>
      <c r="D154" s="87" t="s">
        <v>92</v>
      </c>
      <c r="E154" s="95">
        <v>928.62</v>
      </c>
      <c r="F154" s="86">
        <v>0</v>
      </c>
      <c r="G154" s="88">
        <v>0</v>
      </c>
      <c r="H154" s="88">
        <v>0</v>
      </c>
      <c r="I154" s="88">
        <v>0</v>
      </c>
      <c r="J154" s="87">
        <v>0</v>
      </c>
    </row>
    <row r="155" spans="1:10" ht="76.5">
      <c r="A155" s="87">
        <v>105</v>
      </c>
      <c r="B155" s="87" t="s">
        <v>58</v>
      </c>
      <c r="C155" s="86" t="s">
        <v>169</v>
      </c>
      <c r="D155" s="87" t="s">
        <v>92</v>
      </c>
      <c r="E155" s="95">
        <v>928.62</v>
      </c>
      <c r="F155" s="86">
        <v>0</v>
      </c>
      <c r="G155" s="88">
        <v>0</v>
      </c>
      <c r="H155" s="88">
        <v>0</v>
      </c>
      <c r="I155" s="88">
        <v>0</v>
      </c>
      <c r="J155" s="87">
        <v>0</v>
      </c>
    </row>
    <row r="156" spans="1:10" ht="76.5">
      <c r="A156" s="87">
        <v>106</v>
      </c>
      <c r="B156" s="87" t="s">
        <v>58</v>
      </c>
      <c r="C156" s="86" t="s">
        <v>169</v>
      </c>
      <c r="D156" s="87" t="s">
        <v>92</v>
      </c>
      <c r="E156" s="95">
        <v>928.62</v>
      </c>
      <c r="F156" s="86">
        <v>0</v>
      </c>
      <c r="G156" s="88">
        <v>0</v>
      </c>
      <c r="H156" s="88">
        <v>0</v>
      </c>
      <c r="I156" s="88">
        <v>0</v>
      </c>
      <c r="J156" s="87">
        <v>2</v>
      </c>
    </row>
    <row r="157" spans="1:10" ht="76.5">
      <c r="A157" s="87">
        <v>110</v>
      </c>
      <c r="B157" s="87" t="s">
        <v>3</v>
      </c>
      <c r="C157" s="86" t="s">
        <v>169</v>
      </c>
      <c r="D157" s="87" t="s">
        <v>90</v>
      </c>
      <c r="E157" s="95">
        <v>279.11799999999999</v>
      </c>
      <c r="F157" s="86">
        <v>0</v>
      </c>
      <c r="G157" s="88">
        <v>0</v>
      </c>
      <c r="H157" s="88">
        <v>0</v>
      </c>
      <c r="I157" s="88">
        <v>0</v>
      </c>
      <c r="J157" s="87">
        <v>1</v>
      </c>
    </row>
    <row r="158" spans="1:10" ht="76.5">
      <c r="A158" s="87">
        <v>115</v>
      </c>
      <c r="B158" s="87" t="s">
        <v>7</v>
      </c>
      <c r="C158" s="86" t="s">
        <v>169</v>
      </c>
      <c r="D158" s="87" t="s">
        <v>92</v>
      </c>
      <c r="E158" s="95">
        <v>928.62</v>
      </c>
      <c r="F158" s="86">
        <v>0</v>
      </c>
      <c r="G158" s="88">
        <v>0</v>
      </c>
      <c r="H158" s="88">
        <v>0</v>
      </c>
      <c r="I158" s="88">
        <v>0</v>
      </c>
      <c r="J158" s="87">
        <v>0</v>
      </c>
    </row>
    <row r="159" spans="1:10" ht="76.5">
      <c r="A159" s="87">
        <v>117</v>
      </c>
      <c r="B159" s="87" t="s">
        <v>58</v>
      </c>
      <c r="C159" s="86" t="s">
        <v>169</v>
      </c>
      <c r="D159" s="87" t="s">
        <v>92</v>
      </c>
      <c r="E159" s="95">
        <v>928.62</v>
      </c>
      <c r="F159" s="86">
        <v>0</v>
      </c>
      <c r="G159" s="88">
        <v>0</v>
      </c>
      <c r="H159" s="88">
        <v>0</v>
      </c>
      <c r="I159" s="88">
        <v>0</v>
      </c>
      <c r="J159" s="87">
        <v>0</v>
      </c>
    </row>
    <row r="160" spans="1:10" ht="76.5">
      <c r="A160" s="87">
        <v>120</v>
      </c>
      <c r="B160" s="87" t="s">
        <v>10</v>
      </c>
      <c r="C160" s="86" t="s">
        <v>169</v>
      </c>
      <c r="D160" s="87" t="s">
        <v>90</v>
      </c>
      <c r="E160" s="95">
        <v>272.51499999999999</v>
      </c>
      <c r="F160" s="86">
        <v>0</v>
      </c>
      <c r="G160" s="88">
        <v>0</v>
      </c>
      <c r="H160" s="88">
        <v>0</v>
      </c>
      <c r="I160" s="88">
        <v>0</v>
      </c>
      <c r="J160" s="87">
        <v>0</v>
      </c>
    </row>
    <row r="161" spans="1:10" ht="76.5">
      <c r="A161" s="87">
        <v>124</v>
      </c>
      <c r="B161" s="87" t="s">
        <v>12</v>
      </c>
      <c r="C161" s="86" t="s">
        <v>169</v>
      </c>
      <c r="D161" s="87" t="s">
        <v>90</v>
      </c>
      <c r="E161" s="95">
        <v>265.459</v>
      </c>
      <c r="F161" s="86">
        <v>0</v>
      </c>
      <c r="G161" s="88">
        <v>0</v>
      </c>
      <c r="H161" s="88">
        <v>0</v>
      </c>
      <c r="I161" s="88">
        <v>0</v>
      </c>
      <c r="J161" s="87">
        <v>0</v>
      </c>
    </row>
    <row r="162" spans="1:10" ht="76.5">
      <c r="A162" s="87">
        <v>125</v>
      </c>
      <c r="B162" s="87" t="s">
        <v>13</v>
      </c>
      <c r="C162" s="86" t="s">
        <v>169</v>
      </c>
      <c r="D162" s="87" t="s">
        <v>90</v>
      </c>
      <c r="E162" s="95">
        <v>325.34500000000003</v>
      </c>
      <c r="F162" s="86">
        <v>0</v>
      </c>
      <c r="G162" s="88">
        <v>0</v>
      </c>
      <c r="H162" s="88">
        <v>0</v>
      </c>
      <c r="I162" s="88">
        <v>0</v>
      </c>
      <c r="J162" s="87">
        <v>0</v>
      </c>
    </row>
    <row r="163" spans="1:10" ht="76.5">
      <c r="A163" s="87">
        <v>126</v>
      </c>
      <c r="B163" s="87" t="s">
        <v>14</v>
      </c>
      <c r="C163" s="86" t="s">
        <v>169</v>
      </c>
      <c r="D163" s="87" t="s">
        <v>90</v>
      </c>
      <c r="E163" s="95">
        <v>395.05</v>
      </c>
      <c r="F163" s="86">
        <v>0</v>
      </c>
      <c r="G163" s="88">
        <v>0</v>
      </c>
      <c r="H163" s="88">
        <v>0</v>
      </c>
      <c r="I163" s="88">
        <v>0</v>
      </c>
      <c r="J163" s="87">
        <v>1</v>
      </c>
    </row>
    <row r="164" spans="1:10">
      <c r="A164" s="86"/>
      <c r="B164" s="86" t="s">
        <v>267</v>
      </c>
      <c r="C164" s="86" t="s">
        <v>169</v>
      </c>
      <c r="D164" s="86" t="s">
        <v>169</v>
      </c>
      <c r="E164" s="100">
        <f>SUM(E135:E163)</f>
        <v>17453.451780000003</v>
      </c>
      <c r="F164" s="86" t="s">
        <v>169</v>
      </c>
      <c r="G164" s="86">
        <v>0</v>
      </c>
      <c r="H164" s="86">
        <v>0</v>
      </c>
      <c r="I164" s="86">
        <v>0</v>
      </c>
      <c r="J164" s="86">
        <f>SUM(J135:J163)</f>
        <v>6</v>
      </c>
    </row>
    <row r="165" spans="1:10">
      <c r="A165" s="86"/>
      <c r="B165" s="86" t="s">
        <v>268</v>
      </c>
      <c r="C165" s="86" t="s">
        <v>169</v>
      </c>
      <c r="D165" s="86" t="s">
        <v>169</v>
      </c>
      <c r="E165" s="97">
        <f>SUM(E164,E132,E126)</f>
        <v>262287.53531999997</v>
      </c>
      <c r="F165" s="97">
        <f>SUM(F164,F132,F126)</f>
        <v>212764.81448</v>
      </c>
      <c r="G165" s="97">
        <f>SUM(G164,G132,G126)</f>
        <v>0</v>
      </c>
      <c r="H165" s="97">
        <f>SUM(H164,H132,H126)</f>
        <v>32069.269060000017</v>
      </c>
      <c r="I165" s="98">
        <f>H165/(E126+E132)*100</f>
        <v>13.098367921785153</v>
      </c>
      <c r="J165" s="99">
        <f>SUM(J164,J132,J126)</f>
        <v>342</v>
      </c>
    </row>
    <row r="166" spans="1:10" ht="15.75">
      <c r="A166" s="15"/>
    </row>
    <row r="167" spans="1:10" ht="15.75">
      <c r="A167" s="15"/>
    </row>
    <row r="168" spans="1:10" ht="15.75">
      <c r="A168" s="156" t="s">
        <v>82</v>
      </c>
      <c r="B168" s="157"/>
      <c r="C168" s="83"/>
      <c r="D168" s="3"/>
      <c r="E168" s="83"/>
    </row>
    <row r="169" spans="1:10" ht="15.75">
      <c r="A169" s="156"/>
      <c r="B169" s="157"/>
      <c r="C169" s="136" t="s">
        <v>83</v>
      </c>
      <c r="D169" s="136"/>
      <c r="E169" s="136"/>
      <c r="G169" s="136" t="s">
        <v>84</v>
      </c>
      <c r="H169" s="136"/>
      <c r="I169" s="136"/>
      <c r="J169" s="136"/>
    </row>
    <row r="170" spans="1:10" ht="15.75">
      <c r="A170" s="3"/>
      <c r="B170" s="84"/>
      <c r="C170" s="155" t="s">
        <v>240</v>
      </c>
      <c r="D170" s="155"/>
      <c r="H170" s="84" t="s">
        <v>241</v>
      </c>
    </row>
    <row r="171" spans="1:10" ht="15.75">
      <c r="A171" s="3"/>
      <c r="B171" s="84"/>
      <c r="C171" s="84"/>
      <c r="D171" s="84"/>
      <c r="E171" s="84"/>
    </row>
    <row r="172" spans="1:10" ht="15.75">
      <c r="A172" s="3"/>
      <c r="B172" s="84"/>
      <c r="C172" s="84"/>
      <c r="D172" s="84"/>
      <c r="E172" s="85"/>
    </row>
    <row r="173" spans="1:10" ht="15.75">
      <c r="A173" s="3"/>
      <c r="B173" s="84"/>
      <c r="C173" s="84"/>
      <c r="D173" s="84"/>
      <c r="E173" s="84" t="s">
        <v>242</v>
      </c>
    </row>
    <row r="174" spans="1:10" ht="15.75">
      <c r="A174" s="15"/>
    </row>
    <row r="175" spans="1:10" ht="15.75">
      <c r="A175" s="137" t="s">
        <v>85</v>
      </c>
      <c r="B175" s="137"/>
    </row>
    <row r="176" spans="1:10" ht="15.75">
      <c r="A176" s="137" t="s">
        <v>87</v>
      </c>
      <c r="B176" s="137"/>
    </row>
    <row r="177" spans="1:2" ht="15.75">
      <c r="A177" s="137" t="s">
        <v>93</v>
      </c>
      <c r="B177" s="137"/>
    </row>
  </sheetData>
  <mergeCells count="38">
    <mergeCell ref="A134:J134"/>
    <mergeCell ref="A19:J19"/>
    <mergeCell ref="G169:J169"/>
    <mergeCell ref="A127:J127"/>
    <mergeCell ref="A128:J128"/>
    <mergeCell ref="A133:J133"/>
    <mergeCell ref="A129:A131"/>
    <mergeCell ref="J129:J131"/>
    <mergeCell ref="D129:D131"/>
    <mergeCell ref="B129:B131"/>
    <mergeCell ref="A177:B177"/>
    <mergeCell ref="A176:B176"/>
    <mergeCell ref="C170:D170"/>
    <mergeCell ref="C169:E169"/>
    <mergeCell ref="A168:B169"/>
    <mergeCell ref="A175:B175"/>
    <mergeCell ref="A11:B11"/>
    <mergeCell ref="C11:J11"/>
    <mergeCell ref="A8:B8"/>
    <mergeCell ref="D14:D16"/>
    <mergeCell ref="G14:G16"/>
    <mergeCell ref="H14:I14"/>
    <mergeCell ref="H15:H16"/>
    <mergeCell ref="A13:J13"/>
    <mergeCell ref="A18:J18"/>
    <mergeCell ref="A14:A16"/>
    <mergeCell ref="B14:B16"/>
    <mergeCell ref="C14:C16"/>
    <mergeCell ref="J14:J16"/>
    <mergeCell ref="E14:E16"/>
    <mergeCell ref="F14:F16"/>
    <mergeCell ref="A2:J2"/>
    <mergeCell ref="A3:J3"/>
    <mergeCell ref="A4:J4"/>
    <mergeCell ref="C9:I9"/>
    <mergeCell ref="A9:B9"/>
    <mergeCell ref="A5:J5"/>
    <mergeCell ref="A6:J6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topLeftCell="A37" zoomScale="90" zoomScaleNormal="100" zoomScaleSheetLayoutView="90" workbookViewId="0">
      <selection activeCell="E8" sqref="E8"/>
    </sheetView>
  </sheetViews>
  <sheetFormatPr defaultRowHeight="15"/>
  <cols>
    <col min="1" max="1" width="55.85546875" customWidth="1"/>
    <col min="2" max="8" width="13" customWidth="1"/>
    <col min="9" max="9" width="16.28515625" customWidth="1"/>
    <col min="10" max="11" width="13" customWidth="1"/>
  </cols>
  <sheetData>
    <row r="1" spans="1:11" ht="16.5">
      <c r="A1" s="1"/>
    </row>
    <row r="2" spans="1:11" ht="15.75">
      <c r="A2" s="154" t="s">
        <v>269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5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>
      <c r="A4" s="144" t="s">
        <v>270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5.75">
      <c r="A5" s="2"/>
    </row>
    <row r="6" spans="1:11" ht="15.75">
      <c r="A6" s="3" t="s">
        <v>247</v>
      </c>
      <c r="B6" s="161" t="s">
        <v>86</v>
      </c>
      <c r="C6" s="161"/>
      <c r="D6" s="161"/>
      <c r="E6" s="161"/>
      <c r="F6" s="161"/>
      <c r="G6" s="161"/>
      <c r="H6" s="161"/>
      <c r="I6" s="161"/>
      <c r="J6" s="161"/>
      <c r="K6" s="19"/>
    </row>
    <row r="7" spans="1:11" ht="47.25">
      <c r="A7" s="3" t="s">
        <v>147</v>
      </c>
      <c r="B7" s="146"/>
      <c r="C7" s="146"/>
      <c r="D7" s="146"/>
      <c r="E7" s="146"/>
      <c r="F7" s="146"/>
      <c r="G7" s="146"/>
      <c r="H7" s="146"/>
      <c r="I7" s="146"/>
      <c r="J7" s="146"/>
      <c r="K7" s="19"/>
    </row>
    <row r="8" spans="1:11" ht="15.75">
      <c r="A8" s="3"/>
      <c r="B8" s="4"/>
    </row>
    <row r="9" spans="1:11" ht="31.15" customHeight="1">
      <c r="A9" s="3" t="s">
        <v>148</v>
      </c>
      <c r="B9" s="146" t="str">
        <f ca="1">'№ 1-закупки'!B11:K11</f>
        <v xml:space="preserve"> 2018 год</v>
      </c>
      <c r="C9" s="146"/>
      <c r="D9" s="146"/>
      <c r="E9" s="146"/>
      <c r="F9" s="146"/>
      <c r="G9" s="146"/>
      <c r="H9" s="146"/>
      <c r="I9" s="146"/>
      <c r="J9" s="146"/>
      <c r="K9" s="19"/>
    </row>
    <row r="10" spans="1:11" ht="15.75">
      <c r="A10" s="3"/>
      <c r="B10" s="4"/>
    </row>
    <row r="11" spans="1:11" ht="47.25">
      <c r="A11" s="20" t="s">
        <v>271</v>
      </c>
      <c r="B11" s="164">
        <v>39</v>
      </c>
      <c r="C11" s="164"/>
      <c r="D11" s="164"/>
      <c r="E11" s="164"/>
      <c r="F11" s="164"/>
      <c r="G11" s="164"/>
      <c r="H11" s="164"/>
      <c r="I11" s="164"/>
      <c r="J11" s="164"/>
      <c r="K11" s="19"/>
    </row>
    <row r="12" spans="1:11" ht="15.75">
      <c r="A12" s="3"/>
      <c r="B12" s="4"/>
    </row>
    <row r="13" spans="1:11" ht="47.25">
      <c r="A13" s="20" t="s">
        <v>272</v>
      </c>
      <c r="B13" s="146" t="s">
        <v>376</v>
      </c>
      <c r="C13" s="146"/>
      <c r="D13" s="146"/>
      <c r="E13" s="146"/>
      <c r="F13" s="146"/>
      <c r="G13" s="146"/>
      <c r="H13" s="146"/>
      <c r="I13" s="146"/>
      <c r="J13" s="146"/>
      <c r="K13" s="19"/>
    </row>
    <row r="14" spans="1:11" ht="15.75">
      <c r="A14" s="5"/>
    </row>
    <row r="15" spans="1:11" ht="16.5" thickBot="1">
      <c r="A15" s="165" t="s">
        <v>149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1" ht="15.75" thickBot="1">
      <c r="A16" s="123" t="s">
        <v>150</v>
      </c>
      <c r="B16" s="123" t="s">
        <v>151</v>
      </c>
      <c r="C16" s="6" t="s">
        <v>273</v>
      </c>
      <c r="D16" s="121" t="s">
        <v>154</v>
      </c>
      <c r="E16" s="131"/>
      <c r="F16" s="131"/>
      <c r="G16" s="131"/>
      <c r="H16" s="131"/>
      <c r="I16" s="131"/>
      <c r="J16" s="131"/>
      <c r="K16" s="122"/>
    </row>
    <row r="17" spans="1:11" ht="15.75" thickBot="1">
      <c r="A17" s="130"/>
      <c r="B17" s="130"/>
      <c r="C17" s="7" t="s">
        <v>153</v>
      </c>
      <c r="D17" s="121" t="s">
        <v>274</v>
      </c>
      <c r="E17" s="122"/>
      <c r="F17" s="121" t="s">
        <v>275</v>
      </c>
      <c r="G17" s="122"/>
      <c r="H17" s="123" t="s">
        <v>276</v>
      </c>
      <c r="I17" s="123" t="s">
        <v>277</v>
      </c>
      <c r="J17" s="121" t="s">
        <v>278</v>
      </c>
      <c r="K17" s="122"/>
    </row>
    <row r="18" spans="1:11" ht="26.25" thickBot="1">
      <c r="A18" s="124"/>
      <c r="B18" s="124"/>
      <c r="C18" s="8"/>
      <c r="D18" s="9" t="s">
        <v>279</v>
      </c>
      <c r="E18" s="9" t="s">
        <v>280</v>
      </c>
      <c r="F18" s="9" t="s">
        <v>279</v>
      </c>
      <c r="G18" s="9" t="s">
        <v>280</v>
      </c>
      <c r="H18" s="124"/>
      <c r="I18" s="124"/>
      <c r="J18" s="9" t="s">
        <v>160</v>
      </c>
      <c r="K18" s="9" t="s">
        <v>280</v>
      </c>
    </row>
    <row r="19" spans="1:11" ht="15.75" thickBot="1">
      <c r="A19" s="10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</row>
    <row r="20" spans="1:11" ht="15.75" thickBot="1">
      <c r="A20" s="140" t="s">
        <v>281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2"/>
    </row>
    <row r="21" spans="1:11" ht="39" thickBot="1">
      <c r="A21" s="11" t="s">
        <v>282</v>
      </c>
      <c r="B21" s="9">
        <v>101</v>
      </c>
      <c r="C21" s="12">
        <f>SUM(D21:K21)</f>
        <v>1071</v>
      </c>
      <c r="D21" s="12"/>
      <c r="E21" s="12"/>
      <c r="F21" s="12"/>
      <c r="G21" s="12"/>
      <c r="H21" s="12"/>
      <c r="I21" s="12">
        <v>1071</v>
      </c>
      <c r="J21" s="12"/>
      <c r="K21" s="12"/>
    </row>
    <row r="22" spans="1:11" ht="39" thickBot="1">
      <c r="A22" s="11" t="s">
        <v>283</v>
      </c>
      <c r="B22" s="9">
        <v>102</v>
      </c>
      <c r="C22" s="12">
        <f t="shared" ref="C22:C28" si="0">SUM(D22:K22)</f>
        <v>0</v>
      </c>
      <c r="D22" s="12"/>
      <c r="E22" s="12"/>
      <c r="F22" s="12"/>
      <c r="G22" s="12"/>
      <c r="H22" s="12"/>
      <c r="I22" s="12" t="s">
        <v>169</v>
      </c>
      <c r="J22" s="12"/>
      <c r="K22" s="12"/>
    </row>
    <row r="23" spans="1:11" ht="51.75" thickBot="1">
      <c r="A23" s="11" t="s">
        <v>284</v>
      </c>
      <c r="B23" s="9">
        <v>103</v>
      </c>
      <c r="C23" s="12">
        <f t="shared" si="0"/>
        <v>0</v>
      </c>
      <c r="D23" s="12"/>
      <c r="E23" s="12"/>
      <c r="F23" s="12"/>
      <c r="G23" s="12"/>
      <c r="H23" s="12"/>
      <c r="I23" s="12" t="s">
        <v>169</v>
      </c>
      <c r="J23" s="12"/>
      <c r="K23" s="12"/>
    </row>
    <row r="24" spans="1:11" ht="39" thickBot="1">
      <c r="A24" s="11" t="s">
        <v>285</v>
      </c>
      <c r="B24" s="9">
        <v>104</v>
      </c>
      <c r="C24" s="12">
        <f t="shared" si="0"/>
        <v>0</v>
      </c>
      <c r="D24" s="12"/>
      <c r="E24" s="12"/>
      <c r="F24" s="12"/>
      <c r="G24" s="12"/>
      <c r="H24" s="12"/>
      <c r="I24" s="12" t="s">
        <v>169</v>
      </c>
      <c r="J24" s="12"/>
      <c r="K24" s="12"/>
    </row>
    <row r="25" spans="1:11" ht="15.75" thickBot="1">
      <c r="A25" s="11" t="s">
        <v>286</v>
      </c>
      <c r="B25" s="9">
        <v>110</v>
      </c>
      <c r="C25" s="12">
        <f t="shared" si="0"/>
        <v>1071</v>
      </c>
      <c r="D25" s="12"/>
      <c r="E25" s="12"/>
      <c r="F25" s="12"/>
      <c r="G25" s="12"/>
      <c r="H25" s="12"/>
      <c r="I25" s="12">
        <v>1071</v>
      </c>
      <c r="J25" s="12"/>
      <c r="K25" s="12"/>
    </row>
    <row r="26" spans="1:11" ht="26.25" thickBot="1">
      <c r="A26" s="11" t="s">
        <v>287</v>
      </c>
      <c r="B26" s="9">
        <v>111</v>
      </c>
      <c r="C26" s="12">
        <f t="shared" si="0"/>
        <v>1071</v>
      </c>
      <c r="D26" s="12"/>
      <c r="E26" s="12"/>
      <c r="F26" s="12"/>
      <c r="G26" s="12"/>
      <c r="H26" s="12"/>
      <c r="I26" s="12">
        <v>1071</v>
      </c>
      <c r="J26" s="12"/>
      <c r="K26" s="12"/>
    </row>
    <row r="27" spans="1:11" ht="15.75" thickBot="1">
      <c r="A27" s="11" t="s">
        <v>288</v>
      </c>
      <c r="B27" s="9">
        <v>112</v>
      </c>
      <c r="C27" s="12">
        <f t="shared" si="0"/>
        <v>0</v>
      </c>
      <c r="D27" s="12"/>
      <c r="E27" s="12"/>
      <c r="F27" s="12"/>
      <c r="G27" s="12"/>
      <c r="H27" s="12"/>
      <c r="I27" s="12"/>
      <c r="J27" s="12"/>
      <c r="K27" s="12"/>
    </row>
    <row r="28" spans="1:11" ht="15.75" thickBot="1">
      <c r="A28" s="11" t="s">
        <v>289</v>
      </c>
      <c r="B28" s="9">
        <v>113</v>
      </c>
      <c r="C28" s="12">
        <f t="shared" si="0"/>
        <v>0</v>
      </c>
      <c r="D28" s="12"/>
      <c r="E28" s="12"/>
      <c r="F28" s="12"/>
      <c r="G28" s="12"/>
      <c r="H28" s="12"/>
      <c r="I28" s="12"/>
      <c r="J28" s="12"/>
      <c r="K28" s="12"/>
    </row>
    <row r="29" spans="1:11">
      <c r="A29" s="13" t="s">
        <v>184</v>
      </c>
      <c r="B29" s="123">
        <v>114</v>
      </c>
      <c r="C29" s="162">
        <v>0</v>
      </c>
      <c r="D29" s="162"/>
      <c r="E29" s="162"/>
      <c r="F29" s="162"/>
      <c r="G29" s="162"/>
      <c r="H29" s="162"/>
      <c r="I29" s="162"/>
      <c r="J29" s="162"/>
      <c r="K29" s="162"/>
    </row>
    <row r="30" spans="1:11" ht="15.75" thickBot="1">
      <c r="A30" s="14" t="s">
        <v>185</v>
      </c>
      <c r="B30" s="124"/>
      <c r="C30" s="163">
        <v>0</v>
      </c>
      <c r="D30" s="163"/>
      <c r="E30" s="163"/>
      <c r="F30" s="163"/>
      <c r="G30" s="163"/>
      <c r="H30" s="163"/>
      <c r="I30" s="163"/>
      <c r="J30" s="163"/>
      <c r="K30" s="163"/>
    </row>
    <row r="31" spans="1:11" ht="26.25" thickBot="1">
      <c r="A31" s="14" t="s">
        <v>290</v>
      </c>
      <c r="B31" s="9">
        <v>115</v>
      </c>
      <c r="C31" s="12">
        <f>SUM(D31:K31)</f>
        <v>0</v>
      </c>
      <c r="D31" s="12"/>
      <c r="E31" s="12"/>
      <c r="F31" s="12"/>
      <c r="G31" s="12"/>
      <c r="H31" s="12"/>
      <c r="I31" s="12"/>
      <c r="J31" s="12"/>
      <c r="K31" s="12"/>
    </row>
    <row r="32" spans="1:11" ht="26.25" thickBot="1">
      <c r="A32" s="14" t="s">
        <v>291</v>
      </c>
      <c r="B32" s="9">
        <v>116</v>
      </c>
      <c r="C32" s="12">
        <f>SUM(D32:K32)</f>
        <v>0</v>
      </c>
      <c r="D32" s="12"/>
      <c r="E32" s="12"/>
      <c r="F32" s="12"/>
      <c r="G32" s="12"/>
      <c r="H32" s="12"/>
      <c r="I32" s="12"/>
      <c r="J32" s="12"/>
      <c r="K32" s="12"/>
    </row>
    <row r="33" spans="1:11" ht="15.75" thickBot="1">
      <c r="A33" s="11" t="s">
        <v>188</v>
      </c>
      <c r="B33" s="9">
        <v>117</v>
      </c>
      <c r="C33" s="12">
        <f>SUM(D33:K33)</f>
        <v>0</v>
      </c>
      <c r="D33" s="12"/>
      <c r="E33" s="12"/>
      <c r="F33" s="12"/>
      <c r="G33" s="12"/>
      <c r="H33" s="12"/>
      <c r="I33" s="12"/>
      <c r="J33" s="12"/>
      <c r="K33" s="12"/>
    </row>
    <row r="34" spans="1:11" ht="15.75" thickBot="1">
      <c r="A34" s="140" t="s">
        <v>292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2"/>
    </row>
    <row r="35" spans="1:11" ht="15.75" thickBot="1">
      <c r="A35" s="11" t="s">
        <v>191</v>
      </c>
      <c r="B35" s="9">
        <v>201</v>
      </c>
      <c r="C35" s="12">
        <f>SUM(D35:K35)</f>
        <v>0</v>
      </c>
      <c r="D35" s="12"/>
      <c r="E35" s="12"/>
      <c r="F35" s="12"/>
      <c r="G35" s="12"/>
      <c r="H35" s="12"/>
      <c r="I35" s="12" t="s">
        <v>169</v>
      </c>
      <c r="J35" s="12"/>
      <c r="K35" s="12"/>
    </row>
    <row r="36" spans="1:11" ht="26.25" thickBot="1">
      <c r="A36" s="11" t="s">
        <v>293</v>
      </c>
      <c r="B36" s="9">
        <v>202</v>
      </c>
      <c r="C36" s="12">
        <f>SUM(D36:K36)</f>
        <v>0</v>
      </c>
      <c r="D36" s="12"/>
      <c r="E36" s="12"/>
      <c r="F36" s="12"/>
      <c r="G36" s="12"/>
      <c r="H36" s="12"/>
      <c r="I36" s="12" t="s">
        <v>169</v>
      </c>
      <c r="J36" s="12"/>
      <c r="K36" s="12"/>
    </row>
    <row r="37" spans="1:11" ht="15.75" thickBot="1">
      <c r="A37" s="11" t="s">
        <v>294</v>
      </c>
      <c r="B37" s="9">
        <v>203</v>
      </c>
      <c r="C37" s="12">
        <f>SUM(D37:K37)</f>
        <v>0</v>
      </c>
      <c r="D37" s="12"/>
      <c r="E37" s="12"/>
      <c r="F37" s="12"/>
      <c r="G37" s="12"/>
      <c r="H37" s="12"/>
      <c r="I37" s="12" t="s">
        <v>169</v>
      </c>
      <c r="J37" s="12"/>
      <c r="K37" s="12"/>
    </row>
    <row r="38" spans="1:11" ht="15.75" thickBot="1">
      <c r="A38" s="140" t="s">
        <v>295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2"/>
    </row>
    <row r="39" spans="1:11" ht="51.75" thickBot="1">
      <c r="A39" s="11" t="s">
        <v>296</v>
      </c>
      <c r="B39" s="9">
        <v>301</v>
      </c>
      <c r="C39" s="12">
        <f t="shared" ref="C39:C46" si="1">SUM(D39:K39)</f>
        <v>31361.08</v>
      </c>
      <c r="D39" s="12"/>
      <c r="E39" s="12"/>
      <c r="F39" s="12"/>
      <c r="G39" s="12"/>
      <c r="H39" s="12"/>
      <c r="I39" s="72">
        <v>31361.08</v>
      </c>
      <c r="J39" s="12"/>
      <c r="K39" s="12"/>
    </row>
    <row r="40" spans="1:11" ht="39" thickBot="1">
      <c r="A40" s="11" t="s">
        <v>297</v>
      </c>
      <c r="B40" s="9">
        <v>302</v>
      </c>
      <c r="C40" s="72">
        <f t="shared" si="1"/>
        <v>0</v>
      </c>
      <c r="D40" s="12"/>
      <c r="E40" s="12"/>
      <c r="F40" s="12"/>
      <c r="G40" s="12"/>
      <c r="H40" s="12"/>
      <c r="I40" s="12" t="s">
        <v>169</v>
      </c>
      <c r="J40" s="12"/>
      <c r="K40" s="12"/>
    </row>
    <row r="41" spans="1:11" ht="51.75" thickBot="1">
      <c r="A41" s="11" t="s">
        <v>298</v>
      </c>
      <c r="B41" s="9">
        <v>303</v>
      </c>
      <c r="C41" s="72">
        <f t="shared" si="1"/>
        <v>0</v>
      </c>
      <c r="D41" s="12"/>
      <c r="E41" s="12"/>
      <c r="F41" s="12"/>
      <c r="G41" s="12"/>
      <c r="H41" s="12"/>
      <c r="I41" s="12"/>
      <c r="J41" s="12"/>
      <c r="K41" s="12"/>
    </row>
    <row r="42" spans="1:11" ht="51.75" thickBot="1">
      <c r="A42" s="11" t="s">
        <v>299</v>
      </c>
      <c r="B42" s="9">
        <v>304</v>
      </c>
      <c r="C42" s="72">
        <f t="shared" si="1"/>
        <v>0</v>
      </c>
      <c r="D42" s="12"/>
      <c r="E42" s="12"/>
      <c r="F42" s="12"/>
      <c r="G42" s="12"/>
      <c r="H42" s="12"/>
      <c r="I42" s="12" t="s">
        <v>169</v>
      </c>
      <c r="J42" s="12"/>
      <c r="K42" s="12"/>
    </row>
    <row r="43" spans="1:11" ht="15.75" thickBot="1">
      <c r="A43" s="11" t="s">
        <v>300</v>
      </c>
      <c r="B43" s="9">
        <v>305</v>
      </c>
      <c r="C43" s="12">
        <f t="shared" si="1"/>
        <v>31361.08</v>
      </c>
      <c r="D43" s="12"/>
      <c r="E43" s="12"/>
      <c r="F43" s="12"/>
      <c r="G43" s="12"/>
      <c r="H43" s="12"/>
      <c r="I43" s="72">
        <v>31361.08</v>
      </c>
      <c r="J43" s="12"/>
      <c r="K43" s="12"/>
    </row>
    <row r="44" spans="1:11" ht="26.25" thickBot="1">
      <c r="A44" s="11" t="s">
        <v>301</v>
      </c>
      <c r="B44" s="9">
        <v>306</v>
      </c>
      <c r="C44" s="12">
        <f t="shared" si="1"/>
        <v>31361.08</v>
      </c>
      <c r="D44" s="12"/>
      <c r="E44" s="12"/>
      <c r="F44" s="12"/>
      <c r="G44" s="12"/>
      <c r="H44" s="12"/>
      <c r="I44" s="72">
        <v>31361.08</v>
      </c>
      <c r="J44" s="12"/>
      <c r="K44" s="12"/>
    </row>
    <row r="45" spans="1:11" ht="15.75" thickBot="1">
      <c r="A45" s="11" t="s">
        <v>302</v>
      </c>
      <c r="B45" s="9">
        <v>310</v>
      </c>
      <c r="C45" s="72">
        <f t="shared" si="1"/>
        <v>0</v>
      </c>
      <c r="D45" s="12"/>
      <c r="E45" s="12"/>
      <c r="F45" s="12"/>
      <c r="G45" s="12"/>
      <c r="H45" s="12"/>
      <c r="I45" s="12"/>
      <c r="J45" s="12"/>
      <c r="K45" s="12"/>
    </row>
    <row r="46" spans="1:11" ht="15.75" thickBot="1">
      <c r="A46" s="11" t="s">
        <v>303</v>
      </c>
      <c r="B46" s="9">
        <v>311</v>
      </c>
      <c r="C46" s="72">
        <f t="shared" si="1"/>
        <v>0</v>
      </c>
      <c r="D46" s="12"/>
      <c r="E46" s="12"/>
      <c r="F46" s="12"/>
      <c r="G46" s="12"/>
      <c r="H46" s="12"/>
      <c r="I46" s="12"/>
      <c r="J46" s="12"/>
      <c r="K46" s="12"/>
    </row>
    <row r="47" spans="1:11">
      <c r="A47" s="13" t="s">
        <v>184</v>
      </c>
      <c r="B47" s="123">
        <v>312</v>
      </c>
      <c r="C47" s="166">
        <v>0</v>
      </c>
      <c r="D47" s="162"/>
      <c r="E47" s="162"/>
      <c r="F47" s="162"/>
      <c r="G47" s="162"/>
      <c r="H47" s="162"/>
      <c r="I47" s="162"/>
      <c r="J47" s="162"/>
      <c r="K47" s="162"/>
    </row>
    <row r="48" spans="1:11" ht="15.75" thickBot="1">
      <c r="A48" s="14" t="s">
        <v>185</v>
      </c>
      <c r="B48" s="124"/>
      <c r="C48" s="167"/>
      <c r="D48" s="163"/>
      <c r="E48" s="163"/>
      <c r="F48" s="163"/>
      <c r="G48" s="163"/>
      <c r="H48" s="163"/>
      <c r="I48" s="163"/>
      <c r="J48" s="163"/>
      <c r="K48" s="163"/>
    </row>
    <row r="49" spans="1:11" ht="26.25" thickBot="1">
      <c r="A49" s="14" t="s">
        <v>290</v>
      </c>
      <c r="B49" s="9">
        <v>313</v>
      </c>
      <c r="C49" s="72">
        <f>SUM(D49:K49)</f>
        <v>0</v>
      </c>
      <c r="D49" s="12"/>
      <c r="E49" s="12"/>
      <c r="F49" s="12"/>
      <c r="G49" s="12"/>
      <c r="H49" s="12"/>
      <c r="I49" s="12"/>
      <c r="J49" s="12"/>
      <c r="K49" s="12"/>
    </row>
    <row r="50" spans="1:11" ht="26.25" thickBot="1">
      <c r="A50" s="14" t="s">
        <v>291</v>
      </c>
      <c r="B50" s="9">
        <v>314</v>
      </c>
      <c r="C50" s="72">
        <f>SUM(D50:K50)</f>
        <v>0</v>
      </c>
      <c r="D50" s="12"/>
      <c r="E50" s="12"/>
      <c r="F50" s="12"/>
      <c r="G50" s="12"/>
      <c r="H50" s="12"/>
      <c r="I50" s="12"/>
      <c r="J50" s="12"/>
      <c r="K50" s="12"/>
    </row>
    <row r="51" spans="1:11" ht="15.75" thickBot="1">
      <c r="A51" s="11" t="s">
        <v>188</v>
      </c>
      <c r="B51" s="9">
        <v>315</v>
      </c>
      <c r="C51" s="72">
        <f>SUM(D51:K51)</f>
        <v>0</v>
      </c>
      <c r="D51" s="12"/>
      <c r="E51" s="12"/>
      <c r="F51" s="12"/>
      <c r="G51" s="12"/>
      <c r="H51" s="12"/>
      <c r="I51" s="12"/>
      <c r="J51" s="12"/>
      <c r="K51" s="12"/>
    </row>
    <row r="52" spans="1:11" ht="15.75">
      <c r="A52" s="15"/>
    </row>
    <row r="53" spans="1:11" ht="16.5" customHeight="1">
      <c r="A53" s="138" t="s">
        <v>82</v>
      </c>
      <c r="B53" s="147"/>
      <c r="C53" s="83"/>
      <c r="D53" s="3"/>
      <c r="E53" s="83"/>
    </row>
    <row r="54" spans="1:11" ht="15.75">
      <c r="A54" s="138"/>
      <c r="B54" s="147"/>
      <c r="C54" s="136" t="s">
        <v>377</v>
      </c>
      <c r="D54" s="136"/>
      <c r="E54" s="136"/>
      <c r="G54" s="136" t="s">
        <v>84</v>
      </c>
      <c r="H54" s="136"/>
      <c r="I54" s="136"/>
      <c r="J54" s="136"/>
    </row>
    <row r="55" spans="1:11" ht="15.75">
      <c r="A55" s="3"/>
      <c r="B55" s="84"/>
      <c r="C55" s="155" t="s">
        <v>240</v>
      </c>
      <c r="D55" s="155"/>
      <c r="H55" s="84" t="s">
        <v>241</v>
      </c>
    </row>
    <row r="56" spans="1:11" ht="15.75">
      <c r="A56" s="3"/>
      <c r="B56" s="84"/>
      <c r="C56" s="84"/>
      <c r="D56" s="84"/>
      <c r="E56" s="84"/>
    </row>
    <row r="57" spans="1:11" ht="15.75">
      <c r="A57" s="3"/>
      <c r="B57" s="84"/>
      <c r="C57" s="84"/>
      <c r="D57" s="84"/>
      <c r="E57" s="85"/>
    </row>
    <row r="58" spans="1:11" ht="15.75">
      <c r="A58" s="3"/>
      <c r="B58" s="84"/>
      <c r="C58" s="84"/>
      <c r="D58" s="84"/>
      <c r="E58" s="84" t="s">
        <v>242</v>
      </c>
    </row>
    <row r="59" spans="1:11" ht="15.75">
      <c r="A59" s="15"/>
    </row>
    <row r="60" spans="1:11" ht="15.75">
      <c r="A60" s="137" t="s">
        <v>85</v>
      </c>
      <c r="B60" s="137"/>
    </row>
    <row r="61" spans="1:11" ht="15.75">
      <c r="A61" s="137" t="s">
        <v>87</v>
      </c>
      <c r="B61" s="137"/>
    </row>
    <row r="62" spans="1:11" ht="15.75">
      <c r="A62" s="137" t="s">
        <v>93</v>
      </c>
      <c r="B62" s="137"/>
    </row>
  </sheetData>
  <mergeCells count="46">
    <mergeCell ref="G54:J54"/>
    <mergeCell ref="C47:C48"/>
    <mergeCell ref="B47:B48"/>
    <mergeCell ref="A60:B60"/>
    <mergeCell ref="A61:B61"/>
    <mergeCell ref="A62:B62"/>
    <mergeCell ref="A53:B54"/>
    <mergeCell ref="C55:D55"/>
    <mergeCell ref="C54:E54"/>
    <mergeCell ref="F47:F48"/>
    <mergeCell ref="K47:K48"/>
    <mergeCell ref="I47:I48"/>
    <mergeCell ref="E47:E48"/>
    <mergeCell ref="J47:J48"/>
    <mergeCell ref="H47:H48"/>
    <mergeCell ref="D47:D48"/>
    <mergeCell ref="G47:G48"/>
    <mergeCell ref="G29:G30"/>
    <mergeCell ref="A34:K34"/>
    <mergeCell ref="A38:K38"/>
    <mergeCell ref="B29:B30"/>
    <mergeCell ref="H29:H30"/>
    <mergeCell ref="I29:I30"/>
    <mergeCell ref="C29:C30"/>
    <mergeCell ref="K29:K30"/>
    <mergeCell ref="J29:J30"/>
    <mergeCell ref="F17:G17"/>
    <mergeCell ref="A20:K20"/>
    <mergeCell ref="J17:K17"/>
    <mergeCell ref="D29:D30"/>
    <mergeCell ref="B11:J11"/>
    <mergeCell ref="E29:E30"/>
    <mergeCell ref="F29:F30"/>
    <mergeCell ref="B13:J13"/>
    <mergeCell ref="A15:K15"/>
    <mergeCell ref="A16:A18"/>
    <mergeCell ref="B9:J9"/>
    <mergeCell ref="H17:H18"/>
    <mergeCell ref="B16:B18"/>
    <mergeCell ref="D16:K16"/>
    <mergeCell ref="A2:K2"/>
    <mergeCell ref="A3:K3"/>
    <mergeCell ref="A4:K4"/>
    <mergeCell ref="B6:J7"/>
    <mergeCell ref="I17:I18"/>
    <mergeCell ref="D17:E17"/>
  </mergeCells>
  <phoneticPr fontId="32" type="noConversion"/>
  <pageMargins left="0.7" right="0.26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I30"/>
  <sheetViews>
    <sheetView showZeros="0" tabSelected="1" view="pageBreakPreview" topLeftCell="A4" zoomScaleNormal="90" zoomScaleSheetLayoutView="100" workbookViewId="0">
      <selection activeCell="C30" sqref="C30"/>
    </sheetView>
  </sheetViews>
  <sheetFormatPr defaultRowHeight="12.75"/>
  <cols>
    <col min="1" max="1" width="5" style="60" customWidth="1"/>
    <col min="2" max="2" width="24.7109375" style="60" customWidth="1"/>
    <col min="3" max="3" width="24.85546875" style="60" customWidth="1"/>
    <col min="4" max="4" width="24.28515625" style="60" customWidth="1"/>
    <col min="5" max="5" width="21.85546875" style="60" customWidth="1"/>
    <col min="6" max="6" width="22.7109375" style="60" customWidth="1"/>
    <col min="7" max="7" width="51.42578125" style="60" customWidth="1"/>
    <col min="8" max="8" width="36.5703125" style="60" customWidth="1"/>
    <col min="9" max="16384" width="9.140625" style="60"/>
  </cols>
  <sheetData>
    <row r="1" spans="1:8">
      <c r="H1" s="61"/>
    </row>
    <row r="2" spans="1:8">
      <c r="A2" s="174" t="s">
        <v>358</v>
      </c>
      <c r="B2" s="174"/>
      <c r="C2" s="174"/>
      <c r="D2" s="174"/>
      <c r="E2" s="174"/>
      <c r="F2" s="174"/>
      <c r="G2" s="174"/>
      <c r="H2" s="174"/>
    </row>
    <row r="3" spans="1:8" ht="23.25" customHeight="1">
      <c r="A3" s="175"/>
      <c r="B3" s="175"/>
      <c r="C3" s="175"/>
      <c r="D3" s="175"/>
      <c r="E3" s="175"/>
      <c r="F3" s="175"/>
      <c r="G3" s="175"/>
      <c r="H3" s="175"/>
    </row>
    <row r="4" spans="1:8" ht="16.5">
      <c r="A4" s="176" t="s">
        <v>364</v>
      </c>
      <c r="B4" s="177"/>
      <c r="C4" s="177"/>
      <c r="D4" s="177"/>
      <c r="E4" s="177"/>
      <c r="F4" s="177"/>
      <c r="G4" s="177"/>
      <c r="H4" s="177"/>
    </row>
    <row r="5" spans="1:8" ht="15.6" customHeight="1">
      <c r="A5" s="178" t="s">
        <v>359</v>
      </c>
      <c r="B5" s="178"/>
      <c r="C5" s="178"/>
      <c r="D5" s="178"/>
      <c r="E5" s="178"/>
      <c r="F5" s="178"/>
      <c r="G5" s="178"/>
      <c r="H5" s="178"/>
    </row>
    <row r="6" spans="1:8" ht="81.599999999999994" customHeight="1">
      <c r="A6" s="183" t="s">
        <v>360</v>
      </c>
      <c r="B6" s="170" t="s">
        <v>361</v>
      </c>
      <c r="C6" s="179" t="s">
        <v>368</v>
      </c>
      <c r="D6" s="180"/>
      <c r="E6" s="181" t="s">
        <v>365</v>
      </c>
      <c r="F6" s="182"/>
      <c r="G6" s="168" t="s">
        <v>362</v>
      </c>
      <c r="H6" s="170" t="s">
        <v>363</v>
      </c>
    </row>
    <row r="7" spans="1:8" ht="93" customHeight="1">
      <c r="A7" s="184"/>
      <c r="B7" s="171"/>
      <c r="C7" s="62" t="s">
        <v>371</v>
      </c>
      <c r="D7" s="62" t="s">
        <v>370</v>
      </c>
      <c r="E7" s="62" t="s">
        <v>366</v>
      </c>
      <c r="F7" s="62" t="s">
        <v>367</v>
      </c>
      <c r="G7" s="169"/>
      <c r="H7" s="171"/>
    </row>
    <row r="8" spans="1:8" ht="25.5">
      <c r="A8" s="101">
        <v>1</v>
      </c>
      <c r="B8" s="102" t="s">
        <v>22</v>
      </c>
      <c r="C8" s="106">
        <v>150448.00734999994</v>
      </c>
      <c r="D8" s="106">
        <v>173533.28778999991</v>
      </c>
      <c r="E8" s="106">
        <v>12966.25272</v>
      </c>
      <c r="F8" s="106">
        <v>7457.1148200000007</v>
      </c>
      <c r="G8" s="106">
        <v>86572.507761000001</v>
      </c>
      <c r="H8" s="104">
        <f>(E8+F8+G8)/D8*100</f>
        <v>61.65726280163625</v>
      </c>
    </row>
    <row r="9" spans="1:8" ht="51">
      <c r="A9" s="101">
        <v>2</v>
      </c>
      <c r="B9" s="102" t="s">
        <v>23</v>
      </c>
      <c r="C9" s="104">
        <v>11905.14941</v>
      </c>
      <c r="D9" s="104">
        <v>13724.06941</v>
      </c>
      <c r="E9" s="103">
        <v>11905.14941</v>
      </c>
      <c r="F9" s="104">
        <v>1818.92</v>
      </c>
      <c r="G9" s="105"/>
      <c r="H9" s="104">
        <f t="shared" ref="H9:H27" si="0">(E9+F9+G9)/D9*100</f>
        <v>100</v>
      </c>
    </row>
    <row r="10" spans="1:8" ht="38.25">
      <c r="A10" s="101">
        <v>3</v>
      </c>
      <c r="B10" s="102" t="s">
        <v>24</v>
      </c>
      <c r="C10" s="104">
        <v>7.6352500000000001</v>
      </c>
      <c r="D10" s="104">
        <v>7.6352500000000001</v>
      </c>
      <c r="E10" s="104">
        <v>7.6352500000000001</v>
      </c>
      <c r="F10" s="104">
        <v>0</v>
      </c>
      <c r="G10" s="105"/>
      <c r="H10" s="104">
        <f t="shared" si="0"/>
        <v>100</v>
      </c>
    </row>
    <row r="11" spans="1:8" ht="51">
      <c r="A11" s="101">
        <v>4</v>
      </c>
      <c r="B11" s="102" t="s">
        <v>25</v>
      </c>
      <c r="C11" s="104">
        <v>17.769680000000001</v>
      </c>
      <c r="D11" s="104">
        <v>17.769680000000001</v>
      </c>
      <c r="E11" s="104">
        <v>17.769680000000001</v>
      </c>
      <c r="F11" s="104">
        <v>0</v>
      </c>
      <c r="G11" s="105"/>
      <c r="H11" s="104">
        <f t="shared" si="0"/>
        <v>100</v>
      </c>
    </row>
    <row r="12" spans="1:8">
      <c r="A12" s="101">
        <v>5</v>
      </c>
      <c r="B12" s="102" t="s">
        <v>26</v>
      </c>
      <c r="C12" s="104">
        <v>1063.7080900000001</v>
      </c>
      <c r="D12" s="104">
        <v>1335.9380900000001</v>
      </c>
      <c r="E12" s="103">
        <v>1063.7080900000001</v>
      </c>
      <c r="F12" s="104">
        <v>272.23</v>
      </c>
      <c r="G12" s="105"/>
      <c r="H12" s="104">
        <f t="shared" si="0"/>
        <v>100</v>
      </c>
    </row>
    <row r="13" spans="1:8">
      <c r="A13" s="101">
        <v>6</v>
      </c>
      <c r="B13" s="102" t="s">
        <v>27</v>
      </c>
      <c r="C13" s="104">
        <v>2643.5934400000001</v>
      </c>
      <c r="D13" s="104">
        <v>3291.0024400000002</v>
      </c>
      <c r="E13" s="103">
        <v>2643.5934400000001</v>
      </c>
      <c r="F13" s="104">
        <v>647.40899999999999</v>
      </c>
      <c r="G13" s="105"/>
      <c r="H13" s="104">
        <f t="shared" si="0"/>
        <v>100</v>
      </c>
    </row>
    <row r="14" spans="1:8">
      <c r="A14" s="101">
        <v>7</v>
      </c>
      <c r="B14" s="102" t="s">
        <v>28</v>
      </c>
      <c r="C14" s="104">
        <v>5984.0107199999993</v>
      </c>
      <c r="D14" s="104">
        <v>7071.8257999999996</v>
      </c>
      <c r="E14" s="103">
        <v>5984.0107199999993</v>
      </c>
      <c r="F14" s="104">
        <v>1087.8150800000001</v>
      </c>
      <c r="G14" s="104"/>
      <c r="H14" s="104">
        <f t="shared" si="0"/>
        <v>100</v>
      </c>
    </row>
    <row r="15" spans="1:8">
      <c r="A15" s="101">
        <v>8</v>
      </c>
      <c r="B15" s="102" t="s">
        <v>29</v>
      </c>
      <c r="C15" s="104">
        <v>594.96222</v>
      </c>
      <c r="D15" s="104">
        <v>2169.9458799999998</v>
      </c>
      <c r="E15" s="103">
        <v>594.96222</v>
      </c>
      <c r="F15" s="104">
        <v>1574.9836599999999</v>
      </c>
      <c r="G15" s="101"/>
      <c r="H15" s="104">
        <f t="shared" si="0"/>
        <v>100</v>
      </c>
    </row>
    <row r="16" spans="1:8">
      <c r="A16" s="101">
        <v>9</v>
      </c>
      <c r="B16" s="102" t="s">
        <v>30</v>
      </c>
      <c r="C16" s="104">
        <v>475</v>
      </c>
      <c r="D16" s="104">
        <v>767.55600000000004</v>
      </c>
      <c r="E16" s="103">
        <v>475</v>
      </c>
      <c r="F16" s="104">
        <v>292.55599999999998</v>
      </c>
      <c r="G16" s="101"/>
      <c r="H16" s="104">
        <f t="shared" si="0"/>
        <v>100</v>
      </c>
    </row>
    <row r="17" spans="1:9">
      <c r="A17" s="101">
        <v>10</v>
      </c>
      <c r="B17" s="102" t="s">
        <v>31</v>
      </c>
      <c r="C17" s="104">
        <v>1092.5</v>
      </c>
      <c r="D17" s="104">
        <v>1956.8699899999999</v>
      </c>
      <c r="E17" s="103">
        <v>1092.5</v>
      </c>
      <c r="F17" s="104">
        <v>864.36999000000003</v>
      </c>
      <c r="G17" s="104"/>
      <c r="H17" s="104">
        <f t="shared" si="0"/>
        <v>100.00000000000003</v>
      </c>
    </row>
    <row r="18" spans="1:9">
      <c r="A18" s="101">
        <v>11</v>
      </c>
      <c r="B18" s="102" t="s">
        <v>32</v>
      </c>
      <c r="C18" s="104">
        <v>1221.2439999999999</v>
      </c>
      <c r="D18" s="104">
        <v>1628.8601299999998</v>
      </c>
      <c r="E18" s="103">
        <v>1221.2439999999999</v>
      </c>
      <c r="F18" s="104">
        <v>407.61613</v>
      </c>
      <c r="G18" s="101"/>
      <c r="H18" s="104">
        <f t="shared" si="0"/>
        <v>100.00000000000003</v>
      </c>
    </row>
    <row r="19" spans="1:9">
      <c r="A19" s="101">
        <v>12</v>
      </c>
      <c r="B19" s="102" t="s">
        <v>33</v>
      </c>
      <c r="C19" s="104">
        <v>621.20000000000005</v>
      </c>
      <c r="D19" s="104">
        <v>2191.74712</v>
      </c>
      <c r="E19" s="103">
        <v>621.20000000000005</v>
      </c>
      <c r="F19" s="104">
        <v>1570.5471200000002</v>
      </c>
      <c r="G19" s="101"/>
      <c r="H19" s="104">
        <f t="shared" si="0"/>
        <v>100</v>
      </c>
    </row>
    <row r="20" spans="1:9">
      <c r="A20" s="101">
        <v>13</v>
      </c>
      <c r="B20" s="102" t="s">
        <v>34</v>
      </c>
      <c r="C20" s="104">
        <v>884.19</v>
      </c>
      <c r="D20" s="104">
        <v>1668.75397</v>
      </c>
      <c r="E20" s="103">
        <v>884.19</v>
      </c>
      <c r="F20" s="104">
        <v>784.56396999999993</v>
      </c>
      <c r="G20" s="104"/>
      <c r="H20" s="104">
        <f t="shared" si="0"/>
        <v>100</v>
      </c>
    </row>
    <row r="21" spans="1:9">
      <c r="A21" s="101">
        <v>14</v>
      </c>
      <c r="B21" s="102" t="s">
        <v>35</v>
      </c>
      <c r="C21" s="104">
        <v>840.64256</v>
      </c>
      <c r="D21" s="104">
        <v>840.64256</v>
      </c>
      <c r="E21" s="103">
        <v>840.64256</v>
      </c>
      <c r="F21" s="104">
        <v>0</v>
      </c>
      <c r="G21" s="105"/>
      <c r="H21" s="104">
        <f t="shared" si="0"/>
        <v>100</v>
      </c>
    </row>
    <row r="22" spans="1:9">
      <c r="A22" s="101">
        <v>15</v>
      </c>
      <c r="B22" s="102" t="s">
        <v>36</v>
      </c>
      <c r="C22" s="104">
        <v>105.75163999999999</v>
      </c>
      <c r="D22" s="104">
        <v>450.75164000000001</v>
      </c>
      <c r="E22" s="103">
        <v>105.75163999999999</v>
      </c>
      <c r="F22" s="104">
        <v>345</v>
      </c>
      <c r="G22" s="105"/>
      <c r="H22" s="104">
        <f t="shared" si="0"/>
        <v>100</v>
      </c>
    </row>
    <row r="23" spans="1:9">
      <c r="A23" s="101">
        <v>16</v>
      </c>
      <c r="B23" s="102" t="s">
        <v>16</v>
      </c>
      <c r="C23" s="104">
        <v>319.31256000000002</v>
      </c>
      <c r="D23" s="104">
        <v>802.07921999999996</v>
      </c>
      <c r="E23" s="103">
        <v>319.31256000000002</v>
      </c>
      <c r="F23" s="104">
        <v>482.76666</v>
      </c>
      <c r="G23" s="105"/>
      <c r="H23" s="104">
        <f t="shared" si="0"/>
        <v>100.00000000000003</v>
      </c>
    </row>
    <row r="24" spans="1:9">
      <c r="A24" s="101">
        <v>17</v>
      </c>
      <c r="B24" s="102" t="s">
        <v>17</v>
      </c>
      <c r="C24" s="104">
        <v>1118.7379900000001</v>
      </c>
      <c r="D24" s="104">
        <v>1464.7379900000001</v>
      </c>
      <c r="E24" s="103">
        <v>1118.7379900000001</v>
      </c>
      <c r="F24" s="104">
        <v>346</v>
      </c>
      <c r="G24" s="104"/>
      <c r="H24" s="104">
        <f t="shared" si="0"/>
        <v>100</v>
      </c>
    </row>
    <row r="25" spans="1:9">
      <c r="A25" s="101">
        <v>18</v>
      </c>
      <c r="B25" s="102" t="s">
        <v>18</v>
      </c>
      <c r="C25" s="104">
        <v>2696.76865</v>
      </c>
      <c r="D25" s="104">
        <v>2696.76865</v>
      </c>
      <c r="E25" s="103">
        <v>2696.76865</v>
      </c>
      <c r="F25" s="104">
        <v>0</v>
      </c>
      <c r="G25" s="105"/>
      <c r="H25" s="104">
        <f t="shared" si="0"/>
        <v>100</v>
      </c>
    </row>
    <row r="26" spans="1:9">
      <c r="A26" s="101">
        <v>19</v>
      </c>
      <c r="B26" s="102" t="s">
        <v>19</v>
      </c>
      <c r="C26" s="104">
        <v>3690.5998100000002</v>
      </c>
      <c r="D26" s="104">
        <v>4520.0668299999998</v>
      </c>
      <c r="E26" s="103">
        <v>3690.5998100000002</v>
      </c>
      <c r="F26" s="104">
        <v>829.46702000000005</v>
      </c>
      <c r="G26" s="104"/>
      <c r="H26" s="104">
        <f t="shared" si="0"/>
        <v>100</v>
      </c>
    </row>
    <row r="27" spans="1:9">
      <c r="A27" s="101">
        <v>20</v>
      </c>
      <c r="B27" s="102" t="s">
        <v>20</v>
      </c>
      <c r="C27" s="104">
        <v>4868.0440799999997</v>
      </c>
      <c r="D27" s="104">
        <v>5742.6331900000005</v>
      </c>
      <c r="E27" s="103">
        <v>4868.0440799999997</v>
      </c>
      <c r="F27" s="104">
        <v>874.58911000000001</v>
      </c>
      <c r="G27" s="104"/>
      <c r="H27" s="104">
        <f t="shared" si="0"/>
        <v>99.999999999999986</v>
      </c>
    </row>
    <row r="28" spans="1:9">
      <c r="A28" s="173" t="s">
        <v>21</v>
      </c>
      <c r="B28" s="173"/>
      <c r="C28" s="107">
        <f>SUM(C8:C27)</f>
        <v>190598.82744999995</v>
      </c>
      <c r="D28" s="107">
        <f>SUM(D8:D27)</f>
        <v>225882.94162999993</v>
      </c>
      <c r="E28" s="107">
        <f>SUM(E8:E27)</f>
        <v>53117.072820000001</v>
      </c>
      <c r="F28" s="107">
        <f>SUM(F8:F27)</f>
        <v>19655.948560000001</v>
      </c>
      <c r="G28" s="107">
        <f>SUM(G8:G27)</f>
        <v>86572.507761000001</v>
      </c>
      <c r="H28" s="117">
        <f>(E28+F28+G28)/D28*100</f>
        <v>70.543409781695985</v>
      </c>
    </row>
    <row r="29" spans="1:9" ht="15">
      <c r="A29" s="172" t="s">
        <v>108</v>
      </c>
      <c r="B29" s="172"/>
      <c r="C29" s="172"/>
      <c r="D29" s="172"/>
      <c r="E29" s="172"/>
      <c r="F29" s="172"/>
      <c r="G29" s="172"/>
      <c r="H29" s="172"/>
      <c r="I29" s="118"/>
    </row>
    <row r="30" spans="1:9" ht="41.25" customHeight="1"/>
  </sheetData>
  <mergeCells count="11">
    <mergeCell ref="A6:A7"/>
    <mergeCell ref="G6:G7"/>
    <mergeCell ref="H6:H7"/>
    <mergeCell ref="A29:H29"/>
    <mergeCell ref="A28:B28"/>
    <mergeCell ref="A2:H3"/>
    <mergeCell ref="A4:H4"/>
    <mergeCell ref="A5:H5"/>
    <mergeCell ref="C6:D6"/>
    <mergeCell ref="E6:F6"/>
    <mergeCell ref="B6:B7"/>
  </mergeCells>
  <phoneticPr fontId="32" type="noConversion"/>
  <pageMargins left="0.19685039370078741" right="0.19685039370078741" top="0.39370078740157483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№ 1-закупки</vt:lpstr>
      <vt:lpstr>№ 2-закупки</vt:lpstr>
      <vt:lpstr>№ 1а-закупки</vt:lpstr>
      <vt:lpstr>СМП</vt:lpstr>
      <vt:lpstr>СМП!Область_печати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2019-01-14T08:13:09Z</cp:lastPrinted>
  <dcterms:created xsi:type="dcterms:W3CDTF">2006-09-16T00:00:00Z</dcterms:created>
  <dcterms:modified xsi:type="dcterms:W3CDTF">2019-01-14T08:13:15Z</dcterms:modified>
</cp:coreProperties>
</file>