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на 01.10.2019" sheetId="13" r:id="rId1"/>
  </sheets>
  <definedNames>
    <definedName name="_xlnm.Print_Area" localSheetId="0">'на 01.10.2019'!$A$1:$D$112</definedName>
  </definedNames>
  <calcPr calcId="152511"/>
</workbook>
</file>

<file path=xl/calcChain.xml><?xml version="1.0" encoding="utf-8"?>
<calcChain xmlns="http://schemas.openxmlformats.org/spreadsheetml/2006/main">
  <c r="C105" i="13" l="1"/>
  <c r="C104" i="13"/>
  <c r="D104" i="13" s="1"/>
  <c r="B104" i="13"/>
  <c r="D103" i="13"/>
  <c r="D102" i="13"/>
  <c r="C99" i="13"/>
  <c r="B99" i="13"/>
  <c r="B107" i="13" s="1"/>
  <c r="D97" i="13"/>
  <c r="D95" i="13"/>
  <c r="D94" i="13"/>
  <c r="D93" i="13"/>
  <c r="C92" i="13"/>
  <c r="B92" i="13"/>
  <c r="D92" i="13" s="1"/>
  <c r="D91" i="13"/>
  <c r="D90" i="13"/>
  <c r="D89" i="13"/>
  <c r="C88" i="13"/>
  <c r="B88" i="13"/>
  <c r="D88" i="13" s="1"/>
  <c r="D87" i="13"/>
  <c r="D86" i="13"/>
  <c r="D85" i="13"/>
  <c r="D84" i="13"/>
  <c r="C83" i="13"/>
  <c r="B83" i="13"/>
  <c r="D82" i="13"/>
  <c r="C81" i="13"/>
  <c r="D81" i="13" s="1"/>
  <c r="B81" i="13"/>
  <c r="D80" i="13"/>
  <c r="D79" i="13"/>
  <c r="D78" i="13"/>
  <c r="D77" i="13"/>
  <c r="D76" i="13"/>
  <c r="C75" i="13"/>
  <c r="B75" i="13"/>
  <c r="D75" i="13" s="1"/>
  <c r="D74" i="13"/>
  <c r="D73" i="13"/>
  <c r="C72" i="13"/>
  <c r="D72" i="13" s="1"/>
  <c r="B72" i="13"/>
  <c r="D71" i="13"/>
  <c r="D70" i="13"/>
  <c r="D69" i="13"/>
  <c r="D68" i="13"/>
  <c r="C67" i="13"/>
  <c r="B67" i="13"/>
  <c r="D66" i="13"/>
  <c r="D65" i="13"/>
  <c r="D64" i="13"/>
  <c r="D63" i="13"/>
  <c r="C62" i="13"/>
  <c r="B62" i="13"/>
  <c r="D61" i="13"/>
  <c r="D60" i="13"/>
  <c r="D59" i="13"/>
  <c r="C58" i="13"/>
  <c r="D58" i="13" s="1"/>
  <c r="B58" i="13"/>
  <c r="D57" i="13"/>
  <c r="D56" i="13"/>
  <c r="D55" i="13"/>
  <c r="D54" i="13"/>
  <c r="D53" i="13"/>
  <c r="D52" i="13"/>
  <c r="D51" i="13"/>
  <c r="C50" i="13"/>
  <c r="B50" i="13"/>
  <c r="D44" i="13"/>
  <c r="D43" i="13"/>
  <c r="D42" i="13"/>
  <c r="D41" i="13"/>
  <c r="C40" i="13"/>
  <c r="B40" i="13"/>
  <c r="D39" i="13"/>
  <c r="C37" i="13"/>
  <c r="D37" i="13" s="1"/>
  <c r="B37" i="13"/>
  <c r="D36" i="13"/>
  <c r="D35" i="13"/>
  <c r="D34" i="13"/>
  <c r="C33" i="13"/>
  <c r="D33" i="13" s="1"/>
  <c r="B33" i="13"/>
  <c r="D32" i="13"/>
  <c r="D31" i="13"/>
  <c r="D30" i="13"/>
  <c r="D29" i="13"/>
  <c r="D28" i="13"/>
  <c r="D27" i="13"/>
  <c r="D26" i="13"/>
  <c r="C25" i="13"/>
  <c r="D25" i="13" s="1"/>
  <c r="B25" i="13"/>
  <c r="B24" i="13"/>
  <c r="D22" i="13"/>
  <c r="D19" i="13"/>
  <c r="D18" i="13"/>
  <c r="D17" i="13"/>
  <c r="D16" i="13"/>
  <c r="D15" i="13"/>
  <c r="D14" i="13"/>
  <c r="C13" i="13"/>
  <c r="B13" i="13"/>
  <c r="D12" i="13"/>
  <c r="D11" i="13"/>
  <c r="D10" i="13"/>
  <c r="C9" i="13"/>
  <c r="B9" i="13"/>
  <c r="D9" i="13" s="1"/>
  <c r="D8" i="13"/>
  <c r="D7" i="13"/>
  <c r="C6" i="13"/>
  <c r="D6" i="13" s="1"/>
  <c r="B6" i="13"/>
  <c r="B5" i="13"/>
  <c r="B4" i="13" s="1"/>
  <c r="D83" i="13" l="1"/>
  <c r="D62" i="13"/>
  <c r="C96" i="13"/>
  <c r="B96" i="13"/>
  <c r="D40" i="13"/>
  <c r="D13" i="13"/>
  <c r="B48" i="13"/>
  <c r="D67" i="13"/>
  <c r="C107" i="13"/>
  <c r="D107" i="13" s="1"/>
  <c r="C5" i="13"/>
  <c r="C24" i="13"/>
  <c r="D24" i="13" s="1"/>
  <c r="D50" i="13"/>
  <c r="D96" i="13" l="1"/>
  <c r="B98" i="13"/>
  <c r="C48" i="13"/>
  <c r="D5" i="13"/>
  <c r="C4" i="13"/>
  <c r="D4" i="13" s="1"/>
  <c r="C98" i="13" l="1"/>
  <c r="D98" i="13" s="1"/>
  <c r="D48" i="13"/>
</calcChain>
</file>

<file path=xl/sharedStrings.xml><?xml version="1.0" encoding="utf-8"?>
<sst xmlns="http://schemas.openxmlformats.org/spreadsheetml/2006/main" count="112" uniqueCount="111">
  <si>
    <t>(рубли)</t>
  </si>
  <si>
    <t>Наименование показателя</t>
  </si>
  <si>
    <t>Утвержденный план</t>
  </si>
  <si>
    <t>Исполнено с начала года</t>
  </si>
  <si>
    <t xml:space="preserve">% исполнения 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</si>
  <si>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</si>
  <si>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</si>
  <si>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</si>
  <si>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</si>
  <si>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</si>
  <si>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</si>
  <si>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</si>
  <si>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</si>
  <si>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</si>
  <si>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</si>
  <si>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</si>
  <si>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</si>
  <si>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</si>
  <si>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</si>
  <si>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</si>
  <si>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Налог на добычу прочих полезных ископаемых</t>
  </si>
  <si>
    <t>Сбор за пользование объектами животного мира</t>
  </si>
  <si>
    <t>Сбор за пользование объектами водных биологических ресурсов</t>
  </si>
  <si>
    <t>Государственная пошлина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</si>
  <si>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</si>
  <si>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</si>
  <si>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</si>
  <si>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</si>
  <si>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</si>
  <si>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</si>
  <si>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</si>
  <si>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</si>
  <si>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</si>
  <si>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</si>
  <si>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</si>
  <si>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</si>
  <si>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</si>
  <si>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</si>
  <si>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</si>
  <si>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</si>
  <si>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</si>
  <si>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</si>
  <si>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 xml:space="preserve">Иные дотации </t>
  </si>
  <si>
    <t>Субсидии,субвенции и иные межбюджетные трансферты</t>
  </si>
  <si>
    <t>Прочие безвозмездные поступления в бюджеты ГО (инициативное бюджетирование)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</si>
  <si>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</si>
  <si>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</si>
  <si>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Перечисления из бюджетов городских округов для осуществления возврата излишне уплаченных или излишне взысканных сумм налогов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</si>
  <si>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</si>
  <si>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</si>
  <si>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</si>
  <si>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</si>
  <si>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</si>
  <si>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</si>
  <si>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</si>
  <si>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</si>
  <si>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</si>
  <si>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</si>
  <si>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</si>
  <si>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</si>
  <si>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 чрезвычайных ситуаций природного и технического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</si>
  <si>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</si>
  <si>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</si>
  <si>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</si>
  <si>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</si>
  <si>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</si>
  <si>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</si>
  <si>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</si>
  <si>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</si>
  <si>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</si>
  <si>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</si>
  <si>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</si>
  <si>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</si>
  <si>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</si>
  <si>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</si>
  <si>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</si>
  <si>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</si>
  <si>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</si>
  <si>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</si>
  <si>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</si>
  <si>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</si>
  <si>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</si>
  <si>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</si>
  <si>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</si>
  <si>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</si>
  <si>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</si>
  <si>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</si>
  <si>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</si>
  <si>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</si>
  <si>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</si>
  <si>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</si>
  <si>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</si>
  <si>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</si>
  <si>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</si>
  <si>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</si>
  <si>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</si>
  <si>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</si>
  <si>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</si>
  <si>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</t>
  </si>
  <si>
    <t>Погашение кредитов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</si>
  <si>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</si>
  <si>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</si>
  <si>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</si>
  <si>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Остатки на начало периода</t>
  </si>
  <si>
    <t>Остатки на конец периода</t>
  </si>
  <si>
    <t>ИСТОЧНИКИ ФИНАНСИРОВАНИЯ ДЕФИЦИТА БЮДЖЕТА - ВСЕГО</t>
  </si>
  <si>
    <t>администрации города Новочебоксарска</t>
  </si>
  <si>
    <t>Прочие межбюджетные трансферты общего характера</t>
  </si>
  <si>
    <t>Начальник финансового отдела</t>
  </si>
  <si>
    <t>Е.М. Запорожцева</t>
  </si>
  <si>
    <t xml:space="preserve"> Сводка об исполнении бюджета города Новочебоксарска на 1 октября 2019 года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</si>
</sst>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4" fontId="6" fillId="0" borderId="6" xfId="0" applyNumberFormat="1" applyFont="1" applyFill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164" fontId="6" fillId="0" borderId="8" xfId="2" applyNumberFormat="1" applyFont="1" applyBorder="1" applyAlignment="1">
      <alignment horizontal="right"/>
    </xf>
    <xf numFmtId="4" fontId="6" fillId="0" borderId="9" xfId="0" applyNumberFormat="1" applyFont="1" applyFill="1" applyBorder="1" applyAlignment="1">
      <alignment wrapText="1" shrinkToFit="1"/>
    </xf>
    <xf numFmtId="164" fontId="6" fillId="0" borderId="10" xfId="2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6" fillId="0" borderId="12" xfId="2" applyNumberFormat="1" applyFont="1" applyBorder="1" applyAlignment="1">
      <alignment horizontal="right"/>
    </xf>
    <xf numFmtId="4" fontId="4" fillId="0" borderId="11" xfId="1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4" fontId="6" fillId="0" borderId="11" xfId="1" applyNumberFormat="1" applyFont="1" applyFill="1" applyBorder="1" applyAlignment="1"/>
    <xf numFmtId="164" fontId="6" fillId="2" borderId="12" xfId="2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64" fontId="6" fillId="2" borderId="14" xfId="2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wrapText="1"/>
    </xf>
    <xf numFmtId="164" fontId="6" fillId="2" borderId="10" xfId="2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wrapText="1"/>
    </xf>
    <xf numFmtId="4" fontId="4" fillId="0" borderId="11" xfId="1" applyNumberFormat="1" applyFont="1" applyFill="1" applyBorder="1" applyAlignment="1">
      <alignment wrapText="1"/>
    </xf>
    <xf numFmtId="164" fontId="4" fillId="0" borderId="12" xfId="2" applyNumberFormat="1" applyFont="1" applyBorder="1" applyAlignment="1">
      <alignment horizontal="right"/>
    </xf>
    <xf numFmtId="4" fontId="6" fillId="0" borderId="11" xfId="1" applyNumberFormat="1" applyFont="1" applyFill="1" applyBorder="1" applyAlignment="1">
      <alignment wrapText="1"/>
    </xf>
    <xf numFmtId="164" fontId="4" fillId="0" borderId="16" xfId="2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164" fontId="6" fillId="0" borderId="4" xfId="2" applyNumberFormat="1" applyFont="1" applyBorder="1" applyAlignment="1">
      <alignment horizontal="right"/>
    </xf>
    <xf numFmtId="0" fontId="5" fillId="0" borderId="19" xfId="0" applyFont="1" applyBorder="1" applyAlignment="1">
      <alignment horizontal="center" wrapText="1"/>
    </xf>
    <xf numFmtId="0" fontId="5" fillId="3" borderId="22" xfId="0" applyFont="1" applyFill="1" applyBorder="1" applyAlignment="1">
      <alignment wrapText="1"/>
    </xf>
    <xf numFmtId="4" fontId="6" fillId="3" borderId="23" xfId="0" applyNumberFormat="1" applyFont="1" applyFill="1" applyBorder="1" applyAlignment="1">
      <alignment wrapText="1"/>
    </xf>
    <xf numFmtId="164" fontId="6" fillId="3" borderId="12" xfId="2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wrapText="1"/>
    </xf>
    <xf numFmtId="4" fontId="4" fillId="3" borderId="23" xfId="0" applyNumberFormat="1" applyFont="1" applyFill="1" applyBorder="1" applyAlignment="1">
      <alignment wrapText="1"/>
    </xf>
    <xf numFmtId="4" fontId="4" fillId="3" borderId="11" xfId="0" applyNumberFormat="1" applyFont="1" applyFill="1" applyBorder="1" applyAlignment="1">
      <alignment horizontal="right"/>
    </xf>
    <xf numFmtId="164" fontId="4" fillId="3" borderId="12" xfId="2" applyNumberFormat="1" applyFont="1" applyFill="1" applyBorder="1" applyAlignment="1">
      <alignment horizontal="right"/>
    </xf>
    <xf numFmtId="4" fontId="4" fillId="3" borderId="23" xfId="0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wrapText="1"/>
    </xf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4" fontId="6" fillId="3" borderId="11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wrapText="1"/>
    </xf>
    <xf numFmtId="4" fontId="4" fillId="3" borderId="25" xfId="0" applyNumberFormat="1" applyFont="1" applyFill="1" applyBorder="1" applyAlignment="1">
      <alignment wrapText="1"/>
    </xf>
    <xf numFmtId="4" fontId="4" fillId="3" borderId="13" xfId="0" applyNumberFormat="1" applyFont="1" applyFill="1" applyBorder="1" applyAlignment="1">
      <alignment horizontal="right"/>
    </xf>
    <xf numFmtId="0" fontId="5" fillId="3" borderId="26" xfId="0" applyFont="1" applyFill="1" applyBorder="1" applyAlignment="1">
      <alignment wrapText="1"/>
    </xf>
    <xf numFmtId="4" fontId="6" fillId="3" borderId="27" xfId="0" applyNumberFormat="1" applyFont="1" applyFill="1" applyBorder="1" applyAlignment="1">
      <alignment wrapText="1"/>
    </xf>
    <xf numFmtId="4" fontId="6" fillId="3" borderId="28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wrapText="1"/>
    </xf>
    <xf numFmtId="4" fontId="6" fillId="3" borderId="2" xfId="0" applyNumberFormat="1" applyFont="1" applyFill="1" applyBorder="1" applyAlignment="1">
      <alignment wrapText="1"/>
    </xf>
    <xf numFmtId="164" fontId="6" fillId="3" borderId="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wrapText="1"/>
    </xf>
    <xf numFmtId="4" fontId="4" fillId="3" borderId="29" xfId="0" applyNumberFormat="1" applyFont="1" applyFill="1" applyBorder="1" applyAlignment="1">
      <alignment wrapText="1"/>
    </xf>
    <xf numFmtId="4" fontId="4" fillId="3" borderId="17" xfId="0" applyNumberFormat="1" applyFont="1" applyFill="1" applyBorder="1" applyAlignment="1">
      <alignment horizontal="right"/>
    </xf>
    <xf numFmtId="164" fontId="6" fillId="3" borderId="18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6" fillId="0" borderId="30" xfId="0" applyNumberFormat="1" applyFont="1" applyFill="1" applyBorder="1" applyAlignment="1">
      <alignment wrapText="1" shrinkToFit="1"/>
    </xf>
    <xf numFmtId="4" fontId="6" fillId="0" borderId="23" xfId="0" applyNumberFormat="1" applyFont="1" applyFill="1" applyBorder="1" applyAlignment="1">
      <alignment wrapText="1" shrinkToFit="1"/>
    </xf>
    <xf numFmtId="4" fontId="6" fillId="0" borderId="23" xfId="1" applyNumberFormat="1" applyFont="1" applyFill="1" applyBorder="1" applyAlignment="1"/>
    <xf numFmtId="4" fontId="6" fillId="0" borderId="30" xfId="0" applyNumberFormat="1" applyFont="1" applyFill="1" applyBorder="1" applyAlignment="1">
      <alignment wrapText="1"/>
    </xf>
    <xf numFmtId="4" fontId="6" fillId="0" borderId="23" xfId="0" applyNumberFormat="1" applyFont="1" applyFill="1" applyBorder="1" applyAlignment="1">
      <alignment wrapText="1"/>
    </xf>
    <xf numFmtId="4" fontId="4" fillId="0" borderId="23" xfId="1" applyNumberFormat="1" applyFont="1" applyFill="1" applyBorder="1" applyAlignment="1">
      <alignment wrapText="1"/>
    </xf>
    <xf numFmtId="4" fontId="6" fillId="0" borderId="23" xfId="1" applyNumberFormat="1" applyFont="1" applyFill="1" applyBorder="1" applyAlignment="1">
      <alignment wrapText="1"/>
    </xf>
    <xf numFmtId="4" fontId="6" fillId="0" borderId="2" xfId="0" applyNumberFormat="1" applyFont="1" applyFill="1" applyBorder="1" applyAlignment="1">
      <alignment wrapText="1"/>
    </xf>
    <xf numFmtId="0" fontId="5" fillId="0" borderId="31" xfId="0" applyFont="1" applyBorder="1" applyAlignment="1">
      <alignment horizontal="center" wrapText="1" shrinkToFit="1"/>
    </xf>
    <xf numFmtId="0" fontId="5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3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5" fillId="0" borderId="31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4" fontId="6" fillId="0" borderId="13" xfId="0" applyNumberFormat="1" applyFont="1" applyFill="1" applyBorder="1" applyAlignment="1">
      <alignment wrapText="1"/>
    </xf>
    <xf numFmtId="4" fontId="4" fillId="0" borderId="25" xfId="1" applyNumberFormat="1" applyFont="1" applyFill="1" applyBorder="1" applyAlignment="1"/>
    <xf numFmtId="4" fontId="4" fillId="0" borderId="13" xfId="1" applyNumberFormat="1" applyFont="1" applyFill="1" applyBorder="1" applyAlignment="1"/>
    <xf numFmtId="164" fontId="4" fillId="2" borderId="14" xfId="2" applyNumberFormat="1" applyFont="1" applyFill="1" applyBorder="1" applyAlignment="1">
      <alignment horizontal="right"/>
    </xf>
    <xf numFmtId="0" fontId="3" fillId="0" borderId="26" xfId="0" applyFont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horizontal="right"/>
    </xf>
    <xf numFmtId="164" fontId="4" fillId="0" borderId="32" xfId="2" applyNumberFormat="1" applyFont="1" applyBorder="1" applyAlignment="1">
      <alignment horizontal="right"/>
    </xf>
    <xf numFmtId="0" fontId="3" fillId="0" borderId="35" xfId="0" applyFont="1" applyBorder="1" applyAlignment="1">
      <alignment wrapText="1"/>
    </xf>
    <xf numFmtId="4" fontId="0" fillId="0" borderId="0" xfId="0" applyNumberFormat="1"/>
    <xf numFmtId="0" fontId="5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wrapText="1"/>
    </xf>
    <xf numFmtId="4" fontId="4" fillId="0" borderId="38" xfId="0" applyNumberFormat="1" applyFont="1" applyFill="1" applyBorder="1" applyAlignment="1">
      <alignment horizontal="right"/>
    </xf>
    <xf numFmtId="164" fontId="4" fillId="0" borderId="39" xfId="2" applyNumberFormat="1" applyFont="1" applyBorder="1" applyAlignment="1">
      <alignment horizontal="right"/>
    </xf>
    <xf numFmtId="4" fontId="6" fillId="0" borderId="33" xfId="0" applyNumberFormat="1" applyFont="1" applyFill="1" applyBorder="1" applyAlignment="1">
      <alignment wrapText="1"/>
    </xf>
    <xf numFmtId="4" fontId="4" fillId="0" borderId="34" xfId="1" applyNumberFormat="1" applyFont="1" applyFill="1" applyBorder="1" applyAlignment="1">
      <alignment wrapText="1"/>
    </xf>
    <xf numFmtId="4" fontId="4" fillId="0" borderId="35" xfId="1" applyNumberFormat="1" applyFont="1" applyFill="1" applyBorder="1" applyAlignment="1"/>
    <xf numFmtId="4" fontId="4" fillId="0" borderId="15" xfId="1" applyNumberFormat="1" applyFont="1" applyFill="1" applyBorder="1" applyAlignment="1"/>
    <xf numFmtId="0" fontId="4" fillId="0" borderId="0" xfId="0" applyFont="1" applyBorder="1" applyAlignment="1">
      <alignment horizontal="right"/>
    </xf>
    <xf numFmtId="164" fontId="0" fillId="0" borderId="0" xfId="0" applyNumberFormat="1"/>
    <xf numFmtId="0" fontId="2" fillId="0" borderId="0" xfId="0" applyFont="1" applyBorder="1" applyAlignment="1">
      <alignment horizontal="center" wrapText="1"/>
    </xf>
    <xf numFmtId="4" fontId="6" fillId="0" borderId="20" xfId="0" applyNumberFormat="1" applyFont="1" applyBorder="1" applyAlignment="1">
      <alignment wrapText="1"/>
    </xf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zoomScaleNormal="100" workbookViewId="0">
      <selection activeCell="K14" sqref="K14"/>
    </sheetView>
  </sheetViews>
  <sheetFormatPr defaultRowHeight="15" x14ac:dyDescent="0.25"/>
  <cols>
    <col min="1" max="1" width="65.85546875" customWidth="1"/>
    <col min="2" max="3" width="19.5703125" customWidth="1"/>
    <col min="4" max="4" width="12.140625" customWidth="1"/>
    <col min="7" max="7" width="16.5703125" customWidth="1"/>
  </cols>
  <sheetData>
    <row r="1" spans="1:4" ht="32.25" customHeight="1" x14ac:dyDescent="0.3">
      <c r="A1" s="102" t="s">
        <v>110</v>
      </c>
      <c r="B1" s="102"/>
      <c r="C1" s="102"/>
      <c r="D1" s="102"/>
    </row>
    <row r="2" spans="1:4" ht="16.5" thickBot="1" x14ac:dyDescent="0.3">
      <c r="A2" s="1"/>
      <c r="B2" s="2"/>
      <c r="C2" s="3"/>
      <c r="D2" s="100" t="s">
        <v>0</v>
      </c>
    </row>
    <row r="3" spans="1:4" ht="30.75" thickBot="1" x14ac:dyDescent="0.3">
      <c r="A3" s="4" t="s">
        <v>1</v>
      </c>
      <c r="B3" s="5" t="s">
        <v>2</v>
      </c>
      <c r="C3" s="6" t="s">
        <v>3</v>
      </c>
      <c r="D3" s="7" t="s">
        <v>4</v>
      </c>
    </row>
    <row r="4" spans="1:4" ht="30.75" customHeight="1" thickBot="1" x14ac:dyDescent="0.3">
      <c r="A4" s="8" t="s">
        <v>5</v>
      </c>
      <c r="B4" s="9">
        <f>B5+B24</f>
        <v>630066732.05999994</v>
      </c>
      <c r="C4" s="10">
        <f>C5+C24</f>
        <v>401923275.60000002</v>
      </c>
      <c r="D4" s="11">
        <f t="shared" ref="D4:D48" si="0">C4/B4*100</f>
        <v>63.790588385124536</v>
      </c>
    </row>
    <row r="5" spans="1:4" ht="29.25" customHeight="1" x14ac:dyDescent="0.25">
      <c r="A5" s="73" t="s">
        <v>6</v>
      </c>
      <c r="B5" s="65">
        <f>B6+B8+B9+B13+B17+B22+B23</f>
        <v>457495000</v>
      </c>
      <c r="C5" s="12">
        <f>C6+C8+C9+C13+C17+C22+C23</f>
        <v>294198539.22000003</v>
      </c>
      <c r="D5" s="13">
        <f t="shared" si="0"/>
        <v>64.306394434911866</v>
      </c>
    </row>
    <row r="6" spans="1:4" ht="21.75" customHeight="1" x14ac:dyDescent="0.25">
      <c r="A6" s="74" t="s">
        <v>7</v>
      </c>
      <c r="B6" s="66">
        <f>B7</f>
        <v>260600000</v>
      </c>
      <c r="C6" s="14">
        <f>C7</f>
        <v>166183590.96000001</v>
      </c>
      <c r="D6" s="15">
        <f t="shared" si="0"/>
        <v>63.769605126630857</v>
      </c>
    </row>
    <row r="7" spans="1:4" ht="21" customHeight="1" x14ac:dyDescent="0.25">
      <c r="A7" s="75" t="s">
        <v>8</v>
      </c>
      <c r="B7" s="16">
        <v>260600000</v>
      </c>
      <c r="C7" s="16">
        <v>166183590.96000001</v>
      </c>
      <c r="D7" s="17">
        <f t="shared" si="0"/>
        <v>63.769605126630857</v>
      </c>
    </row>
    <row r="8" spans="1:4" ht="22.5" customHeight="1" x14ac:dyDescent="0.25">
      <c r="A8" s="74" t="s">
        <v>9</v>
      </c>
      <c r="B8" s="18">
        <v>4250000</v>
      </c>
      <c r="C8" s="18">
        <v>3443687.24</v>
      </c>
      <c r="D8" s="19">
        <f t="shared" si="0"/>
        <v>81.02793505882353</v>
      </c>
    </row>
    <row r="9" spans="1:4" ht="24" customHeight="1" x14ac:dyDescent="0.25">
      <c r="A9" s="74" t="s">
        <v>10</v>
      </c>
      <c r="B9" s="18">
        <f>B10+B11+B12</f>
        <v>53273000</v>
      </c>
      <c r="C9" s="18">
        <f>C10+C11+C12</f>
        <v>37093485.350000001</v>
      </c>
      <c r="D9" s="19">
        <f t="shared" si="0"/>
        <v>69.629052897340117</v>
      </c>
    </row>
    <row r="10" spans="1:4" ht="23.25" customHeight="1" x14ac:dyDescent="0.25">
      <c r="A10" s="75" t="s">
        <v>11</v>
      </c>
      <c r="B10" s="16">
        <v>50473000</v>
      </c>
      <c r="C10" s="16">
        <v>35884661.079999998</v>
      </c>
      <c r="D10" s="17">
        <f t="shared" si="0"/>
        <v>71.096746934004315</v>
      </c>
    </row>
    <row r="11" spans="1:4" ht="20.25" customHeight="1" x14ac:dyDescent="0.25">
      <c r="A11" s="75" t="s">
        <v>12</v>
      </c>
      <c r="B11" s="16">
        <v>800000</v>
      </c>
      <c r="C11" s="16">
        <v>253567</v>
      </c>
      <c r="D11" s="17">
        <f t="shared" si="0"/>
        <v>31.695875000000001</v>
      </c>
    </row>
    <row r="12" spans="1:4" ht="30" x14ac:dyDescent="0.25">
      <c r="A12" s="75" t="s">
        <v>13</v>
      </c>
      <c r="B12" s="16">
        <v>2000000</v>
      </c>
      <c r="C12" s="16">
        <v>955257.27</v>
      </c>
      <c r="D12" s="17">
        <f t="shared" si="0"/>
        <v>47.762863500000002</v>
      </c>
    </row>
    <row r="13" spans="1:4" ht="21.75" customHeight="1" x14ac:dyDescent="0.25">
      <c r="A13" s="74" t="s">
        <v>14</v>
      </c>
      <c r="B13" s="18">
        <f>B14+B15+B16</f>
        <v>120842000</v>
      </c>
      <c r="C13" s="18">
        <f>C14+C15+C16</f>
        <v>72873059.730000004</v>
      </c>
      <c r="D13" s="19">
        <f t="shared" si="0"/>
        <v>60.304413804802969</v>
      </c>
    </row>
    <row r="14" spans="1:4" ht="19.5" customHeight="1" x14ac:dyDescent="0.25">
      <c r="A14" s="75" t="s">
        <v>15</v>
      </c>
      <c r="B14" s="16">
        <v>25642000</v>
      </c>
      <c r="C14" s="16">
        <v>9088678.4499999993</v>
      </c>
      <c r="D14" s="17">
        <f t="shared" si="0"/>
        <v>35.444499064035561</v>
      </c>
    </row>
    <row r="15" spans="1:4" ht="19.5" customHeight="1" x14ac:dyDescent="0.25">
      <c r="A15" s="75" t="s">
        <v>16</v>
      </c>
      <c r="B15" s="16">
        <v>8500000</v>
      </c>
      <c r="C15" s="16">
        <v>4262914.25</v>
      </c>
      <c r="D15" s="17">
        <f t="shared" si="0"/>
        <v>50.151932352941174</v>
      </c>
    </row>
    <row r="16" spans="1:4" ht="21.75" customHeight="1" x14ac:dyDescent="0.25">
      <c r="A16" s="76" t="s">
        <v>17</v>
      </c>
      <c r="B16" s="16">
        <v>86700000</v>
      </c>
      <c r="C16" s="16">
        <v>59521467.030000001</v>
      </c>
      <c r="D16" s="17">
        <f t="shared" si="0"/>
        <v>68.652211107266439</v>
      </c>
    </row>
    <row r="17" spans="1:4" ht="33" customHeight="1" x14ac:dyDescent="0.25">
      <c r="A17" s="77" t="s">
        <v>18</v>
      </c>
      <c r="B17" s="18">
        <v>30000</v>
      </c>
      <c r="C17" s="18">
        <v>4119.6000000000004</v>
      </c>
      <c r="D17" s="19">
        <f t="shared" si="0"/>
        <v>13.732000000000003</v>
      </c>
    </row>
    <row r="18" spans="1:4" ht="17.25" hidden="1" customHeight="1" x14ac:dyDescent="0.25">
      <c r="A18" s="76" t="s">
        <v>19</v>
      </c>
      <c r="B18" s="18">
        <v>1496000</v>
      </c>
      <c r="C18" s="18">
        <v>26.67</v>
      </c>
      <c r="D18" s="17">
        <f t="shared" si="0"/>
        <v>1.7827540106951872E-3</v>
      </c>
    </row>
    <row r="19" spans="1:4" ht="16.5" hidden="1" customHeight="1" x14ac:dyDescent="0.25">
      <c r="A19" s="76" t="s">
        <v>20</v>
      </c>
      <c r="B19" s="18">
        <v>4000</v>
      </c>
      <c r="C19" s="18">
        <v>288</v>
      </c>
      <c r="D19" s="17">
        <f t="shared" si="0"/>
        <v>7.1999999999999993</v>
      </c>
    </row>
    <row r="20" spans="1:4" ht="18" hidden="1" customHeight="1" x14ac:dyDescent="0.25">
      <c r="A20" s="76" t="s">
        <v>21</v>
      </c>
      <c r="B20" s="18"/>
      <c r="C20" s="18"/>
      <c r="D20" s="17"/>
    </row>
    <row r="21" spans="1:4" ht="18" hidden="1" customHeight="1" x14ac:dyDescent="0.25">
      <c r="A21" s="76" t="s">
        <v>22</v>
      </c>
      <c r="B21" s="18">
        <v>17443600</v>
      </c>
      <c r="C21" s="18">
        <v>865512.28</v>
      </c>
      <c r="D21" s="17"/>
    </row>
    <row r="22" spans="1:4" ht="21.75" customHeight="1" x14ac:dyDescent="0.25">
      <c r="A22" s="77" t="s">
        <v>23</v>
      </c>
      <c r="B22" s="18">
        <v>18500000</v>
      </c>
      <c r="C22" s="18">
        <v>14600596.34</v>
      </c>
      <c r="D22" s="19">
        <f t="shared" si="0"/>
        <v>78.922142378378382</v>
      </c>
    </row>
    <row r="23" spans="1:4" ht="1.5" customHeight="1" thickBot="1" x14ac:dyDescent="0.3">
      <c r="A23" s="78" t="s">
        <v>24</v>
      </c>
      <c r="B23" s="82">
        <v>0</v>
      </c>
      <c r="C23" s="20">
        <v>0</v>
      </c>
      <c r="D23" s="21"/>
    </row>
    <row r="24" spans="1:4" ht="30" customHeight="1" x14ac:dyDescent="0.25">
      <c r="A24" s="79" t="s">
        <v>25</v>
      </c>
      <c r="B24" s="68">
        <f>B25+B31+B32+B33+B36+B37</f>
        <v>172571732.06</v>
      </c>
      <c r="C24" s="22">
        <f>C25+C31+C32+C33+C36+C37</f>
        <v>107724736.38</v>
      </c>
      <c r="D24" s="23">
        <f t="shared" si="0"/>
        <v>62.423164613394555</v>
      </c>
    </row>
    <row r="25" spans="1:4" ht="33.75" customHeight="1" x14ac:dyDescent="0.25">
      <c r="A25" s="77" t="s">
        <v>26</v>
      </c>
      <c r="B25" s="69">
        <f>B26+B27+B28+B29+B30</f>
        <v>101131500</v>
      </c>
      <c r="C25" s="24">
        <f>C26+C27+C28+C29+C30</f>
        <v>61660545.509999998</v>
      </c>
      <c r="D25" s="19">
        <f t="shared" si="0"/>
        <v>60.970662464217376</v>
      </c>
    </row>
    <row r="26" spans="1:4" ht="50.25" customHeight="1" x14ac:dyDescent="0.25">
      <c r="A26" s="76" t="s">
        <v>27</v>
      </c>
      <c r="B26" s="70">
        <v>3939000</v>
      </c>
      <c r="C26" s="25">
        <v>3938917.74</v>
      </c>
      <c r="D26" s="17">
        <f t="shared" si="0"/>
        <v>99.997911652703735</v>
      </c>
    </row>
    <row r="27" spans="1:4" ht="23.25" customHeight="1" x14ac:dyDescent="0.25">
      <c r="A27" s="76" t="s">
        <v>28</v>
      </c>
      <c r="B27" s="70">
        <v>81900000</v>
      </c>
      <c r="C27" s="25">
        <v>44287057.119999997</v>
      </c>
      <c r="D27" s="17">
        <f t="shared" si="0"/>
        <v>54.074550818070811</v>
      </c>
    </row>
    <row r="28" spans="1:4" ht="20.25" customHeight="1" x14ac:dyDescent="0.25">
      <c r="A28" s="76" t="s">
        <v>29</v>
      </c>
      <c r="B28" s="70">
        <v>3500000</v>
      </c>
      <c r="C28" s="25">
        <v>2699985.29</v>
      </c>
      <c r="D28" s="17">
        <f t="shared" si="0"/>
        <v>77.142436857142854</v>
      </c>
    </row>
    <row r="29" spans="1:4" ht="37.5" customHeight="1" x14ac:dyDescent="0.25">
      <c r="A29" s="76" t="s">
        <v>30</v>
      </c>
      <c r="B29" s="70">
        <v>592500</v>
      </c>
      <c r="C29" s="25">
        <v>592569</v>
      </c>
      <c r="D29" s="17">
        <f t="shared" si="0"/>
        <v>100.01164556962026</v>
      </c>
    </row>
    <row r="30" spans="1:4" ht="30" x14ac:dyDescent="0.25">
      <c r="A30" s="76" t="s">
        <v>31</v>
      </c>
      <c r="B30" s="70">
        <v>11200000</v>
      </c>
      <c r="C30" s="25">
        <v>10142016.359999999</v>
      </c>
      <c r="D30" s="26">
        <f t="shared" si="0"/>
        <v>90.553717499999991</v>
      </c>
    </row>
    <row r="31" spans="1:4" ht="22.5" customHeight="1" x14ac:dyDescent="0.25">
      <c r="A31" s="77" t="s">
        <v>32</v>
      </c>
      <c r="B31" s="67">
        <v>7000000</v>
      </c>
      <c r="C31" s="18">
        <v>3966813.77</v>
      </c>
      <c r="D31" s="19">
        <f t="shared" si="0"/>
        <v>56.668768142857139</v>
      </c>
    </row>
    <row r="32" spans="1:4" ht="30.75" customHeight="1" x14ac:dyDescent="0.25">
      <c r="A32" s="77" t="s">
        <v>33</v>
      </c>
      <c r="B32" s="71">
        <v>800000</v>
      </c>
      <c r="C32" s="27">
        <v>419200.49</v>
      </c>
      <c r="D32" s="19">
        <f t="shared" si="0"/>
        <v>52.400061249999993</v>
      </c>
    </row>
    <row r="33" spans="1:4" ht="15.75" x14ac:dyDescent="0.25">
      <c r="A33" s="77" t="s">
        <v>34</v>
      </c>
      <c r="B33" s="71">
        <f>B34+B35</f>
        <v>22100000</v>
      </c>
      <c r="C33" s="27">
        <f>C34+C35</f>
        <v>18412106.329999998</v>
      </c>
      <c r="D33" s="19">
        <f t="shared" si="0"/>
        <v>83.312698325791843</v>
      </c>
    </row>
    <row r="34" spans="1:4" ht="21.75" customHeight="1" x14ac:dyDescent="0.25">
      <c r="A34" s="76" t="s">
        <v>35</v>
      </c>
      <c r="B34" s="70">
        <v>21000000</v>
      </c>
      <c r="C34" s="25">
        <v>12558356.199999999</v>
      </c>
      <c r="D34" s="17">
        <f t="shared" si="0"/>
        <v>59.801696190476186</v>
      </c>
    </row>
    <row r="35" spans="1:4" ht="18.75" customHeight="1" x14ac:dyDescent="0.25">
      <c r="A35" s="76" t="s">
        <v>36</v>
      </c>
      <c r="B35" s="70">
        <v>1100000</v>
      </c>
      <c r="C35" s="25">
        <v>5853750.1299999999</v>
      </c>
      <c r="D35" s="17">
        <f t="shared" si="0"/>
        <v>532.15910272727274</v>
      </c>
    </row>
    <row r="36" spans="1:4" ht="21.75" customHeight="1" x14ac:dyDescent="0.25">
      <c r="A36" s="77" t="s">
        <v>37</v>
      </c>
      <c r="B36" s="71">
        <v>15500000</v>
      </c>
      <c r="C36" s="27">
        <v>18214874.280000001</v>
      </c>
      <c r="D36" s="19">
        <f t="shared" si="0"/>
        <v>117.51531793548389</v>
      </c>
    </row>
    <row r="37" spans="1:4" ht="21.75" customHeight="1" x14ac:dyDescent="0.25">
      <c r="A37" s="77" t="s">
        <v>38</v>
      </c>
      <c r="B37" s="71">
        <f>B38+B39</f>
        <v>26040232.059999999</v>
      </c>
      <c r="C37" s="27">
        <f>C38+C39</f>
        <v>5051196</v>
      </c>
      <c r="D37" s="19">
        <f t="shared" si="0"/>
        <v>19.397661235742461</v>
      </c>
    </row>
    <row r="38" spans="1:4" ht="21" customHeight="1" x14ac:dyDescent="0.25">
      <c r="A38" s="76" t="s">
        <v>39</v>
      </c>
      <c r="B38" s="70">
        <v>0</v>
      </c>
      <c r="C38" s="25">
        <v>92986.79</v>
      </c>
      <c r="D38" s="17"/>
    </row>
    <row r="39" spans="1:4" ht="21.75" customHeight="1" thickBot="1" x14ac:dyDescent="0.3">
      <c r="A39" s="80" t="s">
        <v>38</v>
      </c>
      <c r="B39" s="83">
        <v>26040232.059999999</v>
      </c>
      <c r="C39" s="84">
        <v>4958209.21</v>
      </c>
      <c r="D39" s="85">
        <f t="shared" si="0"/>
        <v>19.040572290506695</v>
      </c>
    </row>
    <row r="40" spans="1:4" ht="30" customHeight="1" x14ac:dyDescent="0.25">
      <c r="A40" s="92" t="s">
        <v>40</v>
      </c>
      <c r="B40" s="96">
        <f>B41+B42+B43+B44+B45</f>
        <v>1457593154.4200001</v>
      </c>
      <c r="C40" s="22">
        <f>C41+C42+C43+C44+C45+C46</f>
        <v>989493780.50999999</v>
      </c>
      <c r="D40" s="13">
        <f t="shared" si="0"/>
        <v>67.885457441225128</v>
      </c>
    </row>
    <row r="41" spans="1:4" ht="31.5" customHeight="1" x14ac:dyDescent="0.25">
      <c r="A41" s="93" t="s">
        <v>41</v>
      </c>
      <c r="B41" s="97">
        <v>65365500</v>
      </c>
      <c r="C41" s="25">
        <v>50057200</v>
      </c>
      <c r="D41" s="26">
        <f t="shared" si="0"/>
        <v>76.580459110692942</v>
      </c>
    </row>
    <row r="42" spans="1:4" ht="15.75" x14ac:dyDescent="0.25">
      <c r="A42" s="93" t="s">
        <v>42</v>
      </c>
      <c r="B42" s="97">
        <v>19707800</v>
      </c>
      <c r="C42" s="25">
        <v>13138800</v>
      </c>
      <c r="D42" s="26">
        <f t="shared" si="0"/>
        <v>66.668019768822489</v>
      </c>
    </row>
    <row r="43" spans="1:4" ht="18.75" customHeight="1" x14ac:dyDescent="0.25">
      <c r="A43" s="93" t="s">
        <v>43</v>
      </c>
      <c r="B43" s="97">
        <v>1424837427.2</v>
      </c>
      <c r="C43" s="25">
        <v>978548341.89999998</v>
      </c>
      <c r="D43" s="26">
        <f t="shared" si="0"/>
        <v>68.677894278997215</v>
      </c>
    </row>
    <row r="44" spans="1:4" ht="33.75" customHeight="1" x14ac:dyDescent="0.25">
      <c r="A44" s="93" t="s">
        <v>44</v>
      </c>
      <c r="B44" s="97">
        <v>471150</v>
      </c>
      <c r="C44" s="25">
        <v>514500</v>
      </c>
      <c r="D44" s="26">
        <f t="shared" si="0"/>
        <v>109.20089143584846</v>
      </c>
    </row>
    <row r="45" spans="1:4" ht="47.25" customHeight="1" thickBot="1" x14ac:dyDescent="0.3">
      <c r="A45" s="93" t="s">
        <v>45</v>
      </c>
      <c r="B45" s="98">
        <v>-52788722.780000001</v>
      </c>
      <c r="C45" s="99">
        <v>-52765061.390000001</v>
      </c>
      <c r="D45" s="28"/>
    </row>
    <row r="46" spans="1:4" ht="19.5" hidden="1" customHeight="1" thickBot="1" x14ac:dyDescent="0.3">
      <c r="A46" s="90" t="s">
        <v>46</v>
      </c>
      <c r="B46" s="94">
        <v>0</v>
      </c>
      <c r="C46" s="94">
        <v>0</v>
      </c>
      <c r="D46" s="95"/>
    </row>
    <row r="47" spans="1:4" ht="50.25" hidden="1" customHeight="1" thickBot="1" x14ac:dyDescent="0.3">
      <c r="A47" s="86" t="s">
        <v>47</v>
      </c>
      <c r="B47" s="87"/>
      <c r="C47" s="88"/>
      <c r="D47" s="89"/>
    </row>
    <row r="48" spans="1:4" ht="35.25" customHeight="1" thickBot="1" x14ac:dyDescent="0.3">
      <c r="A48" s="81" t="s">
        <v>48</v>
      </c>
      <c r="B48" s="72">
        <f>B5+B24+B40</f>
        <v>2087659886.48</v>
      </c>
      <c r="C48" s="29">
        <f>C5+C24+C40</f>
        <v>1391417056.1100001</v>
      </c>
      <c r="D48" s="30">
        <f t="shared" si="0"/>
        <v>66.6496044265173</v>
      </c>
    </row>
    <row r="49" spans="1:4" ht="26.25" customHeight="1" x14ac:dyDescent="0.25">
      <c r="A49" s="31" t="s">
        <v>49</v>
      </c>
      <c r="B49" s="103"/>
      <c r="C49" s="104"/>
      <c r="D49" s="105"/>
    </row>
    <row r="50" spans="1:4" ht="15.75" x14ac:dyDescent="0.25">
      <c r="A50" s="32" t="s">
        <v>50</v>
      </c>
      <c r="B50" s="33">
        <f>B51+B52+B53+B54+B55+B56+B57</f>
        <v>109297702.8</v>
      </c>
      <c r="C50" s="33">
        <f>C51+C52+C53+C54+C55+C56+C57</f>
        <v>77404158.469999999</v>
      </c>
      <c r="D50" s="34">
        <f t="shared" ref="D50:D107" si="1">C50/B50*100</f>
        <v>70.819565724669559</v>
      </c>
    </row>
    <row r="51" spans="1:4" ht="49.5" customHeight="1" x14ac:dyDescent="0.25">
      <c r="A51" s="35" t="s">
        <v>51</v>
      </c>
      <c r="B51" s="36">
        <v>7325000</v>
      </c>
      <c r="C51" s="37">
        <v>3739065.71</v>
      </c>
      <c r="D51" s="38">
        <f t="shared" si="1"/>
        <v>51.045265665529001</v>
      </c>
    </row>
    <row r="52" spans="1:4" ht="46.5" customHeight="1" x14ac:dyDescent="0.25">
      <c r="A52" s="35" t="s">
        <v>52</v>
      </c>
      <c r="B52" s="36">
        <v>46130200</v>
      </c>
      <c r="C52" s="37">
        <v>32161860.59</v>
      </c>
      <c r="D52" s="38">
        <f t="shared" si="1"/>
        <v>69.719751030778099</v>
      </c>
    </row>
    <row r="53" spans="1:4" ht="15.75" x14ac:dyDescent="0.25">
      <c r="A53" s="35" t="s">
        <v>53</v>
      </c>
      <c r="B53" s="36">
        <v>30700</v>
      </c>
      <c r="C53" s="37">
        <v>0</v>
      </c>
      <c r="D53" s="38">
        <f t="shared" si="1"/>
        <v>0</v>
      </c>
    </row>
    <row r="54" spans="1:4" ht="30" customHeight="1" x14ac:dyDescent="0.25">
      <c r="A54" s="35" t="s">
        <v>54</v>
      </c>
      <c r="B54" s="36">
        <v>9452200</v>
      </c>
      <c r="C54" s="37">
        <v>5606549.3300000001</v>
      </c>
      <c r="D54" s="38">
        <f t="shared" si="1"/>
        <v>59.314755612450007</v>
      </c>
    </row>
    <row r="55" spans="1:4" ht="22.5" hidden="1" customHeight="1" x14ac:dyDescent="0.25">
      <c r="A55" s="35" t="s">
        <v>55</v>
      </c>
      <c r="B55" s="36"/>
      <c r="C55" s="37"/>
      <c r="D55" s="38" t="e">
        <f t="shared" si="1"/>
        <v>#DIV/0!</v>
      </c>
    </row>
    <row r="56" spans="1:4" ht="15.75" x14ac:dyDescent="0.25">
      <c r="A56" s="35" t="s">
        <v>56</v>
      </c>
      <c r="B56" s="36">
        <v>1500000</v>
      </c>
      <c r="C56" s="37">
        <v>0</v>
      </c>
      <c r="D56" s="38">
        <f t="shared" si="1"/>
        <v>0</v>
      </c>
    </row>
    <row r="57" spans="1:4" ht="15.75" x14ac:dyDescent="0.25">
      <c r="A57" s="35" t="s">
        <v>57</v>
      </c>
      <c r="B57" s="36">
        <v>44859602.799999997</v>
      </c>
      <c r="C57" s="37">
        <v>35896682.840000004</v>
      </c>
      <c r="D57" s="38">
        <f t="shared" si="1"/>
        <v>80.020063931551363</v>
      </c>
    </row>
    <row r="58" spans="1:4" ht="29.25" x14ac:dyDescent="0.25">
      <c r="A58" s="32" t="s">
        <v>58</v>
      </c>
      <c r="B58" s="33">
        <f>B59+B60+B61</f>
        <v>34393400</v>
      </c>
      <c r="C58" s="33">
        <f>C59+C60+C61</f>
        <v>17471908.399999999</v>
      </c>
      <c r="D58" s="34">
        <f t="shared" si="1"/>
        <v>50.800177941116608</v>
      </c>
    </row>
    <row r="59" spans="1:4" ht="15.75" x14ac:dyDescent="0.25">
      <c r="A59" s="35" t="s">
        <v>59</v>
      </c>
      <c r="B59" s="36">
        <v>5094500</v>
      </c>
      <c r="C59" s="37">
        <v>3210318.67</v>
      </c>
      <c r="D59" s="38">
        <f t="shared" si="1"/>
        <v>63.015382667582685</v>
      </c>
    </row>
    <row r="60" spans="1:4" ht="34.5" customHeight="1" x14ac:dyDescent="0.25">
      <c r="A60" s="35" t="s">
        <v>60</v>
      </c>
      <c r="B60" s="36">
        <v>13200800</v>
      </c>
      <c r="C60" s="37">
        <v>8915952.2300000004</v>
      </c>
      <c r="D60" s="38">
        <f t="shared" si="1"/>
        <v>67.540999257620754</v>
      </c>
    </row>
    <row r="61" spans="1:4" ht="32.25" customHeight="1" x14ac:dyDescent="0.25">
      <c r="A61" s="35" t="s">
        <v>61</v>
      </c>
      <c r="B61" s="36">
        <v>16098100</v>
      </c>
      <c r="C61" s="39">
        <v>5345637.5</v>
      </c>
      <c r="D61" s="38">
        <f t="shared" si="1"/>
        <v>33.206636186879194</v>
      </c>
    </row>
    <row r="62" spans="1:4" ht="15.75" x14ac:dyDescent="0.25">
      <c r="A62" s="32" t="s">
        <v>62</v>
      </c>
      <c r="B62" s="33">
        <f>B63+B64+B65+B66</f>
        <v>231817211.48999998</v>
      </c>
      <c r="C62" s="33">
        <f>C63+C64+C65+C66</f>
        <v>102655156.36</v>
      </c>
      <c r="D62" s="34">
        <f t="shared" si="1"/>
        <v>44.282801824845649</v>
      </c>
    </row>
    <row r="63" spans="1:4" ht="15.75" x14ac:dyDescent="0.25">
      <c r="A63" s="35" t="s">
        <v>63</v>
      </c>
      <c r="B63" s="36">
        <v>520800</v>
      </c>
      <c r="C63" s="40">
        <v>128175.4</v>
      </c>
      <c r="D63" s="38">
        <f t="shared" si="1"/>
        <v>24.611251920122886</v>
      </c>
    </row>
    <row r="64" spans="1:4" ht="15.75" x14ac:dyDescent="0.25">
      <c r="A64" s="35" t="s">
        <v>64</v>
      </c>
      <c r="B64" s="36">
        <v>20500000</v>
      </c>
      <c r="C64" s="40">
        <v>15918128.199999999</v>
      </c>
      <c r="D64" s="38">
        <f t="shared" si="1"/>
        <v>77.649405853658536</v>
      </c>
    </row>
    <row r="65" spans="1:9" ht="15.75" x14ac:dyDescent="0.25">
      <c r="A65" s="35" t="s">
        <v>65</v>
      </c>
      <c r="B65" s="41">
        <v>205896714.28999999</v>
      </c>
      <c r="C65" s="37">
        <v>85326702.760000005</v>
      </c>
      <c r="D65" s="38">
        <f t="shared" si="1"/>
        <v>41.441507725965764</v>
      </c>
    </row>
    <row r="66" spans="1:9" ht="20.25" customHeight="1" x14ac:dyDescent="0.25">
      <c r="A66" s="35" t="s">
        <v>66</v>
      </c>
      <c r="B66" s="36">
        <v>4899697.2</v>
      </c>
      <c r="C66" s="42">
        <v>1282150</v>
      </c>
      <c r="D66" s="38">
        <f t="shared" si="1"/>
        <v>26.167943602718957</v>
      </c>
    </row>
    <row r="67" spans="1:9" ht="15.75" x14ac:dyDescent="0.25">
      <c r="A67" s="32" t="s">
        <v>67</v>
      </c>
      <c r="B67" s="33">
        <f>B68+B69+B71+B70</f>
        <v>127891706.92999999</v>
      </c>
      <c r="C67" s="43">
        <f>C68+C69+C71+C70</f>
        <v>78801664.359999999</v>
      </c>
      <c r="D67" s="34">
        <f t="shared" si="1"/>
        <v>61.615929798427935</v>
      </c>
    </row>
    <row r="68" spans="1:9" ht="15.75" x14ac:dyDescent="0.25">
      <c r="A68" s="35" t="s">
        <v>68</v>
      </c>
      <c r="B68" s="36">
        <v>11749419.689999999</v>
      </c>
      <c r="C68" s="42">
        <v>7017141.9299999997</v>
      </c>
      <c r="D68" s="38">
        <f t="shared" si="1"/>
        <v>59.723306470806648</v>
      </c>
    </row>
    <row r="69" spans="1:9" ht="15.75" hidden="1" x14ac:dyDescent="0.25">
      <c r="A69" s="35" t="s">
        <v>69</v>
      </c>
      <c r="B69" s="36"/>
      <c r="C69" s="37"/>
      <c r="D69" s="38" t="e">
        <f t="shared" si="1"/>
        <v>#DIV/0!</v>
      </c>
    </row>
    <row r="70" spans="1:9" ht="15.75" x14ac:dyDescent="0.25">
      <c r="A70" s="35" t="s">
        <v>70</v>
      </c>
      <c r="B70" s="36">
        <v>108659087.23999999</v>
      </c>
      <c r="C70" s="42">
        <v>66523086.43</v>
      </c>
      <c r="D70" s="38">
        <f t="shared" si="1"/>
        <v>61.221834381019235</v>
      </c>
    </row>
    <row r="71" spans="1:9" ht="17.25" customHeight="1" x14ac:dyDescent="0.25">
      <c r="A71" s="35" t="s">
        <v>71</v>
      </c>
      <c r="B71" s="36">
        <v>7483200</v>
      </c>
      <c r="C71" s="42">
        <v>5261436</v>
      </c>
      <c r="D71" s="38">
        <f t="shared" si="1"/>
        <v>70.309974342527255</v>
      </c>
    </row>
    <row r="72" spans="1:9" ht="15.75" x14ac:dyDescent="0.25">
      <c r="A72" s="32" t="s">
        <v>72</v>
      </c>
      <c r="B72" s="33">
        <f>B73+B74</f>
        <v>6697490</v>
      </c>
      <c r="C72" s="33">
        <f>C73+C74</f>
        <v>4345406.97</v>
      </c>
      <c r="D72" s="34">
        <f t="shared" si="1"/>
        <v>64.88112666088341</v>
      </c>
    </row>
    <row r="73" spans="1:9" ht="20.25" customHeight="1" x14ac:dyDescent="0.25">
      <c r="A73" s="35" t="s">
        <v>73</v>
      </c>
      <c r="B73" s="36">
        <v>6697490</v>
      </c>
      <c r="C73" s="37">
        <v>4345406.97</v>
      </c>
      <c r="D73" s="38">
        <f t="shared" si="1"/>
        <v>64.88112666088341</v>
      </c>
    </row>
    <row r="74" spans="1:9" ht="19.5" hidden="1" customHeight="1" x14ac:dyDescent="0.25">
      <c r="A74" s="35" t="s">
        <v>74</v>
      </c>
      <c r="B74" s="36"/>
      <c r="C74" s="37"/>
      <c r="D74" s="38" t="e">
        <f t="shared" si="1"/>
        <v>#DIV/0!</v>
      </c>
    </row>
    <row r="75" spans="1:9" ht="15.75" x14ac:dyDescent="0.25">
      <c r="A75" s="32" t="s">
        <v>75</v>
      </c>
      <c r="B75" s="33">
        <f>B76+B77+B78+B79+B80</f>
        <v>1500997348.76</v>
      </c>
      <c r="C75" s="33">
        <f>C76+C77+C78+C79+C80</f>
        <v>1078033858.03</v>
      </c>
      <c r="D75" s="34">
        <f t="shared" si="1"/>
        <v>71.821170032084495</v>
      </c>
      <c r="G75" s="91"/>
      <c r="I75" s="101"/>
    </row>
    <row r="76" spans="1:9" ht="15.75" x14ac:dyDescent="0.25">
      <c r="A76" s="35" t="s">
        <v>76</v>
      </c>
      <c r="B76" s="36">
        <v>748238618.33000004</v>
      </c>
      <c r="C76" s="37">
        <v>530641102.31</v>
      </c>
      <c r="D76" s="38">
        <f t="shared" si="1"/>
        <v>70.918700172725949</v>
      </c>
    </row>
    <row r="77" spans="1:9" ht="15.75" x14ac:dyDescent="0.25">
      <c r="A77" s="35" t="s">
        <v>77</v>
      </c>
      <c r="B77" s="36">
        <v>549694200</v>
      </c>
      <c r="C77" s="37">
        <v>408391115.54000002</v>
      </c>
      <c r="D77" s="44">
        <f t="shared" si="1"/>
        <v>74.29423769433987</v>
      </c>
    </row>
    <row r="78" spans="1:9" ht="15.75" x14ac:dyDescent="0.25">
      <c r="A78" s="35" t="s">
        <v>78</v>
      </c>
      <c r="B78" s="36">
        <v>172866930.43000001</v>
      </c>
      <c r="C78" s="37">
        <v>112370386.5</v>
      </c>
      <c r="D78" s="44">
        <f t="shared" si="1"/>
        <v>65.003980935210038</v>
      </c>
    </row>
    <row r="79" spans="1:9" ht="15.75" x14ac:dyDescent="0.25">
      <c r="A79" s="35" t="s">
        <v>79</v>
      </c>
      <c r="B79" s="36">
        <v>20878000</v>
      </c>
      <c r="C79" s="37">
        <v>20256053.59</v>
      </c>
      <c r="D79" s="44">
        <f t="shared" si="1"/>
        <v>97.021044113420828</v>
      </c>
    </row>
    <row r="80" spans="1:9" ht="15.75" x14ac:dyDescent="0.25">
      <c r="A80" s="35" t="s">
        <v>80</v>
      </c>
      <c r="B80" s="36">
        <v>9319600</v>
      </c>
      <c r="C80" s="37">
        <v>6375200.0899999999</v>
      </c>
      <c r="D80" s="44">
        <f t="shared" si="1"/>
        <v>68.406370337782747</v>
      </c>
    </row>
    <row r="81" spans="1:4" ht="15.75" x14ac:dyDescent="0.25">
      <c r="A81" s="32" t="s">
        <v>81</v>
      </c>
      <c r="B81" s="33">
        <f>B82</f>
        <v>72530973.530000001</v>
      </c>
      <c r="C81" s="43">
        <f>C82</f>
        <v>52994038.530000001</v>
      </c>
      <c r="D81" s="45">
        <f t="shared" si="1"/>
        <v>73.064011071188489</v>
      </c>
    </row>
    <row r="82" spans="1:4" ht="15.75" x14ac:dyDescent="0.25">
      <c r="A82" s="35" t="s">
        <v>82</v>
      </c>
      <c r="B82" s="36">
        <v>72530973.530000001</v>
      </c>
      <c r="C82" s="37">
        <v>52994038.530000001</v>
      </c>
      <c r="D82" s="44">
        <f t="shared" si="1"/>
        <v>73.064011071188489</v>
      </c>
    </row>
    <row r="83" spans="1:4" ht="15.75" x14ac:dyDescent="0.25">
      <c r="A83" s="32" t="s">
        <v>83</v>
      </c>
      <c r="B83" s="33">
        <f>B84+B85+B86+B87</f>
        <v>75378623.399999991</v>
      </c>
      <c r="C83" s="43">
        <f>C84+C85+C86+C87</f>
        <v>51644401.210000001</v>
      </c>
      <c r="D83" s="45">
        <f t="shared" si="1"/>
        <v>68.51332497271369</v>
      </c>
    </row>
    <row r="84" spans="1:4" ht="15.75" x14ac:dyDescent="0.25">
      <c r="A84" s="35" t="s">
        <v>84</v>
      </c>
      <c r="B84" s="36">
        <v>1094100</v>
      </c>
      <c r="C84" s="37">
        <v>563680</v>
      </c>
      <c r="D84" s="44">
        <f t="shared" si="1"/>
        <v>51.519970752216437</v>
      </c>
    </row>
    <row r="85" spans="1:4" ht="15.75" x14ac:dyDescent="0.25">
      <c r="A85" s="35" t="s">
        <v>85</v>
      </c>
      <c r="B85" s="36">
        <v>1090700</v>
      </c>
      <c r="C85" s="37">
        <v>640395.6</v>
      </c>
      <c r="D85" s="44">
        <f t="shared" si="1"/>
        <v>58.714183551847434</v>
      </c>
    </row>
    <row r="86" spans="1:4" ht="15.75" x14ac:dyDescent="0.25">
      <c r="A86" s="35" t="s">
        <v>86</v>
      </c>
      <c r="B86" s="36">
        <v>70218204.599999994</v>
      </c>
      <c r="C86" s="37">
        <v>49526975.649999999</v>
      </c>
      <c r="D86" s="44">
        <f t="shared" si="1"/>
        <v>70.532956420819687</v>
      </c>
    </row>
    <row r="87" spans="1:4" ht="18.75" customHeight="1" x14ac:dyDescent="0.25">
      <c r="A87" s="35" t="s">
        <v>87</v>
      </c>
      <c r="B87" s="36">
        <v>2975618.8</v>
      </c>
      <c r="C87" s="37">
        <v>913349.96</v>
      </c>
      <c r="D87" s="44">
        <f t="shared" si="1"/>
        <v>30.694454545051268</v>
      </c>
    </row>
    <row r="88" spans="1:4" ht="15.75" x14ac:dyDescent="0.25">
      <c r="A88" s="32" t="s">
        <v>88</v>
      </c>
      <c r="B88" s="33">
        <f>B89+B90+B91</f>
        <v>26924129.57</v>
      </c>
      <c r="C88" s="33">
        <f>C89+C90+C91</f>
        <v>4926882.08</v>
      </c>
      <c r="D88" s="45">
        <f t="shared" si="1"/>
        <v>18.299132260490008</v>
      </c>
    </row>
    <row r="89" spans="1:4" ht="15.75" x14ac:dyDescent="0.25">
      <c r="A89" s="35" t="s">
        <v>89</v>
      </c>
      <c r="B89" s="36">
        <v>26024129.57</v>
      </c>
      <c r="C89" s="37">
        <v>4389832.18</v>
      </c>
      <c r="D89" s="44">
        <f t="shared" si="1"/>
        <v>16.868315108069911</v>
      </c>
    </row>
    <row r="90" spans="1:4" ht="15.75" x14ac:dyDescent="0.25">
      <c r="A90" s="35" t="s">
        <v>90</v>
      </c>
      <c r="B90" s="36">
        <v>900000</v>
      </c>
      <c r="C90" s="37">
        <v>537049.9</v>
      </c>
      <c r="D90" s="44">
        <f t="shared" si="1"/>
        <v>59.672211111111118</v>
      </c>
    </row>
    <row r="91" spans="1:4" ht="15.75" hidden="1" x14ac:dyDescent="0.25">
      <c r="A91" s="35" t="s">
        <v>91</v>
      </c>
      <c r="B91" s="36"/>
      <c r="C91" s="37"/>
      <c r="D91" s="44" t="e">
        <f t="shared" si="1"/>
        <v>#DIV/0!</v>
      </c>
    </row>
    <row r="92" spans="1:4" ht="15.75" hidden="1" x14ac:dyDescent="0.25">
      <c r="A92" s="32" t="s">
        <v>92</v>
      </c>
      <c r="B92" s="33">
        <f>B93</f>
        <v>0</v>
      </c>
      <c r="C92" s="46">
        <f>C93</f>
        <v>0</v>
      </c>
      <c r="D92" s="44" t="e">
        <f t="shared" si="1"/>
        <v>#DIV/0!</v>
      </c>
    </row>
    <row r="93" spans="1:4" ht="15.75" hidden="1" x14ac:dyDescent="0.25">
      <c r="A93" s="47" t="s">
        <v>93</v>
      </c>
      <c r="B93" s="48"/>
      <c r="C93" s="49"/>
      <c r="D93" s="44" t="e">
        <f t="shared" si="1"/>
        <v>#DIV/0!</v>
      </c>
    </row>
    <row r="94" spans="1:4" ht="16.5" thickBot="1" x14ac:dyDescent="0.3">
      <c r="A94" s="50" t="s">
        <v>94</v>
      </c>
      <c r="B94" s="51">
        <v>3500000</v>
      </c>
      <c r="C94" s="52">
        <v>368495.2</v>
      </c>
      <c r="D94" s="45">
        <f t="shared" si="1"/>
        <v>10.528434285714287</v>
      </c>
    </row>
    <row r="95" spans="1:4" ht="16.5" hidden="1" thickBot="1" x14ac:dyDescent="0.3">
      <c r="A95" s="50" t="s">
        <v>107</v>
      </c>
      <c r="B95" s="51"/>
      <c r="C95" s="52"/>
      <c r="D95" s="45" t="e">
        <f t="shared" si="1"/>
        <v>#DIV/0!</v>
      </c>
    </row>
    <row r="96" spans="1:4" ht="30.75" customHeight="1" thickBot="1" x14ac:dyDescent="0.3">
      <c r="A96" s="53" t="s">
        <v>95</v>
      </c>
      <c r="B96" s="54">
        <f>B50+B58+B62+B67+B72+B75+B81+B83+B88+B92+B94+B95</f>
        <v>2189428586.48</v>
      </c>
      <c r="C96" s="54">
        <f>C50+C58+C62+C67+C72+C75+C81+C83+C88+C92+C94+C95</f>
        <v>1468645969.6100001</v>
      </c>
      <c r="D96" s="55">
        <f t="shared" si="1"/>
        <v>67.078962003103271</v>
      </c>
    </row>
    <row r="97" spans="1:4" ht="7.5" hidden="1" customHeight="1" x14ac:dyDescent="0.25">
      <c r="A97" s="56"/>
      <c r="B97" s="57"/>
      <c r="C97" s="58"/>
      <c r="D97" s="59" t="e">
        <f t="shared" si="1"/>
        <v>#DIV/0!</v>
      </c>
    </row>
    <row r="98" spans="1:4" ht="15.75" x14ac:dyDescent="0.25">
      <c r="A98" s="32" t="s">
        <v>96</v>
      </c>
      <c r="B98" s="33">
        <f>B48-B96</f>
        <v>-101768700</v>
      </c>
      <c r="C98" s="46">
        <f>C48-C96</f>
        <v>-77228913.5</v>
      </c>
      <c r="D98" s="45">
        <f t="shared" si="1"/>
        <v>75.886705342605339</v>
      </c>
    </row>
    <row r="99" spans="1:4" ht="15.75" x14ac:dyDescent="0.25">
      <c r="A99" s="32" t="s">
        <v>97</v>
      </c>
      <c r="B99" s="33">
        <f>B100+B101</f>
        <v>47000000</v>
      </c>
      <c r="C99" s="43">
        <f>C100+C101</f>
        <v>15000000</v>
      </c>
      <c r="D99" s="45"/>
    </row>
    <row r="100" spans="1:4" ht="15.75" x14ac:dyDescent="0.25">
      <c r="A100" s="35" t="s">
        <v>98</v>
      </c>
      <c r="B100" s="36">
        <v>95000000</v>
      </c>
      <c r="C100" s="37">
        <v>20000000</v>
      </c>
      <c r="D100" s="44"/>
    </row>
    <row r="101" spans="1:4" ht="15.75" x14ac:dyDescent="0.25">
      <c r="A101" s="35" t="s">
        <v>99</v>
      </c>
      <c r="B101" s="36">
        <v>-48000000</v>
      </c>
      <c r="C101" s="37">
        <v>-5000000</v>
      </c>
      <c r="D101" s="44"/>
    </row>
    <row r="102" spans="1:4" ht="30" hidden="1" x14ac:dyDescent="0.25">
      <c r="A102" s="35" t="s">
        <v>100</v>
      </c>
      <c r="B102" s="36">
        <v>0</v>
      </c>
      <c r="C102" s="37">
        <v>0</v>
      </c>
      <c r="D102" s="44" t="e">
        <f t="shared" si="1"/>
        <v>#DIV/0!</v>
      </c>
    </row>
    <row r="103" spans="1:4" ht="30" hidden="1" x14ac:dyDescent="0.25">
      <c r="A103" s="35" t="s">
        <v>101</v>
      </c>
      <c r="B103" s="36">
        <v>0</v>
      </c>
      <c r="C103" s="37">
        <v>0</v>
      </c>
      <c r="D103" s="44" t="e">
        <f t="shared" si="1"/>
        <v>#DIV/0!</v>
      </c>
    </row>
    <row r="104" spans="1:4" ht="29.25" x14ac:dyDescent="0.25">
      <c r="A104" s="32" t="s">
        <v>102</v>
      </c>
      <c r="B104" s="33">
        <f>B105+B106</f>
        <v>54768700</v>
      </c>
      <c r="C104" s="46">
        <f>C105-C106</f>
        <v>62228913.5</v>
      </c>
      <c r="D104" s="45">
        <f t="shared" si="1"/>
        <v>113.62130833852181</v>
      </c>
    </row>
    <row r="105" spans="1:4" ht="15.75" x14ac:dyDescent="0.25">
      <c r="A105" s="35" t="s">
        <v>103</v>
      </c>
      <c r="B105" s="36">
        <v>1000000</v>
      </c>
      <c r="C105" s="37">
        <f>71555402.36+233201</f>
        <v>71788603.359999999</v>
      </c>
      <c r="D105" s="44"/>
    </row>
    <row r="106" spans="1:4" ht="16.5" thickBot="1" x14ac:dyDescent="0.3">
      <c r="A106" s="47" t="s">
        <v>104</v>
      </c>
      <c r="B106" s="48">
        <v>53768700</v>
      </c>
      <c r="C106" s="49">
        <v>9559689.8599999994</v>
      </c>
      <c r="D106" s="60"/>
    </row>
    <row r="107" spans="1:4" ht="42" customHeight="1" thickBot="1" x14ac:dyDescent="0.3">
      <c r="A107" s="61" t="s">
        <v>105</v>
      </c>
      <c r="B107" s="54">
        <f>B99+B104</f>
        <v>101768700</v>
      </c>
      <c r="C107" s="54">
        <f>C104+C99</f>
        <v>77228913.5</v>
      </c>
      <c r="D107" s="55">
        <f t="shared" si="1"/>
        <v>75.886705342605339</v>
      </c>
    </row>
    <row r="108" spans="1:4" ht="15.75" x14ac:dyDescent="0.25">
      <c r="A108" s="1"/>
      <c r="B108" s="2"/>
      <c r="C108" s="3"/>
      <c r="D108" s="3"/>
    </row>
    <row r="109" spans="1:4" ht="15.75" x14ac:dyDescent="0.25">
      <c r="A109" s="1"/>
      <c r="B109" s="2"/>
      <c r="C109" s="3"/>
      <c r="D109" s="3"/>
    </row>
    <row r="110" spans="1:4" ht="15.75" x14ac:dyDescent="0.25">
      <c r="A110" s="1"/>
      <c r="B110" s="62"/>
      <c r="C110" s="3"/>
      <c r="D110" s="3"/>
    </row>
    <row r="111" spans="1:4" ht="15.75" x14ac:dyDescent="0.25">
      <c r="A111" s="1" t="s">
        <v>108</v>
      </c>
      <c r="B111" s="62"/>
      <c r="C111" s="62"/>
      <c r="D111" s="3"/>
    </row>
    <row r="112" spans="1:4" ht="15.75" x14ac:dyDescent="0.25">
      <c r="A112" s="1" t="s">
        <v>106</v>
      </c>
      <c r="B112" s="2"/>
      <c r="C112" s="106" t="s">
        <v>109</v>
      </c>
      <c r="D112" s="107"/>
    </row>
    <row r="113" spans="1:4" ht="15.75" x14ac:dyDescent="0.25">
      <c r="A113" s="63"/>
      <c r="B113" s="64"/>
      <c r="C113" s="64"/>
      <c r="D113" s="64"/>
    </row>
    <row r="114" spans="1:4" ht="42.75" customHeight="1" x14ac:dyDescent="0.25">
      <c r="A114" s="63"/>
      <c r="B114" s="64"/>
      <c r="C114" s="64"/>
      <c r="D114" s="64"/>
    </row>
    <row r="115" spans="1:4" ht="15.75" x14ac:dyDescent="0.25">
      <c r="A115" s="63"/>
      <c r="B115" s="64"/>
      <c r="C115" s="64"/>
      <c r="D115" s="64"/>
    </row>
  </sheetData>
  <mergeCells count="3">
    <mergeCell ref="A1:D1"/>
    <mergeCell ref="B49:D49"/>
    <mergeCell ref="C112:D112"/>
  </mergeCells>
  <pageMargins left="1.0629921259842521" right="0.19685039370078741" top="0.43307086614173229" bottom="0.31496062992125984" header="0.31496062992125984" footer="0.23622047244094491"/>
  <pageSetup paperSize="9" scale="75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01.10.2019</vt:lpstr>
      <vt:lpstr>'на 01.10.2019'!Область_печати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2019-11-13T07:41:45Z</dcterms:modified>
</cp:coreProperties>
</file>