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8.2019" sheetId="1" r:id="rId1"/>
  </sheets>
  <definedNames>
    <definedName name="_xlnm.Print_Titles" localSheetId="0">'01.08.2019'!$3:$3</definedName>
    <definedName name="_xlnm.Print_Area" localSheetId="0">'01.08.2019'!$A$1:$G$227</definedName>
  </definedNames>
  <calcPr fullCalcOnLoad="1"/>
</workbook>
</file>

<file path=xl/sharedStrings.xml><?xml version="1.0" encoding="utf-8"?>
<sst xmlns="http://schemas.openxmlformats.org/spreadsheetml/2006/main" count="270" uniqueCount="262">
  <si>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</si>
  <si>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</si>
  <si>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</si>
  <si>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</si>
  <si>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</si>
  <si>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</si>
  <si>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</si>
  <si>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</si>
  <si>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</si>
  <si>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</si>
  <si>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</si>
  <si>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</si>
  <si>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</si>
  <si>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</si>
  <si>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</si>
  <si>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</si>
  <si>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</si>
  <si>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</si>
  <si>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</si>
  <si>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</si>
  <si>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</si>
  <si>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</si>
  <si>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</si>
  <si>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</si>
  <si>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</si>
  <si>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</si>
  <si>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</si>
  <si>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</si>
  <si>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</si>
  <si>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</si>
  <si>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</si>
  <si>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</si>
  <si>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</si>
  <si>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</si>
  <si>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</si>
  <si>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</si>
  <si>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</si>
  <si>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</si>
  <si>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</si>
  <si>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</si>
  <si>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</si>
  <si>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</si>
  <si>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</si>
  <si>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</si>
  <si>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</si>
  <si>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</si>
  <si>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</si>
  <si>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</si>
  <si>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</si>
  <si>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</si>
  <si>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</si>
  <si>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</si>
  <si>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</si>
  <si>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</si>
  <si>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</si>
  <si>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</si>
  <si>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</si>
  <si>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</si>
  <si>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</si>
  <si>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</si>
  <si>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</si>
  <si>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</si>
  <si>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</si>
  <si>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</si>
  <si>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</si>
  <si>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</si>
  <si>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</si>
  <si>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</si>
  <si>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</si>
  <si>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</si>
  <si>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</si>
  <si>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</si>
  <si>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</si>
  <si>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</si>
  <si>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</si>
  <si>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</si>
  <si>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</si>
  <si>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</si>
  <si>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</si>
  <si>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</si>
  <si>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</si>
  <si>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</si>
  <si>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</si>
  <si>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</si>
  <si>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</si>
  <si>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</si>
  <si>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</si>
  <si>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</si>
  <si>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</si>
  <si>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</si>
  <si>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</si>
  <si>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</si>
  <si>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</si>
  <si>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</si>
  <si>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</si>
  <si>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</si>
  <si>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</si>
  <si>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</si>
  <si>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</si>
  <si>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</si>
  <si>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</si>
  <si>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</si>
  <si>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</si>
  <si>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</si>
  <si>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</si>
  <si>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</si>
  <si>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</si>
  <si>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</si>
  <si>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</si>
  <si>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</si>
  <si>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</si>
  <si>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</si>
  <si>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</si>
  <si>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</si>
  <si>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</si>
  <si>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</si>
  <si>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</si>
  <si>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</si>
  <si>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</si>
  <si>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</si>
  <si>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</si>
  <si>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</si>
  <si>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</si>
  <si>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</si>
  <si>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</si>
  <si>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</si>
  <si>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</si>
  <si>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</si>
  <si>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</si>
  <si>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</si>
  <si>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</si>
  <si>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</si>
  <si>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</si>
  <si>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</si>
  <si>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</si>
  <si>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</si>
  <si>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</si>
  <si>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</si>
  <si>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</si>
  <si>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</si>
  <si>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</si>
  <si>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</si>
  <si>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</si>
  <si>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</si>
  <si>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</si>
  <si>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</si>
  <si>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</si>
  <si>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</si>
  <si>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</si>
  <si>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</si>
  <si>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</si>
  <si>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</si>
  <si>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</si>
  <si>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</si>
  <si>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</si>
  <si>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</si>
  <si>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</si>
  <si>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</si>
  <si>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</si>
  <si>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</si>
  <si>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</si>
  <si>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</si>
  <si>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</si>
  <si>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</si>
  <si>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</si>
  <si>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</si>
  <si>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</si>
  <si>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</si>
  <si>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</si>
  <si>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</si>
  <si>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</si>
  <si>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</si>
  <si>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</si>
  <si>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</si>
  <si>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</si>
  <si>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</si>
  <si>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</si>
  <si>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</si>
  <si>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</si>
  <si>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</si>
  <si>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</si>
  <si>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</si>
  <si>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</si>
  <si>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</si>
  <si>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</si>
  <si>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</si>
  <si>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</si>
  <si>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</si>
  <si>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</si>
  <si>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</si>
  <si>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</si>
  <si>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</si>
  <si>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</si>
  <si>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</si>
  <si>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</si>
  <si>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</si>
  <si>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</si>
  <si>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</si>
  <si>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</si>
  <si>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</si>
  <si>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</si>
  <si>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</si>
  <si>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</si>
  <si>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</si>
  <si>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</si>
  <si>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</si>
  <si>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</si>
  <si>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</si>
  <si>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</si>
  <si>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</si>
  <si>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</si>
  <si>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</si>
  <si>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</si>
  <si>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</si>
  <si>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</si>
  <si>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</si>
  <si>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</si>
  <si>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</si>
  <si>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</si>
  <si>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</si>
  <si>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</si>
  <si>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</si>
  <si>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</si>
  <si>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</si>
  <si>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</si>
  <si>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</si>
  <si>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</si>
  <si>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</si>
  <si>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</si>
  <si>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</si>
  <si>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</si>
  <si>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</si>
  <si>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</si>
  <si>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</si>
  <si>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</si>
  <si>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</si>
  <si>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</si>
  <si>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</si>
  <si>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</si>
  <si>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</si>
  <si>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</si>
  <si>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</si>
  <si>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</si>
  <si>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</si>
  <si>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</si>
  <si>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</si>
  <si>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</si>
  <si>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</si>
  <si>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</si>
  <si>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</si>
  <si>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</si>
  <si>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</si>
  <si>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</si>
  <si>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</si>
  <si>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</si>
  <si>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</si>
  <si>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</si>
  <si>
    <t xml:space="preserve"> ИСПОЛНЕНИЕ   КОНСОЛИДИРОВАННОГО БЮДЖЕТА  НА 01 августа 2019 г.</t>
  </si>
  <si>
    <t>Исполнено на 01.08.2019г.</t>
  </si>
  <si>
    <t>Исполнено на 01.08.2018г.</t>
  </si>
  <si>
    <t>- укрепление материально-технической базы муниципальных образовательных организаций</t>
  </si>
  <si>
    <t xml:space="preserve">Доходы бюджетов муниципальных районов от возврата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</si>
</sst>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16" fillId="0" borderId="33" xfId="0" applyNumberFormat="1" applyFont="1" applyFill="1" applyBorder="1" applyAlignment="1">
      <alignment horizontal="right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5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7" xfId="83" applyNumberFormat="1" applyFont="1" applyFill="1" applyBorder="1" applyAlignment="1" applyProtection="1">
      <alignment horizontal="right" vertical="center" shrinkToFit="1"/>
      <protection/>
    </xf>
    <xf numFmtId="4" fontId="86" fillId="0" borderId="38" xfId="83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185">
      <selection activeCell="D213" sqref="D213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7" t="s">
        <v>257</v>
      </c>
      <c r="B1" s="127"/>
      <c r="C1" s="127"/>
      <c r="D1" s="127"/>
      <c r="E1" s="127"/>
      <c r="F1" s="127"/>
      <c r="G1" s="127"/>
    </row>
    <row r="2" spans="1:7" ht="12" customHeight="1">
      <c r="A2" s="14"/>
      <c r="B2" s="27"/>
      <c r="C2" s="10"/>
      <c r="D2" s="20"/>
      <c r="E2" s="32"/>
      <c r="F2" s="128" t="s">
        <v>108</v>
      </c>
      <c r="G2" s="128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258</v>
      </c>
      <c r="E3" s="41" t="s">
        <v>259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124794776</v>
      </c>
      <c r="D4" s="44">
        <f>D5+D30</f>
        <v>58289643.56</v>
      </c>
      <c r="E4" s="44">
        <f>E5+E30</f>
        <v>59722141.83</v>
      </c>
      <c r="F4" s="44">
        <f aca="true" t="shared" si="0" ref="F4:F64">D4/C4*100</f>
        <v>46.70840032598801</v>
      </c>
      <c r="G4" s="44">
        <f>D4/E4*100</f>
        <v>97.60139501681365</v>
      </c>
    </row>
    <row r="5" spans="1:7" s="7" customFormat="1" ht="17.25" customHeight="1">
      <c r="A5" s="45" t="s">
        <v>8</v>
      </c>
      <c r="B5" s="46"/>
      <c r="C5" s="47">
        <f>C6+C9+C14+C18+C22+C24</f>
        <v>114515802</v>
      </c>
      <c r="D5" s="47">
        <f>D6+D9+D14+D18+D22+D24</f>
        <v>51225393.620000005</v>
      </c>
      <c r="E5" s="47">
        <f>E6+E9+E14+E18+E22+E24</f>
        <v>54118991.07</v>
      </c>
      <c r="F5" s="47">
        <f t="shared" si="0"/>
        <v>44.732161610325186</v>
      </c>
      <c r="G5" s="47">
        <f aca="true" t="shared" si="1" ref="G5:G65">D5/E5*100</f>
        <v>94.65326793277191</v>
      </c>
    </row>
    <row r="6" spans="1:7" s="7" customFormat="1" ht="16.5" customHeight="1">
      <c r="A6" s="45" t="s">
        <v>13</v>
      </c>
      <c r="B6" s="46"/>
      <c r="C6" s="47">
        <f>C7</f>
        <v>72639302</v>
      </c>
      <c r="D6" s="47">
        <f>D7</f>
        <v>33018620.7</v>
      </c>
      <c r="E6" s="47">
        <f>E7</f>
        <v>31651624.3</v>
      </c>
      <c r="F6" s="47">
        <f t="shared" si="0"/>
        <v>45.45558642620217</v>
      </c>
      <c r="G6" s="47">
        <f t="shared" si="1"/>
        <v>104.3188823014053</v>
      </c>
    </row>
    <row r="7" spans="1:8" s="1" customFormat="1" ht="15" customHeight="1">
      <c r="A7" s="48" t="s">
        <v>1</v>
      </c>
      <c r="B7" s="49" t="s">
        <v>155</v>
      </c>
      <c r="C7" s="50">
        <v>72639302</v>
      </c>
      <c r="D7" s="51">
        <v>33018620.7</v>
      </c>
      <c r="E7" s="50">
        <v>31651624.3</v>
      </c>
      <c r="F7" s="47">
        <f t="shared" si="0"/>
        <v>45.45558642620217</v>
      </c>
      <c r="G7" s="47">
        <f t="shared" si="1"/>
        <v>104.3188823014053</v>
      </c>
      <c r="H7" s="8"/>
    </row>
    <row r="8" spans="1:8" s="1" customFormat="1" ht="15" customHeight="1">
      <c r="A8" s="48" t="s">
        <v>81</v>
      </c>
      <c r="B8" s="49"/>
      <c r="C8" s="50">
        <f>C7*49.764/64.764</f>
        <v>55815302.092644066</v>
      </c>
      <c r="D8" s="50">
        <f>D7*49.764/64.764</f>
        <v>25371172.881767653</v>
      </c>
      <c r="E8" s="50">
        <v>24290781.44</v>
      </c>
      <c r="F8" s="47">
        <f t="shared" si="0"/>
        <v>45.455586426202174</v>
      </c>
      <c r="G8" s="47">
        <f t="shared" si="1"/>
        <v>104.44774263206105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4155918.5799999996</v>
      </c>
      <c r="E9" s="47">
        <f>E10+E11+E12+E13</f>
        <v>3560443.1199999996</v>
      </c>
      <c r="F9" s="47">
        <f t="shared" si="0"/>
        <v>63.95984086676824</v>
      </c>
      <c r="G9" s="47">
        <f t="shared" si="1"/>
        <v>116.7247570015948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1875955.54</v>
      </c>
      <c r="E10" s="50">
        <v>1533745.99</v>
      </c>
      <c r="F10" s="47">
        <f t="shared" si="0"/>
        <v>73.09141708758867</v>
      </c>
      <c r="G10" s="47">
        <f t="shared" si="1"/>
        <v>122.31200943514773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14435.97</v>
      </c>
      <c r="E11" s="50">
        <v>12578.76</v>
      </c>
      <c r="F11" s="47">
        <f t="shared" si="0"/>
        <v>55.4589704187476</v>
      </c>
      <c r="G11" s="47">
        <f t="shared" si="1"/>
        <v>114.76465088768686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2599919.13</v>
      </c>
      <c r="E12" s="50">
        <v>2336911.01</v>
      </c>
      <c r="F12" s="47">
        <f t="shared" si="0"/>
        <v>66.57783703389583</v>
      </c>
      <c r="G12" s="47">
        <f t="shared" si="1"/>
        <v>111.25452012826112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-334392.06</v>
      </c>
      <c r="E13" s="50">
        <v>-322792.64</v>
      </c>
      <c r="F13" s="47"/>
      <c r="G13" s="47">
        <f t="shared" si="1"/>
        <v>103.59345863647944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17905000</v>
      </c>
      <c r="D14" s="47">
        <f>D15+D16+D17</f>
        <v>9422531.87</v>
      </c>
      <c r="E14" s="47">
        <f>E15+E16+E17</f>
        <v>14156923.399999999</v>
      </c>
      <c r="F14" s="47">
        <f t="shared" si="0"/>
        <v>52.625143088522755</v>
      </c>
      <c r="G14" s="47">
        <f t="shared" si="1"/>
        <v>66.55776543934681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7662554.73</v>
      </c>
      <c r="E15" s="62">
        <v>9122306.09</v>
      </c>
      <c r="F15" s="47">
        <f t="shared" si="0"/>
        <v>58.49278419847329</v>
      </c>
      <c r="G15" s="47">
        <f t="shared" si="1"/>
        <v>83.99800066344847</v>
      </c>
    </row>
    <row r="16" spans="1:7" s="1" customFormat="1" ht="15.75" customHeight="1">
      <c r="A16" s="54" t="s">
        <v>3</v>
      </c>
      <c r="B16" s="55" t="s">
        <v>161</v>
      </c>
      <c r="C16" s="62">
        <v>4710000</v>
      </c>
      <c r="D16" s="61">
        <v>1691574.44</v>
      </c>
      <c r="E16" s="62">
        <v>4983940.36</v>
      </c>
      <c r="F16" s="47">
        <f t="shared" si="0"/>
        <v>35.91453163481953</v>
      </c>
      <c r="G16" s="47">
        <f t="shared" si="1"/>
        <v>33.94050325273154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68402.7</v>
      </c>
      <c r="E17" s="62">
        <v>50676.95</v>
      </c>
      <c r="F17" s="47">
        <f t="shared" si="0"/>
        <v>72.00284210526316</v>
      </c>
      <c r="G17" s="47">
        <f t="shared" si="1"/>
        <v>134.97793375489252</v>
      </c>
    </row>
    <row r="18" spans="1:7" s="7" customFormat="1" ht="18.75" customHeight="1">
      <c r="A18" s="64" t="s">
        <v>10</v>
      </c>
      <c r="B18" s="53"/>
      <c r="C18" s="65">
        <f>C20+C19+C21</f>
        <v>15115100</v>
      </c>
      <c r="D18" s="65">
        <f>D20+D19+D21</f>
        <v>3312338.0200000005</v>
      </c>
      <c r="E18" s="65">
        <f>E20+E19+E21</f>
        <v>3452276.8400000003</v>
      </c>
      <c r="F18" s="47">
        <f t="shared" si="0"/>
        <v>21.914099278205242</v>
      </c>
      <c r="G18" s="47">
        <f t="shared" si="1"/>
        <v>95.94647745573035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237435.76</v>
      </c>
      <c r="E19" s="62">
        <v>178230.18</v>
      </c>
      <c r="F19" s="47">
        <f t="shared" si="0"/>
        <v>4.3718607991161855</v>
      </c>
      <c r="G19" s="47">
        <f t="shared" si="1"/>
        <v>133.21860528895837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349644.02</v>
      </c>
      <c r="E20" s="68">
        <v>284552.69</v>
      </c>
      <c r="F20" s="47">
        <f t="shared" si="0"/>
        <v>17.308253056779368</v>
      </c>
      <c r="G20" s="47">
        <f t="shared" si="1"/>
        <v>122.87496561708835</v>
      </c>
    </row>
    <row r="21" spans="1:7" s="1" customFormat="1" ht="15.75" customHeight="1">
      <c r="A21" s="54" t="s">
        <v>11</v>
      </c>
      <c r="B21" s="55" t="s">
        <v>162</v>
      </c>
      <c r="C21" s="62">
        <v>7664000</v>
      </c>
      <c r="D21" s="63">
        <v>2725258.24</v>
      </c>
      <c r="E21" s="62">
        <v>2989493.97</v>
      </c>
      <c r="F21" s="47">
        <f t="shared" si="0"/>
        <v>35.55921503131525</v>
      </c>
      <c r="G21" s="47">
        <f t="shared" si="1"/>
        <v>91.16118872787023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263190</v>
      </c>
      <c r="E22" s="69">
        <f>E23</f>
        <v>197262.98</v>
      </c>
      <c r="F22" s="47">
        <f t="shared" si="0"/>
        <v>87.72999999999999</v>
      </c>
      <c r="G22" s="47">
        <f t="shared" si="1"/>
        <v>133.42087805831585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263190</v>
      </c>
      <c r="E23" s="62">
        <v>197262.98</v>
      </c>
      <c r="F23" s="47">
        <f t="shared" si="0"/>
        <v>87.72999999999999</v>
      </c>
      <c r="G23" s="47">
        <f t="shared" si="1"/>
        <v>133.42087805831585</v>
      </c>
    </row>
    <row r="24" spans="1:7" s="7" customFormat="1" ht="15" customHeight="1">
      <c r="A24" s="64" t="s">
        <v>15</v>
      </c>
      <c r="B24" s="53"/>
      <c r="C24" s="47">
        <f>C25+C26+C28+C29+C27</f>
        <v>2058700</v>
      </c>
      <c r="D24" s="47">
        <f>D25+D26+D28+D29+D27</f>
        <v>1052794.45</v>
      </c>
      <c r="E24" s="47">
        <f>E25+E26+E28+E29+E27</f>
        <v>1100460.4300000002</v>
      </c>
      <c r="F24" s="47">
        <f t="shared" si="0"/>
        <v>51.13879875649682</v>
      </c>
      <c r="G24" s="47">
        <f t="shared" si="1"/>
        <v>95.66854212104653</v>
      </c>
    </row>
    <row r="25" spans="1:7" s="1" customFormat="1" ht="50.25" customHeight="1">
      <c r="A25" s="54" t="s">
        <v>57</v>
      </c>
      <c r="B25" s="55" t="s">
        <v>167</v>
      </c>
      <c r="C25" s="62">
        <v>1300000</v>
      </c>
      <c r="D25" s="61">
        <v>728389.45</v>
      </c>
      <c r="E25" s="62">
        <v>708875.93</v>
      </c>
      <c r="F25" s="47">
        <f t="shared" si="0"/>
        <v>56.02995769230768</v>
      </c>
      <c r="G25" s="47">
        <f t="shared" si="1"/>
        <v>102.75274123075387</v>
      </c>
    </row>
    <row r="26" spans="1:8" s="1" customFormat="1" ht="64.5" customHeight="1">
      <c r="A26" s="54" t="s">
        <v>111</v>
      </c>
      <c r="B26" s="55" t="s">
        <v>168</v>
      </c>
      <c r="C26" s="62">
        <v>45000</v>
      </c>
      <c r="D26" s="62">
        <v>47750</v>
      </c>
      <c r="E26" s="62">
        <v>21125</v>
      </c>
      <c r="F26" s="47">
        <f t="shared" si="0"/>
        <v>106.11111111111111</v>
      </c>
      <c r="G26" s="47">
        <f t="shared" si="1"/>
        <v>226.03550295857988</v>
      </c>
      <c r="H26" s="7"/>
    </row>
    <row r="27" spans="1:7" s="1" customFormat="1" ht="63" customHeight="1">
      <c r="A27" s="54" t="s">
        <v>219</v>
      </c>
      <c r="B27" s="55"/>
      <c r="C27" s="62">
        <v>43700</v>
      </c>
      <c r="D27" s="62">
        <v>11510</v>
      </c>
      <c r="E27" s="62">
        <v>4800</v>
      </c>
      <c r="F27" s="47">
        <f t="shared" si="0"/>
        <v>26.33867276887872</v>
      </c>
      <c r="G27" s="47">
        <f t="shared" si="1"/>
        <v>239.79166666666666</v>
      </c>
    </row>
    <row r="28" spans="1:8" s="1" customFormat="1" ht="14.25" customHeight="1">
      <c r="A28" s="54" t="s">
        <v>98</v>
      </c>
      <c r="B28" s="55"/>
      <c r="C28" s="62">
        <v>670000</v>
      </c>
      <c r="D28" s="62">
        <v>250145</v>
      </c>
      <c r="E28" s="62">
        <v>365659.5</v>
      </c>
      <c r="F28" s="47">
        <f t="shared" si="0"/>
        <v>37.33507462686567</v>
      </c>
      <c r="G28" s="47">
        <f t="shared" si="1"/>
        <v>68.40927146703423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0</v>
      </c>
      <c r="D29" s="62">
        <v>15000</v>
      </c>
      <c r="E29" s="62">
        <v>0</v>
      </c>
      <c r="F29" s="47"/>
      <c r="G29" s="47"/>
    </row>
    <row r="30" spans="1:7" s="7" customFormat="1" ht="16.5" customHeight="1">
      <c r="A30" s="64" t="s">
        <v>9</v>
      </c>
      <c r="B30" s="53"/>
      <c r="C30" s="47">
        <f>C31+C39+C46+C51+C60+C61</f>
        <v>10278974</v>
      </c>
      <c r="D30" s="47">
        <f>D31+D39+D46+D51+D60+D61</f>
        <v>7064249.9399999995</v>
      </c>
      <c r="E30" s="47">
        <f>E31+E39+E46+E51+E60+E61</f>
        <v>5603150.76</v>
      </c>
      <c r="F30" s="47">
        <f t="shared" si="0"/>
        <v>68.72524378405859</v>
      </c>
      <c r="G30" s="47">
        <f t="shared" si="1"/>
        <v>126.07638528005624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C32+C33+C34+C35+C36+C37+C38</f>
        <v>3255629</v>
      </c>
      <c r="D31" s="69">
        <f>D32+D33+D34+D35+D36+D37+D38</f>
        <v>2105395.39</v>
      </c>
      <c r="E31" s="69">
        <f>E32+E33+E34+E35+E36+E38+E37</f>
        <v>1630732.66</v>
      </c>
      <c r="F31" s="47">
        <f>D31/C31*100</f>
        <v>64.66938923323266</v>
      </c>
      <c r="G31" s="47">
        <f t="shared" si="1"/>
        <v>129.10732958521848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1709057.74</v>
      </c>
      <c r="E33" s="62">
        <v>1180577.38</v>
      </c>
      <c r="F33" s="47">
        <f t="shared" si="0"/>
        <v>71.21073916666667</v>
      </c>
      <c r="G33" s="47">
        <f t="shared" si="1"/>
        <v>144.76456765587022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34789.36</v>
      </c>
      <c r="E34" s="62">
        <v>0</v>
      </c>
      <c r="F34" s="47">
        <f t="shared" si="0"/>
        <v>100.5763515466898</v>
      </c>
      <c r="G34" s="47"/>
    </row>
    <row r="35" spans="1:8" s="1" customFormat="1" ht="66.75" customHeight="1">
      <c r="A35" s="70" t="s">
        <v>94</v>
      </c>
      <c r="B35" s="71" t="s">
        <v>197</v>
      </c>
      <c r="C35" s="56">
        <v>564044</v>
      </c>
      <c r="D35" s="57">
        <v>238430.46</v>
      </c>
      <c r="E35" s="62">
        <v>305284.08</v>
      </c>
      <c r="F35" s="47">
        <f t="shared" si="0"/>
        <v>42.2716064704172</v>
      </c>
      <c r="G35" s="47">
        <f t="shared" si="1"/>
        <v>78.10117710690973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39064.05</v>
      </c>
      <c r="E36" s="62">
        <v>42684.98</v>
      </c>
      <c r="F36" s="47">
        <f t="shared" si="0"/>
        <v>53.5858024691358</v>
      </c>
      <c r="G36" s="47">
        <f t="shared" si="1"/>
        <v>91.51708633809832</v>
      </c>
      <c r="H36" s="7"/>
    </row>
    <row r="37" spans="1:7" s="1" customFormat="1" ht="60" hidden="1">
      <c r="A37" s="70" t="s">
        <v>198</v>
      </c>
      <c r="B37" s="71" t="s">
        <v>199</v>
      </c>
      <c r="C37" s="61">
        <v>0</v>
      </c>
      <c r="D37" s="56">
        <v>0</v>
      </c>
      <c r="E37" s="72">
        <v>0</v>
      </c>
      <c r="F37" s="47" t="e">
        <f t="shared" si="0"/>
        <v>#DIV/0!</v>
      </c>
      <c r="G37" s="47" t="e">
        <f t="shared" si="1"/>
        <v>#DIV/0!</v>
      </c>
    </row>
    <row r="38" spans="1:8" s="1" customFormat="1" ht="35.25" customHeight="1">
      <c r="A38" s="70" t="s">
        <v>107</v>
      </c>
      <c r="B38" s="71" t="s">
        <v>200</v>
      </c>
      <c r="C38" s="61">
        <v>184095</v>
      </c>
      <c r="D38" s="56">
        <v>84053.78</v>
      </c>
      <c r="E38" s="62">
        <v>78733.34</v>
      </c>
      <c r="F38" s="47">
        <f t="shared" si="0"/>
        <v>45.65782883837149</v>
      </c>
      <c r="G38" s="47">
        <f t="shared" si="1"/>
        <v>106.75754388166436</v>
      </c>
      <c r="H38" s="7"/>
    </row>
    <row r="39" spans="1:7" s="7" customFormat="1" ht="19.5" customHeight="1">
      <c r="A39" s="64" t="s">
        <v>5</v>
      </c>
      <c r="B39" s="53" t="s">
        <v>183</v>
      </c>
      <c r="C39" s="69">
        <f>C40+C41+C42+C43+C44+C45</f>
        <v>108500</v>
      </c>
      <c r="D39" s="69">
        <f>D40+D41+D42+D43+D44+D45</f>
        <v>149930.53999999998</v>
      </c>
      <c r="E39" s="69">
        <f>E40+E41+E42+E43+E44+E45</f>
        <v>89869.03</v>
      </c>
      <c r="F39" s="47">
        <f t="shared" si="0"/>
        <v>138.18482949308753</v>
      </c>
      <c r="G39" s="47">
        <f t="shared" si="1"/>
        <v>166.83226691108158</v>
      </c>
    </row>
    <row r="40" spans="1:8" s="1" customFormat="1" ht="30" customHeight="1">
      <c r="A40" s="54" t="s">
        <v>177</v>
      </c>
      <c r="B40" s="55" t="s">
        <v>176</v>
      </c>
      <c r="C40" s="62">
        <v>28000</v>
      </c>
      <c r="D40" s="62">
        <v>14824.43</v>
      </c>
      <c r="E40" s="62">
        <v>24077.67</v>
      </c>
      <c r="F40" s="47">
        <f t="shared" si="0"/>
        <v>52.944392857142866</v>
      </c>
      <c r="G40" s="47">
        <f t="shared" si="1"/>
        <v>61.569204993672564</v>
      </c>
      <c r="H40" s="7"/>
    </row>
    <row r="41" spans="1:7" s="1" customFormat="1" ht="27" customHeight="1" hidden="1">
      <c r="A41" s="54" t="s">
        <v>178</v>
      </c>
      <c r="B41" s="55" t="s">
        <v>179</v>
      </c>
      <c r="C41" s="62">
        <v>0</v>
      </c>
      <c r="D41" s="62">
        <v>0</v>
      </c>
      <c r="E41" s="62">
        <v>0</v>
      </c>
      <c r="F41" s="47" t="e">
        <f t="shared" si="0"/>
        <v>#DIV/0!</v>
      </c>
      <c r="G41" s="47" t="e">
        <f t="shared" si="1"/>
        <v>#DIV/0!</v>
      </c>
    </row>
    <row r="42" spans="1:7" s="1" customFormat="1" ht="17.25" customHeight="1">
      <c r="A42" s="54" t="s">
        <v>180</v>
      </c>
      <c r="B42" s="55" t="s">
        <v>181</v>
      </c>
      <c r="C42" s="62">
        <v>20000</v>
      </c>
      <c r="D42" s="62">
        <v>111499.38</v>
      </c>
      <c r="E42" s="62">
        <v>14127.77</v>
      </c>
      <c r="F42" s="47">
        <f t="shared" si="0"/>
        <v>557.4969</v>
      </c>
      <c r="G42" s="47">
        <f t="shared" si="1"/>
        <v>789.2213703932043</v>
      </c>
    </row>
    <row r="43" spans="1:7" s="1" customFormat="1" ht="17.25" customHeight="1" hidden="1">
      <c r="A43" s="54" t="s">
        <v>59</v>
      </c>
      <c r="B43" s="55" t="s">
        <v>182</v>
      </c>
      <c r="C43" s="62">
        <v>0</v>
      </c>
      <c r="D43" s="62">
        <v>0</v>
      </c>
      <c r="E43" s="62">
        <v>0</v>
      </c>
      <c r="F43" s="47"/>
      <c r="G43" s="47"/>
    </row>
    <row r="44" spans="1:8" s="1" customFormat="1" ht="17.25" customHeight="1">
      <c r="A44" s="73" t="s">
        <v>225</v>
      </c>
      <c r="B44" s="74"/>
      <c r="C44" s="62">
        <v>57000</v>
      </c>
      <c r="D44" s="62">
        <v>23335.37</v>
      </c>
      <c r="E44" s="62">
        <v>49382.84</v>
      </c>
      <c r="F44" s="47">
        <f t="shared" si="0"/>
        <v>40.93924561403509</v>
      </c>
      <c r="G44" s="47">
        <f t="shared" si="1"/>
        <v>47.25400564244584</v>
      </c>
      <c r="H44" s="37"/>
    </row>
    <row r="45" spans="1:8" s="1" customFormat="1" ht="17.25" customHeight="1">
      <c r="A45" s="73" t="s">
        <v>226</v>
      </c>
      <c r="B45" s="74"/>
      <c r="C45" s="62">
        <v>3500</v>
      </c>
      <c r="D45" s="62">
        <v>271.36</v>
      </c>
      <c r="E45" s="62">
        <v>2280.75</v>
      </c>
      <c r="F45" s="47">
        <f t="shared" si="0"/>
        <v>7.753142857142857</v>
      </c>
      <c r="G45" s="47">
        <f t="shared" si="1"/>
        <v>11.897840622602216</v>
      </c>
      <c r="H45" s="37"/>
    </row>
    <row r="46" spans="1:7" s="7" customFormat="1" ht="27" customHeight="1">
      <c r="A46" s="64" t="s">
        <v>184</v>
      </c>
      <c r="B46" s="53" t="s">
        <v>186</v>
      </c>
      <c r="C46" s="47">
        <f>C47+C48+C49+C50</f>
        <v>3080800</v>
      </c>
      <c r="D46" s="47">
        <f>D47+D48+D49+D50</f>
        <v>1561067.16</v>
      </c>
      <c r="E46" s="47">
        <f>E47+E48+E49+E50</f>
        <v>2021911.16</v>
      </c>
      <c r="F46" s="47">
        <f t="shared" si="0"/>
        <v>50.670837444819526</v>
      </c>
      <c r="G46" s="47">
        <f t="shared" si="1"/>
        <v>77.2075050023464</v>
      </c>
    </row>
    <row r="47" spans="1:7" s="1" customFormat="1" ht="29.25" customHeight="1">
      <c r="A47" s="54" t="s">
        <v>99</v>
      </c>
      <c r="B47" s="55" t="s">
        <v>185</v>
      </c>
      <c r="C47" s="56">
        <v>150700</v>
      </c>
      <c r="D47" s="57">
        <v>65440.3</v>
      </c>
      <c r="E47" s="50">
        <v>57522.5</v>
      </c>
      <c r="F47" s="47">
        <f t="shared" si="0"/>
        <v>43.42422030524221</v>
      </c>
      <c r="G47" s="47">
        <f t="shared" si="1"/>
        <v>113.76470076926421</v>
      </c>
    </row>
    <row r="48" spans="1:7" s="1" customFormat="1" ht="30.75" customHeight="1">
      <c r="A48" s="54" t="s">
        <v>100</v>
      </c>
      <c r="B48" s="55" t="s">
        <v>187</v>
      </c>
      <c r="C48" s="56">
        <v>260000</v>
      </c>
      <c r="D48" s="57">
        <v>24861.69</v>
      </c>
      <c r="E48" s="50">
        <v>203713.67</v>
      </c>
      <c r="F48" s="47">
        <f t="shared" si="0"/>
        <v>9.562188461538462</v>
      </c>
      <c r="G48" s="47">
        <f t="shared" si="1"/>
        <v>12.204232538739298</v>
      </c>
    </row>
    <row r="49" spans="1:8" s="1" customFormat="1" ht="16.5" customHeight="1">
      <c r="A49" s="54" t="s">
        <v>60</v>
      </c>
      <c r="B49" s="55" t="s">
        <v>188</v>
      </c>
      <c r="C49" s="50">
        <v>2670100</v>
      </c>
      <c r="D49" s="50">
        <v>1468250</v>
      </c>
      <c r="E49" s="50">
        <v>1760674.99</v>
      </c>
      <c r="F49" s="47">
        <f t="shared" si="0"/>
        <v>54.98857720684619</v>
      </c>
      <c r="G49" s="47">
        <f t="shared" si="1"/>
        <v>83.39131346438901</v>
      </c>
      <c r="H49" s="38"/>
    </row>
    <row r="50" spans="1:7" s="1" customFormat="1" ht="16.5" customHeight="1">
      <c r="A50" s="54" t="s">
        <v>119</v>
      </c>
      <c r="B50" s="55" t="s">
        <v>189</v>
      </c>
      <c r="C50" s="50">
        <v>0</v>
      </c>
      <c r="D50" s="57">
        <v>2515.17</v>
      </c>
      <c r="E50" s="62">
        <v>0</v>
      </c>
      <c r="F50" s="47"/>
      <c r="G50" s="47"/>
    </row>
    <row r="51" spans="1:7" s="7" customFormat="1" ht="31.5" customHeight="1">
      <c r="A51" s="64" t="s">
        <v>190</v>
      </c>
      <c r="B51" s="53" t="s">
        <v>191</v>
      </c>
      <c r="C51" s="69">
        <f>C53+C54+C58+C57+C56</f>
        <v>1283000</v>
      </c>
      <c r="D51" s="69">
        <f>D53+D54+D58+D57+D56+D59</f>
        <v>2106601.3299999996</v>
      </c>
      <c r="E51" s="69">
        <f>E53+E54+E58+E57+E55+E56</f>
        <v>456585.06</v>
      </c>
      <c r="F51" s="47">
        <f t="shared" si="0"/>
        <v>164.19340062353857</v>
      </c>
      <c r="G51" s="47">
        <f t="shared" si="1"/>
        <v>461.38201061594077</v>
      </c>
    </row>
    <row r="52" spans="1:7" s="1" customFormat="1" ht="75" hidden="1">
      <c r="A52" s="70" t="s">
        <v>140</v>
      </c>
      <c r="B52" s="55"/>
      <c r="C52" s="62">
        <v>0</v>
      </c>
      <c r="D52" s="62">
        <v>0</v>
      </c>
      <c r="E52" s="62">
        <v>0</v>
      </c>
      <c r="F52" s="47" t="e">
        <f t="shared" si="0"/>
        <v>#DIV/0!</v>
      </c>
      <c r="G52" s="47" t="e">
        <f t="shared" si="1"/>
        <v>#DIV/0!</v>
      </c>
    </row>
    <row r="53" spans="1:7" s="1" customFormat="1" ht="58.5" customHeight="1" hidden="1">
      <c r="A53" s="75" t="s">
        <v>192</v>
      </c>
      <c r="B53" s="55" t="s">
        <v>193</v>
      </c>
      <c r="C53" s="61">
        <v>0</v>
      </c>
      <c r="D53" s="56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58.5" customHeight="1" hidden="1">
      <c r="A54" s="75" t="s">
        <v>195</v>
      </c>
      <c r="B54" s="55" t="s">
        <v>196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58.5" customHeight="1" hidden="1">
      <c r="A55" s="75" t="s">
        <v>227</v>
      </c>
      <c r="B55" s="55"/>
      <c r="C55" s="60">
        <v>0</v>
      </c>
      <c r="D55" s="56"/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75">
      <c r="A56" s="75" t="s">
        <v>234</v>
      </c>
      <c r="B56" s="55"/>
      <c r="C56" s="60">
        <v>168000</v>
      </c>
      <c r="D56" s="56">
        <v>168000</v>
      </c>
      <c r="E56" s="62">
        <v>0</v>
      </c>
      <c r="F56" s="47">
        <f t="shared" si="0"/>
        <v>100</v>
      </c>
      <c r="G56" s="47"/>
    </row>
    <row r="57" spans="1:7" s="1" customFormat="1" ht="77.25" customHeight="1">
      <c r="A57" s="75" t="s">
        <v>224</v>
      </c>
      <c r="B57" s="55"/>
      <c r="C57" s="60">
        <v>15000</v>
      </c>
      <c r="D57" s="56">
        <v>686.8</v>
      </c>
      <c r="E57" s="62">
        <v>0</v>
      </c>
      <c r="F57" s="47">
        <f t="shared" si="0"/>
        <v>4.578666666666666</v>
      </c>
      <c r="G57" s="47"/>
    </row>
    <row r="58" spans="1:7" s="1" customFormat="1" ht="53.25" customHeight="1">
      <c r="A58" s="73" t="s">
        <v>145</v>
      </c>
      <c r="B58" s="76" t="s">
        <v>194</v>
      </c>
      <c r="C58" s="60">
        <v>1100000</v>
      </c>
      <c r="D58" s="56">
        <v>1935520.46</v>
      </c>
      <c r="E58" s="62">
        <v>456585.06</v>
      </c>
      <c r="F58" s="47">
        <f t="shared" si="0"/>
        <v>175.95640545454546</v>
      </c>
      <c r="G58" s="47">
        <f t="shared" si="1"/>
        <v>423.91235052675614</v>
      </c>
    </row>
    <row r="59" spans="1:7" s="1" customFormat="1" ht="45">
      <c r="A59" s="73" t="s">
        <v>235</v>
      </c>
      <c r="B59" s="76"/>
      <c r="C59" s="60">
        <v>0</v>
      </c>
      <c r="D59" s="77">
        <v>2394.07</v>
      </c>
      <c r="E59" s="62">
        <v>0</v>
      </c>
      <c r="F59" s="47"/>
      <c r="G59" s="47"/>
    </row>
    <row r="60" spans="1:7" s="7" customFormat="1" ht="15" customHeight="1">
      <c r="A60" s="64" t="s">
        <v>146</v>
      </c>
      <c r="B60" s="53"/>
      <c r="C60" s="69">
        <v>2365300</v>
      </c>
      <c r="D60" s="69">
        <v>1051749.47</v>
      </c>
      <c r="E60" s="69">
        <v>1334394.61</v>
      </c>
      <c r="F60" s="47">
        <f t="shared" si="0"/>
        <v>44.465795882129115</v>
      </c>
      <c r="G60" s="47">
        <f t="shared" si="1"/>
        <v>78.818474094406</v>
      </c>
    </row>
    <row r="61" spans="1:7" s="7" customFormat="1" ht="22.5" customHeight="1">
      <c r="A61" s="78" t="s">
        <v>201</v>
      </c>
      <c r="B61" s="79" t="s">
        <v>206</v>
      </c>
      <c r="C61" s="69">
        <f>C62+C63+C64+C65</f>
        <v>185745</v>
      </c>
      <c r="D61" s="69">
        <f>D62+D63+D64+D65</f>
        <v>89506.05</v>
      </c>
      <c r="E61" s="69">
        <f>E62+E63+E64+E65</f>
        <v>69658.23999999999</v>
      </c>
      <c r="F61" s="47">
        <f t="shared" si="0"/>
        <v>48.187595897601554</v>
      </c>
      <c r="G61" s="47">
        <f t="shared" si="1"/>
        <v>128.49312586709055</v>
      </c>
    </row>
    <row r="62" spans="1:7" s="30" customFormat="1" ht="24" customHeight="1" hidden="1">
      <c r="A62" s="80" t="s">
        <v>207</v>
      </c>
      <c r="B62" s="81" t="s">
        <v>208</v>
      </c>
      <c r="C62" s="62">
        <v>0</v>
      </c>
      <c r="D62" s="62">
        <v>0</v>
      </c>
      <c r="E62" s="62">
        <v>0</v>
      </c>
      <c r="F62" s="47"/>
      <c r="G62" s="47"/>
    </row>
    <row r="63" spans="1:7" s="7" customFormat="1" ht="23.25" customHeight="1">
      <c r="A63" s="82" t="s">
        <v>202</v>
      </c>
      <c r="B63" s="83" t="s">
        <v>203</v>
      </c>
      <c r="C63" s="62">
        <v>0</v>
      </c>
      <c r="D63" s="62">
        <v>-59775</v>
      </c>
      <c r="E63" s="62">
        <v>248.86</v>
      </c>
      <c r="F63" s="47"/>
      <c r="G63" s="47"/>
    </row>
    <row r="64" spans="1:7" s="7" customFormat="1" ht="20.25" customHeight="1">
      <c r="A64" s="82" t="s">
        <v>209</v>
      </c>
      <c r="B64" s="83" t="s">
        <v>210</v>
      </c>
      <c r="C64" s="62">
        <v>185745</v>
      </c>
      <c r="D64" s="62">
        <v>80832.05</v>
      </c>
      <c r="E64" s="62">
        <v>53071.2</v>
      </c>
      <c r="F64" s="47">
        <f t="shared" si="0"/>
        <v>43.51775283318528</v>
      </c>
      <c r="G64" s="47">
        <f t="shared" si="1"/>
        <v>152.30869096609837</v>
      </c>
    </row>
    <row r="65" spans="1:7" s="7" customFormat="1" ht="21" customHeight="1">
      <c r="A65" s="84" t="s">
        <v>204</v>
      </c>
      <c r="B65" s="85" t="s">
        <v>205</v>
      </c>
      <c r="C65" s="62">
        <v>0</v>
      </c>
      <c r="D65" s="62">
        <v>68449</v>
      </c>
      <c r="E65" s="62">
        <v>16338.18</v>
      </c>
      <c r="F65" s="47"/>
      <c r="G65" s="47">
        <f t="shared" si="1"/>
        <v>418.9511928501216</v>
      </c>
    </row>
    <row r="66" spans="1:7" s="35" customFormat="1" ht="16.5" customHeight="1">
      <c r="A66" s="86" t="s">
        <v>18</v>
      </c>
      <c r="B66" s="87"/>
      <c r="C66" s="44">
        <f>C4</f>
        <v>124794776</v>
      </c>
      <c r="D66" s="44">
        <f>D4</f>
        <v>58289643.56</v>
      </c>
      <c r="E66" s="44">
        <f>E4</f>
        <v>59722141.83</v>
      </c>
      <c r="F66" s="44">
        <f aca="true" t="shared" si="2" ref="F66:F130">D66/C66*100</f>
        <v>46.70840032598801</v>
      </c>
      <c r="G66" s="44">
        <f aca="true" t="shared" si="3" ref="G66:G147">D66/E66*100</f>
        <v>97.60139501681365</v>
      </c>
    </row>
    <row r="67" spans="1:7" s="35" customFormat="1" ht="15" customHeight="1">
      <c r="A67" s="88" t="s">
        <v>17</v>
      </c>
      <c r="B67" s="87"/>
      <c r="C67" s="44">
        <f>C68+C179+C185+C181</f>
        <v>510765580.08</v>
      </c>
      <c r="D67" s="44">
        <f>D68+D179+D185+D181+D182</f>
        <v>273485826.32</v>
      </c>
      <c r="E67" s="44">
        <f>E68+E179+E185+E181</f>
        <v>204542481.56</v>
      </c>
      <c r="F67" s="44">
        <f t="shared" si="2"/>
        <v>53.54429448381478</v>
      </c>
      <c r="G67" s="44">
        <f t="shared" si="3"/>
        <v>133.70612512089636</v>
      </c>
    </row>
    <row r="68" spans="1:7" s="7" customFormat="1" ht="23.25" customHeight="1">
      <c r="A68" s="64" t="s">
        <v>53</v>
      </c>
      <c r="B68" s="53"/>
      <c r="C68" s="47">
        <f>C69+C73+C137+C170</f>
        <v>536094870.38</v>
      </c>
      <c r="D68" s="47">
        <f>D69+D73+D137+D170</f>
        <v>298003118.5</v>
      </c>
      <c r="E68" s="47">
        <f>E69+E73+E137+E170</f>
        <v>202735139.28</v>
      </c>
      <c r="F68" s="47">
        <f t="shared" si="2"/>
        <v>55.58775786993942</v>
      </c>
      <c r="G68" s="47">
        <f t="shared" si="3"/>
        <v>146.99135017162675</v>
      </c>
    </row>
    <row r="69" spans="1:7" s="7" customFormat="1" ht="33" customHeight="1">
      <c r="A69" s="64" t="s">
        <v>61</v>
      </c>
      <c r="B69" s="53"/>
      <c r="C69" s="47">
        <f>C70+C71+C72</f>
        <v>49992200</v>
      </c>
      <c r="D69" s="47">
        <f>D70+D71+D72</f>
        <v>25529300</v>
      </c>
      <c r="E69" s="47">
        <f>E70+E71+E72</f>
        <v>18834500</v>
      </c>
      <c r="F69" s="47">
        <f t="shared" si="2"/>
        <v>51.06656638435596</v>
      </c>
      <c r="G69" s="47">
        <f t="shared" si="3"/>
        <v>135.545408691497</v>
      </c>
    </row>
    <row r="70" spans="1:7" s="5" customFormat="1" ht="30.75" customHeight="1">
      <c r="A70" s="54" t="s">
        <v>77</v>
      </c>
      <c r="B70" s="55"/>
      <c r="C70" s="62">
        <v>23835700</v>
      </c>
      <c r="D70" s="62">
        <v>13904100</v>
      </c>
      <c r="E70" s="62">
        <v>1253700</v>
      </c>
      <c r="F70" s="47">
        <f t="shared" si="2"/>
        <v>58.33308860239054</v>
      </c>
      <c r="G70" s="47">
        <f t="shared" si="3"/>
        <v>1109.0452261306532</v>
      </c>
    </row>
    <row r="71" spans="1:7" s="5" customFormat="1" ht="28.5" customHeight="1">
      <c r="A71" s="54" t="s">
        <v>62</v>
      </c>
      <c r="B71" s="55"/>
      <c r="C71" s="62">
        <v>0</v>
      </c>
      <c r="D71" s="62">
        <v>0</v>
      </c>
      <c r="E71" s="62">
        <v>13819400</v>
      </c>
      <c r="F71" s="47"/>
      <c r="G71" s="47">
        <f t="shared" si="3"/>
        <v>0</v>
      </c>
    </row>
    <row r="72" spans="1:7" s="5" customFormat="1" ht="15.75" customHeight="1">
      <c r="A72" s="54" t="s">
        <v>211</v>
      </c>
      <c r="B72" s="55"/>
      <c r="C72" s="62">
        <v>26156500</v>
      </c>
      <c r="D72" s="62">
        <v>11625200</v>
      </c>
      <c r="E72" s="62">
        <v>3761400</v>
      </c>
      <c r="F72" s="47">
        <f t="shared" si="2"/>
        <v>44.444784279242256</v>
      </c>
      <c r="G72" s="47">
        <f t="shared" si="3"/>
        <v>309.0657733822513</v>
      </c>
    </row>
    <row r="73" spans="1:7" s="7" customFormat="1" ht="20.25" customHeight="1">
      <c r="A73" s="52" t="s">
        <v>16</v>
      </c>
      <c r="B73" s="53"/>
      <c r="C73" s="69">
        <f>SUM(C74:C88)+C112+C98+C94</f>
        <v>212182364.38</v>
      </c>
      <c r="D73" s="69">
        <f>SUM(D74:D88)+D112+D98+D94</f>
        <v>108802710.82</v>
      </c>
      <c r="E73" s="69">
        <f>SUM(E74:E88)+E112+E98+E94</f>
        <v>30640689.32</v>
      </c>
      <c r="F73" s="47">
        <f t="shared" si="2"/>
        <v>51.27792365681433</v>
      </c>
      <c r="G73" s="47">
        <f t="shared" si="3"/>
        <v>355.09224248744806</v>
      </c>
    </row>
    <row r="74" spans="1:7" s="4" customFormat="1" ht="30" hidden="1">
      <c r="A74" s="70" t="s">
        <v>112</v>
      </c>
      <c r="B74" s="55"/>
      <c r="C74" s="62">
        <f>C76+C77+C78</f>
        <v>0</v>
      </c>
      <c r="D74" s="62">
        <f>D76+D77+D78</f>
        <v>0</v>
      </c>
      <c r="E74" s="62">
        <v>0</v>
      </c>
      <c r="F74" s="47" t="e">
        <f t="shared" si="2"/>
        <v>#DIV/0!</v>
      </c>
      <c r="G74" s="47" t="e">
        <f t="shared" si="3"/>
        <v>#DIV/0!</v>
      </c>
    </row>
    <row r="75" spans="1:7" s="12" customFormat="1" ht="15" hidden="1">
      <c r="A75" s="89" t="s">
        <v>147</v>
      </c>
      <c r="B75" s="90"/>
      <c r="C75" s="91"/>
      <c r="D75" s="91"/>
      <c r="E75" s="62"/>
      <c r="F75" s="47" t="e">
        <f t="shared" si="2"/>
        <v>#DIV/0!</v>
      </c>
      <c r="G75" s="47" t="e">
        <f t="shared" si="3"/>
        <v>#DIV/0!</v>
      </c>
    </row>
    <row r="76" spans="1:7" s="12" customFormat="1" ht="15" hidden="1">
      <c r="A76" s="89" t="s">
        <v>131</v>
      </c>
      <c r="B76" s="90"/>
      <c r="C76" s="62">
        <v>0</v>
      </c>
      <c r="D76" s="62">
        <v>0</v>
      </c>
      <c r="E76" s="62">
        <v>0</v>
      </c>
      <c r="F76" s="47" t="e">
        <f t="shared" si="2"/>
        <v>#DIV/0!</v>
      </c>
      <c r="G76" s="47" t="e">
        <f t="shared" si="3"/>
        <v>#DIV/0!</v>
      </c>
    </row>
    <row r="77" spans="1:7" s="12" customFormat="1" ht="30" hidden="1">
      <c r="A77" s="89" t="s">
        <v>132</v>
      </c>
      <c r="B77" s="90"/>
      <c r="C77" s="62">
        <v>0</v>
      </c>
      <c r="D77" s="62">
        <v>0</v>
      </c>
      <c r="E77" s="62">
        <v>0</v>
      </c>
      <c r="F77" s="47" t="e">
        <f t="shared" si="2"/>
        <v>#DIV/0!</v>
      </c>
      <c r="G77" s="47" t="e">
        <f t="shared" si="3"/>
        <v>#DIV/0!</v>
      </c>
    </row>
    <row r="78" spans="1:7" s="12" customFormat="1" ht="30" hidden="1">
      <c r="A78" s="89" t="s">
        <v>135</v>
      </c>
      <c r="B78" s="90"/>
      <c r="C78" s="62">
        <v>0</v>
      </c>
      <c r="D78" s="62">
        <v>0</v>
      </c>
      <c r="E78" s="62">
        <v>0</v>
      </c>
      <c r="F78" s="47" t="e">
        <f t="shared" si="2"/>
        <v>#DIV/0!</v>
      </c>
      <c r="G78" s="47" t="e">
        <f t="shared" si="3"/>
        <v>#DIV/0!</v>
      </c>
    </row>
    <row r="79" spans="1:7" s="2" customFormat="1" ht="48" customHeight="1">
      <c r="A79" s="70" t="s">
        <v>220</v>
      </c>
      <c r="B79" s="90"/>
      <c r="C79" s="62">
        <v>1487608.66</v>
      </c>
      <c r="D79" s="62">
        <v>974657.49</v>
      </c>
      <c r="E79" s="62">
        <v>397000</v>
      </c>
      <c r="F79" s="47">
        <f t="shared" si="2"/>
        <v>65.51840656802845</v>
      </c>
      <c r="G79" s="47">
        <f t="shared" si="3"/>
        <v>245.50566498740554</v>
      </c>
    </row>
    <row r="80" spans="1:7" s="2" customFormat="1" ht="30" hidden="1">
      <c r="A80" s="70" t="s">
        <v>228</v>
      </c>
      <c r="B80" s="90"/>
      <c r="C80" s="62">
        <v>0</v>
      </c>
      <c r="D80" s="62">
        <v>0</v>
      </c>
      <c r="E80" s="62">
        <v>0</v>
      </c>
      <c r="F80" s="47" t="e">
        <f t="shared" si="2"/>
        <v>#DIV/0!</v>
      </c>
      <c r="G80" s="47" t="e">
        <f t="shared" si="3"/>
        <v>#DIV/0!</v>
      </c>
    </row>
    <row r="81" spans="1:7" s="2" customFormat="1" ht="30.75" customHeight="1">
      <c r="A81" s="70" t="s">
        <v>221</v>
      </c>
      <c r="B81" s="90"/>
      <c r="C81" s="62">
        <v>5744258.55</v>
      </c>
      <c r="D81" s="62">
        <v>5399864.89</v>
      </c>
      <c r="E81" s="62">
        <v>1273378.84</v>
      </c>
      <c r="F81" s="47">
        <f t="shared" si="2"/>
        <v>94.00455851695602</v>
      </c>
      <c r="G81" s="47">
        <f t="shared" si="3"/>
        <v>424.05800382233457</v>
      </c>
    </row>
    <row r="82" spans="1:7" s="2" customFormat="1" ht="30.75" customHeight="1">
      <c r="A82" s="70" t="s">
        <v>239</v>
      </c>
      <c r="B82" s="90"/>
      <c r="C82" s="62">
        <v>6161028.66</v>
      </c>
      <c r="D82" s="62">
        <v>3466973.75</v>
      </c>
      <c r="E82" s="62">
        <v>0</v>
      </c>
      <c r="F82" s="47">
        <f t="shared" si="2"/>
        <v>56.27264441259716</v>
      </c>
      <c r="G82" s="47"/>
    </row>
    <row r="83" spans="1:7" s="2" customFormat="1" ht="30.75" customHeight="1">
      <c r="A83" s="70" t="s">
        <v>222</v>
      </c>
      <c r="B83" s="90"/>
      <c r="C83" s="62">
        <v>12323723.4</v>
      </c>
      <c r="D83" s="62">
        <v>6627838.1</v>
      </c>
      <c r="E83" s="62">
        <v>1236168.28</v>
      </c>
      <c r="F83" s="47">
        <f t="shared" si="2"/>
        <v>53.781133224720044</v>
      </c>
      <c r="G83" s="47">
        <f t="shared" si="3"/>
        <v>536.1598584296306</v>
      </c>
    </row>
    <row r="84" spans="1:7" s="2" customFormat="1" ht="47.25" customHeight="1">
      <c r="A84" s="70" t="s">
        <v>238</v>
      </c>
      <c r="B84" s="90"/>
      <c r="C84" s="62">
        <v>3800000</v>
      </c>
      <c r="D84" s="62">
        <v>0</v>
      </c>
      <c r="E84" s="62">
        <v>0</v>
      </c>
      <c r="F84" s="47">
        <f t="shared" si="2"/>
        <v>0</v>
      </c>
      <c r="G84" s="47"/>
    </row>
    <row r="85" spans="1:7" s="2" customFormat="1" ht="35.25" customHeight="1">
      <c r="A85" s="70" t="s">
        <v>240</v>
      </c>
      <c r="B85" s="90"/>
      <c r="C85" s="62">
        <v>89487700</v>
      </c>
      <c r="D85" s="62">
        <v>64461925.43</v>
      </c>
      <c r="E85" s="62">
        <v>2504726.7</v>
      </c>
      <c r="F85" s="47">
        <f t="shared" si="2"/>
        <v>72.03439738645646</v>
      </c>
      <c r="G85" s="47">
        <f t="shared" si="3"/>
        <v>2573.611142085881</v>
      </c>
    </row>
    <row r="86" spans="1:9" s="4" customFormat="1" ht="45">
      <c r="A86" s="70" t="s">
        <v>113</v>
      </c>
      <c r="B86" s="55"/>
      <c r="C86" s="62">
        <v>972995.07</v>
      </c>
      <c r="D86" s="62">
        <v>0</v>
      </c>
      <c r="E86" s="62">
        <v>0</v>
      </c>
      <c r="F86" s="47">
        <f t="shared" si="2"/>
        <v>0</v>
      </c>
      <c r="G86" s="47"/>
      <c r="H86" s="9"/>
      <c r="I86" s="9"/>
    </row>
    <row r="87" spans="1:7" s="4" customFormat="1" ht="30" hidden="1">
      <c r="A87" s="92" t="s">
        <v>142</v>
      </c>
      <c r="B87" s="93"/>
      <c r="C87" s="62">
        <v>0</v>
      </c>
      <c r="D87" s="62">
        <v>0</v>
      </c>
      <c r="E87" s="62">
        <v>0</v>
      </c>
      <c r="F87" s="47" t="e">
        <f t="shared" si="2"/>
        <v>#DIV/0!</v>
      </c>
      <c r="G87" s="47" t="e">
        <f t="shared" si="3"/>
        <v>#DIV/0!</v>
      </c>
    </row>
    <row r="88" spans="1:7" s="4" customFormat="1" ht="66.75" customHeight="1">
      <c r="A88" s="94" t="s">
        <v>120</v>
      </c>
      <c r="B88" s="55"/>
      <c r="C88" s="62">
        <f>C89+C90+C91</f>
        <v>27239900</v>
      </c>
      <c r="D88" s="62">
        <f>D89+D90+D91</f>
        <v>5358006</v>
      </c>
      <c r="E88" s="62">
        <v>0</v>
      </c>
      <c r="F88" s="47">
        <f t="shared" si="2"/>
        <v>19.66969775953656</v>
      </c>
      <c r="G88" s="47"/>
    </row>
    <row r="89" spans="1:7" s="2" customFormat="1" ht="45">
      <c r="A89" s="124" t="s">
        <v>249</v>
      </c>
      <c r="B89" s="90"/>
      <c r="C89" s="91">
        <v>17836900</v>
      </c>
      <c r="D89" s="91">
        <v>4327961</v>
      </c>
      <c r="E89" s="91">
        <v>0</v>
      </c>
      <c r="F89" s="47">
        <f t="shared" si="2"/>
        <v>24.264087369442</v>
      </c>
      <c r="G89" s="47"/>
    </row>
    <row r="90" spans="1:7" s="2" customFormat="1" ht="45">
      <c r="A90" s="124" t="s">
        <v>250</v>
      </c>
      <c r="B90" s="90"/>
      <c r="C90" s="91">
        <v>8730900</v>
      </c>
      <c r="D90" s="91">
        <v>357945</v>
      </c>
      <c r="E90" s="91">
        <v>0</v>
      </c>
      <c r="F90" s="47">
        <f t="shared" si="2"/>
        <v>4.099749166752568</v>
      </c>
      <c r="G90" s="47"/>
    </row>
    <row r="91" spans="1:7" s="2" customFormat="1" ht="45">
      <c r="A91" s="124" t="s">
        <v>251</v>
      </c>
      <c r="B91" s="90"/>
      <c r="C91" s="91">
        <v>672100</v>
      </c>
      <c r="D91" s="91">
        <v>672100</v>
      </c>
      <c r="E91" s="91">
        <v>0</v>
      </c>
      <c r="F91" s="47">
        <f t="shared" si="2"/>
        <v>100</v>
      </c>
      <c r="G91" s="47"/>
    </row>
    <row r="92" spans="1:7" s="4" customFormat="1" ht="90" hidden="1">
      <c r="A92" s="95" t="s">
        <v>121</v>
      </c>
      <c r="B92" s="76"/>
      <c r="C92" s="62">
        <v>0</v>
      </c>
      <c r="D92" s="62">
        <v>0</v>
      </c>
      <c r="E92" s="62">
        <v>0</v>
      </c>
      <c r="F92" s="47" t="e">
        <f t="shared" si="2"/>
        <v>#DIV/0!</v>
      </c>
      <c r="G92" s="47" t="e">
        <f t="shared" si="3"/>
        <v>#DIV/0!</v>
      </c>
    </row>
    <row r="93" spans="1:7" s="4" customFormat="1" ht="45" hidden="1">
      <c r="A93" s="70" t="s">
        <v>116</v>
      </c>
      <c r="B93" s="55"/>
      <c r="C93" s="62">
        <v>0</v>
      </c>
      <c r="D93" s="62">
        <v>0</v>
      </c>
      <c r="E93" s="62">
        <v>0</v>
      </c>
      <c r="F93" s="47" t="e">
        <f t="shared" si="2"/>
        <v>#DIV/0!</v>
      </c>
      <c r="G93" s="47" t="e">
        <f t="shared" si="3"/>
        <v>#DIV/0!</v>
      </c>
    </row>
    <row r="94" spans="1:7" s="4" customFormat="1" ht="22.5" customHeight="1">
      <c r="A94" s="70" t="s">
        <v>114</v>
      </c>
      <c r="B94" s="55"/>
      <c r="C94" s="62">
        <f>C95+C96+C97</f>
        <v>235650.04</v>
      </c>
      <c r="D94" s="62">
        <f>D95+D96+D97</f>
        <v>235650.04</v>
      </c>
      <c r="E94" s="62">
        <f>E95+E96+E97</f>
        <v>11142.86</v>
      </c>
      <c r="F94" s="47">
        <f t="shared" si="2"/>
        <v>100</v>
      </c>
      <c r="G94" s="47">
        <f t="shared" si="3"/>
        <v>2114.8075090237157</v>
      </c>
    </row>
    <row r="95" spans="1:7" s="13" customFormat="1" ht="15">
      <c r="A95" s="96" t="s">
        <v>133</v>
      </c>
      <c r="B95" s="97"/>
      <c r="C95" s="91">
        <v>10650.04</v>
      </c>
      <c r="D95" s="91">
        <v>10650.04</v>
      </c>
      <c r="E95" s="91">
        <v>11142.86</v>
      </c>
      <c r="F95" s="47">
        <f t="shared" si="2"/>
        <v>100</v>
      </c>
      <c r="G95" s="47">
        <f t="shared" si="3"/>
        <v>95.57725754429293</v>
      </c>
    </row>
    <row r="96" spans="1:7" s="13" customFormat="1" ht="18" customHeight="1">
      <c r="A96" s="89" t="s">
        <v>136</v>
      </c>
      <c r="B96" s="90"/>
      <c r="C96" s="91">
        <v>150000</v>
      </c>
      <c r="D96" s="91">
        <v>150000</v>
      </c>
      <c r="E96" s="91">
        <v>0</v>
      </c>
      <c r="F96" s="47">
        <f t="shared" si="2"/>
        <v>100</v>
      </c>
      <c r="G96" s="47"/>
    </row>
    <row r="97" spans="1:7" s="13" customFormat="1" ht="15">
      <c r="A97" s="98" t="s">
        <v>137</v>
      </c>
      <c r="B97" s="90"/>
      <c r="C97" s="91">
        <v>75000</v>
      </c>
      <c r="D97" s="91">
        <v>75000</v>
      </c>
      <c r="E97" s="91">
        <v>0</v>
      </c>
      <c r="F97" s="47">
        <f t="shared" si="2"/>
        <v>100</v>
      </c>
      <c r="G97" s="47"/>
    </row>
    <row r="98" spans="1:7" s="31" customFormat="1" ht="60">
      <c r="A98" s="99" t="s">
        <v>248</v>
      </c>
      <c r="B98" s="55"/>
      <c r="C98" s="62">
        <v>23018500</v>
      </c>
      <c r="D98" s="62">
        <v>11168729.55</v>
      </c>
      <c r="E98" s="62">
        <v>0</v>
      </c>
      <c r="F98" s="47">
        <f t="shared" si="2"/>
        <v>48.52066620327128</v>
      </c>
      <c r="G98" s="47"/>
    </row>
    <row r="99" spans="1:7" s="4" customFormat="1" ht="60" hidden="1">
      <c r="A99" s="70" t="s">
        <v>115</v>
      </c>
      <c r="B99" s="55"/>
      <c r="C99" s="62">
        <v>0</v>
      </c>
      <c r="D99" s="62">
        <v>0</v>
      </c>
      <c r="E99" s="62">
        <v>0</v>
      </c>
      <c r="F99" s="47" t="e">
        <f t="shared" si="2"/>
        <v>#DIV/0!</v>
      </c>
      <c r="G99" s="47" t="e">
        <f t="shared" si="3"/>
        <v>#DIV/0!</v>
      </c>
    </row>
    <row r="100" spans="1:7" s="4" customFormat="1" ht="30" hidden="1">
      <c r="A100" s="70" t="s">
        <v>72</v>
      </c>
      <c r="B100" s="55"/>
      <c r="C100" s="62">
        <v>0</v>
      </c>
      <c r="D100" s="62">
        <v>0</v>
      </c>
      <c r="E100" s="62">
        <v>0</v>
      </c>
      <c r="F100" s="47" t="e">
        <f t="shared" si="2"/>
        <v>#DIV/0!</v>
      </c>
      <c r="G100" s="47" t="e">
        <f t="shared" si="3"/>
        <v>#DIV/0!</v>
      </c>
    </row>
    <row r="101" spans="1:7" s="4" customFormat="1" ht="60" hidden="1">
      <c r="A101" s="70" t="s">
        <v>76</v>
      </c>
      <c r="B101" s="55"/>
      <c r="C101" s="62">
        <v>0</v>
      </c>
      <c r="D101" s="62">
        <v>0</v>
      </c>
      <c r="E101" s="62"/>
      <c r="F101" s="47" t="e">
        <f t="shared" si="2"/>
        <v>#DIV/0!</v>
      </c>
      <c r="G101" s="47" t="e">
        <f t="shared" si="3"/>
        <v>#DIV/0!</v>
      </c>
    </row>
    <row r="102" spans="1:7" s="4" customFormat="1" ht="60" hidden="1">
      <c r="A102" s="70" t="s">
        <v>74</v>
      </c>
      <c r="B102" s="55"/>
      <c r="C102" s="62">
        <v>0</v>
      </c>
      <c r="D102" s="62">
        <v>0</v>
      </c>
      <c r="E102" s="62"/>
      <c r="F102" s="47" t="e">
        <f t="shared" si="2"/>
        <v>#DIV/0!</v>
      </c>
      <c r="G102" s="47" t="e">
        <f t="shared" si="3"/>
        <v>#DIV/0!</v>
      </c>
    </row>
    <row r="103" spans="1:7" s="4" customFormat="1" ht="45" hidden="1">
      <c r="A103" s="70" t="s">
        <v>75</v>
      </c>
      <c r="B103" s="55"/>
      <c r="C103" s="62">
        <v>0</v>
      </c>
      <c r="D103" s="62">
        <v>0</v>
      </c>
      <c r="E103" s="62"/>
      <c r="F103" s="47" t="e">
        <f t="shared" si="2"/>
        <v>#DIV/0!</v>
      </c>
      <c r="G103" s="47" t="e">
        <f t="shared" si="3"/>
        <v>#DIV/0!</v>
      </c>
    </row>
    <row r="104" spans="1:7" s="4" customFormat="1" ht="45" hidden="1">
      <c r="A104" s="70" t="s">
        <v>73</v>
      </c>
      <c r="B104" s="55"/>
      <c r="C104" s="62">
        <v>0</v>
      </c>
      <c r="D104" s="62">
        <v>0</v>
      </c>
      <c r="E104" s="62"/>
      <c r="F104" s="47" t="e">
        <f t="shared" si="2"/>
        <v>#DIV/0!</v>
      </c>
      <c r="G104" s="47" t="e">
        <f t="shared" si="3"/>
        <v>#DIV/0!</v>
      </c>
    </row>
    <row r="105" spans="1:7" s="4" customFormat="1" ht="30" hidden="1">
      <c r="A105" s="70" t="s">
        <v>79</v>
      </c>
      <c r="B105" s="55"/>
      <c r="C105" s="62">
        <v>0</v>
      </c>
      <c r="D105" s="62">
        <v>0</v>
      </c>
      <c r="E105" s="62"/>
      <c r="F105" s="47" t="e">
        <f t="shared" si="2"/>
        <v>#DIV/0!</v>
      </c>
      <c r="G105" s="47" t="e">
        <f t="shared" si="3"/>
        <v>#DIV/0!</v>
      </c>
    </row>
    <row r="106" spans="1:7" s="4" customFormat="1" ht="30" hidden="1">
      <c r="A106" s="70" t="s">
        <v>82</v>
      </c>
      <c r="B106" s="55"/>
      <c r="C106" s="62">
        <v>0</v>
      </c>
      <c r="D106" s="62">
        <v>0</v>
      </c>
      <c r="E106" s="62"/>
      <c r="F106" s="47" t="e">
        <f t="shared" si="2"/>
        <v>#DIV/0!</v>
      </c>
      <c r="G106" s="47" t="e">
        <f t="shared" si="3"/>
        <v>#DIV/0!</v>
      </c>
    </row>
    <row r="107" spans="1:7" s="4" customFormat="1" ht="30" hidden="1">
      <c r="A107" s="70" t="s">
        <v>48</v>
      </c>
      <c r="B107" s="55"/>
      <c r="C107" s="62">
        <v>0</v>
      </c>
      <c r="D107" s="62">
        <v>0</v>
      </c>
      <c r="E107" s="62"/>
      <c r="F107" s="47" t="e">
        <f t="shared" si="2"/>
        <v>#DIV/0!</v>
      </c>
      <c r="G107" s="47" t="e">
        <f t="shared" si="3"/>
        <v>#DIV/0!</v>
      </c>
    </row>
    <row r="108" spans="1:7" s="4" customFormat="1" ht="30" hidden="1">
      <c r="A108" s="70" t="s">
        <v>54</v>
      </c>
      <c r="B108" s="55"/>
      <c r="C108" s="62">
        <v>0</v>
      </c>
      <c r="D108" s="62">
        <v>0</v>
      </c>
      <c r="E108" s="62"/>
      <c r="F108" s="47" t="e">
        <f t="shared" si="2"/>
        <v>#DIV/0!</v>
      </c>
      <c r="G108" s="47" t="e">
        <f t="shared" si="3"/>
        <v>#DIV/0!</v>
      </c>
    </row>
    <row r="109" spans="1:7" s="6" customFormat="1" ht="60" hidden="1">
      <c r="A109" s="70" t="s">
        <v>68</v>
      </c>
      <c r="B109" s="55"/>
      <c r="C109" s="100">
        <v>0</v>
      </c>
      <c r="D109" s="100">
        <v>0</v>
      </c>
      <c r="E109" s="100">
        <v>0</v>
      </c>
      <c r="F109" s="47" t="e">
        <f t="shared" si="2"/>
        <v>#DIV/0!</v>
      </c>
      <c r="G109" s="47" t="e">
        <f t="shared" si="3"/>
        <v>#DIV/0!</v>
      </c>
    </row>
    <row r="110" spans="1:7" s="6" customFormat="1" ht="15" hidden="1">
      <c r="A110" s="70"/>
      <c r="B110" s="55"/>
      <c r="C110" s="100"/>
      <c r="D110" s="100"/>
      <c r="E110" s="100"/>
      <c r="F110" s="47" t="e">
        <f t="shared" si="2"/>
        <v>#DIV/0!</v>
      </c>
      <c r="G110" s="47" t="e">
        <f t="shared" si="3"/>
        <v>#DIV/0!</v>
      </c>
    </row>
    <row r="111" spans="1:7" s="4" customFormat="1" ht="30" hidden="1">
      <c r="A111" s="70" t="s">
        <v>49</v>
      </c>
      <c r="B111" s="55"/>
      <c r="C111" s="62">
        <v>0</v>
      </c>
      <c r="D111" s="62">
        <v>0</v>
      </c>
      <c r="E111" s="62">
        <v>0</v>
      </c>
      <c r="F111" s="47" t="e">
        <f t="shared" si="2"/>
        <v>#DIV/0!</v>
      </c>
      <c r="G111" s="47" t="e">
        <f t="shared" si="3"/>
        <v>#DIV/0!</v>
      </c>
    </row>
    <row r="112" spans="1:7" s="4" customFormat="1" ht="14.25" customHeight="1">
      <c r="A112" s="70" t="s">
        <v>55</v>
      </c>
      <c r="B112" s="55"/>
      <c r="C112" s="62">
        <f>SUM(C113:C136)</f>
        <v>41711000</v>
      </c>
      <c r="D112" s="62">
        <f>SUM(D114:D136)</f>
        <v>11109065.57</v>
      </c>
      <c r="E112" s="62">
        <f>SUM(E114:E132)</f>
        <v>25218272.64</v>
      </c>
      <c r="F112" s="47">
        <f t="shared" si="2"/>
        <v>26.633419409748026</v>
      </c>
      <c r="G112" s="47">
        <f t="shared" si="3"/>
        <v>44.05165146949573</v>
      </c>
    </row>
    <row r="113" spans="1:7" s="4" customFormat="1" ht="15">
      <c r="A113" s="70" t="s">
        <v>22</v>
      </c>
      <c r="B113" s="55"/>
      <c r="C113" s="62"/>
      <c r="D113" s="62"/>
      <c r="E113" s="62"/>
      <c r="F113" s="47"/>
      <c r="G113" s="47"/>
    </row>
    <row r="114" spans="1:7" s="12" customFormat="1" ht="15">
      <c r="A114" s="89" t="s">
        <v>134</v>
      </c>
      <c r="B114" s="90"/>
      <c r="C114" s="91">
        <v>0</v>
      </c>
      <c r="D114" s="91">
        <v>0</v>
      </c>
      <c r="E114" s="91">
        <v>13871268</v>
      </c>
      <c r="F114" s="47"/>
      <c r="G114" s="47">
        <f t="shared" si="3"/>
        <v>0</v>
      </c>
    </row>
    <row r="115" spans="1:7" s="12" customFormat="1" ht="45" hidden="1">
      <c r="A115" s="89" t="s">
        <v>223</v>
      </c>
      <c r="B115" s="90"/>
      <c r="C115" s="91"/>
      <c r="D115" s="91"/>
      <c r="E115" s="91">
        <v>0</v>
      </c>
      <c r="F115" s="47" t="e">
        <f t="shared" si="2"/>
        <v>#DIV/0!</v>
      </c>
      <c r="G115" s="47" t="e">
        <f t="shared" si="3"/>
        <v>#DIV/0!</v>
      </c>
    </row>
    <row r="116" spans="1:7" s="12" customFormat="1" ht="15">
      <c r="A116" s="89" t="s">
        <v>138</v>
      </c>
      <c r="B116" s="90"/>
      <c r="C116" s="91">
        <v>0</v>
      </c>
      <c r="D116" s="91">
        <v>0</v>
      </c>
      <c r="E116" s="91">
        <v>265637</v>
      </c>
      <c r="F116" s="47"/>
      <c r="G116" s="47">
        <f t="shared" si="3"/>
        <v>0</v>
      </c>
    </row>
    <row r="117" spans="1:7" s="12" customFormat="1" ht="15" hidden="1">
      <c r="A117" s="89" t="s">
        <v>232</v>
      </c>
      <c r="B117" s="90"/>
      <c r="C117" s="91"/>
      <c r="D117" s="91"/>
      <c r="E117" s="91">
        <v>0</v>
      </c>
      <c r="F117" s="47" t="e">
        <f t="shared" si="2"/>
        <v>#DIV/0!</v>
      </c>
      <c r="G117" s="47" t="e">
        <f t="shared" si="3"/>
        <v>#DIV/0!</v>
      </c>
    </row>
    <row r="118" spans="1:7" s="12" customFormat="1" ht="15" hidden="1">
      <c r="A118" s="89" t="s">
        <v>231</v>
      </c>
      <c r="B118" s="90"/>
      <c r="C118" s="91"/>
      <c r="D118" s="91"/>
      <c r="E118" s="91">
        <v>0</v>
      </c>
      <c r="F118" s="47" t="e">
        <f t="shared" si="2"/>
        <v>#DIV/0!</v>
      </c>
      <c r="G118" s="47" t="e">
        <f t="shared" si="3"/>
        <v>#DIV/0!</v>
      </c>
    </row>
    <row r="119" spans="1:7" s="12" customFormat="1" ht="15" hidden="1">
      <c r="A119" s="89" t="s">
        <v>139</v>
      </c>
      <c r="B119" s="90"/>
      <c r="C119" s="91"/>
      <c r="D119" s="91"/>
      <c r="E119" s="91"/>
      <c r="F119" s="47" t="e">
        <f t="shared" si="2"/>
        <v>#DIV/0!</v>
      </c>
      <c r="G119" s="47" t="e">
        <f t="shared" si="3"/>
        <v>#DIV/0!</v>
      </c>
    </row>
    <row r="120" spans="1:7" s="12" customFormat="1" ht="30" hidden="1">
      <c r="A120" s="89" t="s">
        <v>152</v>
      </c>
      <c r="B120" s="90"/>
      <c r="C120" s="91"/>
      <c r="D120" s="91"/>
      <c r="E120" s="91">
        <v>0</v>
      </c>
      <c r="F120" s="47" t="e">
        <f t="shared" si="2"/>
        <v>#DIV/0!</v>
      </c>
      <c r="G120" s="47" t="e">
        <f t="shared" si="3"/>
        <v>#DIV/0!</v>
      </c>
    </row>
    <row r="121" spans="1:7" s="12" customFormat="1" ht="30">
      <c r="A121" s="89" t="s">
        <v>143</v>
      </c>
      <c r="B121" s="90"/>
      <c r="C121" s="91">
        <v>7624900</v>
      </c>
      <c r="D121" s="91">
        <v>2999782</v>
      </c>
      <c r="E121" s="91">
        <v>2003746</v>
      </c>
      <c r="F121" s="47">
        <f t="shared" si="2"/>
        <v>39.341919238285094</v>
      </c>
      <c r="G121" s="47">
        <f t="shared" si="3"/>
        <v>149.70869561311665</v>
      </c>
    </row>
    <row r="122" spans="1:7" s="12" customFormat="1" ht="30" hidden="1">
      <c r="A122" s="89" t="s">
        <v>213</v>
      </c>
      <c r="B122" s="90"/>
      <c r="C122" s="91"/>
      <c r="D122" s="91"/>
      <c r="E122" s="91">
        <v>0</v>
      </c>
      <c r="F122" s="47" t="e">
        <f t="shared" si="2"/>
        <v>#DIV/0!</v>
      </c>
      <c r="G122" s="47" t="e">
        <f t="shared" si="3"/>
        <v>#DIV/0!</v>
      </c>
    </row>
    <row r="123" spans="1:7" s="2" customFormat="1" ht="30" hidden="1">
      <c r="A123" s="89" t="s">
        <v>233</v>
      </c>
      <c r="B123" s="90"/>
      <c r="C123" s="91"/>
      <c r="D123" s="91"/>
      <c r="E123" s="91"/>
      <c r="F123" s="47" t="e">
        <f t="shared" si="2"/>
        <v>#DIV/0!</v>
      </c>
      <c r="G123" s="47" t="e">
        <f t="shared" si="3"/>
        <v>#DIV/0!</v>
      </c>
    </row>
    <row r="124" spans="1:7" s="2" customFormat="1" ht="30">
      <c r="A124" s="89" t="s">
        <v>212</v>
      </c>
      <c r="B124" s="90"/>
      <c r="C124" s="91">
        <v>7941600</v>
      </c>
      <c r="D124" s="91">
        <v>2990970</v>
      </c>
      <c r="E124" s="91">
        <v>627187.5</v>
      </c>
      <c r="F124" s="47">
        <f t="shared" si="2"/>
        <v>37.66205802357207</v>
      </c>
      <c r="G124" s="47">
        <f t="shared" si="3"/>
        <v>476.8860986547085</v>
      </c>
    </row>
    <row r="125" spans="1:7" s="2" customFormat="1" ht="30">
      <c r="A125" s="101" t="s">
        <v>149</v>
      </c>
      <c r="B125" s="90"/>
      <c r="C125" s="91">
        <v>1482200</v>
      </c>
      <c r="D125" s="91">
        <v>741100</v>
      </c>
      <c r="E125" s="91">
        <v>3057900</v>
      </c>
      <c r="F125" s="47">
        <f t="shared" si="2"/>
        <v>50</v>
      </c>
      <c r="G125" s="47">
        <f t="shared" si="3"/>
        <v>24.235586513620458</v>
      </c>
    </row>
    <row r="126" spans="1:7" s="2" customFormat="1" ht="30">
      <c r="A126" s="101" t="s">
        <v>260</v>
      </c>
      <c r="B126" s="90"/>
      <c r="C126" s="91">
        <v>0</v>
      </c>
      <c r="D126" s="91">
        <v>0</v>
      </c>
      <c r="E126" s="91">
        <v>4942534.14</v>
      </c>
      <c r="F126" s="47"/>
      <c r="G126" s="47">
        <f t="shared" si="3"/>
        <v>0</v>
      </c>
    </row>
    <row r="127" spans="1:7" s="2" customFormat="1" ht="60" hidden="1">
      <c r="A127" s="101" t="s">
        <v>229</v>
      </c>
      <c r="B127" s="90"/>
      <c r="C127" s="91"/>
      <c r="D127" s="91"/>
      <c r="E127" s="91">
        <v>0</v>
      </c>
      <c r="F127" s="47" t="e">
        <f t="shared" si="2"/>
        <v>#DIV/0!</v>
      </c>
      <c r="G127" s="47" t="e">
        <f t="shared" si="3"/>
        <v>#DIV/0!</v>
      </c>
    </row>
    <row r="128" spans="1:7" s="2" customFormat="1" ht="30">
      <c r="A128" s="101" t="s">
        <v>214</v>
      </c>
      <c r="B128" s="90"/>
      <c r="C128" s="91">
        <v>562300</v>
      </c>
      <c r="D128" s="91">
        <v>0</v>
      </c>
      <c r="E128" s="91">
        <v>450000</v>
      </c>
      <c r="F128" s="47">
        <f t="shared" si="2"/>
        <v>0</v>
      </c>
      <c r="G128" s="47">
        <f t="shared" si="3"/>
        <v>0</v>
      </c>
    </row>
    <row r="129" spans="1:7" s="4" customFormat="1" ht="45" hidden="1">
      <c r="A129" s="101" t="s">
        <v>151</v>
      </c>
      <c r="B129" s="90"/>
      <c r="C129" s="62"/>
      <c r="D129" s="62"/>
      <c r="E129" s="62">
        <v>0</v>
      </c>
      <c r="F129" s="47" t="e">
        <f t="shared" si="2"/>
        <v>#DIV/0!</v>
      </c>
      <c r="G129" s="47" t="e">
        <f t="shared" si="3"/>
        <v>#DIV/0!</v>
      </c>
    </row>
    <row r="130" spans="1:7" s="4" customFormat="1" ht="75" hidden="1">
      <c r="A130" s="101" t="s">
        <v>254</v>
      </c>
      <c r="B130" s="90"/>
      <c r="C130" s="62"/>
      <c r="D130" s="62"/>
      <c r="E130" s="62">
        <v>0</v>
      </c>
      <c r="F130" s="47" t="e">
        <f t="shared" si="2"/>
        <v>#DIV/0!</v>
      </c>
      <c r="G130" s="47" t="e">
        <f t="shared" si="3"/>
        <v>#DIV/0!</v>
      </c>
    </row>
    <row r="131" spans="1:7" s="4" customFormat="1" ht="60">
      <c r="A131" s="101" t="s">
        <v>253</v>
      </c>
      <c r="B131" s="90"/>
      <c r="C131" s="62">
        <v>1320000</v>
      </c>
      <c r="D131" s="62">
        <v>511566.33</v>
      </c>
      <c r="E131" s="62">
        <v>0</v>
      </c>
      <c r="F131" s="47">
        <f aca="true" t="shared" si="4" ref="F131:F188">D131/C131*100</f>
        <v>38.755024999999996</v>
      </c>
      <c r="G131" s="47"/>
    </row>
    <row r="132" spans="1:7" s="4" customFormat="1" ht="30">
      <c r="A132" s="101" t="s">
        <v>252</v>
      </c>
      <c r="B132" s="90"/>
      <c r="C132" s="91">
        <v>11175300</v>
      </c>
      <c r="D132" s="62">
        <v>0</v>
      </c>
      <c r="E132" s="62">
        <v>0</v>
      </c>
      <c r="F132" s="47">
        <f t="shared" si="4"/>
        <v>0</v>
      </c>
      <c r="G132" s="47"/>
    </row>
    <row r="133" spans="1:7" s="4" customFormat="1" ht="45" hidden="1">
      <c r="A133" s="101" t="s">
        <v>243</v>
      </c>
      <c r="B133" s="90"/>
      <c r="C133" s="62">
        <v>0</v>
      </c>
      <c r="D133" s="62">
        <v>0</v>
      </c>
      <c r="E133" s="62">
        <v>0</v>
      </c>
      <c r="F133" s="47" t="e">
        <f t="shared" si="4"/>
        <v>#DIV/0!</v>
      </c>
      <c r="G133" s="47" t="e">
        <f t="shared" si="3"/>
        <v>#DIV/0!</v>
      </c>
    </row>
    <row r="134" spans="1:7" s="4" customFormat="1" ht="45" hidden="1">
      <c r="A134" s="101" t="s">
        <v>242</v>
      </c>
      <c r="B134" s="90"/>
      <c r="C134" s="62">
        <v>0</v>
      </c>
      <c r="D134" s="62">
        <v>0</v>
      </c>
      <c r="E134" s="62">
        <v>0</v>
      </c>
      <c r="F134" s="47" t="e">
        <f t="shared" si="4"/>
        <v>#DIV/0!</v>
      </c>
      <c r="G134" s="47" t="e">
        <f t="shared" si="3"/>
        <v>#DIV/0!</v>
      </c>
    </row>
    <row r="135" spans="1:7" s="4" customFormat="1" ht="60">
      <c r="A135" s="101" t="s">
        <v>255</v>
      </c>
      <c r="B135" s="90"/>
      <c r="C135" s="91">
        <v>4183300</v>
      </c>
      <c r="D135" s="91">
        <v>0</v>
      </c>
      <c r="E135" s="91">
        <v>0</v>
      </c>
      <c r="F135" s="47">
        <f t="shared" si="4"/>
        <v>0</v>
      </c>
      <c r="G135" s="47"/>
    </row>
    <row r="136" spans="1:7" s="2" customFormat="1" ht="63.75" customHeight="1">
      <c r="A136" s="101" t="s">
        <v>241</v>
      </c>
      <c r="B136" s="90"/>
      <c r="C136" s="91">
        <v>7421400</v>
      </c>
      <c r="D136" s="91">
        <v>3865647.24</v>
      </c>
      <c r="E136" s="91">
        <v>0</v>
      </c>
      <c r="F136" s="47">
        <f t="shared" si="4"/>
        <v>52.08784380305603</v>
      </c>
      <c r="G136" s="47"/>
    </row>
    <row r="137" spans="1:7" s="7" customFormat="1" ht="22.5" customHeight="1">
      <c r="A137" s="52" t="s">
        <v>19</v>
      </c>
      <c r="B137" s="53"/>
      <c r="C137" s="69">
        <f>C140+C142+C147+C165+C167+C166+C146</f>
        <v>257775506</v>
      </c>
      <c r="D137" s="69">
        <f>D140+D142+D147+D165+D167+D166+D146</f>
        <v>163671107.68</v>
      </c>
      <c r="E137" s="69">
        <f>E140+E142+E147+E165+E167+E166+E146+E169</f>
        <v>153259949.96</v>
      </c>
      <c r="F137" s="47">
        <f t="shared" si="4"/>
        <v>63.493661682502925</v>
      </c>
      <c r="G137" s="47">
        <f t="shared" si="3"/>
        <v>106.7931365778974</v>
      </c>
    </row>
    <row r="138" spans="1:7" s="1" customFormat="1" ht="25.5" customHeight="1" hidden="1">
      <c r="A138" s="70" t="s">
        <v>102</v>
      </c>
      <c r="B138" s="55"/>
      <c r="C138" s="62"/>
      <c r="D138" s="62"/>
      <c r="E138" s="62"/>
      <c r="F138" s="47" t="e">
        <f t="shared" si="4"/>
        <v>#DIV/0!</v>
      </c>
      <c r="G138" s="47" t="e">
        <f t="shared" si="3"/>
        <v>#DIV/0!</v>
      </c>
    </row>
    <row r="139" spans="1:7" s="1" customFormat="1" ht="30" hidden="1">
      <c r="A139" s="70" t="s">
        <v>106</v>
      </c>
      <c r="B139" s="55"/>
      <c r="C139" s="62"/>
      <c r="D139" s="62"/>
      <c r="E139" s="62"/>
      <c r="F139" s="47" t="e">
        <f t="shared" si="4"/>
        <v>#DIV/0!</v>
      </c>
      <c r="G139" s="47" t="e">
        <f t="shared" si="3"/>
        <v>#DIV/0!</v>
      </c>
    </row>
    <row r="140" spans="1:7" s="1" customFormat="1" ht="29.25" customHeight="1">
      <c r="A140" s="54" t="s">
        <v>63</v>
      </c>
      <c r="B140" s="55"/>
      <c r="C140" s="62">
        <v>1632600</v>
      </c>
      <c r="D140" s="62">
        <v>816509.33</v>
      </c>
      <c r="E140" s="62">
        <v>1043322.37</v>
      </c>
      <c r="F140" s="47">
        <f t="shared" si="4"/>
        <v>50.01282187921107</v>
      </c>
      <c r="G140" s="47">
        <f t="shared" si="3"/>
        <v>78.26050255205396</v>
      </c>
    </row>
    <row r="141" spans="1:7" s="1" customFormat="1" ht="45" hidden="1">
      <c r="A141" s="54" t="s">
        <v>78</v>
      </c>
      <c r="B141" s="55"/>
      <c r="C141" s="62"/>
      <c r="D141" s="62"/>
      <c r="E141" s="62"/>
      <c r="F141" s="47" t="e">
        <f t="shared" si="4"/>
        <v>#DIV/0!</v>
      </c>
      <c r="G141" s="47" t="e">
        <f t="shared" si="3"/>
        <v>#DIV/0!</v>
      </c>
    </row>
    <row r="142" spans="1:7" s="1" customFormat="1" ht="33" customHeight="1">
      <c r="A142" s="54" t="s">
        <v>64</v>
      </c>
      <c r="B142" s="55"/>
      <c r="C142" s="62">
        <v>1259300</v>
      </c>
      <c r="D142" s="62">
        <v>744800</v>
      </c>
      <c r="E142" s="62">
        <v>712100</v>
      </c>
      <c r="F142" s="47">
        <f t="shared" si="4"/>
        <v>59.143968871595334</v>
      </c>
      <c r="G142" s="47">
        <f t="shared" si="3"/>
        <v>104.5920516781351</v>
      </c>
    </row>
    <row r="143" spans="1:7" s="1" customFormat="1" ht="30" hidden="1">
      <c r="A143" s="54" t="s">
        <v>66</v>
      </c>
      <c r="B143" s="55"/>
      <c r="C143" s="62"/>
      <c r="D143" s="62"/>
      <c r="E143" s="62"/>
      <c r="F143" s="47" t="e">
        <f t="shared" si="4"/>
        <v>#DIV/0!</v>
      </c>
      <c r="G143" s="47" t="e">
        <f t="shared" si="3"/>
        <v>#DIV/0!</v>
      </c>
    </row>
    <row r="144" spans="1:7" s="1" customFormat="1" ht="30" hidden="1">
      <c r="A144" s="54" t="s">
        <v>106</v>
      </c>
      <c r="B144" s="55"/>
      <c r="C144" s="62"/>
      <c r="D144" s="62"/>
      <c r="E144" s="62"/>
      <c r="F144" s="47" t="e">
        <f t="shared" si="4"/>
        <v>#DIV/0!</v>
      </c>
      <c r="G144" s="47" t="e">
        <f t="shared" si="3"/>
        <v>#DIV/0!</v>
      </c>
    </row>
    <row r="145" spans="1:7" s="1" customFormat="1" ht="15" hidden="1">
      <c r="A145" s="54" t="s">
        <v>45</v>
      </c>
      <c r="B145" s="55"/>
      <c r="C145" s="62"/>
      <c r="D145" s="62"/>
      <c r="E145" s="62"/>
      <c r="F145" s="47" t="e">
        <f t="shared" si="4"/>
        <v>#DIV/0!</v>
      </c>
      <c r="G145" s="47" t="e">
        <f t="shared" si="3"/>
        <v>#DIV/0!</v>
      </c>
    </row>
    <row r="146" spans="1:7" s="1" customFormat="1" ht="46.5" customHeight="1">
      <c r="A146" s="54" t="s">
        <v>78</v>
      </c>
      <c r="B146" s="55"/>
      <c r="C146" s="62">
        <v>3200</v>
      </c>
      <c r="D146" s="62">
        <v>0</v>
      </c>
      <c r="E146" s="62">
        <v>38800</v>
      </c>
      <c r="F146" s="47">
        <f t="shared" si="4"/>
        <v>0</v>
      </c>
      <c r="G146" s="47">
        <f t="shared" si="3"/>
        <v>0</v>
      </c>
    </row>
    <row r="147" spans="1:7" s="1" customFormat="1" ht="29.25" customHeight="1">
      <c r="A147" s="54" t="s">
        <v>67</v>
      </c>
      <c r="B147" s="55"/>
      <c r="C147" s="62">
        <f>C150+C151+C152+C153+C154+C155+C156+C157+C158+C160+C163+C164+C161+C159+C149</f>
        <v>252501409</v>
      </c>
      <c r="D147" s="62">
        <f>D150+D151+D152+D153+D154+D155+D156+D157+D158+D160+D163+D164+D161+D159+D149</f>
        <v>161900938.47</v>
      </c>
      <c r="E147" s="62">
        <f>E154+E155+E156+E157+E158+E161+E163+E164+E153+E151+E152+E160+E159+E150</f>
        <v>150344220.26999998</v>
      </c>
      <c r="F147" s="47">
        <f t="shared" si="4"/>
        <v>64.11882575673073</v>
      </c>
      <c r="G147" s="47">
        <f t="shared" si="3"/>
        <v>107.68683902796235</v>
      </c>
    </row>
    <row r="148" spans="1:7" s="1" customFormat="1" ht="15" customHeight="1">
      <c r="A148" s="54" t="s">
        <v>22</v>
      </c>
      <c r="B148" s="55"/>
      <c r="C148" s="62"/>
      <c r="D148" s="62"/>
      <c r="E148" s="62"/>
      <c r="F148" s="47"/>
      <c r="G148" s="47"/>
    </row>
    <row r="149" spans="1:7" s="2" customFormat="1" ht="39.75" customHeight="1" hidden="1">
      <c r="A149" s="102" t="s">
        <v>230</v>
      </c>
      <c r="B149" s="90"/>
      <c r="C149" s="91"/>
      <c r="D149" s="91"/>
      <c r="E149" s="91">
        <v>0</v>
      </c>
      <c r="F149" s="47" t="e">
        <f t="shared" si="4"/>
        <v>#DIV/0!</v>
      </c>
      <c r="G149" s="47" t="e">
        <f aca="true" t="shared" si="5" ref="G149:G187">D149/E149*100</f>
        <v>#DIV/0!</v>
      </c>
    </row>
    <row r="150" spans="1:7" s="2" customFormat="1" ht="30">
      <c r="A150" s="103" t="s">
        <v>141</v>
      </c>
      <c r="B150" s="90"/>
      <c r="C150" s="91">
        <v>1900</v>
      </c>
      <c r="D150" s="91">
        <v>950</v>
      </c>
      <c r="E150" s="91">
        <v>1400</v>
      </c>
      <c r="F150" s="47">
        <f t="shared" si="4"/>
        <v>50</v>
      </c>
      <c r="G150" s="47">
        <f t="shared" si="5"/>
        <v>67.85714285714286</v>
      </c>
    </row>
    <row r="151" spans="1:7" s="2" customFormat="1" ht="31.5" customHeight="1">
      <c r="A151" s="102" t="s">
        <v>215</v>
      </c>
      <c r="B151" s="90"/>
      <c r="C151" s="91">
        <v>300</v>
      </c>
      <c r="D151" s="91">
        <v>0</v>
      </c>
      <c r="E151" s="91">
        <v>0</v>
      </c>
      <c r="F151" s="47">
        <f t="shared" si="4"/>
        <v>0</v>
      </c>
      <c r="G151" s="47"/>
    </row>
    <row r="152" spans="1:7" s="2" customFormat="1" ht="60" hidden="1">
      <c r="A152" s="102" t="s">
        <v>216</v>
      </c>
      <c r="B152" s="90"/>
      <c r="C152" s="91">
        <v>0</v>
      </c>
      <c r="D152" s="91">
        <v>0</v>
      </c>
      <c r="E152" s="91"/>
      <c r="F152" s="47" t="e">
        <f t="shared" si="4"/>
        <v>#DIV/0!</v>
      </c>
      <c r="G152" s="47" t="e">
        <f t="shared" si="5"/>
        <v>#DIV/0!</v>
      </c>
    </row>
    <row r="153" spans="1:7" s="2" customFormat="1" ht="77.25" customHeight="1">
      <c r="A153" s="102" t="s">
        <v>217</v>
      </c>
      <c r="B153" s="90"/>
      <c r="C153" s="91">
        <v>3297909</v>
      </c>
      <c r="D153" s="91">
        <v>0</v>
      </c>
      <c r="E153" s="91">
        <v>0</v>
      </c>
      <c r="F153" s="47">
        <f t="shared" si="4"/>
        <v>0</v>
      </c>
      <c r="G153" s="47"/>
    </row>
    <row r="154" spans="1:7" s="2" customFormat="1" ht="18.75" customHeight="1">
      <c r="A154" s="102" t="s">
        <v>122</v>
      </c>
      <c r="B154" s="90"/>
      <c r="C154" s="91">
        <v>55400</v>
      </c>
      <c r="D154" s="91">
        <v>27135.33</v>
      </c>
      <c r="E154" s="91">
        <v>27134.17</v>
      </c>
      <c r="F154" s="47">
        <f t="shared" si="4"/>
        <v>48.98074007220217</v>
      </c>
      <c r="G154" s="47">
        <f t="shared" si="5"/>
        <v>100.00427505245233</v>
      </c>
    </row>
    <row r="155" spans="1:7" s="2" customFormat="1" ht="28.5" customHeight="1">
      <c r="A155" s="102" t="s">
        <v>123</v>
      </c>
      <c r="B155" s="90"/>
      <c r="C155" s="91">
        <v>574700</v>
      </c>
      <c r="D155" s="91">
        <v>312726.42</v>
      </c>
      <c r="E155" s="91">
        <v>292141.96</v>
      </c>
      <c r="F155" s="47">
        <f t="shared" si="4"/>
        <v>54.41559422307291</v>
      </c>
      <c r="G155" s="47">
        <f t="shared" si="5"/>
        <v>107.04604706561152</v>
      </c>
    </row>
    <row r="156" spans="1:7" s="2" customFormat="1" ht="19.5" customHeight="1">
      <c r="A156" s="102" t="s">
        <v>124</v>
      </c>
      <c r="B156" s="90"/>
      <c r="C156" s="91">
        <v>576800</v>
      </c>
      <c r="D156" s="91">
        <v>305135.06</v>
      </c>
      <c r="E156" s="91">
        <v>320411.45</v>
      </c>
      <c r="F156" s="47">
        <f t="shared" si="4"/>
        <v>52.90136269070735</v>
      </c>
      <c r="G156" s="47">
        <f t="shared" si="5"/>
        <v>95.23225839775701</v>
      </c>
    </row>
    <row r="157" spans="1:7" s="2" customFormat="1" ht="50.25" customHeight="1">
      <c r="A157" s="102" t="s">
        <v>125</v>
      </c>
      <c r="B157" s="90"/>
      <c r="C157" s="91">
        <v>32139200</v>
      </c>
      <c r="D157" s="91">
        <v>22384321.67</v>
      </c>
      <c r="E157" s="91">
        <v>17838600</v>
      </c>
      <c r="F157" s="47">
        <f t="shared" si="4"/>
        <v>69.6480362610146</v>
      </c>
      <c r="G157" s="47">
        <f t="shared" si="5"/>
        <v>125.48250238247398</v>
      </c>
    </row>
    <row r="158" spans="1:7" s="2" customFormat="1" ht="60" customHeight="1">
      <c r="A158" s="102" t="s">
        <v>129</v>
      </c>
      <c r="B158" s="90"/>
      <c r="C158" s="91">
        <v>186366100</v>
      </c>
      <c r="D158" s="91">
        <v>122064656</v>
      </c>
      <c r="E158" s="91">
        <v>115769121</v>
      </c>
      <c r="F158" s="47">
        <f t="shared" si="4"/>
        <v>65.49724225596822</v>
      </c>
      <c r="G158" s="47">
        <f t="shared" si="5"/>
        <v>105.43800881065685</v>
      </c>
    </row>
    <row r="159" spans="1:7" s="2" customFormat="1" ht="43.5" customHeight="1">
      <c r="A159" s="102" t="s">
        <v>150</v>
      </c>
      <c r="B159" s="90"/>
      <c r="C159" s="91">
        <v>1200000</v>
      </c>
      <c r="D159" s="91">
        <v>600000</v>
      </c>
      <c r="E159" s="91">
        <v>0</v>
      </c>
      <c r="F159" s="47">
        <f t="shared" si="4"/>
        <v>50</v>
      </c>
      <c r="G159" s="47"/>
    </row>
    <row r="160" spans="1:7" s="2" customFormat="1" ht="32.25" customHeight="1">
      <c r="A160" s="102" t="s">
        <v>130</v>
      </c>
      <c r="B160" s="90"/>
      <c r="C160" s="91">
        <v>68000</v>
      </c>
      <c r="D160" s="91">
        <v>23869.8</v>
      </c>
      <c r="E160" s="91">
        <v>0</v>
      </c>
      <c r="F160" s="47">
        <f t="shared" si="4"/>
        <v>35.10264705882353</v>
      </c>
      <c r="G160" s="47"/>
    </row>
    <row r="161" spans="1:7" s="2" customFormat="1" ht="45">
      <c r="A161" s="102" t="s">
        <v>126</v>
      </c>
      <c r="B161" s="90"/>
      <c r="C161" s="91">
        <v>22121700</v>
      </c>
      <c r="D161" s="91">
        <v>12904500</v>
      </c>
      <c r="E161" s="91">
        <v>12841500</v>
      </c>
      <c r="F161" s="47">
        <f t="shared" si="4"/>
        <v>58.33412441177666</v>
      </c>
      <c r="G161" s="47">
        <f t="shared" si="5"/>
        <v>100.49059689288636</v>
      </c>
    </row>
    <row r="162" spans="1:7" s="2" customFormat="1" ht="15" hidden="1">
      <c r="A162" s="102"/>
      <c r="B162" s="90"/>
      <c r="C162" s="91"/>
      <c r="D162" s="91"/>
      <c r="E162" s="91"/>
      <c r="F162" s="47" t="e">
        <f t="shared" si="4"/>
        <v>#DIV/0!</v>
      </c>
      <c r="G162" s="47" t="e">
        <f t="shared" si="5"/>
        <v>#DIV/0!</v>
      </c>
    </row>
    <row r="163" spans="1:7" s="2" customFormat="1" ht="45.75" customHeight="1">
      <c r="A163" s="102" t="s">
        <v>127</v>
      </c>
      <c r="B163" s="90"/>
      <c r="C163" s="91">
        <v>743800</v>
      </c>
      <c r="D163" s="91">
        <v>359690</v>
      </c>
      <c r="E163" s="91">
        <v>356590</v>
      </c>
      <c r="F163" s="47">
        <f t="shared" si="4"/>
        <v>48.3584296853993</v>
      </c>
      <c r="G163" s="47">
        <f t="shared" si="5"/>
        <v>100.86934574721668</v>
      </c>
    </row>
    <row r="164" spans="1:7" s="2" customFormat="1" ht="46.5" customHeight="1">
      <c r="A164" s="102" t="s">
        <v>128</v>
      </c>
      <c r="B164" s="90"/>
      <c r="C164" s="91">
        <v>5355600</v>
      </c>
      <c r="D164" s="91">
        <v>2917954.19</v>
      </c>
      <c r="E164" s="91">
        <v>2897321.69</v>
      </c>
      <c r="F164" s="47">
        <f t="shared" si="4"/>
        <v>54.484169654193735</v>
      </c>
      <c r="G164" s="47">
        <f t="shared" si="5"/>
        <v>100.71212320230826</v>
      </c>
    </row>
    <row r="165" spans="1:7" s="1" customFormat="1" ht="64.5" customHeight="1">
      <c r="A165" s="54" t="s">
        <v>218</v>
      </c>
      <c r="B165" s="55"/>
      <c r="C165" s="62">
        <v>249100</v>
      </c>
      <c r="D165" s="62">
        <v>157861.97</v>
      </c>
      <c r="E165" s="62">
        <v>127077.24</v>
      </c>
      <c r="F165" s="47">
        <f t="shared" si="4"/>
        <v>63.372930549979934</v>
      </c>
      <c r="G165" s="47">
        <f t="shared" si="5"/>
        <v>124.22521137538082</v>
      </c>
    </row>
    <row r="166" spans="1:7" s="1" customFormat="1" ht="45" customHeight="1">
      <c r="A166" s="104" t="s">
        <v>65</v>
      </c>
      <c r="B166" s="105"/>
      <c r="C166" s="62">
        <v>202037</v>
      </c>
      <c r="D166" s="62">
        <v>50997.91</v>
      </c>
      <c r="E166" s="62">
        <v>65810.08</v>
      </c>
      <c r="F166" s="47">
        <f t="shared" si="4"/>
        <v>25.241866588793144</v>
      </c>
      <c r="G166" s="47">
        <f t="shared" si="5"/>
        <v>77.4925512930542</v>
      </c>
    </row>
    <row r="167" spans="1:7" s="1" customFormat="1" ht="46.5" customHeight="1">
      <c r="A167" s="106" t="s">
        <v>247</v>
      </c>
      <c r="B167" s="105"/>
      <c r="C167" s="62">
        <v>1927860</v>
      </c>
      <c r="D167" s="62">
        <v>0</v>
      </c>
      <c r="E167" s="62">
        <v>928620</v>
      </c>
      <c r="F167" s="47">
        <f t="shared" si="4"/>
        <v>0</v>
      </c>
      <c r="G167" s="47">
        <f t="shared" si="5"/>
        <v>0</v>
      </c>
    </row>
    <row r="168" spans="1:7" s="1" customFormat="1" ht="30" hidden="1">
      <c r="A168" s="54" t="s">
        <v>50</v>
      </c>
      <c r="B168" s="55"/>
      <c r="C168" s="107"/>
      <c r="D168" s="62"/>
      <c r="E168" s="62"/>
      <c r="F168" s="47" t="e">
        <f t="shared" si="4"/>
        <v>#DIV/0!</v>
      </c>
      <c r="G168" s="47" t="e">
        <f t="shared" si="5"/>
        <v>#DIV/0!</v>
      </c>
    </row>
    <row r="169" spans="1:7" s="1" customFormat="1" ht="16.5" customHeight="1" hidden="1">
      <c r="A169" s="54" t="s">
        <v>89</v>
      </c>
      <c r="B169" s="55"/>
      <c r="C169" s="62">
        <v>0</v>
      </c>
      <c r="D169" s="62">
        <v>0</v>
      </c>
      <c r="E169" s="62">
        <v>0</v>
      </c>
      <c r="F169" s="47" t="e">
        <f t="shared" si="4"/>
        <v>#DIV/0!</v>
      </c>
      <c r="G169" s="47" t="e">
        <f t="shared" si="5"/>
        <v>#DIV/0!</v>
      </c>
    </row>
    <row r="170" spans="1:7" s="7" customFormat="1" ht="14.25">
      <c r="A170" s="64" t="s">
        <v>20</v>
      </c>
      <c r="B170" s="53"/>
      <c r="C170" s="69">
        <f>C171+C172+C174+C178+C175+C176+C177</f>
        <v>16144800</v>
      </c>
      <c r="D170" s="69">
        <f>D171+D172+D174+D178+D175+D176+D177</f>
        <v>0</v>
      </c>
      <c r="E170" s="69">
        <f>E171+E172+E174+E178+E175+E176+E177+E173</f>
        <v>0</v>
      </c>
      <c r="F170" s="47">
        <f t="shared" si="4"/>
        <v>0</v>
      </c>
      <c r="G170" s="47"/>
    </row>
    <row r="171" spans="1:7" s="4" customFormat="1" ht="45" hidden="1">
      <c r="A171" s="54" t="s">
        <v>148</v>
      </c>
      <c r="B171" s="55"/>
      <c r="C171" s="62">
        <v>0</v>
      </c>
      <c r="D171" s="62">
        <v>0</v>
      </c>
      <c r="E171" s="62"/>
      <c r="F171" s="47" t="e">
        <f t="shared" si="4"/>
        <v>#DIV/0!</v>
      </c>
      <c r="G171" s="47" t="e">
        <f t="shared" si="5"/>
        <v>#DIV/0!</v>
      </c>
    </row>
    <row r="172" spans="1:7" s="4" customFormat="1" ht="60" hidden="1">
      <c r="A172" s="54" t="s">
        <v>101</v>
      </c>
      <c r="B172" s="55"/>
      <c r="C172" s="62">
        <v>0</v>
      </c>
      <c r="D172" s="62">
        <v>0</v>
      </c>
      <c r="E172" s="62"/>
      <c r="F172" s="47" t="e">
        <f t="shared" si="4"/>
        <v>#DIV/0!</v>
      </c>
      <c r="G172" s="47" t="e">
        <f t="shared" si="5"/>
        <v>#DIV/0!</v>
      </c>
    </row>
    <row r="173" spans="1:7" s="4" customFormat="1" ht="45" hidden="1">
      <c r="A173" s="54" t="s">
        <v>93</v>
      </c>
      <c r="B173" s="55"/>
      <c r="C173" s="62">
        <v>0</v>
      </c>
      <c r="D173" s="62">
        <v>0</v>
      </c>
      <c r="E173" s="62"/>
      <c r="F173" s="47" t="e">
        <f t="shared" si="4"/>
        <v>#DIV/0!</v>
      </c>
      <c r="G173" s="47" t="e">
        <f t="shared" si="5"/>
        <v>#DIV/0!</v>
      </c>
    </row>
    <row r="174" spans="1:7" s="4" customFormat="1" ht="45" hidden="1">
      <c r="A174" s="54" t="s">
        <v>90</v>
      </c>
      <c r="B174" s="55"/>
      <c r="C174" s="62">
        <v>0</v>
      </c>
      <c r="D174" s="62">
        <v>0</v>
      </c>
      <c r="E174" s="62"/>
      <c r="F174" s="47" t="e">
        <f t="shared" si="4"/>
        <v>#DIV/0!</v>
      </c>
      <c r="G174" s="47" t="e">
        <f t="shared" si="5"/>
        <v>#DIV/0!</v>
      </c>
    </row>
    <row r="175" spans="1:7" s="4" customFormat="1" ht="60" hidden="1">
      <c r="A175" s="54" t="s">
        <v>101</v>
      </c>
      <c r="B175" s="55"/>
      <c r="C175" s="62">
        <v>0</v>
      </c>
      <c r="D175" s="62">
        <v>0</v>
      </c>
      <c r="E175" s="62">
        <v>0</v>
      </c>
      <c r="F175" s="47" t="e">
        <f t="shared" si="4"/>
        <v>#DIV/0!</v>
      </c>
      <c r="G175" s="47" t="e">
        <f t="shared" si="5"/>
        <v>#DIV/0!</v>
      </c>
    </row>
    <row r="176" spans="1:7" s="4" customFormat="1" ht="45" hidden="1">
      <c r="A176" s="54" t="s">
        <v>103</v>
      </c>
      <c r="B176" s="55"/>
      <c r="C176" s="62">
        <v>0</v>
      </c>
      <c r="D176" s="62">
        <v>0</v>
      </c>
      <c r="E176" s="62">
        <v>0</v>
      </c>
      <c r="F176" s="47" t="e">
        <f t="shared" si="4"/>
        <v>#DIV/0!</v>
      </c>
      <c r="G176" s="47" t="e">
        <f t="shared" si="5"/>
        <v>#DIV/0!</v>
      </c>
    </row>
    <row r="177" spans="1:7" s="4" customFormat="1" ht="45" hidden="1">
      <c r="A177" s="54" t="s">
        <v>104</v>
      </c>
      <c r="B177" s="55"/>
      <c r="C177" s="62">
        <v>0</v>
      </c>
      <c r="D177" s="62">
        <v>0</v>
      </c>
      <c r="E177" s="62">
        <v>0</v>
      </c>
      <c r="F177" s="47" t="e">
        <f t="shared" si="4"/>
        <v>#DIV/0!</v>
      </c>
      <c r="G177" s="47" t="e">
        <f t="shared" si="5"/>
        <v>#DIV/0!</v>
      </c>
    </row>
    <row r="178" spans="1:7" s="1" customFormat="1" ht="30" customHeight="1">
      <c r="A178" s="70" t="s">
        <v>46</v>
      </c>
      <c r="B178" s="55"/>
      <c r="C178" s="62">
        <v>16144800</v>
      </c>
      <c r="D178" s="62">
        <v>0</v>
      </c>
      <c r="E178" s="62">
        <v>0</v>
      </c>
      <c r="F178" s="47">
        <f t="shared" si="4"/>
        <v>0</v>
      </c>
      <c r="G178" s="47"/>
    </row>
    <row r="179" spans="1:7" s="7" customFormat="1" ht="15" customHeight="1">
      <c r="A179" s="64" t="s">
        <v>245</v>
      </c>
      <c r="B179" s="53"/>
      <c r="C179" s="69">
        <f>C180</f>
        <v>1198402</v>
      </c>
      <c r="D179" s="69">
        <f>D180</f>
        <v>2010400.12</v>
      </c>
      <c r="E179" s="69">
        <f>E180</f>
        <v>1807342.28</v>
      </c>
      <c r="F179" s="47">
        <f t="shared" si="4"/>
        <v>167.75673939128941</v>
      </c>
      <c r="G179" s="47">
        <f t="shared" si="5"/>
        <v>111.23516238440459</v>
      </c>
    </row>
    <row r="180" spans="1:7" s="1" customFormat="1" ht="30">
      <c r="A180" s="54" t="s">
        <v>51</v>
      </c>
      <c r="B180" s="55"/>
      <c r="C180" s="62">
        <v>1198402</v>
      </c>
      <c r="D180" s="62">
        <v>2010400.12</v>
      </c>
      <c r="E180" s="62">
        <v>1807342.28</v>
      </c>
      <c r="F180" s="47">
        <f t="shared" si="4"/>
        <v>167.75673939128941</v>
      </c>
      <c r="G180" s="47">
        <f t="shared" si="5"/>
        <v>111.23516238440459</v>
      </c>
    </row>
    <row r="181" spans="1:7" s="7" customFormat="1" ht="85.5" hidden="1">
      <c r="A181" s="64" t="s">
        <v>91</v>
      </c>
      <c r="B181" s="53"/>
      <c r="C181" s="69">
        <v>0</v>
      </c>
      <c r="D181" s="69">
        <v>0</v>
      </c>
      <c r="E181" s="69">
        <v>0</v>
      </c>
      <c r="F181" s="47" t="e">
        <f t="shared" si="4"/>
        <v>#DIV/0!</v>
      </c>
      <c r="G181" s="47" t="e">
        <f t="shared" si="5"/>
        <v>#DIV/0!</v>
      </c>
    </row>
    <row r="182" spans="1:7" s="7" customFormat="1" ht="14.25">
      <c r="A182" s="108" t="s">
        <v>261</v>
      </c>
      <c r="B182" s="53"/>
      <c r="C182" s="123">
        <f>C183</f>
        <v>0</v>
      </c>
      <c r="D182" s="69">
        <f>D183+D184</f>
        <v>651503.59</v>
      </c>
      <c r="E182" s="69">
        <f>E183</f>
        <v>0</v>
      </c>
      <c r="F182" s="47"/>
      <c r="G182" s="47"/>
    </row>
    <row r="183" spans="1:7" s="1" customFormat="1" ht="30">
      <c r="A183" s="54" t="s">
        <v>95</v>
      </c>
      <c r="B183" s="55"/>
      <c r="C183" s="62">
        <v>0</v>
      </c>
      <c r="D183" s="62">
        <v>17396.39</v>
      </c>
      <c r="E183" s="62">
        <v>0</v>
      </c>
      <c r="F183" s="47"/>
      <c r="G183" s="47"/>
    </row>
    <row r="184" spans="1:7" s="1" customFormat="1" ht="45">
      <c r="A184" s="54" t="s">
        <v>246</v>
      </c>
      <c r="B184" s="55"/>
      <c r="C184" s="62">
        <v>0</v>
      </c>
      <c r="D184" s="62">
        <v>634107.2</v>
      </c>
      <c r="E184" s="62"/>
      <c r="F184" s="47"/>
      <c r="G184" s="47"/>
    </row>
    <row r="185" spans="1:7" s="7" customFormat="1" ht="14.25" customHeight="1">
      <c r="A185" s="64" t="s">
        <v>244</v>
      </c>
      <c r="B185" s="53"/>
      <c r="C185" s="69">
        <f>C186+C187+C188</f>
        <v>-26527692.3</v>
      </c>
      <c r="D185" s="69">
        <f>D186+D187+D188</f>
        <v>-27179195.89</v>
      </c>
      <c r="E185" s="69">
        <f>E186+E187+E188</f>
        <v>0</v>
      </c>
      <c r="F185" s="47">
        <f t="shared" si="4"/>
        <v>102.4559376768706</v>
      </c>
      <c r="G185" s="47"/>
    </row>
    <row r="186" spans="1:7" s="7" customFormat="1" ht="30" hidden="1">
      <c r="A186" s="54" t="s">
        <v>95</v>
      </c>
      <c r="B186" s="55"/>
      <c r="C186" s="62">
        <v>0</v>
      </c>
      <c r="D186" s="62">
        <v>0</v>
      </c>
      <c r="E186" s="62">
        <v>0</v>
      </c>
      <c r="F186" s="47" t="e">
        <f t="shared" si="4"/>
        <v>#DIV/0!</v>
      </c>
      <c r="G186" s="47" t="e">
        <f t="shared" si="5"/>
        <v>#DIV/0!</v>
      </c>
    </row>
    <row r="187" spans="1:7" s="7" customFormat="1" ht="30" hidden="1">
      <c r="A187" s="54" t="s">
        <v>96</v>
      </c>
      <c r="B187" s="55"/>
      <c r="C187" s="62">
        <v>0</v>
      </c>
      <c r="D187" s="62">
        <v>0</v>
      </c>
      <c r="E187" s="62">
        <v>0</v>
      </c>
      <c r="F187" s="47" t="e">
        <f t="shared" si="4"/>
        <v>#DIV/0!</v>
      </c>
      <c r="G187" s="47" t="e">
        <f t="shared" si="5"/>
        <v>#DIV/0!</v>
      </c>
    </row>
    <row r="188" spans="1:7" s="7" customFormat="1" ht="33" customHeight="1">
      <c r="A188" s="54" t="s">
        <v>97</v>
      </c>
      <c r="B188" s="55"/>
      <c r="C188" s="62">
        <v>-26527692.3</v>
      </c>
      <c r="D188" s="62">
        <v>-27179195.89</v>
      </c>
      <c r="E188" s="62">
        <v>0</v>
      </c>
      <c r="F188" s="47">
        <f t="shared" si="4"/>
        <v>102.4559376768706</v>
      </c>
      <c r="G188" s="47"/>
    </row>
    <row r="189" spans="1:7" s="35" customFormat="1" ht="19.5" customHeight="1">
      <c r="A189" s="42" t="s">
        <v>110</v>
      </c>
      <c r="B189" s="43"/>
      <c r="C189" s="109">
        <f>C66+C67</f>
        <v>635560356.0799999</v>
      </c>
      <c r="D189" s="109">
        <f>D66+D67</f>
        <v>331775469.88</v>
      </c>
      <c r="E189" s="44">
        <f>E66+E67</f>
        <v>264264623.39</v>
      </c>
      <c r="F189" s="44">
        <f>D189/C189*100</f>
        <v>52.202039775784634</v>
      </c>
      <c r="G189" s="44">
        <f>D189/E189*100</f>
        <v>125.5466833297501</v>
      </c>
    </row>
    <row r="190" spans="1:7" s="24" customFormat="1" ht="18.75" customHeight="1">
      <c r="A190" s="70" t="s">
        <v>23</v>
      </c>
      <c r="B190" s="55"/>
      <c r="C190" s="110"/>
      <c r="D190" s="110"/>
      <c r="E190" s="50"/>
      <c r="F190" s="47"/>
      <c r="G190" s="47"/>
    </row>
    <row r="191" spans="1:9" s="25" customFormat="1" ht="14.25">
      <c r="A191" s="52" t="s">
        <v>24</v>
      </c>
      <c r="B191" s="53"/>
      <c r="C191" s="111">
        <v>61243264.14</v>
      </c>
      <c r="D191" s="112">
        <v>34112821.56</v>
      </c>
      <c r="E191" s="47">
        <v>26290231.05</v>
      </c>
      <c r="F191" s="47">
        <f aca="true" t="shared" si="6" ref="F191:F222">D191/C191*100</f>
        <v>55.70052811362122</v>
      </c>
      <c r="G191" s="47">
        <f aca="true" t="shared" si="7" ref="G191:G220">D191/E191*100</f>
        <v>129.7547423418327</v>
      </c>
      <c r="I191" s="26"/>
    </row>
    <row r="192" spans="1:7" s="24" customFormat="1" ht="15">
      <c r="A192" s="70" t="s">
        <v>25</v>
      </c>
      <c r="B192" s="55"/>
      <c r="C192" s="113">
        <v>44714015</v>
      </c>
      <c r="D192" s="114">
        <v>25212845.87</v>
      </c>
      <c r="E192" s="50">
        <v>20342115.54</v>
      </c>
      <c r="F192" s="47">
        <f t="shared" si="6"/>
        <v>56.38689764271896</v>
      </c>
      <c r="G192" s="47">
        <f t="shared" si="7"/>
        <v>123.94406973268033</v>
      </c>
    </row>
    <row r="193" spans="1:7" s="24" customFormat="1" ht="15">
      <c r="A193" s="70" t="s">
        <v>26</v>
      </c>
      <c r="B193" s="55"/>
      <c r="C193" s="115">
        <v>2119833</v>
      </c>
      <c r="D193" s="114">
        <v>1031270.92</v>
      </c>
      <c r="E193" s="50">
        <v>1004269.43</v>
      </c>
      <c r="F193" s="47">
        <f t="shared" si="6"/>
        <v>48.64868694845302</v>
      </c>
      <c r="G193" s="47">
        <f t="shared" si="7"/>
        <v>102.68866991201753</v>
      </c>
    </row>
    <row r="194" spans="1:7" s="24" customFormat="1" ht="15">
      <c r="A194" s="70" t="s">
        <v>27</v>
      </c>
      <c r="B194" s="55"/>
      <c r="C194" s="115">
        <f>C191-C192-C193</f>
        <v>14409416.14</v>
      </c>
      <c r="D194" s="50">
        <f>D191-D192-D193</f>
        <v>7868704.770000001</v>
      </c>
      <c r="E194" s="50">
        <f>E191-E192-E193</f>
        <v>4943846.080000002</v>
      </c>
      <c r="F194" s="47">
        <f t="shared" si="6"/>
        <v>54.60807498061473</v>
      </c>
      <c r="G194" s="47">
        <f t="shared" si="7"/>
        <v>159.16160500692607</v>
      </c>
    </row>
    <row r="195" spans="1:7" s="25" customFormat="1" ht="15.75" customHeight="1">
      <c r="A195" s="52" t="s">
        <v>28</v>
      </c>
      <c r="B195" s="53"/>
      <c r="C195" s="111">
        <v>1259300</v>
      </c>
      <c r="D195" s="112">
        <v>731524.16</v>
      </c>
      <c r="E195" s="47">
        <v>575854.21</v>
      </c>
      <c r="F195" s="47">
        <f t="shared" si="6"/>
        <v>58.08974509648217</v>
      </c>
      <c r="G195" s="47">
        <f t="shared" si="7"/>
        <v>127.03287521332875</v>
      </c>
    </row>
    <row r="196" spans="1:7" s="25" customFormat="1" ht="16.5" customHeight="1">
      <c r="A196" s="52" t="s">
        <v>29</v>
      </c>
      <c r="B196" s="53"/>
      <c r="C196" s="111">
        <v>13299219</v>
      </c>
      <c r="D196" s="112">
        <v>5722141.9</v>
      </c>
      <c r="E196" s="47">
        <v>3729806.71</v>
      </c>
      <c r="F196" s="47">
        <f t="shared" si="6"/>
        <v>43.02614988143289</v>
      </c>
      <c r="G196" s="47">
        <f t="shared" si="7"/>
        <v>153.4165801315747</v>
      </c>
    </row>
    <row r="197" spans="1:7" s="25" customFormat="1" ht="13.5" customHeight="1">
      <c r="A197" s="52" t="s">
        <v>30</v>
      </c>
      <c r="B197" s="53"/>
      <c r="C197" s="116">
        <f>SUM(C198:C202)</f>
        <v>66471694.51</v>
      </c>
      <c r="D197" s="116">
        <f>SUM(D198:D202)</f>
        <v>21769678.88</v>
      </c>
      <c r="E197" s="47">
        <f>E199+E200+E201+E202</f>
        <v>20779941.71</v>
      </c>
      <c r="F197" s="47">
        <f t="shared" si="6"/>
        <v>32.75029926719405</v>
      </c>
      <c r="G197" s="47">
        <f t="shared" si="7"/>
        <v>104.7629448812347</v>
      </c>
    </row>
    <row r="198" spans="1:7" s="25" customFormat="1" ht="13.5" customHeight="1">
      <c r="A198" s="70" t="s">
        <v>256</v>
      </c>
      <c r="B198" s="53"/>
      <c r="C198" s="50">
        <v>130000</v>
      </c>
      <c r="D198" s="50">
        <v>93552.45</v>
      </c>
      <c r="E198" s="50">
        <v>0</v>
      </c>
      <c r="F198" s="47">
        <f t="shared" si="6"/>
        <v>71.96342307692308</v>
      </c>
      <c r="G198" s="47"/>
    </row>
    <row r="199" spans="1:7" s="24" customFormat="1" ht="15">
      <c r="A199" s="70" t="s">
        <v>31</v>
      </c>
      <c r="B199" s="55"/>
      <c r="C199" s="125">
        <v>24008442.96</v>
      </c>
      <c r="D199" s="126">
        <v>10860250.05</v>
      </c>
      <c r="E199" s="50">
        <v>341848.59</v>
      </c>
      <c r="F199" s="47">
        <f t="shared" si="6"/>
        <v>45.2351286091066</v>
      </c>
      <c r="G199" s="47">
        <f t="shared" si="7"/>
        <v>3176.9181935195343</v>
      </c>
    </row>
    <row r="200" spans="1:7" s="24" customFormat="1" ht="13.5" customHeight="1">
      <c r="A200" s="70" t="s">
        <v>32</v>
      </c>
      <c r="B200" s="55"/>
      <c r="C200" s="117">
        <v>40500227.55</v>
      </c>
      <c r="D200" s="118">
        <v>10219963.33</v>
      </c>
      <c r="E200" s="50">
        <v>20171866.46</v>
      </c>
      <c r="F200" s="47">
        <f t="shared" si="6"/>
        <v>25.234335578442945</v>
      </c>
      <c r="G200" s="47">
        <f t="shared" si="7"/>
        <v>50.66444074605479</v>
      </c>
    </row>
    <row r="201" spans="1:7" s="24" customFormat="1" ht="15">
      <c r="A201" s="70" t="s">
        <v>70</v>
      </c>
      <c r="B201" s="55"/>
      <c r="C201" s="115">
        <v>800000</v>
      </c>
      <c r="D201" s="50">
        <v>255349.91</v>
      </c>
      <c r="E201" s="50">
        <v>0</v>
      </c>
      <c r="F201" s="47">
        <f t="shared" si="6"/>
        <v>31.918738750000003</v>
      </c>
      <c r="G201" s="47"/>
    </row>
    <row r="202" spans="1:7" s="24" customFormat="1" ht="14.25" customHeight="1">
      <c r="A202" s="70" t="s">
        <v>33</v>
      </c>
      <c r="B202" s="55"/>
      <c r="C202" s="117">
        <v>1033024</v>
      </c>
      <c r="D202" s="118">
        <v>340563.14</v>
      </c>
      <c r="E202" s="50">
        <v>266226.66</v>
      </c>
      <c r="F202" s="47">
        <f t="shared" si="6"/>
        <v>32.96759223406232</v>
      </c>
      <c r="G202" s="47">
        <f t="shared" si="7"/>
        <v>127.92225241454031</v>
      </c>
    </row>
    <row r="203" spans="1:7" s="25" customFormat="1" ht="15" customHeight="1">
      <c r="A203" s="52" t="s">
        <v>34</v>
      </c>
      <c r="B203" s="53"/>
      <c r="C203" s="116">
        <f>C204+C205+C206+C207</f>
        <v>39729807.36</v>
      </c>
      <c r="D203" s="116">
        <f>D204+D205+D206+D207</f>
        <v>10719333.739999998</v>
      </c>
      <c r="E203" s="47">
        <f>E204+E205+E206+E207</f>
        <v>5445103.35</v>
      </c>
      <c r="F203" s="47">
        <f t="shared" si="6"/>
        <v>26.98058322525931</v>
      </c>
      <c r="G203" s="47">
        <f t="shared" si="7"/>
        <v>196.86189684535555</v>
      </c>
    </row>
    <row r="204" spans="1:7" s="24" customFormat="1" ht="15">
      <c r="A204" s="70" t="s">
        <v>35</v>
      </c>
      <c r="B204" s="55"/>
      <c r="C204" s="117">
        <v>3424169</v>
      </c>
      <c r="D204" s="118">
        <v>15974.62</v>
      </c>
      <c r="E204" s="50">
        <v>53931.39</v>
      </c>
      <c r="F204" s="47">
        <f t="shared" si="6"/>
        <v>0.4665254547891766</v>
      </c>
      <c r="G204" s="47">
        <f t="shared" si="7"/>
        <v>29.62026382038364</v>
      </c>
    </row>
    <row r="205" spans="1:7" s="24" customFormat="1" ht="15">
      <c r="A205" s="70" t="s">
        <v>36</v>
      </c>
      <c r="B205" s="55"/>
      <c r="C205" s="117">
        <v>13771919.78</v>
      </c>
      <c r="D205" s="118">
        <v>295804.42</v>
      </c>
      <c r="E205" s="50">
        <v>283817.87</v>
      </c>
      <c r="F205" s="47">
        <f t="shared" si="6"/>
        <v>2.147880794583019</v>
      </c>
      <c r="G205" s="47">
        <f t="shared" si="7"/>
        <v>104.2233246271632</v>
      </c>
    </row>
    <row r="206" spans="1:7" s="24" customFormat="1" ht="17.25" customHeight="1">
      <c r="A206" s="70" t="s">
        <v>37</v>
      </c>
      <c r="B206" s="55"/>
      <c r="C206" s="117">
        <v>20245405.58</v>
      </c>
      <c r="D206" s="118">
        <v>9235282.99</v>
      </c>
      <c r="E206" s="50">
        <v>4037732.4</v>
      </c>
      <c r="F206" s="47">
        <f t="shared" si="6"/>
        <v>45.61668549195843</v>
      </c>
      <c r="G206" s="47">
        <f t="shared" si="7"/>
        <v>228.72449372821242</v>
      </c>
    </row>
    <row r="207" spans="1:7" s="24" customFormat="1" ht="15.75" customHeight="1">
      <c r="A207" s="70" t="s">
        <v>105</v>
      </c>
      <c r="B207" s="55"/>
      <c r="C207" s="117">
        <v>2288313</v>
      </c>
      <c r="D207" s="118">
        <v>1172271.71</v>
      </c>
      <c r="E207" s="50">
        <v>1069621.69</v>
      </c>
      <c r="F207" s="47">
        <f t="shared" si="6"/>
        <v>51.22864354657776</v>
      </c>
      <c r="G207" s="47">
        <f t="shared" si="7"/>
        <v>109.59685288356485</v>
      </c>
    </row>
    <row r="208" spans="1:7" s="25" customFormat="1" ht="14.25">
      <c r="A208" s="52" t="s">
        <v>117</v>
      </c>
      <c r="B208" s="53"/>
      <c r="C208" s="116">
        <v>500000</v>
      </c>
      <c r="D208" s="47">
        <v>0</v>
      </c>
      <c r="E208" s="47">
        <v>50000</v>
      </c>
      <c r="F208" s="47">
        <f t="shared" si="6"/>
        <v>0</v>
      </c>
      <c r="G208" s="47">
        <f t="shared" si="7"/>
        <v>0</v>
      </c>
    </row>
    <row r="209" spans="1:7" s="25" customFormat="1" ht="13.5" customHeight="1">
      <c r="A209" s="52" t="s">
        <v>38</v>
      </c>
      <c r="B209" s="53"/>
      <c r="C209" s="111">
        <v>391787826.57</v>
      </c>
      <c r="D209" s="112">
        <v>246631234.4</v>
      </c>
      <c r="E209" s="47">
        <v>179757203.79</v>
      </c>
      <c r="F209" s="47">
        <f t="shared" si="6"/>
        <v>62.95020357298796</v>
      </c>
      <c r="G209" s="47">
        <f t="shared" si="7"/>
        <v>137.20242037594502</v>
      </c>
    </row>
    <row r="210" spans="1:7" s="24" customFormat="1" ht="15">
      <c r="A210" s="70" t="s">
        <v>52</v>
      </c>
      <c r="B210" s="55"/>
      <c r="C210" s="115">
        <v>308490053.57</v>
      </c>
      <c r="D210" s="50">
        <v>183029408.2</v>
      </c>
      <c r="E210" s="50">
        <v>172913146.8</v>
      </c>
      <c r="F210" s="47">
        <f t="shared" si="6"/>
        <v>59.3307324115941</v>
      </c>
      <c r="G210" s="47">
        <f t="shared" si="7"/>
        <v>105.85048713022438</v>
      </c>
    </row>
    <row r="211" spans="1:7" s="24" customFormat="1" ht="15">
      <c r="A211" s="70" t="s">
        <v>25</v>
      </c>
      <c r="B211" s="55"/>
      <c r="C211" s="113">
        <v>4491288.58</v>
      </c>
      <c r="D211" s="114">
        <v>2567345.31</v>
      </c>
      <c r="E211" s="50">
        <v>5802376.4</v>
      </c>
      <c r="F211" s="47">
        <f t="shared" si="6"/>
        <v>57.16277777011604</v>
      </c>
      <c r="G211" s="47">
        <f t="shared" si="7"/>
        <v>44.24644547361664</v>
      </c>
    </row>
    <row r="212" spans="1:7" s="25" customFormat="1" ht="18.75" customHeight="1">
      <c r="A212" s="52" t="s">
        <v>47</v>
      </c>
      <c r="B212" s="53"/>
      <c r="C212" s="111">
        <v>63676431.51</v>
      </c>
      <c r="D212" s="112">
        <v>30994965.29</v>
      </c>
      <c r="E212" s="47">
        <v>25212004.73</v>
      </c>
      <c r="F212" s="47">
        <f t="shared" si="6"/>
        <v>48.675725939718255</v>
      </c>
      <c r="G212" s="47">
        <f t="shared" si="7"/>
        <v>122.93732934739141</v>
      </c>
    </row>
    <row r="213" spans="1:7" s="24" customFormat="1" ht="15.75" customHeight="1">
      <c r="A213" s="70" t="s">
        <v>52</v>
      </c>
      <c r="B213" s="55"/>
      <c r="C213" s="115">
        <v>31125327.08</v>
      </c>
      <c r="D213" s="50">
        <v>18306510.08</v>
      </c>
      <c r="E213" s="50">
        <v>16555450.72</v>
      </c>
      <c r="F213" s="47">
        <f t="shared" si="6"/>
        <v>58.81547857456282</v>
      </c>
      <c r="G213" s="47">
        <f t="shared" si="7"/>
        <v>110.57693559429711</v>
      </c>
    </row>
    <row r="214" spans="1:7" s="24" customFormat="1" ht="15" hidden="1">
      <c r="A214" s="70" t="s">
        <v>27</v>
      </c>
      <c r="B214" s="55"/>
      <c r="C214" s="119">
        <v>0</v>
      </c>
      <c r="D214" s="50">
        <v>0</v>
      </c>
      <c r="E214" s="50"/>
      <c r="F214" s="47" t="e">
        <f t="shared" si="6"/>
        <v>#DIV/0!</v>
      </c>
      <c r="G214" s="47" t="e">
        <f t="shared" si="7"/>
        <v>#DIV/0!</v>
      </c>
    </row>
    <row r="215" spans="1:7" s="25" customFormat="1" ht="12.75" customHeight="1">
      <c r="A215" s="52" t="s">
        <v>39</v>
      </c>
      <c r="B215" s="53"/>
      <c r="C215" s="116">
        <f>C216+C217+C218+C219</f>
        <v>23342400.25</v>
      </c>
      <c r="D215" s="47">
        <f>D216+D217+D218+D219</f>
        <v>17052276.64</v>
      </c>
      <c r="E215" s="47">
        <f>E216+E217+E218+E219</f>
        <v>6974892.87</v>
      </c>
      <c r="F215" s="47">
        <f t="shared" si="6"/>
        <v>73.05279858698336</v>
      </c>
      <c r="G215" s="47">
        <f t="shared" si="7"/>
        <v>244.48083945983242</v>
      </c>
    </row>
    <row r="216" spans="1:7" s="24" customFormat="1" ht="15" customHeight="1">
      <c r="A216" s="70" t="s">
        <v>40</v>
      </c>
      <c r="B216" s="55"/>
      <c r="C216" s="117">
        <v>120000</v>
      </c>
      <c r="D216" s="118">
        <v>103651.07</v>
      </c>
      <c r="E216" s="50">
        <v>67983.16</v>
      </c>
      <c r="F216" s="47">
        <f t="shared" si="6"/>
        <v>86.37589166666667</v>
      </c>
      <c r="G216" s="47">
        <f t="shared" si="7"/>
        <v>152.4658018250402</v>
      </c>
    </row>
    <row r="217" spans="1:7" s="24" customFormat="1" ht="16.5" customHeight="1">
      <c r="A217" s="70" t="s">
        <v>41</v>
      </c>
      <c r="B217" s="55"/>
      <c r="C217" s="117">
        <v>14154172.7</v>
      </c>
      <c r="D217" s="118">
        <v>10600165.69</v>
      </c>
      <c r="E217" s="50">
        <v>5699507.39</v>
      </c>
      <c r="F217" s="47">
        <f t="shared" si="6"/>
        <v>74.89074716461528</v>
      </c>
      <c r="G217" s="47">
        <f t="shared" si="7"/>
        <v>185.98389237284593</v>
      </c>
    </row>
    <row r="218" spans="1:7" s="24" customFormat="1" ht="15" customHeight="1">
      <c r="A218" s="70" t="s">
        <v>42</v>
      </c>
      <c r="B218" s="55"/>
      <c r="C218" s="117">
        <v>8817727.55</v>
      </c>
      <c r="D218" s="118">
        <v>6256859.88</v>
      </c>
      <c r="E218" s="50">
        <v>1121507.32</v>
      </c>
      <c r="F218" s="47">
        <f t="shared" si="6"/>
        <v>70.95773649754011</v>
      </c>
      <c r="G218" s="47">
        <f t="shared" si="7"/>
        <v>557.8973733314554</v>
      </c>
    </row>
    <row r="219" spans="1:7" s="24" customFormat="1" ht="15" customHeight="1">
      <c r="A219" s="70" t="s">
        <v>80</v>
      </c>
      <c r="B219" s="55"/>
      <c r="C219" s="117">
        <v>250500</v>
      </c>
      <c r="D219" s="118">
        <v>91600</v>
      </c>
      <c r="E219" s="50">
        <v>85895</v>
      </c>
      <c r="F219" s="47">
        <f t="shared" si="6"/>
        <v>36.56686626746507</v>
      </c>
      <c r="G219" s="47">
        <f t="shared" si="7"/>
        <v>106.64183014145176</v>
      </c>
    </row>
    <row r="220" spans="1:7" s="25" customFormat="1" ht="14.25">
      <c r="A220" s="52" t="s">
        <v>43</v>
      </c>
      <c r="B220" s="53"/>
      <c r="C220" s="111">
        <v>9235044.04</v>
      </c>
      <c r="D220" s="112">
        <v>2466482.04</v>
      </c>
      <c r="E220" s="47">
        <v>2599009.67</v>
      </c>
      <c r="F220" s="47">
        <f t="shared" si="6"/>
        <v>26.70785357727434</v>
      </c>
      <c r="G220" s="47">
        <f t="shared" si="7"/>
        <v>94.90084121156809</v>
      </c>
    </row>
    <row r="221" spans="1:7" s="1" customFormat="1" ht="15" hidden="1">
      <c r="A221" s="120" t="s">
        <v>118</v>
      </c>
      <c r="B221" s="121"/>
      <c r="C221" s="50">
        <v>0</v>
      </c>
      <c r="D221" s="50">
        <v>0</v>
      </c>
      <c r="E221" s="50"/>
      <c r="F221" s="47" t="e">
        <f t="shared" si="6"/>
        <v>#DIV/0!</v>
      </c>
      <c r="G221" s="122" t="e">
        <f>D221/E221*100</f>
        <v>#DIV/0!</v>
      </c>
    </row>
    <row r="222" spans="1:7" s="36" customFormat="1" ht="17.25" customHeight="1">
      <c r="A222" s="42" t="s">
        <v>109</v>
      </c>
      <c r="B222" s="43"/>
      <c r="C222" s="44">
        <f>C221+C220+C215+C212+C209+C208+C203+C197+C196+C195+C191</f>
        <v>670544987.38</v>
      </c>
      <c r="D222" s="44">
        <f>D221+D220+D215+D212+D209+D208+D203+D197+D196+D195+D191</f>
        <v>370200458.61</v>
      </c>
      <c r="E222" s="44">
        <f>E191+E195+E196+E197+E203+E209+E212+E215+E220+E208</f>
        <v>271414048.09</v>
      </c>
      <c r="F222" s="44">
        <f t="shared" si="6"/>
        <v>55.20889210677318</v>
      </c>
      <c r="G222" s="44">
        <f>D222/E222*100</f>
        <v>136.39694084192828</v>
      </c>
    </row>
    <row r="223" spans="1:7" ht="15">
      <c r="A223" s="120" t="s">
        <v>44</v>
      </c>
      <c r="B223" s="121"/>
      <c r="C223" s="62">
        <f>C189-C222</f>
        <v>-34984631.30000007</v>
      </c>
      <c r="D223" s="62">
        <f>D189-D222</f>
        <v>-38424988.73000002</v>
      </c>
      <c r="E223" s="62">
        <f>E189-E222</f>
        <v>-7149424.699999988</v>
      </c>
      <c r="F223" s="50"/>
      <c r="G223" s="50"/>
    </row>
    <row r="224" spans="1:7" ht="12.75">
      <c r="A224" s="15"/>
      <c r="B224" s="28"/>
      <c r="C224" s="16"/>
      <c r="D224" s="21"/>
      <c r="E224" s="33"/>
      <c r="F224" s="17"/>
      <c r="G224" s="17"/>
    </row>
    <row r="225" spans="1:7" ht="22.5" customHeight="1">
      <c r="A225" s="130" t="s">
        <v>92</v>
      </c>
      <c r="B225" s="130"/>
      <c r="C225" s="130"/>
      <c r="D225" s="130"/>
      <c r="E225" s="130"/>
      <c r="F225" s="130"/>
      <c r="G225" s="130"/>
    </row>
    <row r="226" spans="4:6" ht="12.75">
      <c r="D226" s="22"/>
      <c r="E226" s="129"/>
      <c r="F226" s="129"/>
    </row>
  </sheetData>
  <sheetProtection/>
  <mergeCells count="4">
    <mergeCell ref="A1:G1"/>
    <mergeCell ref="F2:G2"/>
    <mergeCell ref="E226:F226"/>
    <mergeCell ref="A225:G225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2019-07-02T07:28:18Z</cp:lastPrinted>
  <dcterms:created xsi:type="dcterms:W3CDTF">2006-03-13T07:15:44Z</dcterms:created>
  <dcterms:modified xsi:type="dcterms:W3CDTF">2019-08-13T04:30:16Z</dcterms:modified>
  <cp:category/>
  <cp:version/>
  <cp:contentType/>
  <cp:contentStatus/>
</cp:coreProperties>
</file>