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9.2019" sheetId="1" r:id="rId1"/>
  </sheets>
  <definedNames>
    <definedName name="_xlnm.Print_Titles" localSheetId="0">'01.09.2019'!$3:$3</definedName>
    <definedName name="_xlnm.Print_Area" localSheetId="0">'01.09.2019'!$A$1:$G$228</definedName>
  </definedNames>
  <calcPr fullCalcOnLoad="1"/>
</workbook>
</file>

<file path=xl/sharedStrings.xml><?xml version="1.0" encoding="utf-8"?>
<sst xmlns="http://schemas.openxmlformats.org/spreadsheetml/2006/main" count="271" uniqueCount="263">
  <si>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</si>
  <si>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</si>
  <si>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</si>
  <si>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</si>
  <si>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</si>
  <si>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</si>
  <si>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</si>
  <si>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</si>
  <si>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</si>
  <si>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</si>
  <si>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</si>
  <si>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</si>
  <si>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</si>
  <si>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</si>
  <si>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</si>
  <si>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</si>
  <si>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</si>
  <si>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</si>
  <si>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</si>
  <si>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</si>
  <si>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</si>
  <si>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</si>
  <si>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</si>
  <si>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</si>
  <si>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</si>
  <si>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</si>
  <si>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</si>
  <si>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</si>
  <si>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</si>
  <si>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</si>
  <si>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</si>
  <si>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</si>
  <si>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</si>
  <si>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</si>
  <si>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</si>
  <si>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</si>
  <si>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</si>
  <si>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</si>
  <si>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</si>
  <si>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</si>
  <si>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</si>
  <si>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</si>
  <si>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</si>
  <si>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</si>
  <si>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</si>
  <si>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</si>
  <si>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</si>
  <si>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</si>
  <si>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</si>
  <si>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</si>
  <si>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</si>
  <si>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</si>
  <si>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</si>
  <si>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</si>
  <si>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</si>
  <si>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</si>
  <si>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</si>
  <si>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</si>
  <si>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</si>
  <si>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</si>
  <si>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</si>
  <si>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</si>
  <si>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</si>
  <si>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</si>
  <si>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</si>
  <si>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</si>
  <si>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</si>
  <si>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</si>
  <si>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</si>
  <si>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</si>
  <si>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</si>
  <si>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</si>
  <si>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</si>
  <si>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</si>
  <si>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</si>
  <si>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</si>
  <si>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</si>
  <si>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</si>
  <si>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</si>
  <si>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</si>
  <si>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</si>
  <si>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</si>
  <si>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</si>
  <si>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</si>
  <si>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</si>
  <si>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</si>
  <si>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</si>
  <si>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</si>
  <si>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</si>
  <si>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</si>
  <si>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</si>
  <si>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</si>
  <si>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</si>
  <si>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</si>
  <si>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</si>
  <si>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</si>
  <si>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</si>
  <si>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</si>
  <si>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</si>
  <si>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</si>
  <si>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</si>
  <si>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</si>
  <si>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</si>
  <si>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</si>
  <si>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</si>
  <si>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</si>
  <si>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</si>
  <si>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</si>
  <si>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</si>
  <si>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</si>
  <si>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</si>
  <si>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</si>
  <si>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</si>
  <si>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</si>
  <si>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</si>
  <si>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</si>
  <si>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</si>
  <si>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</si>
  <si>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</si>
  <si>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</si>
  <si>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</si>
  <si>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</si>
  <si>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</si>
  <si>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</si>
  <si>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</si>
  <si>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</si>
  <si>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</si>
  <si>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</si>
  <si>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</si>
  <si>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</si>
  <si>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</si>
  <si>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</si>
  <si>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</si>
  <si>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</si>
  <si>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</si>
  <si>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</si>
  <si>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</si>
  <si>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</si>
  <si>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</si>
  <si>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</si>
  <si>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</si>
  <si>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</si>
  <si>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</si>
  <si>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</si>
  <si>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</si>
  <si>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</si>
  <si>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</si>
  <si>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</si>
  <si>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</si>
  <si>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</si>
  <si>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</si>
  <si>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</si>
  <si>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</si>
  <si>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</si>
  <si>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</si>
  <si>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</si>
  <si>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</si>
  <si>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</si>
  <si>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</si>
  <si>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</si>
  <si>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</si>
  <si>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</si>
  <si>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</si>
  <si>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</si>
  <si>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</si>
  <si>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</si>
  <si>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</si>
  <si>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</si>
  <si>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</si>
  <si>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</si>
  <si>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</si>
  <si>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</si>
  <si>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</si>
  <si>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</si>
  <si>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</si>
  <si>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</si>
  <si>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</si>
  <si>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</si>
  <si>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</si>
  <si>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</si>
  <si>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</si>
  <si>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</si>
  <si>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</si>
  <si>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</si>
  <si>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</si>
  <si>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</si>
  <si>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</si>
  <si>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</si>
  <si>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</si>
  <si>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</si>
  <si>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</si>
  <si>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</si>
  <si>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</si>
  <si>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</si>
  <si>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</si>
  <si>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</si>
  <si>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</si>
  <si>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</si>
  <si>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</si>
  <si>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</si>
  <si>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</si>
  <si>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</si>
  <si>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</si>
  <si>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</si>
  <si>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</si>
  <si>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</si>
  <si>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</si>
  <si>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</si>
  <si>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</si>
  <si>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</si>
  <si>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</si>
  <si>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</si>
  <si>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</si>
  <si>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</si>
  <si>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</si>
  <si>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</si>
  <si>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</si>
  <si>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</si>
  <si>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</si>
  <si>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</si>
  <si>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</si>
  <si>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</si>
  <si>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</si>
  <si>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</si>
  <si>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</si>
  <si>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</si>
  <si>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</si>
  <si>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</si>
  <si>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</si>
  <si>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</si>
  <si>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</si>
  <si>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</si>
  <si>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</si>
  <si>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</si>
  <si>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</si>
  <si>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</si>
  <si>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</si>
  <si>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</si>
  <si>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</si>
  <si>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</si>
  <si>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</si>
  <si>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</si>
  <si>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</si>
  <si>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</si>
  <si>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</si>
  <si>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</si>
  <si>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</si>
  <si>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</si>
  <si>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</si>
  <si>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</si>
  <si>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</si>
  <si>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</si>
  <si>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</si>
  <si>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</si>
  <si>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</si>
  <si>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</si>
  <si>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</si>
  <si>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</si>
  <si>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 xml:space="preserve">Доходы бюджетов муниципальных районов от возврата </t>
  </si>
  <si>
    <t xml:space="preserve"> ИСПОЛНЕНИЕ   КОНСОЛИДИРОВАННОГО БЮДЖЕТА  НА 01 сентября 2019 г.</t>
  </si>
  <si>
    <t>Исполнено на 01.09.2019г.</t>
  </si>
  <si>
    <t>Исполнено на 01.09.2018г.</t>
  </si>
  <si>
    <t>Доходы от сдачи в аренду имущества, составляющего казну муниципальных районов (за исключением земельных участков)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</si>
</sst>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4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6" xfId="83" applyNumberFormat="1" applyFont="1" applyFill="1" applyBorder="1" applyAlignment="1" applyProtection="1">
      <alignment horizontal="right" vertical="center" shrinkToFit="1"/>
      <protection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16" fillId="0" borderId="3" xfId="107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8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86">
      <selection activeCell="D193" sqref="D193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7" t="s">
        <v>259</v>
      </c>
      <c r="B1" s="127"/>
      <c r="C1" s="127"/>
      <c r="D1" s="127"/>
      <c r="E1" s="127"/>
      <c r="F1" s="127"/>
      <c r="G1" s="127"/>
    </row>
    <row r="2" spans="1:7" ht="12" customHeight="1">
      <c r="A2" s="14"/>
      <c r="B2" s="27"/>
      <c r="C2" s="10"/>
      <c r="D2" s="20"/>
      <c r="E2" s="32"/>
      <c r="F2" s="128" t="s">
        <v>108</v>
      </c>
      <c r="G2" s="128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260</v>
      </c>
      <c r="E3" s="41" t="s">
        <v>261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124794776</v>
      </c>
      <c r="D4" s="44">
        <f>D5+D30</f>
        <v>66177437.260000005</v>
      </c>
      <c r="E4" s="44">
        <f>E5+E30</f>
        <v>68151850.13</v>
      </c>
      <c r="F4" s="44">
        <f aca="true" t="shared" si="0" ref="F4:F65">D4/C4*100</f>
        <v>53.02901241635307</v>
      </c>
      <c r="G4" s="44">
        <f>D4/E4*100</f>
        <v>97.10292110011132</v>
      </c>
    </row>
    <row r="5" spans="1:7" s="7" customFormat="1" ht="17.25" customHeight="1">
      <c r="A5" s="45" t="s">
        <v>8</v>
      </c>
      <c r="B5" s="46"/>
      <c r="C5" s="47">
        <f>C6+C9+C14+C18+C22+C24</f>
        <v>114515802</v>
      </c>
      <c r="D5" s="47">
        <f>D6+D9+D14+D18+D22+D24</f>
        <v>58294718.84</v>
      </c>
      <c r="E5" s="47">
        <f>E6+E9+E14+E18+E22+E24</f>
        <v>61924047.169999994</v>
      </c>
      <c r="F5" s="47">
        <f t="shared" si="0"/>
        <v>50.90539281207671</v>
      </c>
      <c r="G5" s="47">
        <f aca="true" t="shared" si="1" ref="G5:G66">D5/E5*100</f>
        <v>94.13906471578576</v>
      </c>
    </row>
    <row r="6" spans="1:7" s="7" customFormat="1" ht="16.5" customHeight="1">
      <c r="A6" s="45" t="s">
        <v>13</v>
      </c>
      <c r="B6" s="46"/>
      <c r="C6" s="47">
        <f>C7</f>
        <v>72639302</v>
      </c>
      <c r="D6" s="47">
        <f>D7</f>
        <v>37187771.03</v>
      </c>
      <c r="E6" s="47">
        <f>E7</f>
        <v>36408528.32</v>
      </c>
      <c r="F6" s="47">
        <f t="shared" si="0"/>
        <v>51.19511064409733</v>
      </c>
      <c r="G6" s="47">
        <f t="shared" si="1"/>
        <v>102.14027522109963</v>
      </c>
    </row>
    <row r="7" spans="1:8" s="1" customFormat="1" ht="15" customHeight="1">
      <c r="A7" s="48" t="s">
        <v>1</v>
      </c>
      <c r="B7" s="49" t="s">
        <v>155</v>
      </c>
      <c r="C7" s="50">
        <v>72639302</v>
      </c>
      <c r="D7" s="51">
        <v>37187771.03</v>
      </c>
      <c r="E7" s="50">
        <v>36408528.32</v>
      </c>
      <c r="F7" s="47">
        <f t="shared" si="0"/>
        <v>51.19511064409733</v>
      </c>
      <c r="G7" s="47">
        <f t="shared" si="1"/>
        <v>102.14027522109963</v>
      </c>
      <c r="H7" s="8"/>
    </row>
    <row r="8" spans="1:8" s="1" customFormat="1" ht="15" customHeight="1">
      <c r="A8" s="48" t="s">
        <v>81</v>
      </c>
      <c r="B8" s="49"/>
      <c r="C8" s="50">
        <f>C7*49.764/64.764</f>
        <v>55815302.092644066</v>
      </c>
      <c r="D8" s="50">
        <f>D7*49.764/64.764</f>
        <v>28574705.6626663</v>
      </c>
      <c r="E8" s="50">
        <v>27941428.71</v>
      </c>
      <c r="F8" s="47">
        <f t="shared" si="0"/>
        <v>51.19511064409732</v>
      </c>
      <c r="G8" s="47">
        <f t="shared" si="1"/>
        <v>102.26644442286394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4811632.04</v>
      </c>
      <c r="E9" s="47">
        <f>E10+E11+E12+E13</f>
        <v>4129327.5999999996</v>
      </c>
      <c r="F9" s="47">
        <f t="shared" si="0"/>
        <v>74.05131107930498</v>
      </c>
      <c r="G9" s="47">
        <f t="shared" si="1"/>
        <v>116.52337876994794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2168634.44</v>
      </c>
      <c r="E10" s="50">
        <v>1802086.87</v>
      </c>
      <c r="F10" s="47">
        <f t="shared" si="0"/>
        <v>84.49484062108917</v>
      </c>
      <c r="G10" s="47">
        <f t="shared" si="1"/>
        <v>120.34017205840914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16639.75</v>
      </c>
      <c r="E11" s="50">
        <v>15440.78</v>
      </c>
      <c r="F11" s="47">
        <f t="shared" si="0"/>
        <v>63.9252785247791</v>
      </c>
      <c r="G11" s="47">
        <f t="shared" si="1"/>
        <v>107.76495746976514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3003289.9</v>
      </c>
      <c r="E12" s="50">
        <v>2731924.98</v>
      </c>
      <c r="F12" s="47">
        <f t="shared" si="0"/>
        <v>76.90721731323438</v>
      </c>
      <c r="G12" s="47">
        <f t="shared" si="1"/>
        <v>109.93310292144258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-376932.05</v>
      </c>
      <c r="E13" s="50">
        <v>-420125.03</v>
      </c>
      <c r="F13" s="47"/>
      <c r="G13" s="47">
        <f t="shared" si="1"/>
        <v>89.7190176933757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17905000</v>
      </c>
      <c r="D14" s="47">
        <f>D15+D16+D17</f>
        <v>9676341.469999999</v>
      </c>
      <c r="E14" s="47">
        <f>E15+E16+E17</f>
        <v>14439217.62</v>
      </c>
      <c r="F14" s="47">
        <f t="shared" si="0"/>
        <v>54.04267785534766</v>
      </c>
      <c r="G14" s="47">
        <f t="shared" si="1"/>
        <v>67.01430593162567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7742994.02</v>
      </c>
      <c r="E15" s="62">
        <v>9289075.91</v>
      </c>
      <c r="F15" s="47">
        <f t="shared" si="0"/>
        <v>59.106824580152676</v>
      </c>
      <c r="G15" s="47">
        <f t="shared" si="1"/>
        <v>83.3559128488164</v>
      </c>
    </row>
    <row r="16" spans="1:7" s="1" customFormat="1" ht="15.75" customHeight="1">
      <c r="A16" s="54" t="s">
        <v>3</v>
      </c>
      <c r="B16" s="55" t="s">
        <v>161</v>
      </c>
      <c r="C16" s="62">
        <v>4710000</v>
      </c>
      <c r="D16" s="61">
        <v>1864944.75</v>
      </c>
      <c r="E16" s="62">
        <v>5099464.76</v>
      </c>
      <c r="F16" s="47">
        <f t="shared" si="0"/>
        <v>39.595429936305734</v>
      </c>
      <c r="G16" s="47">
        <f t="shared" si="1"/>
        <v>36.57138224835973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68402.7</v>
      </c>
      <c r="E17" s="62">
        <v>50676.95</v>
      </c>
      <c r="F17" s="47">
        <f t="shared" si="0"/>
        <v>72.00284210526316</v>
      </c>
      <c r="G17" s="47">
        <f t="shared" si="1"/>
        <v>134.97793375489252</v>
      </c>
    </row>
    <row r="18" spans="1:7" s="7" customFormat="1" ht="18.75" customHeight="1">
      <c r="A18" s="64" t="s">
        <v>10</v>
      </c>
      <c r="B18" s="53"/>
      <c r="C18" s="65">
        <f>C20+C19+C21</f>
        <v>15115100</v>
      </c>
      <c r="D18" s="65">
        <f>D20+D19+D21</f>
        <v>5047287.0600000005</v>
      </c>
      <c r="E18" s="65">
        <f>E20+E19+E21</f>
        <v>5458865.899999999</v>
      </c>
      <c r="F18" s="47">
        <f t="shared" si="0"/>
        <v>33.39234976943587</v>
      </c>
      <c r="G18" s="47">
        <f t="shared" si="1"/>
        <v>92.46035994399497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646797.66</v>
      </c>
      <c r="E19" s="62">
        <v>540674.04</v>
      </c>
      <c r="F19" s="47">
        <f t="shared" si="0"/>
        <v>11.9093658626404</v>
      </c>
      <c r="G19" s="47">
        <f t="shared" si="1"/>
        <v>119.62802208887263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577722.68</v>
      </c>
      <c r="E20" s="68">
        <v>548546.01</v>
      </c>
      <c r="F20" s="47">
        <f t="shared" si="0"/>
        <v>28.598716895203207</v>
      </c>
      <c r="G20" s="47">
        <f t="shared" si="1"/>
        <v>105.31891025877667</v>
      </c>
    </row>
    <row r="21" spans="1:7" s="1" customFormat="1" ht="15.75" customHeight="1">
      <c r="A21" s="54" t="s">
        <v>11</v>
      </c>
      <c r="B21" s="55" t="s">
        <v>162</v>
      </c>
      <c r="C21" s="62">
        <v>7664000</v>
      </c>
      <c r="D21" s="63">
        <v>3822766.72</v>
      </c>
      <c r="E21" s="62">
        <v>4369645.85</v>
      </c>
      <c r="F21" s="47">
        <f t="shared" si="0"/>
        <v>49.879524008350735</v>
      </c>
      <c r="G21" s="47">
        <f t="shared" si="1"/>
        <v>87.48458916870806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263190</v>
      </c>
      <c r="E22" s="69">
        <f>E23</f>
        <v>233278.98</v>
      </c>
      <c r="F22" s="47">
        <f t="shared" si="0"/>
        <v>87.72999999999999</v>
      </c>
      <c r="G22" s="47">
        <f t="shared" si="1"/>
        <v>112.82199536366284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263190</v>
      </c>
      <c r="E23" s="62">
        <v>233278.98</v>
      </c>
      <c r="F23" s="47">
        <f t="shared" si="0"/>
        <v>87.72999999999999</v>
      </c>
      <c r="G23" s="47">
        <f t="shared" si="1"/>
        <v>112.82199536366284</v>
      </c>
    </row>
    <row r="24" spans="1:7" s="7" customFormat="1" ht="15" customHeight="1">
      <c r="A24" s="64" t="s">
        <v>15</v>
      </c>
      <c r="B24" s="53"/>
      <c r="C24" s="47">
        <f>C25+C26+C28+C29+C27</f>
        <v>2058700</v>
      </c>
      <c r="D24" s="47">
        <f>D25+D26+D28+D29+D27</f>
        <v>1308497.24</v>
      </c>
      <c r="E24" s="47">
        <f>E25+E26+E28+E29+E27</f>
        <v>1254828.75</v>
      </c>
      <c r="F24" s="47">
        <f t="shared" si="0"/>
        <v>63.55939379219896</v>
      </c>
      <c r="G24" s="47">
        <f t="shared" si="1"/>
        <v>104.27695731389642</v>
      </c>
    </row>
    <row r="25" spans="1:7" s="1" customFormat="1" ht="50.25" customHeight="1">
      <c r="A25" s="54" t="s">
        <v>57</v>
      </c>
      <c r="B25" s="55" t="s">
        <v>167</v>
      </c>
      <c r="C25" s="62">
        <v>1300000</v>
      </c>
      <c r="D25" s="61">
        <v>912879.74</v>
      </c>
      <c r="E25" s="62">
        <v>793438</v>
      </c>
      <c r="F25" s="47">
        <f t="shared" si="0"/>
        <v>70.22151846153845</v>
      </c>
      <c r="G25" s="47">
        <f t="shared" si="1"/>
        <v>115.05369543682052</v>
      </c>
    </row>
    <row r="26" spans="1:8" s="1" customFormat="1" ht="64.5" customHeight="1">
      <c r="A26" s="54" t="s">
        <v>111</v>
      </c>
      <c r="B26" s="55" t="s">
        <v>168</v>
      </c>
      <c r="C26" s="62">
        <v>45000</v>
      </c>
      <c r="D26" s="62">
        <v>56250</v>
      </c>
      <c r="E26" s="62">
        <v>26125</v>
      </c>
      <c r="F26" s="47">
        <f t="shared" si="0"/>
        <v>125</v>
      </c>
      <c r="G26" s="47">
        <f t="shared" si="1"/>
        <v>215.31100478468898</v>
      </c>
      <c r="H26" s="7"/>
    </row>
    <row r="27" spans="1:7" s="1" customFormat="1" ht="63" customHeight="1">
      <c r="A27" s="54" t="s">
        <v>219</v>
      </c>
      <c r="B27" s="55"/>
      <c r="C27" s="62">
        <v>43700</v>
      </c>
      <c r="D27" s="62">
        <v>13510</v>
      </c>
      <c r="E27" s="62">
        <v>6200</v>
      </c>
      <c r="F27" s="47">
        <f t="shared" si="0"/>
        <v>30.915331807780323</v>
      </c>
      <c r="G27" s="47">
        <f t="shared" si="1"/>
        <v>217.90322580645162</v>
      </c>
    </row>
    <row r="28" spans="1:8" s="1" customFormat="1" ht="14.25" customHeight="1">
      <c r="A28" s="54" t="s">
        <v>98</v>
      </c>
      <c r="B28" s="55"/>
      <c r="C28" s="62">
        <v>670000</v>
      </c>
      <c r="D28" s="62">
        <v>310857.5</v>
      </c>
      <c r="E28" s="62">
        <v>429065.75</v>
      </c>
      <c r="F28" s="47">
        <f t="shared" si="0"/>
        <v>46.39664179104477</v>
      </c>
      <c r="G28" s="47">
        <f t="shared" si="1"/>
        <v>72.44985180010289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0</v>
      </c>
      <c r="D29" s="62">
        <v>15000</v>
      </c>
      <c r="E29" s="62">
        <v>0</v>
      </c>
      <c r="F29" s="47"/>
      <c r="G29" s="47"/>
    </row>
    <row r="30" spans="1:7" s="7" customFormat="1" ht="16.5" customHeight="1">
      <c r="A30" s="64" t="s">
        <v>9</v>
      </c>
      <c r="B30" s="53"/>
      <c r="C30" s="47">
        <f>C31+C40+C47+C52+C61+C62</f>
        <v>10278974</v>
      </c>
      <c r="D30" s="47">
        <f>D31+D40+D47+D52+D61+D62</f>
        <v>7882718.419999999</v>
      </c>
      <c r="E30" s="47">
        <f>E31+E40+E47+E52+E61+E62</f>
        <v>6227802.96</v>
      </c>
      <c r="F30" s="47">
        <f t="shared" si="0"/>
        <v>76.68779413198243</v>
      </c>
      <c r="G30" s="47">
        <f t="shared" si="1"/>
        <v>126.57302214969239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C32+C33+C34+C35+C36+C37+C39</f>
        <v>3255629</v>
      </c>
      <c r="D31" s="69">
        <f>D32+D33+D34+D35+D36+D37+D39+D38</f>
        <v>2431329.4399999995</v>
      </c>
      <c r="E31" s="69">
        <f>E32+E33+E34+E35+E36+E39+E37</f>
        <v>1917424.7999999998</v>
      </c>
      <c r="F31" s="47">
        <f>D31/C31*100</f>
        <v>74.68078948799139</v>
      </c>
      <c r="G31" s="47">
        <f t="shared" si="1"/>
        <v>126.80181460049957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2012216.48</v>
      </c>
      <c r="E33" s="62">
        <v>1436113.44</v>
      </c>
      <c r="F33" s="47">
        <f>D33/C33*100</f>
        <v>83.84235333333334</v>
      </c>
      <c r="G33" s="47">
        <f t="shared" si="1"/>
        <v>140.11542709328035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34789.36</v>
      </c>
      <c r="E34" s="62">
        <v>0</v>
      </c>
      <c r="F34" s="47">
        <f>D34/C34*100</f>
        <v>100.5763515466898</v>
      </c>
      <c r="G34" s="47"/>
    </row>
    <row r="35" spans="1:8" s="1" customFormat="1" ht="66.75" customHeight="1">
      <c r="A35" s="70" t="s">
        <v>94</v>
      </c>
      <c r="B35" s="71" t="s">
        <v>197</v>
      </c>
      <c r="C35" s="56">
        <v>564044</v>
      </c>
      <c r="D35" s="57">
        <v>255204.62</v>
      </c>
      <c r="E35" s="62">
        <v>322398.69</v>
      </c>
      <c r="F35" s="47">
        <f>D35/C35*100</f>
        <v>45.24551630723844</v>
      </c>
      <c r="G35" s="47">
        <f t="shared" si="1"/>
        <v>79.15808218699648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39064.05</v>
      </c>
      <c r="E36" s="62">
        <v>43009.81</v>
      </c>
      <c r="F36" s="47">
        <f>D36/C36*100</f>
        <v>53.5858024691358</v>
      </c>
      <c r="G36" s="47">
        <f t="shared" si="1"/>
        <v>90.82590692681508</v>
      </c>
      <c r="H36" s="7"/>
    </row>
    <row r="37" spans="1:7" s="1" customFormat="1" ht="60">
      <c r="A37" s="70" t="s">
        <v>198</v>
      </c>
      <c r="B37" s="71" t="s">
        <v>199</v>
      </c>
      <c r="C37" s="61">
        <v>0</v>
      </c>
      <c r="D37" s="126">
        <v>3021.28</v>
      </c>
      <c r="E37" s="62">
        <v>0</v>
      </c>
      <c r="F37" s="47"/>
      <c r="G37" s="47"/>
    </row>
    <row r="38" spans="1:7" s="1" customFormat="1" ht="30">
      <c r="A38" s="70" t="s">
        <v>262</v>
      </c>
      <c r="B38" s="71"/>
      <c r="C38" s="61">
        <v>0</v>
      </c>
      <c r="D38" s="126">
        <v>1373.46</v>
      </c>
      <c r="E38" s="62">
        <v>0</v>
      </c>
      <c r="F38" s="47"/>
      <c r="G38" s="47"/>
    </row>
    <row r="39" spans="1:8" s="1" customFormat="1" ht="35.25" customHeight="1">
      <c r="A39" s="70" t="s">
        <v>107</v>
      </c>
      <c r="B39" s="71" t="s">
        <v>200</v>
      </c>
      <c r="C39" s="61">
        <v>184095</v>
      </c>
      <c r="D39" s="56">
        <v>85660.19</v>
      </c>
      <c r="E39" s="62">
        <v>92449.98</v>
      </c>
      <c r="F39" s="47">
        <f t="shared" si="0"/>
        <v>46.530427225074014</v>
      </c>
      <c r="G39" s="47">
        <f t="shared" si="1"/>
        <v>92.65571501475718</v>
      </c>
      <c r="H39" s="7"/>
    </row>
    <row r="40" spans="1:7" s="7" customFormat="1" ht="19.5" customHeight="1">
      <c r="A40" s="64" t="s">
        <v>5</v>
      </c>
      <c r="B40" s="53" t="s">
        <v>183</v>
      </c>
      <c r="C40" s="69">
        <f>C41+C42+C43+C44+C45+C46</f>
        <v>108500</v>
      </c>
      <c r="D40" s="69">
        <f>D41+D42+D43+D44+D45+D46</f>
        <v>149983.81999999998</v>
      </c>
      <c r="E40" s="69">
        <f>E41+E42+E43+E44+E45+E46</f>
        <v>89869.79</v>
      </c>
      <c r="F40" s="47">
        <f t="shared" si="0"/>
        <v>138.23393548387094</v>
      </c>
      <c r="G40" s="47">
        <f t="shared" si="1"/>
        <v>166.89014183742944</v>
      </c>
    </row>
    <row r="41" spans="1:8" s="1" customFormat="1" ht="30" customHeight="1">
      <c r="A41" s="54" t="s">
        <v>177</v>
      </c>
      <c r="B41" s="55" t="s">
        <v>176</v>
      </c>
      <c r="C41" s="62">
        <v>28000</v>
      </c>
      <c r="D41" s="62">
        <v>14877.71</v>
      </c>
      <c r="E41" s="62">
        <v>24078.43</v>
      </c>
      <c r="F41" s="47">
        <f t="shared" si="0"/>
        <v>53.13467857142857</v>
      </c>
      <c r="G41" s="47">
        <f t="shared" si="1"/>
        <v>61.7885385384346</v>
      </c>
      <c r="H41" s="7"/>
    </row>
    <row r="42" spans="1:7" s="1" customFormat="1" ht="27" customHeight="1" hidden="1">
      <c r="A42" s="54" t="s">
        <v>178</v>
      </c>
      <c r="B42" s="55" t="s">
        <v>179</v>
      </c>
      <c r="C42" s="62">
        <v>0</v>
      </c>
      <c r="D42" s="62">
        <v>0</v>
      </c>
      <c r="E42" s="62">
        <v>0</v>
      </c>
      <c r="F42" s="47" t="e">
        <f t="shared" si="0"/>
        <v>#DIV/0!</v>
      </c>
      <c r="G42" s="47" t="e">
        <f t="shared" si="1"/>
        <v>#DIV/0!</v>
      </c>
    </row>
    <row r="43" spans="1:7" s="1" customFormat="1" ht="17.25" customHeight="1">
      <c r="A43" s="54" t="s">
        <v>180</v>
      </c>
      <c r="B43" s="55" t="s">
        <v>181</v>
      </c>
      <c r="C43" s="62">
        <v>20000</v>
      </c>
      <c r="D43" s="62">
        <v>111499.38</v>
      </c>
      <c r="E43" s="62">
        <v>14127.77</v>
      </c>
      <c r="F43" s="47">
        <f t="shared" si="0"/>
        <v>557.4969</v>
      </c>
      <c r="G43" s="47">
        <f t="shared" si="1"/>
        <v>789.2213703932043</v>
      </c>
    </row>
    <row r="44" spans="1:7" s="1" customFormat="1" ht="17.25" customHeight="1" hidden="1">
      <c r="A44" s="54" t="s">
        <v>59</v>
      </c>
      <c r="B44" s="55" t="s">
        <v>182</v>
      </c>
      <c r="C44" s="62">
        <v>0</v>
      </c>
      <c r="D44" s="62">
        <v>0</v>
      </c>
      <c r="E44" s="62">
        <v>0</v>
      </c>
      <c r="F44" s="47"/>
      <c r="G44" s="47"/>
    </row>
    <row r="45" spans="1:8" s="1" customFormat="1" ht="17.25" customHeight="1">
      <c r="A45" s="72" t="s">
        <v>225</v>
      </c>
      <c r="B45" s="73"/>
      <c r="C45" s="62">
        <v>57000</v>
      </c>
      <c r="D45" s="62">
        <v>23335.37</v>
      </c>
      <c r="E45" s="62">
        <v>49382.84</v>
      </c>
      <c r="F45" s="47">
        <f t="shared" si="0"/>
        <v>40.93924561403509</v>
      </c>
      <c r="G45" s="47">
        <f t="shared" si="1"/>
        <v>47.25400564244584</v>
      </c>
      <c r="H45" s="37"/>
    </row>
    <row r="46" spans="1:8" s="1" customFormat="1" ht="17.25" customHeight="1">
      <c r="A46" s="72" t="s">
        <v>226</v>
      </c>
      <c r="B46" s="73"/>
      <c r="C46" s="62">
        <v>3500</v>
      </c>
      <c r="D46" s="62">
        <v>271.36</v>
      </c>
      <c r="E46" s="62">
        <v>2280.75</v>
      </c>
      <c r="F46" s="47">
        <f t="shared" si="0"/>
        <v>7.753142857142857</v>
      </c>
      <c r="G46" s="47">
        <f t="shared" si="1"/>
        <v>11.897840622602216</v>
      </c>
      <c r="H46" s="37"/>
    </row>
    <row r="47" spans="1:7" s="7" customFormat="1" ht="27" customHeight="1">
      <c r="A47" s="64" t="s">
        <v>184</v>
      </c>
      <c r="B47" s="53" t="s">
        <v>186</v>
      </c>
      <c r="C47" s="47">
        <f>C48+C49+C50+C51</f>
        <v>3080800</v>
      </c>
      <c r="D47" s="47">
        <f>D48+D49+D50+D51</f>
        <v>1621503.79</v>
      </c>
      <c r="E47" s="47">
        <f>E48+E49+E50+E51</f>
        <v>2021911.16</v>
      </c>
      <c r="F47" s="47">
        <f t="shared" si="0"/>
        <v>52.63255615424565</v>
      </c>
      <c r="G47" s="47">
        <f t="shared" si="1"/>
        <v>80.19658934965274</v>
      </c>
    </row>
    <row r="48" spans="1:7" s="1" customFormat="1" ht="29.25" customHeight="1">
      <c r="A48" s="54" t="s">
        <v>99</v>
      </c>
      <c r="B48" s="55" t="s">
        <v>185</v>
      </c>
      <c r="C48" s="56">
        <v>150700</v>
      </c>
      <c r="D48" s="57">
        <v>69971.69</v>
      </c>
      <c r="E48" s="50">
        <v>57522.5</v>
      </c>
      <c r="F48" s="47">
        <f t="shared" si="0"/>
        <v>46.43111479761115</v>
      </c>
      <c r="G48" s="47">
        <f t="shared" si="1"/>
        <v>121.64229649267679</v>
      </c>
    </row>
    <row r="49" spans="1:7" s="1" customFormat="1" ht="30.75" customHeight="1">
      <c r="A49" s="54" t="s">
        <v>100</v>
      </c>
      <c r="B49" s="55" t="s">
        <v>187</v>
      </c>
      <c r="C49" s="56">
        <v>260000</v>
      </c>
      <c r="D49" s="57">
        <v>80766.93</v>
      </c>
      <c r="E49" s="50">
        <v>203713.67</v>
      </c>
      <c r="F49" s="47">
        <f t="shared" si="0"/>
        <v>31.06420384615384</v>
      </c>
      <c r="G49" s="47">
        <f t="shared" si="1"/>
        <v>39.6472804206021</v>
      </c>
    </row>
    <row r="50" spans="1:8" s="1" customFormat="1" ht="16.5" customHeight="1">
      <c r="A50" s="54" t="s">
        <v>60</v>
      </c>
      <c r="B50" s="55" t="s">
        <v>188</v>
      </c>
      <c r="C50" s="50">
        <v>2670100</v>
      </c>
      <c r="D50" s="50">
        <v>1468250</v>
      </c>
      <c r="E50" s="50">
        <v>1760674.99</v>
      </c>
      <c r="F50" s="47">
        <f t="shared" si="0"/>
        <v>54.98857720684619</v>
      </c>
      <c r="G50" s="47">
        <f t="shared" si="1"/>
        <v>83.39131346438901</v>
      </c>
      <c r="H50" s="38"/>
    </row>
    <row r="51" spans="1:7" s="1" customFormat="1" ht="16.5" customHeight="1">
      <c r="A51" s="54" t="s">
        <v>119</v>
      </c>
      <c r="B51" s="55" t="s">
        <v>189</v>
      </c>
      <c r="C51" s="50">
        <v>0</v>
      </c>
      <c r="D51" s="57">
        <v>2515.17</v>
      </c>
      <c r="E51" s="62">
        <v>0</v>
      </c>
      <c r="F51" s="47"/>
      <c r="G51" s="47"/>
    </row>
    <row r="52" spans="1:7" s="7" customFormat="1" ht="31.5" customHeight="1">
      <c r="A52" s="64" t="s">
        <v>190</v>
      </c>
      <c r="B52" s="53" t="s">
        <v>191</v>
      </c>
      <c r="C52" s="69">
        <f>C54+C55+C59+C58+C57</f>
        <v>1283000</v>
      </c>
      <c r="D52" s="69">
        <f>D54+D55+D59+D58+D57+D60</f>
        <v>2344255.8299999996</v>
      </c>
      <c r="E52" s="69">
        <f>E54+E55+E59+E58+E56+E57</f>
        <v>567155.52</v>
      </c>
      <c r="F52" s="47">
        <f t="shared" si="0"/>
        <v>182.71674434918157</v>
      </c>
      <c r="G52" s="47">
        <f t="shared" si="1"/>
        <v>413.3356279420501</v>
      </c>
    </row>
    <row r="53" spans="1:7" s="1" customFormat="1" ht="75" hidden="1">
      <c r="A53" s="70" t="s">
        <v>140</v>
      </c>
      <c r="B53" s="55"/>
      <c r="C53" s="62">
        <v>0</v>
      </c>
      <c r="D53" s="62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58.5" customHeight="1" hidden="1">
      <c r="A54" s="74" t="s">
        <v>192</v>
      </c>
      <c r="B54" s="55" t="s">
        <v>193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58.5" customHeight="1" hidden="1">
      <c r="A55" s="74" t="s">
        <v>195</v>
      </c>
      <c r="B55" s="55" t="s">
        <v>196</v>
      </c>
      <c r="C55" s="61">
        <v>0</v>
      </c>
      <c r="D55" s="56">
        <v>0</v>
      </c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58.5" customHeight="1" hidden="1">
      <c r="A56" s="74" t="s">
        <v>227</v>
      </c>
      <c r="B56" s="55"/>
      <c r="C56" s="60">
        <v>0</v>
      </c>
      <c r="D56" s="56"/>
      <c r="E56" s="62">
        <v>0</v>
      </c>
      <c r="F56" s="47" t="e">
        <f t="shared" si="0"/>
        <v>#DIV/0!</v>
      </c>
      <c r="G56" s="47" t="e">
        <f t="shared" si="1"/>
        <v>#DIV/0!</v>
      </c>
    </row>
    <row r="57" spans="1:7" s="1" customFormat="1" ht="75">
      <c r="A57" s="74" t="s">
        <v>234</v>
      </c>
      <c r="B57" s="55"/>
      <c r="C57" s="60">
        <v>168000</v>
      </c>
      <c r="D57" s="56">
        <v>168000</v>
      </c>
      <c r="E57" s="62">
        <v>0</v>
      </c>
      <c r="F57" s="47">
        <f t="shared" si="0"/>
        <v>100</v>
      </c>
      <c r="G57" s="47"/>
    </row>
    <row r="58" spans="1:7" s="1" customFormat="1" ht="77.25" customHeight="1">
      <c r="A58" s="74" t="s">
        <v>224</v>
      </c>
      <c r="B58" s="55"/>
      <c r="C58" s="60">
        <v>15000</v>
      </c>
      <c r="D58" s="56">
        <v>686.8</v>
      </c>
      <c r="E58" s="62">
        <v>0</v>
      </c>
      <c r="F58" s="47">
        <f t="shared" si="0"/>
        <v>4.578666666666666</v>
      </c>
      <c r="G58" s="47"/>
    </row>
    <row r="59" spans="1:7" s="1" customFormat="1" ht="53.25" customHeight="1">
      <c r="A59" s="72" t="s">
        <v>145</v>
      </c>
      <c r="B59" s="75" t="s">
        <v>194</v>
      </c>
      <c r="C59" s="60">
        <v>1100000</v>
      </c>
      <c r="D59" s="56">
        <v>2173174.96</v>
      </c>
      <c r="E59" s="62">
        <v>567155.52</v>
      </c>
      <c r="F59" s="47">
        <f t="shared" si="0"/>
        <v>197.56136</v>
      </c>
      <c r="G59" s="47">
        <f t="shared" si="1"/>
        <v>383.1709087482742</v>
      </c>
    </row>
    <row r="60" spans="1:7" s="1" customFormat="1" ht="45">
      <c r="A60" s="72" t="s">
        <v>235</v>
      </c>
      <c r="B60" s="75"/>
      <c r="C60" s="60">
        <v>0</v>
      </c>
      <c r="D60" s="76">
        <v>2394.07</v>
      </c>
      <c r="E60" s="62">
        <v>0</v>
      </c>
      <c r="F60" s="47"/>
      <c r="G60" s="47"/>
    </row>
    <row r="61" spans="1:7" s="7" customFormat="1" ht="15" customHeight="1">
      <c r="A61" s="64" t="s">
        <v>146</v>
      </c>
      <c r="B61" s="53"/>
      <c r="C61" s="69">
        <v>2365300</v>
      </c>
      <c r="D61" s="69">
        <v>1246139.49</v>
      </c>
      <c r="E61" s="69">
        <v>1527272.15</v>
      </c>
      <c r="F61" s="47">
        <f t="shared" si="0"/>
        <v>52.684204540650235</v>
      </c>
      <c r="G61" s="47">
        <f t="shared" si="1"/>
        <v>81.59249744716422</v>
      </c>
    </row>
    <row r="62" spans="1:7" s="7" customFormat="1" ht="22.5" customHeight="1">
      <c r="A62" s="77" t="s">
        <v>201</v>
      </c>
      <c r="B62" s="78" t="s">
        <v>206</v>
      </c>
      <c r="C62" s="69">
        <f>C63+C64+C65+C66</f>
        <v>185745</v>
      </c>
      <c r="D62" s="69">
        <f>D63+D64+D65+D66</f>
        <v>89506.05</v>
      </c>
      <c r="E62" s="69">
        <f>E63+E64+E65+E66</f>
        <v>104169.54000000001</v>
      </c>
      <c r="F62" s="47">
        <f t="shared" si="0"/>
        <v>48.187595897601554</v>
      </c>
      <c r="G62" s="47">
        <f t="shared" si="1"/>
        <v>85.92343788788929</v>
      </c>
    </row>
    <row r="63" spans="1:7" s="30" customFormat="1" ht="24" customHeight="1" hidden="1">
      <c r="A63" s="79" t="s">
        <v>207</v>
      </c>
      <c r="B63" s="80" t="s">
        <v>208</v>
      </c>
      <c r="C63" s="62">
        <v>0</v>
      </c>
      <c r="D63" s="62">
        <v>0</v>
      </c>
      <c r="E63" s="62">
        <v>0</v>
      </c>
      <c r="F63" s="47" t="e">
        <f t="shared" si="0"/>
        <v>#DIV/0!</v>
      </c>
      <c r="G63" s="47" t="e">
        <f t="shared" si="1"/>
        <v>#DIV/0!</v>
      </c>
    </row>
    <row r="64" spans="1:7" s="7" customFormat="1" ht="23.25" customHeight="1">
      <c r="A64" s="81" t="s">
        <v>202</v>
      </c>
      <c r="B64" s="82" t="s">
        <v>203</v>
      </c>
      <c r="C64" s="62">
        <v>0</v>
      </c>
      <c r="D64" s="62">
        <v>-59775</v>
      </c>
      <c r="E64" s="62">
        <v>-151.14</v>
      </c>
      <c r="F64" s="47"/>
      <c r="G64" s="47">
        <f t="shared" si="1"/>
        <v>39549.42437475189</v>
      </c>
    </row>
    <row r="65" spans="1:7" s="7" customFormat="1" ht="20.25" customHeight="1">
      <c r="A65" s="81" t="s">
        <v>209</v>
      </c>
      <c r="B65" s="82" t="s">
        <v>210</v>
      </c>
      <c r="C65" s="62">
        <v>185745</v>
      </c>
      <c r="D65" s="62">
        <v>80832.05</v>
      </c>
      <c r="E65" s="62">
        <v>55282.5</v>
      </c>
      <c r="F65" s="47">
        <f t="shared" si="0"/>
        <v>43.51775283318528</v>
      </c>
      <c r="G65" s="47">
        <f t="shared" si="1"/>
        <v>146.21634332745444</v>
      </c>
    </row>
    <row r="66" spans="1:7" s="7" customFormat="1" ht="21" customHeight="1">
      <c r="A66" s="83" t="s">
        <v>204</v>
      </c>
      <c r="B66" s="84" t="s">
        <v>205</v>
      </c>
      <c r="C66" s="62">
        <v>0</v>
      </c>
      <c r="D66" s="62">
        <v>68449</v>
      </c>
      <c r="E66" s="62">
        <v>49038.18</v>
      </c>
      <c r="F66" s="47"/>
      <c r="G66" s="47">
        <f t="shared" si="1"/>
        <v>139.58307588087487</v>
      </c>
    </row>
    <row r="67" spans="1:7" s="35" customFormat="1" ht="16.5" customHeight="1">
      <c r="A67" s="85" t="s">
        <v>18</v>
      </c>
      <c r="B67" s="86"/>
      <c r="C67" s="44">
        <f>C4</f>
        <v>124794776</v>
      </c>
      <c r="D67" s="44">
        <f>D4</f>
        <v>66177437.260000005</v>
      </c>
      <c r="E67" s="44">
        <f>E4</f>
        <v>68151850.13</v>
      </c>
      <c r="F67" s="44">
        <f aca="true" t="shared" si="2" ref="F67:F131">D67/C67*100</f>
        <v>53.02901241635307</v>
      </c>
      <c r="G67" s="44">
        <f aca="true" t="shared" si="3" ref="G67:G148">D67/E67*100</f>
        <v>97.10292110011132</v>
      </c>
    </row>
    <row r="68" spans="1:7" s="35" customFormat="1" ht="15" customHeight="1">
      <c r="A68" s="87" t="s">
        <v>17</v>
      </c>
      <c r="B68" s="86"/>
      <c r="C68" s="44">
        <f>C69+C180+C186+C182</f>
        <v>515471316.08</v>
      </c>
      <c r="D68" s="44">
        <f>D69+D180+D186+D182+D183</f>
        <v>320518103.45</v>
      </c>
      <c r="E68" s="44">
        <f>E69+E180+E186+E182</f>
        <v>235094003.80000004</v>
      </c>
      <c r="F68" s="44">
        <f t="shared" si="2"/>
        <v>62.17961959308251</v>
      </c>
      <c r="G68" s="44">
        <f t="shared" si="3"/>
        <v>136.3361456563019</v>
      </c>
    </row>
    <row r="69" spans="1:7" s="7" customFormat="1" ht="23.25" customHeight="1">
      <c r="A69" s="64" t="s">
        <v>53</v>
      </c>
      <c r="B69" s="53"/>
      <c r="C69" s="47">
        <f>C70+C74+C138+C171</f>
        <v>540800606.38</v>
      </c>
      <c r="D69" s="47">
        <f>D70+D74+D138+D171</f>
        <v>344934148.63</v>
      </c>
      <c r="E69" s="47">
        <f>E70+E74+E138+E171</f>
        <v>233091334.52000004</v>
      </c>
      <c r="F69" s="47">
        <f t="shared" si="2"/>
        <v>63.78213052291364</v>
      </c>
      <c r="G69" s="47">
        <f t="shared" si="3"/>
        <v>147.9823989769141</v>
      </c>
    </row>
    <row r="70" spans="1:7" s="7" customFormat="1" ht="33" customHeight="1">
      <c r="A70" s="64" t="s">
        <v>61</v>
      </c>
      <c r="B70" s="53"/>
      <c r="C70" s="47">
        <f>C71+C72+C73</f>
        <v>49992200</v>
      </c>
      <c r="D70" s="47">
        <f>D71+D72+D73</f>
        <v>30421900</v>
      </c>
      <c r="E70" s="47">
        <f>E71+E72+E73</f>
        <v>22493200</v>
      </c>
      <c r="F70" s="47">
        <f t="shared" si="2"/>
        <v>60.85329311372574</v>
      </c>
      <c r="G70" s="47">
        <f t="shared" si="3"/>
        <v>135.24931979442675</v>
      </c>
    </row>
    <row r="71" spans="1:7" s="5" customFormat="1" ht="30.75" customHeight="1">
      <c r="A71" s="54" t="s">
        <v>77</v>
      </c>
      <c r="B71" s="55"/>
      <c r="C71" s="62">
        <v>23835700</v>
      </c>
      <c r="D71" s="62">
        <v>15890400</v>
      </c>
      <c r="E71" s="62">
        <v>1432800</v>
      </c>
      <c r="F71" s="47">
        <f t="shared" si="2"/>
        <v>66.6663869741606</v>
      </c>
      <c r="G71" s="47">
        <f t="shared" si="3"/>
        <v>1109.0452261306532</v>
      </c>
    </row>
    <row r="72" spans="1:7" s="5" customFormat="1" ht="28.5" customHeight="1">
      <c r="A72" s="54" t="s">
        <v>62</v>
      </c>
      <c r="B72" s="55"/>
      <c r="C72" s="62">
        <v>0</v>
      </c>
      <c r="D72" s="62">
        <v>0</v>
      </c>
      <c r="E72" s="62">
        <v>15793600</v>
      </c>
      <c r="F72" s="47"/>
      <c r="G72" s="47">
        <f t="shared" si="3"/>
        <v>0</v>
      </c>
    </row>
    <row r="73" spans="1:7" s="5" customFormat="1" ht="15.75" customHeight="1">
      <c r="A73" s="54" t="s">
        <v>211</v>
      </c>
      <c r="B73" s="55"/>
      <c r="C73" s="62">
        <v>26156500</v>
      </c>
      <c r="D73" s="62">
        <v>14531500</v>
      </c>
      <c r="E73" s="62">
        <v>5266800</v>
      </c>
      <c r="F73" s="47">
        <f t="shared" si="2"/>
        <v>55.55598034905282</v>
      </c>
      <c r="G73" s="47">
        <f t="shared" si="3"/>
        <v>275.90757196020354</v>
      </c>
    </row>
    <row r="74" spans="1:7" s="7" customFormat="1" ht="20.25" customHeight="1">
      <c r="A74" s="52" t="s">
        <v>16</v>
      </c>
      <c r="B74" s="53"/>
      <c r="C74" s="69">
        <f>SUM(C75:C89)+C113+C99+C95</f>
        <v>216888100.38</v>
      </c>
      <c r="D74" s="69">
        <f>SUM(D75:D89)+D113+D99+D95</f>
        <v>143112570.45999998</v>
      </c>
      <c r="E74" s="69">
        <f>SUM(E75:E89)+E113+E99+E95</f>
        <v>45756655.58</v>
      </c>
      <c r="F74" s="47">
        <f t="shared" si="2"/>
        <v>65.98451930246925</v>
      </c>
      <c r="G74" s="47">
        <f t="shared" si="3"/>
        <v>312.76886093605526</v>
      </c>
    </row>
    <row r="75" spans="1:7" s="4" customFormat="1" ht="30" hidden="1">
      <c r="A75" s="70" t="s">
        <v>112</v>
      </c>
      <c r="B75" s="55"/>
      <c r="C75" s="62">
        <f>C77+C78+C79</f>
        <v>0</v>
      </c>
      <c r="D75" s="62">
        <f>D77+D78+D79</f>
        <v>0</v>
      </c>
      <c r="E75" s="62">
        <v>0</v>
      </c>
      <c r="F75" s="47" t="e">
        <f t="shared" si="2"/>
        <v>#DIV/0!</v>
      </c>
      <c r="G75" s="47" t="e">
        <f t="shared" si="3"/>
        <v>#DIV/0!</v>
      </c>
    </row>
    <row r="76" spans="1:7" s="12" customFormat="1" ht="15" hidden="1">
      <c r="A76" s="88" t="s">
        <v>147</v>
      </c>
      <c r="B76" s="89"/>
      <c r="C76" s="90"/>
      <c r="D76" s="90"/>
      <c r="E76" s="62"/>
      <c r="F76" s="47" t="e">
        <f t="shared" si="2"/>
        <v>#DIV/0!</v>
      </c>
      <c r="G76" s="47" t="e">
        <f t="shared" si="3"/>
        <v>#DIV/0!</v>
      </c>
    </row>
    <row r="77" spans="1:7" s="12" customFormat="1" ht="15" hidden="1">
      <c r="A77" s="88" t="s">
        <v>131</v>
      </c>
      <c r="B77" s="89"/>
      <c r="C77" s="62">
        <v>0</v>
      </c>
      <c r="D77" s="62">
        <v>0</v>
      </c>
      <c r="E77" s="62">
        <v>0</v>
      </c>
      <c r="F77" s="47" t="e">
        <f t="shared" si="2"/>
        <v>#DIV/0!</v>
      </c>
      <c r="G77" s="47" t="e">
        <f t="shared" si="3"/>
        <v>#DIV/0!</v>
      </c>
    </row>
    <row r="78" spans="1:7" s="12" customFormat="1" ht="30" hidden="1">
      <c r="A78" s="88" t="s">
        <v>132</v>
      </c>
      <c r="B78" s="89"/>
      <c r="C78" s="62">
        <v>0</v>
      </c>
      <c r="D78" s="62">
        <v>0</v>
      </c>
      <c r="E78" s="62">
        <v>0</v>
      </c>
      <c r="F78" s="47" t="e">
        <f t="shared" si="2"/>
        <v>#DIV/0!</v>
      </c>
      <c r="G78" s="47" t="e">
        <f t="shared" si="3"/>
        <v>#DIV/0!</v>
      </c>
    </row>
    <row r="79" spans="1:7" s="12" customFormat="1" ht="30" hidden="1">
      <c r="A79" s="88" t="s">
        <v>135</v>
      </c>
      <c r="B79" s="89"/>
      <c r="C79" s="62">
        <v>0</v>
      </c>
      <c r="D79" s="62">
        <v>0</v>
      </c>
      <c r="E79" s="62">
        <v>0</v>
      </c>
      <c r="F79" s="47" t="e">
        <f t="shared" si="2"/>
        <v>#DIV/0!</v>
      </c>
      <c r="G79" s="47" t="e">
        <f t="shared" si="3"/>
        <v>#DIV/0!</v>
      </c>
    </row>
    <row r="80" spans="1:7" s="2" customFormat="1" ht="48" customHeight="1">
      <c r="A80" s="70" t="s">
        <v>220</v>
      </c>
      <c r="B80" s="89"/>
      <c r="C80" s="62">
        <v>1487608.66</v>
      </c>
      <c r="D80" s="62">
        <v>1273657.31</v>
      </c>
      <c r="E80" s="62">
        <v>397000</v>
      </c>
      <c r="F80" s="47">
        <f t="shared" si="2"/>
        <v>85.61776657040973</v>
      </c>
      <c r="G80" s="47">
        <f t="shared" si="3"/>
        <v>320.8204811083124</v>
      </c>
    </row>
    <row r="81" spans="1:7" s="2" customFormat="1" ht="30" hidden="1">
      <c r="A81" s="70" t="s">
        <v>228</v>
      </c>
      <c r="B81" s="89"/>
      <c r="C81" s="62">
        <v>0</v>
      </c>
      <c r="D81" s="62">
        <v>0</v>
      </c>
      <c r="E81" s="62">
        <v>0</v>
      </c>
      <c r="F81" s="47" t="e">
        <f t="shared" si="2"/>
        <v>#DIV/0!</v>
      </c>
      <c r="G81" s="47" t="e">
        <f t="shared" si="3"/>
        <v>#DIV/0!</v>
      </c>
    </row>
    <row r="82" spans="1:7" s="2" customFormat="1" ht="30.75" customHeight="1">
      <c r="A82" s="70" t="s">
        <v>221</v>
      </c>
      <c r="B82" s="89"/>
      <c r="C82" s="62">
        <v>5744258.55</v>
      </c>
      <c r="D82" s="62">
        <v>5399864.89</v>
      </c>
      <c r="E82" s="62">
        <v>1273378.84</v>
      </c>
      <c r="F82" s="47">
        <f t="shared" si="2"/>
        <v>94.00455851695602</v>
      </c>
      <c r="G82" s="47">
        <f t="shared" si="3"/>
        <v>424.05800382233457</v>
      </c>
    </row>
    <row r="83" spans="1:7" s="2" customFormat="1" ht="30.75" customHeight="1">
      <c r="A83" s="70" t="s">
        <v>239</v>
      </c>
      <c r="B83" s="89"/>
      <c r="C83" s="62">
        <v>10866764.66</v>
      </c>
      <c r="D83" s="62">
        <v>6161028.66</v>
      </c>
      <c r="E83" s="62">
        <v>0</v>
      </c>
      <c r="F83" s="47">
        <f t="shared" si="2"/>
        <v>56.6960714873897</v>
      </c>
      <c r="G83" s="47"/>
    </row>
    <row r="84" spans="1:7" s="2" customFormat="1" ht="30.75" customHeight="1">
      <c r="A84" s="70" t="s">
        <v>222</v>
      </c>
      <c r="B84" s="89"/>
      <c r="C84" s="62">
        <v>12323723.4</v>
      </c>
      <c r="D84" s="62">
        <v>6627838.1</v>
      </c>
      <c r="E84" s="62">
        <v>1236168.28</v>
      </c>
      <c r="F84" s="47">
        <f t="shared" si="2"/>
        <v>53.781133224720044</v>
      </c>
      <c r="G84" s="47">
        <f t="shared" si="3"/>
        <v>536.1598584296306</v>
      </c>
    </row>
    <row r="85" spans="1:7" s="2" customFormat="1" ht="47.25" customHeight="1">
      <c r="A85" s="70" t="s">
        <v>238</v>
      </c>
      <c r="B85" s="89"/>
      <c r="C85" s="62">
        <v>3800000</v>
      </c>
      <c r="D85" s="62">
        <v>0</v>
      </c>
      <c r="E85" s="62">
        <v>0</v>
      </c>
      <c r="F85" s="47">
        <f t="shared" si="2"/>
        <v>0</v>
      </c>
      <c r="G85" s="47"/>
    </row>
    <row r="86" spans="1:7" s="2" customFormat="1" ht="35.25" customHeight="1">
      <c r="A86" s="70" t="s">
        <v>240</v>
      </c>
      <c r="B86" s="89"/>
      <c r="C86" s="62">
        <v>89487700</v>
      </c>
      <c r="D86" s="62">
        <v>80046488.76</v>
      </c>
      <c r="E86" s="62">
        <v>7601718.89</v>
      </c>
      <c r="F86" s="47">
        <f t="shared" si="2"/>
        <v>89.4497106976713</v>
      </c>
      <c r="G86" s="47">
        <f t="shared" si="3"/>
        <v>1053.0051152680812</v>
      </c>
    </row>
    <row r="87" spans="1:9" s="4" customFormat="1" ht="45">
      <c r="A87" s="70" t="s">
        <v>113</v>
      </c>
      <c r="B87" s="55"/>
      <c r="C87" s="62">
        <v>972995.07</v>
      </c>
      <c r="D87" s="62">
        <v>812450.77</v>
      </c>
      <c r="E87" s="62">
        <v>0</v>
      </c>
      <c r="F87" s="47">
        <f t="shared" si="2"/>
        <v>83.49998834012592</v>
      </c>
      <c r="G87" s="47"/>
      <c r="H87" s="9"/>
      <c r="I87" s="9"/>
    </row>
    <row r="88" spans="1:7" s="4" customFormat="1" ht="30" hidden="1">
      <c r="A88" s="91" t="s">
        <v>142</v>
      </c>
      <c r="B88" s="92"/>
      <c r="C88" s="62">
        <v>0</v>
      </c>
      <c r="D88" s="62">
        <v>0</v>
      </c>
      <c r="E88" s="62">
        <v>0</v>
      </c>
      <c r="F88" s="47" t="e">
        <f t="shared" si="2"/>
        <v>#DIV/0!</v>
      </c>
      <c r="G88" s="47" t="e">
        <f t="shared" si="3"/>
        <v>#DIV/0!</v>
      </c>
    </row>
    <row r="89" spans="1:7" s="4" customFormat="1" ht="66.75" customHeight="1">
      <c r="A89" s="93" t="s">
        <v>120</v>
      </c>
      <c r="B89" s="55"/>
      <c r="C89" s="62">
        <f>C90+C91+C92</f>
        <v>27239900</v>
      </c>
      <c r="D89" s="62">
        <f>D90+D91+D92</f>
        <v>10974523.92</v>
      </c>
      <c r="E89" s="62">
        <f>E90+E91+E92</f>
        <v>724600</v>
      </c>
      <c r="F89" s="47">
        <f t="shared" si="2"/>
        <v>40.28841486202225</v>
      </c>
      <c r="G89" s="47">
        <f t="shared" si="3"/>
        <v>1514.5630582390284</v>
      </c>
    </row>
    <row r="90" spans="1:7" s="2" customFormat="1" ht="45">
      <c r="A90" s="123" t="s">
        <v>249</v>
      </c>
      <c r="B90" s="89"/>
      <c r="C90" s="90">
        <v>17836900</v>
      </c>
      <c r="D90" s="90">
        <v>6700626.92</v>
      </c>
      <c r="E90" s="90">
        <v>0</v>
      </c>
      <c r="F90" s="47">
        <f t="shared" si="2"/>
        <v>37.56609567806065</v>
      </c>
      <c r="G90" s="47"/>
    </row>
    <row r="91" spans="1:7" s="2" customFormat="1" ht="45">
      <c r="A91" s="123" t="s">
        <v>250</v>
      </c>
      <c r="B91" s="89"/>
      <c r="C91" s="90">
        <v>8730900</v>
      </c>
      <c r="D91" s="90">
        <v>3601797</v>
      </c>
      <c r="E91" s="90">
        <v>0</v>
      </c>
      <c r="F91" s="47">
        <f t="shared" si="2"/>
        <v>41.253444662062336</v>
      </c>
      <c r="G91" s="47"/>
    </row>
    <row r="92" spans="1:7" s="2" customFormat="1" ht="45">
      <c r="A92" s="123" t="s">
        <v>251</v>
      </c>
      <c r="B92" s="89"/>
      <c r="C92" s="90">
        <v>672100</v>
      </c>
      <c r="D92" s="90">
        <v>672100</v>
      </c>
      <c r="E92" s="90">
        <v>724600</v>
      </c>
      <c r="F92" s="47">
        <f t="shared" si="2"/>
        <v>100</v>
      </c>
      <c r="G92" s="47">
        <f t="shared" si="3"/>
        <v>92.75462324040849</v>
      </c>
    </row>
    <row r="93" spans="1:7" s="4" customFormat="1" ht="90" hidden="1">
      <c r="A93" s="94" t="s">
        <v>121</v>
      </c>
      <c r="B93" s="75"/>
      <c r="C93" s="62">
        <v>0</v>
      </c>
      <c r="D93" s="62">
        <v>0</v>
      </c>
      <c r="E93" s="62">
        <v>0</v>
      </c>
      <c r="F93" s="47" t="e">
        <f t="shared" si="2"/>
        <v>#DIV/0!</v>
      </c>
      <c r="G93" s="47" t="e">
        <f t="shared" si="3"/>
        <v>#DIV/0!</v>
      </c>
    </row>
    <row r="94" spans="1:7" s="4" customFormat="1" ht="45" hidden="1">
      <c r="A94" s="70" t="s">
        <v>116</v>
      </c>
      <c r="B94" s="55"/>
      <c r="C94" s="62">
        <v>0</v>
      </c>
      <c r="D94" s="62">
        <v>0</v>
      </c>
      <c r="E94" s="62">
        <v>0</v>
      </c>
      <c r="F94" s="47" t="e">
        <f t="shared" si="2"/>
        <v>#DIV/0!</v>
      </c>
      <c r="G94" s="47" t="e">
        <f t="shared" si="3"/>
        <v>#DIV/0!</v>
      </c>
    </row>
    <row r="95" spans="1:7" s="4" customFormat="1" ht="22.5" customHeight="1">
      <c r="A95" s="70" t="s">
        <v>114</v>
      </c>
      <c r="B95" s="55"/>
      <c r="C95" s="62">
        <f>C96+C97+C98</f>
        <v>235650.04</v>
      </c>
      <c r="D95" s="62">
        <f>D96+D97+D98</f>
        <v>235650.04</v>
      </c>
      <c r="E95" s="62">
        <f>E96+E97+E98</f>
        <v>11142.86</v>
      </c>
      <c r="F95" s="47">
        <f t="shared" si="2"/>
        <v>100</v>
      </c>
      <c r="G95" s="47">
        <f t="shared" si="3"/>
        <v>2114.8075090237157</v>
      </c>
    </row>
    <row r="96" spans="1:7" s="13" customFormat="1" ht="15">
      <c r="A96" s="95" t="s">
        <v>133</v>
      </c>
      <c r="B96" s="96"/>
      <c r="C96" s="90">
        <v>10650.04</v>
      </c>
      <c r="D96" s="90">
        <v>10650.04</v>
      </c>
      <c r="E96" s="90">
        <v>11142.86</v>
      </c>
      <c r="F96" s="47">
        <f t="shared" si="2"/>
        <v>100</v>
      </c>
      <c r="G96" s="47">
        <f t="shared" si="3"/>
        <v>95.57725754429293</v>
      </c>
    </row>
    <row r="97" spans="1:7" s="13" customFormat="1" ht="18" customHeight="1">
      <c r="A97" s="88" t="s">
        <v>136</v>
      </c>
      <c r="B97" s="89"/>
      <c r="C97" s="90">
        <v>150000</v>
      </c>
      <c r="D97" s="90">
        <v>150000</v>
      </c>
      <c r="E97" s="90">
        <v>0</v>
      </c>
      <c r="F97" s="47">
        <f t="shared" si="2"/>
        <v>100</v>
      </c>
      <c r="G97" s="47"/>
    </row>
    <row r="98" spans="1:7" s="13" customFormat="1" ht="15">
      <c r="A98" s="97" t="s">
        <v>137</v>
      </c>
      <c r="B98" s="89"/>
      <c r="C98" s="90">
        <v>75000</v>
      </c>
      <c r="D98" s="90">
        <v>75000</v>
      </c>
      <c r="E98" s="90">
        <v>0</v>
      </c>
      <c r="F98" s="47">
        <f t="shared" si="2"/>
        <v>100</v>
      </c>
      <c r="G98" s="47"/>
    </row>
    <row r="99" spans="1:7" s="31" customFormat="1" ht="60">
      <c r="A99" s="98" t="s">
        <v>248</v>
      </c>
      <c r="B99" s="55"/>
      <c r="C99" s="62">
        <v>23018500</v>
      </c>
      <c r="D99" s="62">
        <v>13010805.45</v>
      </c>
      <c r="E99" s="62">
        <v>0</v>
      </c>
      <c r="F99" s="47">
        <f t="shared" si="2"/>
        <v>56.523254990551074</v>
      </c>
      <c r="G99" s="47"/>
    </row>
    <row r="100" spans="1:7" s="4" customFormat="1" ht="60" hidden="1">
      <c r="A100" s="70" t="s">
        <v>115</v>
      </c>
      <c r="B100" s="55"/>
      <c r="C100" s="62">
        <v>0</v>
      </c>
      <c r="D100" s="62">
        <v>0</v>
      </c>
      <c r="E100" s="62">
        <v>0</v>
      </c>
      <c r="F100" s="47" t="e">
        <f t="shared" si="2"/>
        <v>#DIV/0!</v>
      </c>
      <c r="G100" s="47" t="e">
        <f t="shared" si="3"/>
        <v>#DIV/0!</v>
      </c>
    </row>
    <row r="101" spans="1:7" s="4" customFormat="1" ht="30" hidden="1">
      <c r="A101" s="70" t="s">
        <v>72</v>
      </c>
      <c r="B101" s="55"/>
      <c r="C101" s="62">
        <v>0</v>
      </c>
      <c r="D101" s="62">
        <v>0</v>
      </c>
      <c r="E101" s="62">
        <v>0</v>
      </c>
      <c r="F101" s="47" t="e">
        <f t="shared" si="2"/>
        <v>#DIV/0!</v>
      </c>
      <c r="G101" s="47" t="e">
        <f t="shared" si="3"/>
        <v>#DIV/0!</v>
      </c>
    </row>
    <row r="102" spans="1:7" s="4" customFormat="1" ht="60" hidden="1">
      <c r="A102" s="70" t="s">
        <v>76</v>
      </c>
      <c r="B102" s="55"/>
      <c r="C102" s="62">
        <v>0</v>
      </c>
      <c r="D102" s="62">
        <v>0</v>
      </c>
      <c r="E102" s="62"/>
      <c r="F102" s="47" t="e">
        <f t="shared" si="2"/>
        <v>#DIV/0!</v>
      </c>
      <c r="G102" s="47" t="e">
        <f t="shared" si="3"/>
        <v>#DIV/0!</v>
      </c>
    </row>
    <row r="103" spans="1:7" s="4" customFormat="1" ht="60" hidden="1">
      <c r="A103" s="70" t="s">
        <v>74</v>
      </c>
      <c r="B103" s="55"/>
      <c r="C103" s="62">
        <v>0</v>
      </c>
      <c r="D103" s="62">
        <v>0</v>
      </c>
      <c r="E103" s="62"/>
      <c r="F103" s="47" t="e">
        <f t="shared" si="2"/>
        <v>#DIV/0!</v>
      </c>
      <c r="G103" s="47" t="e">
        <f t="shared" si="3"/>
        <v>#DIV/0!</v>
      </c>
    </row>
    <row r="104" spans="1:7" s="4" customFormat="1" ht="45" hidden="1">
      <c r="A104" s="70" t="s">
        <v>75</v>
      </c>
      <c r="B104" s="55"/>
      <c r="C104" s="62">
        <v>0</v>
      </c>
      <c r="D104" s="62">
        <v>0</v>
      </c>
      <c r="E104" s="62"/>
      <c r="F104" s="47" t="e">
        <f t="shared" si="2"/>
        <v>#DIV/0!</v>
      </c>
      <c r="G104" s="47" t="e">
        <f t="shared" si="3"/>
        <v>#DIV/0!</v>
      </c>
    </row>
    <row r="105" spans="1:7" s="4" customFormat="1" ht="45" hidden="1">
      <c r="A105" s="70" t="s">
        <v>73</v>
      </c>
      <c r="B105" s="55"/>
      <c r="C105" s="62">
        <v>0</v>
      </c>
      <c r="D105" s="62">
        <v>0</v>
      </c>
      <c r="E105" s="62"/>
      <c r="F105" s="47" t="e">
        <f t="shared" si="2"/>
        <v>#DIV/0!</v>
      </c>
      <c r="G105" s="47" t="e">
        <f t="shared" si="3"/>
        <v>#DIV/0!</v>
      </c>
    </row>
    <row r="106" spans="1:7" s="4" customFormat="1" ht="30" hidden="1">
      <c r="A106" s="70" t="s">
        <v>79</v>
      </c>
      <c r="B106" s="55"/>
      <c r="C106" s="62">
        <v>0</v>
      </c>
      <c r="D106" s="62">
        <v>0</v>
      </c>
      <c r="E106" s="62"/>
      <c r="F106" s="47" t="e">
        <f t="shared" si="2"/>
        <v>#DIV/0!</v>
      </c>
      <c r="G106" s="47" t="e">
        <f t="shared" si="3"/>
        <v>#DIV/0!</v>
      </c>
    </row>
    <row r="107" spans="1:7" s="4" customFormat="1" ht="30" hidden="1">
      <c r="A107" s="70" t="s">
        <v>82</v>
      </c>
      <c r="B107" s="55"/>
      <c r="C107" s="62">
        <v>0</v>
      </c>
      <c r="D107" s="62">
        <v>0</v>
      </c>
      <c r="E107" s="62"/>
      <c r="F107" s="47" t="e">
        <f t="shared" si="2"/>
        <v>#DIV/0!</v>
      </c>
      <c r="G107" s="47" t="e">
        <f t="shared" si="3"/>
        <v>#DIV/0!</v>
      </c>
    </row>
    <row r="108" spans="1:7" s="4" customFormat="1" ht="30" hidden="1">
      <c r="A108" s="70" t="s">
        <v>48</v>
      </c>
      <c r="B108" s="55"/>
      <c r="C108" s="62">
        <v>0</v>
      </c>
      <c r="D108" s="62">
        <v>0</v>
      </c>
      <c r="E108" s="62"/>
      <c r="F108" s="47" t="e">
        <f t="shared" si="2"/>
        <v>#DIV/0!</v>
      </c>
      <c r="G108" s="47" t="e">
        <f t="shared" si="3"/>
        <v>#DIV/0!</v>
      </c>
    </row>
    <row r="109" spans="1:7" s="4" customFormat="1" ht="30" hidden="1">
      <c r="A109" s="70" t="s">
        <v>54</v>
      </c>
      <c r="B109" s="55"/>
      <c r="C109" s="62">
        <v>0</v>
      </c>
      <c r="D109" s="62">
        <v>0</v>
      </c>
      <c r="E109" s="62"/>
      <c r="F109" s="47" t="e">
        <f t="shared" si="2"/>
        <v>#DIV/0!</v>
      </c>
      <c r="G109" s="47" t="e">
        <f t="shared" si="3"/>
        <v>#DIV/0!</v>
      </c>
    </row>
    <row r="110" spans="1:7" s="6" customFormat="1" ht="60" hidden="1">
      <c r="A110" s="70" t="s">
        <v>68</v>
      </c>
      <c r="B110" s="55"/>
      <c r="C110" s="99">
        <v>0</v>
      </c>
      <c r="D110" s="99">
        <v>0</v>
      </c>
      <c r="E110" s="99">
        <v>0</v>
      </c>
      <c r="F110" s="47" t="e">
        <f t="shared" si="2"/>
        <v>#DIV/0!</v>
      </c>
      <c r="G110" s="47" t="e">
        <f t="shared" si="3"/>
        <v>#DIV/0!</v>
      </c>
    </row>
    <row r="111" spans="1:7" s="6" customFormat="1" ht="15" hidden="1">
      <c r="A111" s="70"/>
      <c r="B111" s="55"/>
      <c r="C111" s="99"/>
      <c r="D111" s="99"/>
      <c r="E111" s="99"/>
      <c r="F111" s="47" t="e">
        <f t="shared" si="2"/>
        <v>#DIV/0!</v>
      </c>
      <c r="G111" s="47" t="e">
        <f t="shared" si="3"/>
        <v>#DIV/0!</v>
      </c>
    </row>
    <row r="112" spans="1:7" s="4" customFormat="1" ht="30" hidden="1">
      <c r="A112" s="70" t="s">
        <v>49</v>
      </c>
      <c r="B112" s="55"/>
      <c r="C112" s="62">
        <v>0</v>
      </c>
      <c r="D112" s="62">
        <v>0</v>
      </c>
      <c r="E112" s="62">
        <v>0</v>
      </c>
      <c r="F112" s="47" t="e">
        <f t="shared" si="2"/>
        <v>#DIV/0!</v>
      </c>
      <c r="G112" s="47" t="e">
        <f t="shared" si="3"/>
        <v>#DIV/0!</v>
      </c>
    </row>
    <row r="113" spans="1:7" s="4" customFormat="1" ht="14.25" customHeight="1">
      <c r="A113" s="70" t="s">
        <v>55</v>
      </c>
      <c r="B113" s="55"/>
      <c r="C113" s="62">
        <f>SUM(C114:C137)</f>
        <v>41711000</v>
      </c>
      <c r="D113" s="62">
        <f>SUM(D115:D137)</f>
        <v>18570262.56</v>
      </c>
      <c r="E113" s="62">
        <f>SUM(E115:E137)</f>
        <v>34512646.71</v>
      </c>
      <c r="F113" s="47">
        <f t="shared" si="2"/>
        <v>44.521259523866604</v>
      </c>
      <c r="G113" s="47">
        <f t="shared" si="3"/>
        <v>53.80712385242621</v>
      </c>
    </row>
    <row r="114" spans="1:7" s="4" customFormat="1" ht="15">
      <c r="A114" s="70" t="s">
        <v>22</v>
      </c>
      <c r="B114" s="55"/>
      <c r="C114" s="62"/>
      <c r="D114" s="62"/>
      <c r="E114" s="62"/>
      <c r="F114" s="47"/>
      <c r="G114" s="47"/>
    </row>
    <row r="115" spans="1:7" s="12" customFormat="1" ht="15">
      <c r="A115" s="88" t="s">
        <v>134</v>
      </c>
      <c r="B115" s="89"/>
      <c r="C115" s="90">
        <v>0</v>
      </c>
      <c r="D115" s="90">
        <v>0</v>
      </c>
      <c r="E115" s="90">
        <v>13871268</v>
      </c>
      <c r="F115" s="47"/>
      <c r="G115" s="47">
        <f t="shared" si="3"/>
        <v>0</v>
      </c>
    </row>
    <row r="116" spans="1:7" s="12" customFormat="1" ht="45" hidden="1">
      <c r="A116" s="88" t="s">
        <v>223</v>
      </c>
      <c r="B116" s="89"/>
      <c r="C116" s="90"/>
      <c r="D116" s="90"/>
      <c r="E116" s="90">
        <v>0</v>
      </c>
      <c r="F116" s="47" t="e">
        <f t="shared" si="2"/>
        <v>#DIV/0!</v>
      </c>
      <c r="G116" s="47" t="e">
        <f t="shared" si="3"/>
        <v>#DIV/0!</v>
      </c>
    </row>
    <row r="117" spans="1:7" s="12" customFormat="1" ht="15">
      <c r="A117" s="88" t="s">
        <v>138</v>
      </c>
      <c r="B117" s="89"/>
      <c r="C117" s="90">
        <v>0</v>
      </c>
      <c r="D117" s="90">
        <v>0</v>
      </c>
      <c r="E117" s="90">
        <v>1902003</v>
      </c>
      <c r="F117" s="47"/>
      <c r="G117" s="47">
        <f t="shared" si="3"/>
        <v>0</v>
      </c>
    </row>
    <row r="118" spans="1:7" s="12" customFormat="1" ht="15" hidden="1">
      <c r="A118" s="88" t="s">
        <v>232</v>
      </c>
      <c r="B118" s="89"/>
      <c r="C118" s="90"/>
      <c r="D118" s="90"/>
      <c r="E118" s="90">
        <v>0</v>
      </c>
      <c r="F118" s="47" t="e">
        <f t="shared" si="2"/>
        <v>#DIV/0!</v>
      </c>
      <c r="G118" s="47" t="e">
        <f t="shared" si="3"/>
        <v>#DIV/0!</v>
      </c>
    </row>
    <row r="119" spans="1:7" s="12" customFormat="1" ht="15" hidden="1">
      <c r="A119" s="88" t="s">
        <v>231</v>
      </c>
      <c r="B119" s="89"/>
      <c r="C119" s="90"/>
      <c r="D119" s="90"/>
      <c r="E119" s="90">
        <v>0</v>
      </c>
      <c r="F119" s="47" t="e">
        <f t="shared" si="2"/>
        <v>#DIV/0!</v>
      </c>
      <c r="G119" s="47" t="e">
        <f t="shared" si="3"/>
        <v>#DIV/0!</v>
      </c>
    </row>
    <row r="120" spans="1:7" s="12" customFormat="1" ht="15" hidden="1">
      <c r="A120" s="88" t="s">
        <v>139</v>
      </c>
      <c r="B120" s="89"/>
      <c r="C120" s="90"/>
      <c r="D120" s="90"/>
      <c r="E120" s="90"/>
      <c r="F120" s="47" t="e">
        <f t="shared" si="2"/>
        <v>#DIV/0!</v>
      </c>
      <c r="G120" s="47" t="e">
        <f t="shared" si="3"/>
        <v>#DIV/0!</v>
      </c>
    </row>
    <row r="121" spans="1:7" s="12" customFormat="1" ht="30" hidden="1">
      <c r="A121" s="88" t="s">
        <v>152</v>
      </c>
      <c r="B121" s="89"/>
      <c r="C121" s="90"/>
      <c r="D121" s="90"/>
      <c r="E121" s="90">
        <v>0</v>
      </c>
      <c r="F121" s="47" t="e">
        <f t="shared" si="2"/>
        <v>#DIV/0!</v>
      </c>
      <c r="G121" s="47" t="e">
        <f t="shared" si="3"/>
        <v>#DIV/0!</v>
      </c>
    </row>
    <row r="122" spans="1:7" s="12" customFormat="1" ht="30">
      <c r="A122" s="88" t="s">
        <v>143</v>
      </c>
      <c r="B122" s="89"/>
      <c r="C122" s="90">
        <v>7624900</v>
      </c>
      <c r="D122" s="90">
        <v>6687235</v>
      </c>
      <c r="E122" s="90">
        <v>2401746</v>
      </c>
      <c r="F122" s="47">
        <f t="shared" si="2"/>
        <v>87.70259282088946</v>
      </c>
      <c r="G122" s="47">
        <f t="shared" si="3"/>
        <v>278.43223221772826</v>
      </c>
    </row>
    <row r="123" spans="1:7" s="12" customFormat="1" ht="30" hidden="1">
      <c r="A123" s="88" t="s">
        <v>213</v>
      </c>
      <c r="B123" s="89"/>
      <c r="C123" s="90"/>
      <c r="D123" s="90"/>
      <c r="E123" s="90">
        <v>0</v>
      </c>
      <c r="F123" s="47" t="e">
        <f t="shared" si="2"/>
        <v>#DIV/0!</v>
      </c>
      <c r="G123" s="47" t="e">
        <f t="shared" si="3"/>
        <v>#DIV/0!</v>
      </c>
    </row>
    <row r="124" spans="1:7" s="2" customFormat="1" ht="30" hidden="1">
      <c r="A124" s="88" t="s">
        <v>233</v>
      </c>
      <c r="B124" s="89"/>
      <c r="C124" s="90"/>
      <c r="D124" s="90"/>
      <c r="E124" s="90"/>
      <c r="F124" s="47" t="e">
        <f t="shared" si="2"/>
        <v>#DIV/0!</v>
      </c>
      <c r="G124" s="47" t="e">
        <f t="shared" si="3"/>
        <v>#DIV/0!</v>
      </c>
    </row>
    <row r="125" spans="1:7" s="2" customFormat="1" ht="30">
      <c r="A125" s="88" t="s">
        <v>212</v>
      </c>
      <c r="B125" s="89"/>
      <c r="C125" s="90">
        <v>7941600</v>
      </c>
      <c r="D125" s="90">
        <v>2990970</v>
      </c>
      <c r="E125" s="90">
        <v>627187.5</v>
      </c>
      <c r="F125" s="47">
        <f t="shared" si="2"/>
        <v>37.66205802357207</v>
      </c>
      <c r="G125" s="47">
        <f t="shared" si="3"/>
        <v>476.8860986547085</v>
      </c>
    </row>
    <row r="126" spans="1:7" s="2" customFormat="1" ht="30">
      <c r="A126" s="100" t="s">
        <v>149</v>
      </c>
      <c r="B126" s="89"/>
      <c r="C126" s="90">
        <v>1482200</v>
      </c>
      <c r="D126" s="90">
        <v>741100</v>
      </c>
      <c r="E126" s="90">
        <v>3057900</v>
      </c>
      <c r="F126" s="47">
        <f t="shared" si="2"/>
        <v>50</v>
      </c>
      <c r="G126" s="47">
        <f t="shared" si="3"/>
        <v>24.235586513620458</v>
      </c>
    </row>
    <row r="127" spans="1:7" s="2" customFormat="1" ht="30" hidden="1">
      <c r="A127" s="100" t="s">
        <v>257</v>
      </c>
      <c r="B127" s="89"/>
      <c r="C127" s="90">
        <v>0</v>
      </c>
      <c r="D127" s="90">
        <v>0</v>
      </c>
      <c r="E127" s="90">
        <v>0</v>
      </c>
      <c r="F127" s="47"/>
      <c r="G127" s="47" t="e">
        <f t="shared" si="3"/>
        <v>#DIV/0!</v>
      </c>
    </row>
    <row r="128" spans="1:7" s="2" customFormat="1" ht="60" hidden="1">
      <c r="A128" s="100" t="s">
        <v>229</v>
      </c>
      <c r="B128" s="89"/>
      <c r="C128" s="90"/>
      <c r="D128" s="90"/>
      <c r="E128" s="90">
        <v>0</v>
      </c>
      <c r="F128" s="47" t="e">
        <f t="shared" si="2"/>
        <v>#DIV/0!</v>
      </c>
      <c r="G128" s="47" t="e">
        <f t="shared" si="3"/>
        <v>#DIV/0!</v>
      </c>
    </row>
    <row r="129" spans="1:7" s="2" customFormat="1" ht="30">
      <c r="A129" s="100" t="s">
        <v>214</v>
      </c>
      <c r="B129" s="89"/>
      <c r="C129" s="90">
        <v>562300</v>
      </c>
      <c r="D129" s="90">
        <v>0</v>
      </c>
      <c r="E129" s="90">
        <v>600000</v>
      </c>
      <c r="F129" s="47">
        <f t="shared" si="2"/>
        <v>0</v>
      </c>
      <c r="G129" s="47">
        <f t="shared" si="3"/>
        <v>0</v>
      </c>
    </row>
    <row r="130" spans="1:7" s="4" customFormat="1" ht="45" hidden="1">
      <c r="A130" s="100" t="s">
        <v>151</v>
      </c>
      <c r="B130" s="89"/>
      <c r="C130" s="62"/>
      <c r="D130" s="62"/>
      <c r="E130" s="62">
        <v>0</v>
      </c>
      <c r="F130" s="47" t="e">
        <f t="shared" si="2"/>
        <v>#DIV/0!</v>
      </c>
      <c r="G130" s="47" t="e">
        <f t="shared" si="3"/>
        <v>#DIV/0!</v>
      </c>
    </row>
    <row r="131" spans="1:7" s="4" customFormat="1" ht="75" hidden="1">
      <c r="A131" s="100" t="s">
        <v>254</v>
      </c>
      <c r="B131" s="89"/>
      <c r="C131" s="62"/>
      <c r="D131" s="62"/>
      <c r="E131" s="62">
        <v>0</v>
      </c>
      <c r="F131" s="47" t="e">
        <f t="shared" si="2"/>
        <v>#DIV/0!</v>
      </c>
      <c r="G131" s="47" t="e">
        <f t="shared" si="3"/>
        <v>#DIV/0!</v>
      </c>
    </row>
    <row r="132" spans="1:7" s="4" customFormat="1" ht="60">
      <c r="A132" s="100" t="s">
        <v>253</v>
      </c>
      <c r="B132" s="89"/>
      <c r="C132" s="62">
        <v>1320000</v>
      </c>
      <c r="D132" s="62">
        <v>906782.42</v>
      </c>
      <c r="E132" s="62">
        <v>0</v>
      </c>
      <c r="F132" s="47">
        <f aca="true" t="shared" si="4" ref="F132:F189">D132/C132*100</f>
        <v>68.69563787878789</v>
      </c>
      <c r="G132" s="47"/>
    </row>
    <row r="133" spans="1:7" s="4" customFormat="1" ht="30">
      <c r="A133" s="100" t="s">
        <v>252</v>
      </c>
      <c r="B133" s="89"/>
      <c r="C133" s="90">
        <v>11175300</v>
      </c>
      <c r="D133" s="62">
        <v>1526130</v>
      </c>
      <c r="E133" s="62">
        <v>0</v>
      </c>
      <c r="F133" s="47">
        <f t="shared" si="4"/>
        <v>13.65627768382057</v>
      </c>
      <c r="G133" s="47"/>
    </row>
    <row r="134" spans="1:7" s="4" customFormat="1" ht="45" hidden="1">
      <c r="A134" s="100" t="s">
        <v>243</v>
      </c>
      <c r="B134" s="89"/>
      <c r="C134" s="62">
        <v>0</v>
      </c>
      <c r="D134" s="62">
        <v>0</v>
      </c>
      <c r="E134" s="62">
        <v>0</v>
      </c>
      <c r="F134" s="47" t="e">
        <f t="shared" si="4"/>
        <v>#DIV/0!</v>
      </c>
      <c r="G134" s="47" t="e">
        <f t="shared" si="3"/>
        <v>#DIV/0!</v>
      </c>
    </row>
    <row r="135" spans="1:7" s="4" customFormat="1" ht="45" hidden="1">
      <c r="A135" s="100" t="s">
        <v>242</v>
      </c>
      <c r="B135" s="89"/>
      <c r="C135" s="62">
        <v>0</v>
      </c>
      <c r="D135" s="62">
        <v>0</v>
      </c>
      <c r="E135" s="62">
        <v>0</v>
      </c>
      <c r="F135" s="47" t="e">
        <f t="shared" si="4"/>
        <v>#DIV/0!</v>
      </c>
      <c r="G135" s="47" t="e">
        <f t="shared" si="3"/>
        <v>#DIV/0!</v>
      </c>
    </row>
    <row r="136" spans="1:7" s="4" customFormat="1" ht="60">
      <c r="A136" s="100" t="s">
        <v>255</v>
      </c>
      <c r="B136" s="89"/>
      <c r="C136" s="90">
        <v>4183300</v>
      </c>
      <c r="D136" s="90">
        <v>0</v>
      </c>
      <c r="E136" s="90">
        <v>0</v>
      </c>
      <c r="F136" s="47">
        <f t="shared" si="4"/>
        <v>0</v>
      </c>
      <c r="G136" s="47"/>
    </row>
    <row r="137" spans="1:7" s="2" customFormat="1" ht="63.75" customHeight="1">
      <c r="A137" s="100" t="s">
        <v>241</v>
      </c>
      <c r="B137" s="89"/>
      <c r="C137" s="90">
        <v>7421400</v>
      </c>
      <c r="D137" s="90">
        <v>5718045.14</v>
      </c>
      <c r="E137" s="90">
        <v>12052542.21</v>
      </c>
      <c r="F137" s="47">
        <f t="shared" si="4"/>
        <v>77.04806559409275</v>
      </c>
      <c r="G137" s="47">
        <f t="shared" si="3"/>
        <v>47.44264770345077</v>
      </c>
    </row>
    <row r="138" spans="1:7" s="7" customFormat="1" ht="22.5" customHeight="1">
      <c r="A138" s="52" t="s">
        <v>19</v>
      </c>
      <c r="B138" s="53"/>
      <c r="C138" s="69">
        <f>C141+C143+C148+C166+C168+C167+C147</f>
        <v>257775506</v>
      </c>
      <c r="D138" s="69">
        <f>D141+D143+D148+D166+D168+D167+D147</f>
        <v>167185815.17000002</v>
      </c>
      <c r="E138" s="69">
        <f>E141+E143+E148+E166+E168+E167+E147+E170</f>
        <v>164841478.94000003</v>
      </c>
      <c r="F138" s="47">
        <f t="shared" si="4"/>
        <v>64.857137811224</v>
      </c>
      <c r="G138" s="47">
        <f t="shared" si="3"/>
        <v>101.42217616893214</v>
      </c>
    </row>
    <row r="139" spans="1:7" s="1" customFormat="1" ht="25.5" customHeight="1" hidden="1">
      <c r="A139" s="70" t="s">
        <v>102</v>
      </c>
      <c r="B139" s="55"/>
      <c r="C139" s="62"/>
      <c r="D139" s="62"/>
      <c r="E139" s="62"/>
      <c r="F139" s="47" t="e">
        <f t="shared" si="4"/>
        <v>#DIV/0!</v>
      </c>
      <c r="G139" s="47" t="e">
        <f t="shared" si="3"/>
        <v>#DIV/0!</v>
      </c>
    </row>
    <row r="140" spans="1:7" s="1" customFormat="1" ht="30" hidden="1">
      <c r="A140" s="70" t="s">
        <v>106</v>
      </c>
      <c r="B140" s="55"/>
      <c r="C140" s="62"/>
      <c r="D140" s="62"/>
      <c r="E140" s="62"/>
      <c r="F140" s="47" t="e">
        <f t="shared" si="4"/>
        <v>#DIV/0!</v>
      </c>
      <c r="G140" s="47" t="e">
        <f t="shared" si="3"/>
        <v>#DIV/0!</v>
      </c>
    </row>
    <row r="141" spans="1:7" s="1" customFormat="1" ht="29.25" customHeight="1">
      <c r="A141" s="54" t="s">
        <v>63</v>
      </c>
      <c r="B141" s="55"/>
      <c r="C141" s="62">
        <v>1632600</v>
      </c>
      <c r="D141" s="62">
        <v>929603.84</v>
      </c>
      <c r="E141" s="62">
        <v>1134946.65</v>
      </c>
      <c r="F141" s="47">
        <f t="shared" si="4"/>
        <v>56.94008575278696</v>
      </c>
      <c r="G141" s="47">
        <f t="shared" si="3"/>
        <v>81.90727202904208</v>
      </c>
    </row>
    <row r="142" spans="1:7" s="1" customFormat="1" ht="45" hidden="1">
      <c r="A142" s="54" t="s">
        <v>78</v>
      </c>
      <c r="B142" s="55"/>
      <c r="C142" s="62"/>
      <c r="D142" s="62"/>
      <c r="E142" s="62"/>
      <c r="F142" s="47" t="e">
        <f t="shared" si="4"/>
        <v>#DIV/0!</v>
      </c>
      <c r="G142" s="47" t="e">
        <f t="shared" si="3"/>
        <v>#DIV/0!</v>
      </c>
    </row>
    <row r="143" spans="1:7" s="1" customFormat="1" ht="33" customHeight="1">
      <c r="A143" s="54" t="s">
        <v>64</v>
      </c>
      <c r="B143" s="55"/>
      <c r="C143" s="62">
        <v>1259300</v>
      </c>
      <c r="D143" s="62">
        <v>847600</v>
      </c>
      <c r="E143" s="62">
        <v>890600</v>
      </c>
      <c r="F143" s="47">
        <f t="shared" si="4"/>
        <v>67.30723417771777</v>
      </c>
      <c r="G143" s="47">
        <f t="shared" si="3"/>
        <v>95.17179429598023</v>
      </c>
    </row>
    <row r="144" spans="1:7" s="1" customFormat="1" ht="30" hidden="1">
      <c r="A144" s="54" t="s">
        <v>66</v>
      </c>
      <c r="B144" s="55"/>
      <c r="C144" s="62"/>
      <c r="D144" s="62"/>
      <c r="E144" s="62"/>
      <c r="F144" s="47" t="e">
        <f t="shared" si="4"/>
        <v>#DIV/0!</v>
      </c>
      <c r="G144" s="47" t="e">
        <f t="shared" si="3"/>
        <v>#DIV/0!</v>
      </c>
    </row>
    <row r="145" spans="1:7" s="1" customFormat="1" ht="30" hidden="1">
      <c r="A145" s="54" t="s">
        <v>106</v>
      </c>
      <c r="B145" s="55"/>
      <c r="C145" s="62"/>
      <c r="D145" s="62"/>
      <c r="E145" s="62"/>
      <c r="F145" s="47" t="e">
        <f t="shared" si="4"/>
        <v>#DIV/0!</v>
      </c>
      <c r="G145" s="47" t="e">
        <f t="shared" si="3"/>
        <v>#DIV/0!</v>
      </c>
    </row>
    <row r="146" spans="1:7" s="1" customFormat="1" ht="15" hidden="1">
      <c r="A146" s="54" t="s">
        <v>45</v>
      </c>
      <c r="B146" s="55"/>
      <c r="C146" s="62"/>
      <c r="D146" s="62"/>
      <c r="E146" s="62"/>
      <c r="F146" s="47" t="e">
        <f t="shared" si="4"/>
        <v>#DIV/0!</v>
      </c>
      <c r="G146" s="47" t="e">
        <f t="shared" si="3"/>
        <v>#DIV/0!</v>
      </c>
    </row>
    <row r="147" spans="1:7" s="1" customFormat="1" ht="46.5" customHeight="1">
      <c r="A147" s="54" t="s">
        <v>78</v>
      </c>
      <c r="B147" s="55"/>
      <c r="C147" s="62">
        <v>3200</v>
      </c>
      <c r="D147" s="62">
        <v>0</v>
      </c>
      <c r="E147" s="62">
        <v>38800</v>
      </c>
      <c r="F147" s="47">
        <f t="shared" si="4"/>
        <v>0</v>
      </c>
      <c r="G147" s="47">
        <f t="shared" si="3"/>
        <v>0</v>
      </c>
    </row>
    <row r="148" spans="1:7" s="1" customFormat="1" ht="29.25" customHeight="1">
      <c r="A148" s="54" t="s">
        <v>67</v>
      </c>
      <c r="B148" s="55"/>
      <c r="C148" s="62">
        <f>C151+C152+C153+C154+C155+C156+C157+C158+C159+C161+C164+C165+C162+C160+C150</f>
        <v>252501409</v>
      </c>
      <c r="D148" s="62">
        <f>D151+D152+D153+D154+D155+D156+D157+D158+D159+D161+D164+D165+D162+D160+D150</f>
        <v>165048712.36</v>
      </c>
      <c r="E148" s="62">
        <f>SUM(E150:E165)</f>
        <v>161622106.79000002</v>
      </c>
      <c r="F148" s="47">
        <f t="shared" si="4"/>
        <v>65.36546192500653</v>
      </c>
      <c r="G148" s="47">
        <f t="shared" si="3"/>
        <v>102.12013420568282</v>
      </c>
    </row>
    <row r="149" spans="1:7" s="1" customFormat="1" ht="15" customHeight="1">
      <c r="A149" s="54" t="s">
        <v>22</v>
      </c>
      <c r="B149" s="55"/>
      <c r="C149" s="62"/>
      <c r="D149" s="62"/>
      <c r="E149" s="62"/>
      <c r="F149" s="47"/>
      <c r="G149" s="47"/>
    </row>
    <row r="150" spans="1:7" s="2" customFormat="1" ht="60">
      <c r="A150" s="101" t="s">
        <v>230</v>
      </c>
      <c r="B150" s="89"/>
      <c r="C150" s="90">
        <v>0</v>
      </c>
      <c r="D150" s="90">
        <v>0</v>
      </c>
      <c r="E150" s="90">
        <v>171318</v>
      </c>
      <c r="F150" s="47"/>
      <c r="G150" s="47">
        <f aca="true" t="shared" si="5" ref="G150:G188">D150/E150*100</f>
        <v>0</v>
      </c>
    </row>
    <row r="151" spans="1:7" s="2" customFormat="1" ht="30">
      <c r="A151" s="102" t="s">
        <v>141</v>
      </c>
      <c r="B151" s="89"/>
      <c r="C151" s="90">
        <v>1900</v>
      </c>
      <c r="D151" s="90">
        <v>950</v>
      </c>
      <c r="E151" s="90">
        <v>1400</v>
      </c>
      <c r="F151" s="47">
        <f t="shared" si="4"/>
        <v>50</v>
      </c>
      <c r="G151" s="47">
        <f t="shared" si="5"/>
        <v>67.85714285714286</v>
      </c>
    </row>
    <row r="152" spans="1:7" s="2" customFormat="1" ht="31.5" customHeight="1">
      <c r="A152" s="101" t="s">
        <v>215</v>
      </c>
      <c r="B152" s="89"/>
      <c r="C152" s="90">
        <v>300</v>
      </c>
      <c r="D152" s="90">
        <v>0</v>
      </c>
      <c r="E152" s="90">
        <v>0</v>
      </c>
      <c r="F152" s="47">
        <f t="shared" si="4"/>
        <v>0</v>
      </c>
      <c r="G152" s="47"/>
    </row>
    <row r="153" spans="1:7" s="2" customFormat="1" ht="60" hidden="1">
      <c r="A153" s="101" t="s">
        <v>216</v>
      </c>
      <c r="B153" s="89"/>
      <c r="C153" s="90">
        <v>0</v>
      </c>
      <c r="D153" s="90">
        <v>0</v>
      </c>
      <c r="E153" s="90"/>
      <c r="F153" s="47" t="e">
        <f t="shared" si="4"/>
        <v>#DIV/0!</v>
      </c>
      <c r="G153" s="47" t="e">
        <f t="shared" si="5"/>
        <v>#DIV/0!</v>
      </c>
    </row>
    <row r="154" spans="1:7" s="2" customFormat="1" ht="77.25" customHeight="1">
      <c r="A154" s="101" t="s">
        <v>217</v>
      </c>
      <c r="B154" s="89"/>
      <c r="C154" s="90">
        <v>3297909</v>
      </c>
      <c r="D154" s="90">
        <v>0</v>
      </c>
      <c r="E154" s="90">
        <v>0</v>
      </c>
      <c r="F154" s="47">
        <f t="shared" si="4"/>
        <v>0</v>
      </c>
      <c r="G154" s="47"/>
    </row>
    <row r="155" spans="1:7" s="2" customFormat="1" ht="18.75" customHeight="1">
      <c r="A155" s="101" t="s">
        <v>122</v>
      </c>
      <c r="B155" s="89"/>
      <c r="C155" s="90">
        <v>55400</v>
      </c>
      <c r="D155" s="90">
        <v>32911.64</v>
      </c>
      <c r="E155" s="90">
        <v>27583.95</v>
      </c>
      <c r="F155" s="47">
        <f t="shared" si="4"/>
        <v>59.40729241877256</v>
      </c>
      <c r="G155" s="47">
        <f t="shared" si="5"/>
        <v>119.31445641396536</v>
      </c>
    </row>
    <row r="156" spans="1:7" s="2" customFormat="1" ht="28.5" customHeight="1">
      <c r="A156" s="101" t="s">
        <v>123</v>
      </c>
      <c r="B156" s="89"/>
      <c r="C156" s="90">
        <v>574700</v>
      </c>
      <c r="D156" s="90">
        <v>350763.74</v>
      </c>
      <c r="E156" s="90">
        <v>353221.93</v>
      </c>
      <c r="F156" s="47">
        <f t="shared" si="4"/>
        <v>61.034233513137295</v>
      </c>
      <c r="G156" s="47">
        <f t="shared" si="5"/>
        <v>99.3040664264532</v>
      </c>
    </row>
    <row r="157" spans="1:7" s="2" customFormat="1" ht="19.5" customHeight="1">
      <c r="A157" s="101" t="s">
        <v>124</v>
      </c>
      <c r="B157" s="89"/>
      <c r="C157" s="90">
        <v>576800</v>
      </c>
      <c r="D157" s="90">
        <v>355200.32</v>
      </c>
      <c r="E157" s="90">
        <v>347544.39</v>
      </c>
      <c r="F157" s="47">
        <f t="shared" si="4"/>
        <v>61.581192787794734</v>
      </c>
      <c r="G157" s="47">
        <f t="shared" si="5"/>
        <v>102.20286392768416</v>
      </c>
    </row>
    <row r="158" spans="1:7" s="2" customFormat="1" ht="50.25" customHeight="1">
      <c r="A158" s="101" t="s">
        <v>125</v>
      </c>
      <c r="B158" s="89"/>
      <c r="C158" s="90">
        <v>32139200</v>
      </c>
      <c r="D158" s="90">
        <v>22384321.67</v>
      </c>
      <c r="E158" s="90">
        <v>19836593.32</v>
      </c>
      <c r="F158" s="47">
        <f t="shared" si="4"/>
        <v>69.6480362610146</v>
      </c>
      <c r="G158" s="47">
        <f t="shared" si="5"/>
        <v>112.8435780726083</v>
      </c>
    </row>
    <row r="159" spans="1:7" s="2" customFormat="1" ht="60" customHeight="1">
      <c r="A159" s="101" t="s">
        <v>129</v>
      </c>
      <c r="B159" s="89"/>
      <c r="C159" s="90">
        <v>186366100</v>
      </c>
      <c r="D159" s="90">
        <v>122864656</v>
      </c>
      <c r="E159" s="90">
        <v>122391279.34</v>
      </c>
      <c r="F159" s="47">
        <f t="shared" si="4"/>
        <v>65.92650487400874</v>
      </c>
      <c r="G159" s="47">
        <f t="shared" si="5"/>
        <v>100.38677319377058</v>
      </c>
    </row>
    <row r="160" spans="1:7" s="2" customFormat="1" ht="43.5" customHeight="1">
      <c r="A160" s="101" t="s">
        <v>150</v>
      </c>
      <c r="B160" s="89"/>
      <c r="C160" s="90">
        <v>1200000</v>
      </c>
      <c r="D160" s="90">
        <v>600000</v>
      </c>
      <c r="E160" s="90">
        <v>0</v>
      </c>
      <c r="F160" s="47">
        <f t="shared" si="4"/>
        <v>50</v>
      </c>
      <c r="G160" s="47"/>
    </row>
    <row r="161" spans="1:7" s="2" customFormat="1" ht="32.25" customHeight="1">
      <c r="A161" s="101" t="s">
        <v>130</v>
      </c>
      <c r="B161" s="89"/>
      <c r="C161" s="90">
        <v>68000</v>
      </c>
      <c r="D161" s="90">
        <v>23869.8</v>
      </c>
      <c r="E161" s="90">
        <v>0</v>
      </c>
      <c r="F161" s="47">
        <f t="shared" si="4"/>
        <v>35.10264705882353</v>
      </c>
      <c r="G161" s="47"/>
    </row>
    <row r="162" spans="1:7" s="2" customFormat="1" ht="45">
      <c r="A162" s="101" t="s">
        <v>126</v>
      </c>
      <c r="B162" s="89"/>
      <c r="C162" s="90">
        <v>22121700</v>
      </c>
      <c r="D162" s="90">
        <v>14748000</v>
      </c>
      <c r="E162" s="90">
        <v>14676000</v>
      </c>
      <c r="F162" s="47">
        <f t="shared" si="4"/>
        <v>66.6675707563162</v>
      </c>
      <c r="G162" s="47">
        <f t="shared" si="5"/>
        <v>100.49059689288636</v>
      </c>
    </row>
    <row r="163" spans="1:7" s="2" customFormat="1" ht="15" hidden="1">
      <c r="A163" s="101"/>
      <c r="B163" s="89"/>
      <c r="C163" s="90"/>
      <c r="D163" s="90"/>
      <c r="E163" s="90"/>
      <c r="F163" s="47" t="e">
        <f t="shared" si="4"/>
        <v>#DIV/0!</v>
      </c>
      <c r="G163" s="47" t="e">
        <f t="shared" si="5"/>
        <v>#DIV/0!</v>
      </c>
    </row>
    <row r="164" spans="1:7" s="2" customFormat="1" ht="45.75" customHeight="1">
      <c r="A164" s="101" t="s">
        <v>127</v>
      </c>
      <c r="B164" s="89"/>
      <c r="C164" s="90">
        <v>743800</v>
      </c>
      <c r="D164" s="90">
        <v>420880</v>
      </c>
      <c r="E164" s="90">
        <v>410922.5</v>
      </c>
      <c r="F164" s="47">
        <f t="shared" si="4"/>
        <v>56.58510352245227</v>
      </c>
      <c r="G164" s="47">
        <f t="shared" si="5"/>
        <v>102.42320632236006</v>
      </c>
    </row>
    <row r="165" spans="1:7" s="2" customFormat="1" ht="46.5" customHeight="1">
      <c r="A165" s="101" t="s">
        <v>128</v>
      </c>
      <c r="B165" s="89"/>
      <c r="C165" s="90">
        <v>5355600</v>
      </c>
      <c r="D165" s="90">
        <v>3267159.19</v>
      </c>
      <c r="E165" s="90">
        <v>3406243.36</v>
      </c>
      <c r="F165" s="47">
        <f t="shared" si="4"/>
        <v>61.00454085443274</v>
      </c>
      <c r="G165" s="47">
        <f t="shared" si="5"/>
        <v>95.91678704953131</v>
      </c>
    </row>
    <row r="166" spans="1:7" s="1" customFormat="1" ht="64.5" customHeight="1">
      <c r="A166" s="54" t="s">
        <v>218</v>
      </c>
      <c r="B166" s="55"/>
      <c r="C166" s="62">
        <v>249100</v>
      </c>
      <c r="D166" s="62">
        <v>157861.97</v>
      </c>
      <c r="E166" s="62">
        <v>127077.24</v>
      </c>
      <c r="F166" s="47">
        <f t="shared" si="4"/>
        <v>63.372930549979934</v>
      </c>
      <c r="G166" s="47">
        <f t="shared" si="5"/>
        <v>124.22521137538082</v>
      </c>
    </row>
    <row r="167" spans="1:7" s="1" customFormat="1" ht="45" customHeight="1">
      <c r="A167" s="103" t="s">
        <v>65</v>
      </c>
      <c r="B167" s="104"/>
      <c r="C167" s="62">
        <v>202037</v>
      </c>
      <c r="D167" s="62">
        <v>202037</v>
      </c>
      <c r="E167" s="62">
        <v>99328.26</v>
      </c>
      <c r="F167" s="47">
        <f t="shared" si="4"/>
        <v>100</v>
      </c>
      <c r="G167" s="47">
        <f t="shared" si="5"/>
        <v>203.40334160691026</v>
      </c>
    </row>
    <row r="168" spans="1:7" s="1" customFormat="1" ht="46.5" customHeight="1">
      <c r="A168" s="105" t="s">
        <v>247</v>
      </c>
      <c r="B168" s="104"/>
      <c r="C168" s="62">
        <v>1927860</v>
      </c>
      <c r="D168" s="62">
        <v>0</v>
      </c>
      <c r="E168" s="62">
        <v>928620</v>
      </c>
      <c r="F168" s="47">
        <f t="shared" si="4"/>
        <v>0</v>
      </c>
      <c r="G168" s="47">
        <f t="shared" si="5"/>
        <v>0</v>
      </c>
    </row>
    <row r="169" spans="1:7" s="1" customFormat="1" ht="30" hidden="1">
      <c r="A169" s="54" t="s">
        <v>50</v>
      </c>
      <c r="B169" s="55"/>
      <c r="C169" s="106"/>
      <c r="D169" s="62"/>
      <c r="E169" s="62"/>
      <c r="F169" s="47" t="e">
        <f t="shared" si="4"/>
        <v>#DIV/0!</v>
      </c>
      <c r="G169" s="47" t="e">
        <f t="shared" si="5"/>
        <v>#DIV/0!</v>
      </c>
    </row>
    <row r="170" spans="1:7" s="1" customFormat="1" ht="16.5" customHeight="1" hidden="1">
      <c r="A170" s="54" t="s">
        <v>89</v>
      </c>
      <c r="B170" s="55"/>
      <c r="C170" s="62">
        <v>0</v>
      </c>
      <c r="D170" s="62">
        <v>0</v>
      </c>
      <c r="E170" s="62">
        <v>0</v>
      </c>
      <c r="F170" s="47" t="e">
        <f t="shared" si="4"/>
        <v>#DIV/0!</v>
      </c>
      <c r="G170" s="47" t="e">
        <f t="shared" si="5"/>
        <v>#DIV/0!</v>
      </c>
    </row>
    <row r="171" spans="1:7" s="7" customFormat="1" ht="14.25">
      <c r="A171" s="64" t="s">
        <v>20</v>
      </c>
      <c r="B171" s="53"/>
      <c r="C171" s="69">
        <f>C172+C173+C175+C179+C176+C177+C178</f>
        <v>16144800</v>
      </c>
      <c r="D171" s="69">
        <f>D172+D173+D175+D179+D176+D177+D178</f>
        <v>4213863</v>
      </c>
      <c r="E171" s="69">
        <f>E172+E173+E175+E179+E176+E177+E178+E174</f>
        <v>0</v>
      </c>
      <c r="F171" s="47">
        <f t="shared" si="4"/>
        <v>26.100434814924927</v>
      </c>
      <c r="G171" s="47"/>
    </row>
    <row r="172" spans="1:7" s="4" customFormat="1" ht="45" hidden="1">
      <c r="A172" s="54" t="s">
        <v>148</v>
      </c>
      <c r="B172" s="55"/>
      <c r="C172" s="62">
        <v>0</v>
      </c>
      <c r="D172" s="62">
        <v>0</v>
      </c>
      <c r="E172" s="62"/>
      <c r="F172" s="47" t="e">
        <f t="shared" si="4"/>
        <v>#DIV/0!</v>
      </c>
      <c r="G172" s="47" t="e">
        <f t="shared" si="5"/>
        <v>#DIV/0!</v>
      </c>
    </row>
    <row r="173" spans="1:7" s="4" customFormat="1" ht="60" hidden="1">
      <c r="A173" s="54" t="s">
        <v>101</v>
      </c>
      <c r="B173" s="55"/>
      <c r="C173" s="62">
        <v>0</v>
      </c>
      <c r="D173" s="62">
        <v>0</v>
      </c>
      <c r="E173" s="62"/>
      <c r="F173" s="47" t="e">
        <f t="shared" si="4"/>
        <v>#DIV/0!</v>
      </c>
      <c r="G173" s="47" t="e">
        <f t="shared" si="5"/>
        <v>#DIV/0!</v>
      </c>
    </row>
    <row r="174" spans="1:7" s="4" customFormat="1" ht="45" hidden="1">
      <c r="A174" s="54" t="s">
        <v>93</v>
      </c>
      <c r="B174" s="55"/>
      <c r="C174" s="62">
        <v>0</v>
      </c>
      <c r="D174" s="62">
        <v>0</v>
      </c>
      <c r="E174" s="62"/>
      <c r="F174" s="47" t="e">
        <f t="shared" si="4"/>
        <v>#DIV/0!</v>
      </c>
      <c r="G174" s="47" t="e">
        <f t="shared" si="5"/>
        <v>#DIV/0!</v>
      </c>
    </row>
    <row r="175" spans="1:7" s="4" customFormat="1" ht="45" hidden="1">
      <c r="A175" s="54" t="s">
        <v>90</v>
      </c>
      <c r="B175" s="55"/>
      <c r="C175" s="62">
        <v>0</v>
      </c>
      <c r="D175" s="62">
        <v>0</v>
      </c>
      <c r="E175" s="62"/>
      <c r="F175" s="47" t="e">
        <f t="shared" si="4"/>
        <v>#DIV/0!</v>
      </c>
      <c r="G175" s="47" t="e">
        <f t="shared" si="5"/>
        <v>#DIV/0!</v>
      </c>
    </row>
    <row r="176" spans="1:7" s="4" customFormat="1" ht="60" hidden="1">
      <c r="A176" s="54" t="s">
        <v>101</v>
      </c>
      <c r="B176" s="55"/>
      <c r="C176" s="62">
        <v>0</v>
      </c>
      <c r="D176" s="62">
        <v>0</v>
      </c>
      <c r="E176" s="62">
        <v>0</v>
      </c>
      <c r="F176" s="47" t="e">
        <f t="shared" si="4"/>
        <v>#DIV/0!</v>
      </c>
      <c r="G176" s="47" t="e">
        <f t="shared" si="5"/>
        <v>#DIV/0!</v>
      </c>
    </row>
    <row r="177" spans="1:7" s="4" customFormat="1" ht="45" hidden="1">
      <c r="A177" s="54" t="s">
        <v>103</v>
      </c>
      <c r="B177" s="55"/>
      <c r="C177" s="62">
        <v>0</v>
      </c>
      <c r="D177" s="62">
        <v>0</v>
      </c>
      <c r="E177" s="62">
        <v>0</v>
      </c>
      <c r="F177" s="47" t="e">
        <f t="shared" si="4"/>
        <v>#DIV/0!</v>
      </c>
      <c r="G177" s="47" t="e">
        <f t="shared" si="5"/>
        <v>#DIV/0!</v>
      </c>
    </row>
    <row r="178" spans="1:7" s="4" customFormat="1" ht="45" hidden="1">
      <c r="A178" s="54" t="s">
        <v>104</v>
      </c>
      <c r="B178" s="55"/>
      <c r="C178" s="62">
        <v>0</v>
      </c>
      <c r="D178" s="62">
        <v>0</v>
      </c>
      <c r="E178" s="62">
        <v>0</v>
      </c>
      <c r="F178" s="47" t="e">
        <f t="shared" si="4"/>
        <v>#DIV/0!</v>
      </c>
      <c r="G178" s="47" t="e">
        <f t="shared" si="5"/>
        <v>#DIV/0!</v>
      </c>
    </row>
    <row r="179" spans="1:7" s="1" customFormat="1" ht="30" customHeight="1">
      <c r="A179" s="70" t="s">
        <v>46</v>
      </c>
      <c r="B179" s="55"/>
      <c r="C179" s="62">
        <v>16144800</v>
      </c>
      <c r="D179" s="62">
        <v>4213863</v>
      </c>
      <c r="E179" s="62">
        <v>0</v>
      </c>
      <c r="F179" s="47">
        <f t="shared" si="4"/>
        <v>26.100434814924927</v>
      </c>
      <c r="G179" s="47"/>
    </row>
    <row r="180" spans="1:7" s="7" customFormat="1" ht="15" customHeight="1">
      <c r="A180" s="64" t="s">
        <v>245</v>
      </c>
      <c r="B180" s="53"/>
      <c r="C180" s="69">
        <f>C181</f>
        <v>1198402</v>
      </c>
      <c r="D180" s="69">
        <f>D181</f>
        <v>2111647.12</v>
      </c>
      <c r="E180" s="69">
        <f>E181</f>
        <v>2002669.28</v>
      </c>
      <c r="F180" s="47">
        <f t="shared" si="4"/>
        <v>176.20523997790391</v>
      </c>
      <c r="G180" s="47">
        <f t="shared" si="5"/>
        <v>105.44162938375928</v>
      </c>
    </row>
    <row r="181" spans="1:7" s="1" customFormat="1" ht="30">
      <c r="A181" s="54" t="s">
        <v>51</v>
      </c>
      <c r="B181" s="55"/>
      <c r="C181" s="62">
        <v>1198402</v>
      </c>
      <c r="D181" s="62">
        <v>2111647.12</v>
      </c>
      <c r="E181" s="62">
        <v>2002669.28</v>
      </c>
      <c r="F181" s="47">
        <f t="shared" si="4"/>
        <v>176.20523997790391</v>
      </c>
      <c r="G181" s="47">
        <f t="shared" si="5"/>
        <v>105.44162938375928</v>
      </c>
    </row>
    <row r="182" spans="1:7" s="7" customFormat="1" ht="85.5" hidden="1">
      <c r="A182" s="64" t="s">
        <v>91</v>
      </c>
      <c r="B182" s="53"/>
      <c r="C182" s="69">
        <v>0</v>
      </c>
      <c r="D182" s="69">
        <v>0</v>
      </c>
      <c r="E182" s="69">
        <v>0</v>
      </c>
      <c r="F182" s="47" t="e">
        <f t="shared" si="4"/>
        <v>#DIV/0!</v>
      </c>
      <c r="G182" s="47" t="e">
        <f t="shared" si="5"/>
        <v>#DIV/0!</v>
      </c>
    </row>
    <row r="183" spans="1:7" s="7" customFormat="1" ht="14.25">
      <c r="A183" s="107" t="s">
        <v>258</v>
      </c>
      <c r="B183" s="53"/>
      <c r="C183" s="122">
        <f>C184</f>
        <v>0</v>
      </c>
      <c r="D183" s="69">
        <f>D184+D185</f>
        <v>651503.59</v>
      </c>
      <c r="E183" s="69">
        <f>E184</f>
        <v>0</v>
      </c>
      <c r="F183" s="47"/>
      <c r="G183" s="47"/>
    </row>
    <row r="184" spans="1:7" s="1" customFormat="1" ht="30">
      <c r="A184" s="54" t="s">
        <v>95</v>
      </c>
      <c r="B184" s="55"/>
      <c r="C184" s="62">
        <v>0</v>
      </c>
      <c r="D184" s="62">
        <v>17396.39</v>
      </c>
      <c r="E184" s="62">
        <v>0</v>
      </c>
      <c r="F184" s="47"/>
      <c r="G184" s="47"/>
    </row>
    <row r="185" spans="1:7" s="1" customFormat="1" ht="45">
      <c r="A185" s="54" t="s">
        <v>246</v>
      </c>
      <c r="B185" s="55"/>
      <c r="C185" s="62">
        <v>0</v>
      </c>
      <c r="D185" s="62">
        <v>634107.2</v>
      </c>
      <c r="E185" s="62">
        <v>0</v>
      </c>
      <c r="F185" s="47"/>
      <c r="G185" s="47"/>
    </row>
    <row r="186" spans="1:7" s="7" customFormat="1" ht="14.25" customHeight="1">
      <c r="A186" s="64" t="s">
        <v>244</v>
      </c>
      <c r="B186" s="53"/>
      <c r="C186" s="69">
        <f>C187+C188+C189</f>
        <v>-26527692.3</v>
      </c>
      <c r="D186" s="69">
        <f>D187+D188+D189</f>
        <v>-27179195.89</v>
      </c>
      <c r="E186" s="69">
        <f>E187+E188+E189</f>
        <v>0</v>
      </c>
      <c r="F186" s="47">
        <f t="shared" si="4"/>
        <v>102.4559376768706</v>
      </c>
      <c r="G186" s="47"/>
    </row>
    <row r="187" spans="1:7" s="7" customFormat="1" ht="30" hidden="1">
      <c r="A187" s="54" t="s">
        <v>95</v>
      </c>
      <c r="B187" s="55"/>
      <c r="C187" s="62">
        <v>0</v>
      </c>
      <c r="D187" s="62">
        <v>0</v>
      </c>
      <c r="E187" s="62">
        <v>0</v>
      </c>
      <c r="F187" s="47" t="e">
        <f t="shared" si="4"/>
        <v>#DIV/0!</v>
      </c>
      <c r="G187" s="47" t="e">
        <f t="shared" si="5"/>
        <v>#DIV/0!</v>
      </c>
    </row>
    <row r="188" spans="1:7" s="7" customFormat="1" ht="30" hidden="1">
      <c r="A188" s="54" t="s">
        <v>96</v>
      </c>
      <c r="B188" s="55"/>
      <c r="C188" s="62">
        <v>0</v>
      </c>
      <c r="D188" s="62">
        <v>0</v>
      </c>
      <c r="E188" s="62">
        <v>0</v>
      </c>
      <c r="F188" s="47" t="e">
        <f t="shared" si="4"/>
        <v>#DIV/0!</v>
      </c>
      <c r="G188" s="47" t="e">
        <f t="shared" si="5"/>
        <v>#DIV/0!</v>
      </c>
    </row>
    <row r="189" spans="1:7" s="7" customFormat="1" ht="33" customHeight="1">
      <c r="A189" s="54" t="s">
        <v>97</v>
      </c>
      <c r="B189" s="55"/>
      <c r="C189" s="62">
        <v>-26527692.3</v>
      </c>
      <c r="D189" s="62">
        <v>-27179195.89</v>
      </c>
      <c r="E189" s="62">
        <v>0</v>
      </c>
      <c r="F189" s="47">
        <f t="shared" si="4"/>
        <v>102.4559376768706</v>
      </c>
      <c r="G189" s="47"/>
    </row>
    <row r="190" spans="1:7" s="35" customFormat="1" ht="19.5" customHeight="1">
      <c r="A190" s="42" t="s">
        <v>110</v>
      </c>
      <c r="B190" s="43"/>
      <c r="C190" s="108">
        <f>C67+C68</f>
        <v>640266092.0799999</v>
      </c>
      <c r="D190" s="108">
        <f>D67+D68</f>
        <v>386695540.71</v>
      </c>
      <c r="E190" s="44">
        <f>E67+E68</f>
        <v>303245853.93000007</v>
      </c>
      <c r="F190" s="44">
        <f>D190/C190*100</f>
        <v>60.396067430927324</v>
      </c>
      <c r="G190" s="44">
        <f>D190/E190*100</f>
        <v>127.51882200482223</v>
      </c>
    </row>
    <row r="191" spans="1:7" s="24" customFormat="1" ht="18.75" customHeight="1">
      <c r="A191" s="70" t="s">
        <v>23</v>
      </c>
      <c r="B191" s="55"/>
      <c r="C191" s="109"/>
      <c r="D191" s="109"/>
      <c r="E191" s="50"/>
      <c r="F191" s="47"/>
      <c r="G191" s="47"/>
    </row>
    <row r="192" spans="1:9" s="25" customFormat="1" ht="14.25">
      <c r="A192" s="52" t="s">
        <v>24</v>
      </c>
      <c r="B192" s="53"/>
      <c r="C192" s="110">
        <v>61229219</v>
      </c>
      <c r="D192" s="111">
        <v>39487776.66</v>
      </c>
      <c r="E192" s="47">
        <v>31312659.38</v>
      </c>
      <c r="F192" s="47">
        <f aca="true" t="shared" si="6" ref="F192:F223">D192/C192*100</f>
        <v>64.4917203010543</v>
      </c>
      <c r="G192" s="47">
        <f aca="true" t="shared" si="7" ref="G192:G221">D192/E192*100</f>
        <v>126.10802608871224</v>
      </c>
      <c r="I192" s="26"/>
    </row>
    <row r="193" spans="1:7" s="24" customFormat="1" ht="15">
      <c r="A193" s="70" t="s">
        <v>25</v>
      </c>
      <c r="B193" s="55"/>
      <c r="C193" s="112">
        <v>44714015</v>
      </c>
      <c r="D193" s="113">
        <v>28974541.79</v>
      </c>
      <c r="E193" s="50">
        <v>24501187.8</v>
      </c>
      <c r="F193" s="47">
        <f t="shared" si="6"/>
        <v>64.79968705561332</v>
      </c>
      <c r="G193" s="47">
        <f t="shared" si="7"/>
        <v>118.25770255105755</v>
      </c>
    </row>
    <row r="194" spans="1:7" s="24" customFormat="1" ht="15">
      <c r="A194" s="70" t="s">
        <v>26</v>
      </c>
      <c r="B194" s="55"/>
      <c r="C194" s="114">
        <v>2119833</v>
      </c>
      <c r="D194" s="113">
        <v>1083720.83</v>
      </c>
      <c r="E194" s="50">
        <v>1070537.03</v>
      </c>
      <c r="F194" s="47">
        <f t="shared" si="6"/>
        <v>51.1229342122705</v>
      </c>
      <c r="G194" s="47">
        <f t="shared" si="7"/>
        <v>101.23151274832595</v>
      </c>
    </row>
    <row r="195" spans="1:7" s="24" customFormat="1" ht="15">
      <c r="A195" s="70" t="s">
        <v>27</v>
      </c>
      <c r="B195" s="55"/>
      <c r="C195" s="114">
        <f>C192-C193-C194</f>
        <v>14395371</v>
      </c>
      <c r="D195" s="50">
        <f>D192-D193-D194</f>
        <v>9429514.039999997</v>
      </c>
      <c r="E195" s="50">
        <f>E192-E193-E194</f>
        <v>5740934.549999998</v>
      </c>
      <c r="F195" s="47">
        <f t="shared" si="6"/>
        <v>65.50379312905514</v>
      </c>
      <c r="G195" s="47">
        <f t="shared" si="7"/>
        <v>164.25050586929265</v>
      </c>
    </row>
    <row r="196" spans="1:7" s="25" customFormat="1" ht="15.75" customHeight="1">
      <c r="A196" s="52" t="s">
        <v>28</v>
      </c>
      <c r="B196" s="53"/>
      <c r="C196" s="110">
        <v>1259300</v>
      </c>
      <c r="D196" s="111">
        <v>833048.83</v>
      </c>
      <c r="E196" s="47">
        <v>649937.51</v>
      </c>
      <c r="F196" s="47">
        <f t="shared" si="6"/>
        <v>66.15173747319939</v>
      </c>
      <c r="G196" s="47">
        <f t="shared" si="7"/>
        <v>128.17368088202815</v>
      </c>
    </row>
    <row r="197" spans="1:7" s="25" customFormat="1" ht="16.5" customHeight="1">
      <c r="A197" s="52" t="s">
        <v>29</v>
      </c>
      <c r="B197" s="53"/>
      <c r="C197" s="110">
        <v>13292719</v>
      </c>
      <c r="D197" s="111">
        <v>6056608.37</v>
      </c>
      <c r="E197" s="47">
        <v>4019167.99</v>
      </c>
      <c r="F197" s="47">
        <f t="shared" si="6"/>
        <v>45.56335216293973</v>
      </c>
      <c r="G197" s="47">
        <f t="shared" si="7"/>
        <v>150.6930883473721</v>
      </c>
    </row>
    <row r="198" spans="1:7" s="25" customFormat="1" ht="13.5" customHeight="1">
      <c r="A198" s="52" t="s">
        <v>30</v>
      </c>
      <c r="B198" s="53"/>
      <c r="C198" s="115">
        <f>SUM(C199:C203)</f>
        <v>66459194.51</v>
      </c>
      <c r="D198" s="115">
        <f>SUM(D199:D203)</f>
        <v>32006163.66</v>
      </c>
      <c r="E198" s="47">
        <f>E200+E201+E202+E203</f>
        <v>28192299.87</v>
      </c>
      <c r="F198" s="47">
        <f t="shared" si="6"/>
        <v>48.15912063933319</v>
      </c>
      <c r="G198" s="47">
        <f t="shared" si="7"/>
        <v>113.52803356798289</v>
      </c>
    </row>
    <row r="199" spans="1:7" s="25" customFormat="1" ht="13.5" customHeight="1">
      <c r="A199" s="70" t="s">
        <v>256</v>
      </c>
      <c r="B199" s="53"/>
      <c r="C199" s="50">
        <v>130000</v>
      </c>
      <c r="D199" s="50">
        <v>96028.23</v>
      </c>
      <c r="E199" s="50">
        <v>0</v>
      </c>
      <c r="F199" s="47">
        <f t="shared" si="6"/>
        <v>73.86786923076923</v>
      </c>
      <c r="G199" s="47"/>
    </row>
    <row r="200" spans="1:7" s="24" customFormat="1" ht="15">
      <c r="A200" s="70" t="s">
        <v>31</v>
      </c>
      <c r="B200" s="55"/>
      <c r="C200" s="124">
        <v>24008442.96</v>
      </c>
      <c r="D200" s="125">
        <v>12724098.05</v>
      </c>
      <c r="E200" s="50">
        <v>2356945.07</v>
      </c>
      <c r="F200" s="47">
        <f t="shared" si="6"/>
        <v>52.998430890330425</v>
      </c>
      <c r="G200" s="47">
        <f t="shared" si="7"/>
        <v>539.8555194160721</v>
      </c>
    </row>
    <row r="201" spans="1:7" s="24" customFormat="1" ht="13.5" customHeight="1">
      <c r="A201" s="70" t="s">
        <v>32</v>
      </c>
      <c r="B201" s="55"/>
      <c r="C201" s="116">
        <v>40500227.55</v>
      </c>
      <c r="D201" s="117">
        <v>18580124.33</v>
      </c>
      <c r="E201" s="50">
        <v>25229128.14</v>
      </c>
      <c r="F201" s="47">
        <f t="shared" si="6"/>
        <v>45.876592439046675</v>
      </c>
      <c r="G201" s="47">
        <f t="shared" si="7"/>
        <v>73.64552681684543</v>
      </c>
    </row>
    <row r="202" spans="1:7" s="24" customFormat="1" ht="15">
      <c r="A202" s="70" t="s">
        <v>70</v>
      </c>
      <c r="B202" s="55"/>
      <c r="C202" s="114">
        <v>800000</v>
      </c>
      <c r="D202" s="50">
        <v>255349.91</v>
      </c>
      <c r="E202" s="50">
        <v>0</v>
      </c>
      <c r="F202" s="47">
        <f t="shared" si="6"/>
        <v>31.918738750000003</v>
      </c>
      <c r="G202" s="47"/>
    </row>
    <row r="203" spans="1:7" s="24" customFormat="1" ht="14.25" customHeight="1">
      <c r="A203" s="70" t="s">
        <v>33</v>
      </c>
      <c r="B203" s="55"/>
      <c r="C203" s="116">
        <v>1020524</v>
      </c>
      <c r="D203" s="117">
        <v>350563.14</v>
      </c>
      <c r="E203" s="50">
        <v>606226.66</v>
      </c>
      <c r="F203" s="47">
        <f t="shared" si="6"/>
        <v>34.351288161767876</v>
      </c>
      <c r="G203" s="47">
        <f t="shared" si="7"/>
        <v>57.82707411778954</v>
      </c>
    </row>
    <row r="204" spans="1:7" s="25" customFormat="1" ht="15" customHeight="1">
      <c r="A204" s="52" t="s">
        <v>34</v>
      </c>
      <c r="B204" s="53"/>
      <c r="C204" s="115">
        <f>C205+C206+C207+C208</f>
        <v>44625037.5</v>
      </c>
      <c r="D204" s="115">
        <f>D205+D206+D207+D208</f>
        <v>18347755.479999997</v>
      </c>
      <c r="E204" s="47">
        <f>E205+E206+E207+E208</f>
        <v>6392768.68</v>
      </c>
      <c r="F204" s="47">
        <f t="shared" si="6"/>
        <v>41.115383891834256</v>
      </c>
      <c r="G204" s="47">
        <f t="shared" si="7"/>
        <v>287.0079678841124</v>
      </c>
    </row>
    <row r="205" spans="1:7" s="24" customFormat="1" ht="15">
      <c r="A205" s="70" t="s">
        <v>35</v>
      </c>
      <c r="B205" s="55"/>
      <c r="C205" s="116">
        <v>3424169</v>
      </c>
      <c r="D205" s="117">
        <v>15974.62</v>
      </c>
      <c r="E205" s="50">
        <v>56508.66</v>
      </c>
      <c r="F205" s="47">
        <f t="shared" si="6"/>
        <v>0.4665254547891766</v>
      </c>
      <c r="G205" s="47">
        <f t="shared" si="7"/>
        <v>28.269330753905685</v>
      </c>
    </row>
    <row r="206" spans="1:7" s="24" customFormat="1" ht="15">
      <c r="A206" s="70" t="s">
        <v>36</v>
      </c>
      <c r="B206" s="55"/>
      <c r="C206" s="116">
        <v>13771919.78</v>
      </c>
      <c r="D206" s="117">
        <v>579262.44</v>
      </c>
      <c r="E206" s="50">
        <v>472564.65</v>
      </c>
      <c r="F206" s="47">
        <f t="shared" si="6"/>
        <v>4.20611250467217</v>
      </c>
      <c r="G206" s="47">
        <f t="shared" si="7"/>
        <v>122.57845355127598</v>
      </c>
    </row>
    <row r="207" spans="1:7" s="24" customFormat="1" ht="17.25" customHeight="1">
      <c r="A207" s="70" t="s">
        <v>37</v>
      </c>
      <c r="B207" s="55"/>
      <c r="C207" s="116">
        <v>25147978.72</v>
      </c>
      <c r="D207" s="117">
        <v>16430482.75</v>
      </c>
      <c r="E207" s="50">
        <v>4616078.85</v>
      </c>
      <c r="F207" s="47">
        <f t="shared" si="6"/>
        <v>65.33520221620421</v>
      </c>
      <c r="G207" s="47">
        <f t="shared" si="7"/>
        <v>355.94025327361993</v>
      </c>
    </row>
    <row r="208" spans="1:7" s="24" customFormat="1" ht="15.75" customHeight="1">
      <c r="A208" s="70" t="s">
        <v>105</v>
      </c>
      <c r="B208" s="55"/>
      <c r="C208" s="116">
        <v>2280970</v>
      </c>
      <c r="D208" s="117">
        <v>1322035.67</v>
      </c>
      <c r="E208" s="50">
        <v>1247616.52</v>
      </c>
      <c r="F208" s="47">
        <f t="shared" si="6"/>
        <v>57.95936246421478</v>
      </c>
      <c r="G208" s="47">
        <f t="shared" si="7"/>
        <v>105.96490578691599</v>
      </c>
    </row>
    <row r="209" spans="1:7" s="25" customFormat="1" ht="14.25">
      <c r="A209" s="52" t="s">
        <v>117</v>
      </c>
      <c r="B209" s="53"/>
      <c r="C209" s="115">
        <v>500000</v>
      </c>
      <c r="D209" s="47">
        <v>0</v>
      </c>
      <c r="E209" s="47">
        <v>53696</v>
      </c>
      <c r="F209" s="47">
        <f t="shared" si="6"/>
        <v>0</v>
      </c>
      <c r="G209" s="47">
        <f t="shared" si="7"/>
        <v>0</v>
      </c>
    </row>
    <row r="210" spans="1:7" s="25" customFormat="1" ht="13.5" customHeight="1">
      <c r="A210" s="52" t="s">
        <v>38</v>
      </c>
      <c r="B210" s="53"/>
      <c r="C210" s="110">
        <v>391787826.57</v>
      </c>
      <c r="D210" s="111">
        <v>271348708.39</v>
      </c>
      <c r="E210" s="47">
        <v>191650997.15</v>
      </c>
      <c r="F210" s="47">
        <f t="shared" si="6"/>
        <v>69.25909637509338</v>
      </c>
      <c r="G210" s="47">
        <f t="shared" si="7"/>
        <v>141.58481428490703</v>
      </c>
    </row>
    <row r="211" spans="1:7" s="24" customFormat="1" ht="15">
      <c r="A211" s="70" t="s">
        <v>52</v>
      </c>
      <c r="B211" s="55"/>
      <c r="C211" s="114">
        <v>308490053.57</v>
      </c>
      <c r="D211" s="50">
        <v>192822505.8</v>
      </c>
      <c r="E211" s="50">
        <v>184274044.75</v>
      </c>
      <c r="F211" s="47">
        <f t="shared" si="6"/>
        <v>62.50525861970663</v>
      </c>
      <c r="G211" s="47">
        <f t="shared" si="7"/>
        <v>104.63899354984989</v>
      </c>
    </row>
    <row r="212" spans="1:7" s="24" customFormat="1" ht="15">
      <c r="A212" s="70" t="s">
        <v>25</v>
      </c>
      <c r="B212" s="55"/>
      <c r="C212" s="112">
        <v>4491288.58</v>
      </c>
      <c r="D212" s="113">
        <v>2873493.04</v>
      </c>
      <c r="E212" s="50">
        <v>5978129.17</v>
      </c>
      <c r="F212" s="47">
        <f t="shared" si="6"/>
        <v>63.979256483225136</v>
      </c>
      <c r="G212" s="47">
        <f t="shared" si="7"/>
        <v>48.06676065850213</v>
      </c>
    </row>
    <row r="213" spans="1:7" s="25" customFormat="1" ht="18.75" customHeight="1">
      <c r="A213" s="52" t="s">
        <v>47</v>
      </c>
      <c r="B213" s="53"/>
      <c r="C213" s="110">
        <v>63728982.51</v>
      </c>
      <c r="D213" s="111">
        <v>34271550.51</v>
      </c>
      <c r="E213" s="47">
        <v>28702021.53</v>
      </c>
      <c r="F213" s="47">
        <f t="shared" si="6"/>
        <v>53.777024456058584</v>
      </c>
      <c r="G213" s="47">
        <f t="shared" si="7"/>
        <v>119.40465752274139</v>
      </c>
    </row>
    <row r="214" spans="1:7" s="24" customFormat="1" ht="15.75" customHeight="1">
      <c r="A214" s="70" t="s">
        <v>52</v>
      </c>
      <c r="B214" s="55"/>
      <c r="C214" s="114">
        <v>31125327.08</v>
      </c>
      <c r="D214" s="50">
        <v>19246510.08</v>
      </c>
      <c r="E214" s="50">
        <v>18195450.72</v>
      </c>
      <c r="F214" s="47">
        <f t="shared" si="6"/>
        <v>61.83552715938239</v>
      </c>
      <c r="G214" s="47">
        <f t="shared" si="7"/>
        <v>105.77649532388169</v>
      </c>
    </row>
    <row r="215" spans="1:7" s="24" customFormat="1" ht="15" hidden="1">
      <c r="A215" s="70" t="s">
        <v>27</v>
      </c>
      <c r="B215" s="55"/>
      <c r="C215" s="118">
        <v>0</v>
      </c>
      <c r="D215" s="50">
        <v>0</v>
      </c>
      <c r="E215" s="50"/>
      <c r="F215" s="47" t="e">
        <f t="shared" si="6"/>
        <v>#DIV/0!</v>
      </c>
      <c r="G215" s="47" t="e">
        <f t="shared" si="7"/>
        <v>#DIV/0!</v>
      </c>
    </row>
    <row r="216" spans="1:7" s="25" customFormat="1" ht="12.75" customHeight="1">
      <c r="A216" s="52" t="s">
        <v>39</v>
      </c>
      <c r="B216" s="53"/>
      <c r="C216" s="115">
        <f>C217+C218+C219+C220</f>
        <v>23342400.25</v>
      </c>
      <c r="D216" s="47">
        <f>D217+D218+D219+D220</f>
        <v>17642285.54</v>
      </c>
      <c r="E216" s="47">
        <f>E217+E218+E219+E220</f>
        <v>7921855.67</v>
      </c>
      <c r="F216" s="47">
        <f t="shared" si="6"/>
        <v>75.58042596754804</v>
      </c>
      <c r="G216" s="47">
        <f t="shared" si="7"/>
        <v>222.70395062625522</v>
      </c>
    </row>
    <row r="217" spans="1:7" s="24" customFormat="1" ht="15" customHeight="1">
      <c r="A217" s="70" t="s">
        <v>40</v>
      </c>
      <c r="B217" s="55"/>
      <c r="C217" s="116">
        <v>120000</v>
      </c>
      <c r="D217" s="117">
        <v>114625.88</v>
      </c>
      <c r="E217" s="50">
        <v>77695.04</v>
      </c>
      <c r="F217" s="47">
        <f t="shared" si="6"/>
        <v>95.52156666666667</v>
      </c>
      <c r="G217" s="47">
        <f t="shared" si="7"/>
        <v>147.53307289628785</v>
      </c>
    </row>
    <row r="218" spans="1:7" s="24" customFormat="1" ht="16.5" customHeight="1">
      <c r="A218" s="70" t="s">
        <v>41</v>
      </c>
      <c r="B218" s="55"/>
      <c r="C218" s="116">
        <v>14154172.7</v>
      </c>
      <c r="D218" s="117">
        <v>11010560.69</v>
      </c>
      <c r="E218" s="50">
        <v>6600653.23</v>
      </c>
      <c r="F218" s="47">
        <f t="shared" si="6"/>
        <v>77.79021016184153</v>
      </c>
      <c r="G218" s="47">
        <f t="shared" si="7"/>
        <v>166.8101672112837</v>
      </c>
    </row>
    <row r="219" spans="1:7" s="24" customFormat="1" ht="15" customHeight="1">
      <c r="A219" s="70" t="s">
        <v>42</v>
      </c>
      <c r="B219" s="55"/>
      <c r="C219" s="116">
        <v>8817727.55</v>
      </c>
      <c r="D219" s="117">
        <v>6407898.97</v>
      </c>
      <c r="E219" s="50">
        <v>1157612.4</v>
      </c>
      <c r="F219" s="47">
        <f t="shared" si="6"/>
        <v>72.6706391603129</v>
      </c>
      <c r="G219" s="47">
        <f t="shared" si="7"/>
        <v>553.544430761108</v>
      </c>
    </row>
    <row r="220" spans="1:7" s="24" customFormat="1" ht="15" customHeight="1">
      <c r="A220" s="70" t="s">
        <v>80</v>
      </c>
      <c r="B220" s="55"/>
      <c r="C220" s="116">
        <v>250500</v>
      </c>
      <c r="D220" s="117">
        <v>109200</v>
      </c>
      <c r="E220" s="50">
        <v>85895</v>
      </c>
      <c r="F220" s="47">
        <f t="shared" si="6"/>
        <v>43.59281437125748</v>
      </c>
      <c r="G220" s="47">
        <f t="shared" si="7"/>
        <v>127.13196344373945</v>
      </c>
    </row>
    <row r="221" spans="1:7" s="25" customFormat="1" ht="14.25">
      <c r="A221" s="52" t="s">
        <v>43</v>
      </c>
      <c r="B221" s="53"/>
      <c r="C221" s="110">
        <v>9235044.04</v>
      </c>
      <c r="D221" s="111">
        <v>2870230.04</v>
      </c>
      <c r="E221" s="47">
        <v>2599009.67</v>
      </c>
      <c r="F221" s="47">
        <f t="shared" si="6"/>
        <v>31.07976559254178</v>
      </c>
      <c r="G221" s="47">
        <f t="shared" si="7"/>
        <v>110.43552754461278</v>
      </c>
    </row>
    <row r="222" spans="1:7" s="1" customFormat="1" ht="15" hidden="1">
      <c r="A222" s="119" t="s">
        <v>118</v>
      </c>
      <c r="B222" s="120"/>
      <c r="C222" s="50">
        <v>0</v>
      </c>
      <c r="D222" s="50">
        <v>0</v>
      </c>
      <c r="E222" s="50"/>
      <c r="F222" s="47" t="e">
        <f t="shared" si="6"/>
        <v>#DIV/0!</v>
      </c>
      <c r="G222" s="121" t="e">
        <f>D222/E222*100</f>
        <v>#DIV/0!</v>
      </c>
    </row>
    <row r="223" spans="1:7" s="36" customFormat="1" ht="17.25" customHeight="1">
      <c r="A223" s="42" t="s">
        <v>109</v>
      </c>
      <c r="B223" s="43"/>
      <c r="C223" s="44">
        <f>C222+C221+C216+C213+C210+C209+C204+C198+C197+C196+C192</f>
        <v>675459723.38</v>
      </c>
      <c r="D223" s="44">
        <f>D222+D221+D216+D213+D210+D209+D204+D198+D197+D196+D192</f>
        <v>422864127.48</v>
      </c>
      <c r="E223" s="44">
        <f>E192+E196+E197+E198+E204+E210+E213+E216+E221+E209</f>
        <v>301494413.45000005</v>
      </c>
      <c r="F223" s="44">
        <f t="shared" si="6"/>
        <v>62.60389966169829</v>
      </c>
      <c r="G223" s="44">
        <f>D223/E223*100</f>
        <v>140.25604078071183</v>
      </c>
    </row>
    <row r="224" spans="1:7" ht="15">
      <c r="A224" s="119" t="s">
        <v>44</v>
      </c>
      <c r="B224" s="120"/>
      <c r="C224" s="62">
        <f>C190-C223</f>
        <v>-35193631.30000007</v>
      </c>
      <c r="D224" s="62">
        <f>D190-D223</f>
        <v>-36168586.77000004</v>
      </c>
      <c r="E224" s="62">
        <f>E190-E223</f>
        <v>1751440.480000019</v>
      </c>
      <c r="F224" s="50"/>
      <c r="G224" s="50"/>
    </row>
    <row r="225" spans="1:7" ht="12.75">
      <c r="A225" s="15"/>
      <c r="B225" s="28"/>
      <c r="C225" s="16"/>
      <c r="D225" s="21"/>
      <c r="E225" s="33"/>
      <c r="F225" s="17"/>
      <c r="G225" s="17"/>
    </row>
    <row r="226" spans="1:7" ht="22.5" customHeight="1">
      <c r="A226" s="130" t="s">
        <v>92</v>
      </c>
      <c r="B226" s="130"/>
      <c r="C226" s="130"/>
      <c r="D226" s="130"/>
      <c r="E226" s="130"/>
      <c r="F226" s="130"/>
      <c r="G226" s="130"/>
    </row>
    <row r="227" spans="4:6" ht="12.75">
      <c r="D227" s="22"/>
      <c r="E227" s="129"/>
      <c r="F227" s="129"/>
    </row>
  </sheetData>
  <sheetProtection/>
  <mergeCells count="4">
    <mergeCell ref="A1:G1"/>
    <mergeCell ref="F2:G2"/>
    <mergeCell ref="E227:F227"/>
    <mergeCell ref="A226:G226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2019-07-02T07:28:18Z</cp:lastPrinted>
  <dcterms:created xsi:type="dcterms:W3CDTF">2006-03-13T07:15:44Z</dcterms:created>
  <dcterms:modified xsi:type="dcterms:W3CDTF">2019-09-09T10:13:20Z</dcterms:modified>
  <cp:category/>
  <cp:version/>
  <cp:contentType/>
  <cp:contentStatus/>
</cp:coreProperties>
</file>