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4.2019" sheetId="1" r:id="rId1"/>
  </sheets>
  <definedNames>
    <definedName name="_xlnm.Print_Titles" localSheetId="0">'01.04.2019'!$3:$3</definedName>
    <definedName name="_xlnm.Print_Area" localSheetId="0">'01.04.2019'!$A$1:$G$236</definedName>
  </definedNames>
  <calcPr fullCalcOnLoad="1"/>
</workbook>
</file>

<file path=xl/sharedStrings.xml><?xml version="1.0" encoding="utf-8"?>
<sst xmlns="http://schemas.openxmlformats.org/spreadsheetml/2006/main" count="279" uniqueCount="272">
  <si>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</si>
  <si>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</si>
  <si>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</si>
  <si>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</si>
  <si>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</si>
  <si>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</si>
  <si>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</si>
  <si>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</si>
  <si>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</si>
  <si>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</si>
  <si>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</si>
  <si>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</si>
  <si>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</si>
  <si>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</si>
  <si>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</si>
  <si>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</si>
  <si>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</si>
  <si>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</si>
  <si>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</si>
  <si>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</si>
  <si>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</si>
  <si>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</si>
  <si>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</si>
  <si>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</si>
  <si>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</si>
  <si>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</si>
  <si>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</si>
  <si>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</si>
  <si>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</si>
  <si>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</si>
  <si>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</si>
  <si>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</si>
  <si>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</si>
  <si>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</si>
  <si>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</si>
  <si>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</si>
  <si>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</si>
  <si>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</si>
  <si>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</si>
  <si>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</si>
  <si>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</si>
  <si>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</si>
  <si>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</si>
  <si>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</si>
  <si>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</si>
  <si>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</si>
  <si>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</si>
  <si>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</si>
  <si>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</si>
  <si>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</si>
  <si>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</si>
  <si>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</si>
  <si>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</si>
  <si>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</si>
  <si>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</si>
  <si>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</si>
  <si>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</si>
  <si>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</si>
  <si>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</si>
  <si>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</si>
  <si>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</si>
  <si>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</si>
  <si>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</si>
  <si>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</si>
  <si>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</si>
  <si>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</si>
  <si>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</si>
  <si>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</si>
  <si>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</si>
  <si>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</si>
  <si>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</si>
  <si>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</si>
  <si>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 xml:space="preserve"> - дооснощение новых ДОУ</t>
  </si>
  <si>
    <t xml:space="preserve"> - кап.ремонт модернизации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</si>
  <si>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</si>
  <si>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</si>
  <si>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</si>
  <si>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</si>
  <si>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- кап.ремонт общеобраз.учр.в рамках комплекса мер по модернизации сист.общ.образования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</si>
  <si>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</si>
  <si>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</si>
  <si>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</si>
  <si>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</si>
  <si>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- на поощрение лучших учителей</t>
  </si>
  <si>
    <t xml:space="preserve"> - на выплату ежегодных грантов 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</si>
  <si>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</si>
  <si>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</si>
  <si>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</si>
  <si>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</si>
  <si>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</si>
  <si>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</si>
  <si>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</si>
  <si>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</si>
  <si>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</si>
  <si>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</si>
  <si>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</si>
  <si>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</si>
  <si>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</si>
  <si>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 xml:space="preserve"> - на уплату налога на имущество организаций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</si>
  <si>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</si>
  <si>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- доступная среда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</si>
  <si>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</si>
  <si>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дооснащение оборудованием мун-х культурно-досуговых учреждений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</si>
  <si>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</si>
  <si>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</si>
  <si>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</si>
  <si>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</si>
  <si>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</si>
  <si>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</si>
  <si>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</si>
  <si>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</si>
  <si>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</si>
  <si>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</si>
  <si>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- на укрепление материально-технической базы муниципальных образовательных учреждений</t>
  </si>
  <si>
    <t xml:space="preserve">  - Другие вопросы в области жилищно-коммунального хозяйства</t>
  </si>
  <si>
    <t xml:space="preserve"> - иные межбюджетные трансферты на созд.в общеобраз.орг., располож. в сельс. местности условий для занятий физк. и спортом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</si>
  <si>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</si>
  <si>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</si>
  <si>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- на укрепление материально-технической базы учреждений в сфере культ.досуг. обслуживания населения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</si>
  <si>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</si>
  <si>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</si>
  <si>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</si>
  <si>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</si>
  <si>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</si>
  <si>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</si>
  <si>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</si>
  <si>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</si>
  <si>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</si>
  <si>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</si>
  <si>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</si>
  <si>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</si>
  <si>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</si>
  <si>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</si>
  <si>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</si>
  <si>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</si>
  <si>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</si>
  <si>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</si>
  <si>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</si>
  <si>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</si>
  <si>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</si>
  <si>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</si>
  <si>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</si>
  <si>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</si>
  <si>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</si>
  <si>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</si>
  <si>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</si>
  <si>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</si>
  <si>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</si>
  <si>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</si>
  <si>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</si>
  <si>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</si>
  <si>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</si>
  <si>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</si>
  <si>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</si>
  <si>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</si>
  <si>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</si>
  <si>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</si>
  <si>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</si>
  <si>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</si>
  <si>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</si>
  <si>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</si>
  <si>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</si>
  <si>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</si>
  <si>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</si>
  <si>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 xml:space="preserve"> - экономическое сорев.в с/х м/у мун.районами ЧР</t>
  </si>
  <si>
    <t xml:space="preserve"> - на обеспечение исполнения расходных обязательств мун. районов при недостатке собственных 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</si>
  <si>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</si>
  <si>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</si>
  <si>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</si>
  <si>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</si>
  <si>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</si>
  <si>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</si>
  <si>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</si>
  <si>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</si>
  <si>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</si>
  <si>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</si>
  <si>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</si>
  <si>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</si>
  <si>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</si>
  <si>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</si>
  <si>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</si>
  <si>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</si>
  <si>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</si>
  <si>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</si>
  <si>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</si>
  <si>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</si>
  <si>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</si>
  <si>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</si>
  <si>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</si>
  <si>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</si>
  <si>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</si>
  <si>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</si>
  <si>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</si>
  <si>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</si>
  <si>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</si>
  <si>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</si>
  <si>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</si>
  <si>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</si>
  <si>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</si>
  <si>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</si>
  <si>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</si>
  <si>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</si>
  <si>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</si>
  <si>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</si>
  <si>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</si>
  <si>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</si>
  <si>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</si>
  <si>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</si>
  <si>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</si>
  <si>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</si>
  <si>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</si>
  <si>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</si>
  <si>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</si>
  <si>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</si>
  <si>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</si>
  <si>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</si>
  <si>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</si>
  <si>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</si>
  <si>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</si>
  <si>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</si>
  <si>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</si>
  <si>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</si>
  <si>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</si>
  <si>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</si>
  <si>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</si>
  <si>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</si>
  <si>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</si>
  <si>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</si>
  <si>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</si>
  <si>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</si>
  <si>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</si>
  <si>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</si>
  <si>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</si>
  <si>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</si>
  <si>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</si>
  <si>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</si>
  <si>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</si>
  <si>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</si>
  <si>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</si>
  <si>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</si>
  <si>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</si>
  <si>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</si>
  <si>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</si>
  <si>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</si>
  <si>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</si>
  <si>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- обеспечение жильем молодых семей ФЦП "Жилище"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</si>
  <si>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</si>
  <si>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</si>
  <si>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</si>
  <si>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- укрепление МТБ ДШИ</t>
  </si>
  <si>
    <t>- приобретение оборудования для муниципальных образовательных организаций в целях укрепления материально-технической базы, обесп.безопас и антитер.защищ</t>
  </si>
  <si>
    <t xml:space="preserve"> 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</si>
  <si>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>% исп. 2019 г. к 2018 г.</t>
  </si>
  <si>
    <t>План на 2019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</si>
  <si>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</si>
  <si>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</si>
  <si>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</si>
  <si>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</si>
  <si>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</si>
  <si>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</si>
  <si>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Возврат остатков прошлого года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</si>
  <si>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</si>
  <si>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</si>
  <si>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</si>
  <si>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</si>
  <si>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</si>
  <si>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</si>
  <si>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</si>
  <si>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</si>
  <si>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ИСПОЛНЕНИЕ   КОНСОЛИДИРОВАННОГО БЮДЖЕТА  НА 01 апреля 2019 г.</t>
  </si>
  <si>
    <t>Исполнено на 01.04.2019г.</t>
  </si>
  <si>
    <t>Исполнено на 01.04.2018г.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</si>
</sst>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6" fillId="0" borderId="0">
      <alignment/>
      <protection/>
    </xf>
    <xf numFmtId="0" fontId="57" fillId="0" borderId="0">
      <alignment vertical="center"/>
      <protection/>
    </xf>
    <xf numFmtId="0" fontId="56" fillId="0" borderId="0">
      <alignment/>
      <protection/>
    </xf>
    <xf numFmtId="0" fontId="5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6" fillId="20" borderId="0">
      <alignment/>
      <protection/>
    </xf>
    <xf numFmtId="0" fontId="58" fillId="20" borderId="0">
      <alignment vertical="center"/>
      <protection/>
    </xf>
    <xf numFmtId="0" fontId="56" fillId="0" borderId="0">
      <alignment wrapText="1"/>
      <protection/>
    </xf>
    <xf numFmtId="0" fontId="59" fillId="0" borderId="0">
      <alignment horizontal="center" vertical="center"/>
      <protection/>
    </xf>
    <xf numFmtId="0" fontId="56" fillId="0" borderId="0">
      <alignment/>
      <protection/>
    </xf>
    <xf numFmtId="0" fontId="60" fillId="0" borderId="0">
      <alignment horizontal="center" vertical="center" wrapText="1"/>
      <protection/>
    </xf>
    <xf numFmtId="0" fontId="61" fillId="0" borderId="0">
      <alignment horizontal="center" wrapText="1"/>
      <protection/>
    </xf>
    <xf numFmtId="0" fontId="58" fillId="0" borderId="0">
      <alignment vertical="center"/>
      <protection/>
    </xf>
    <xf numFmtId="0" fontId="61" fillId="0" borderId="0">
      <alignment horizontal="center"/>
      <protection/>
    </xf>
    <xf numFmtId="0" fontId="58" fillId="0" borderId="0">
      <alignment horizontal="center" vertical="center"/>
      <protection/>
    </xf>
    <xf numFmtId="0" fontId="56" fillId="0" borderId="0">
      <alignment horizontal="right"/>
      <protection/>
    </xf>
    <xf numFmtId="0" fontId="58" fillId="0" borderId="0">
      <alignment horizontal="center" vertical="center"/>
      <protection/>
    </xf>
    <xf numFmtId="0" fontId="56" fillId="20" borderId="1">
      <alignment/>
      <protection/>
    </xf>
    <xf numFmtId="0" fontId="58" fillId="0" borderId="0">
      <alignment vertical="center" wrapText="1"/>
      <protection/>
    </xf>
    <xf numFmtId="0" fontId="56" fillId="0" borderId="2">
      <alignment horizontal="center" vertical="center" wrapText="1"/>
      <protection/>
    </xf>
    <xf numFmtId="0" fontId="62" fillId="0" borderId="0">
      <alignment vertical="center"/>
      <protection/>
    </xf>
    <xf numFmtId="0" fontId="56" fillId="20" borderId="3">
      <alignment/>
      <protection/>
    </xf>
    <xf numFmtId="0" fontId="63" fillId="0" borderId="0">
      <alignment vertical="center" wrapText="1"/>
      <protection/>
    </xf>
    <xf numFmtId="49" fontId="56" fillId="0" borderId="2">
      <alignment horizontal="left" vertical="top" wrapText="1" indent="2"/>
      <protection/>
    </xf>
    <xf numFmtId="0" fontId="62" fillId="0" borderId="1">
      <alignment vertical="center"/>
      <protection/>
    </xf>
    <xf numFmtId="49" fontId="56" fillId="0" borderId="2">
      <alignment horizontal="center" vertical="top" shrinkToFit="1"/>
      <protection/>
    </xf>
    <xf numFmtId="0" fontId="62" fillId="0" borderId="2">
      <alignment horizontal="center" vertical="center" wrapText="1"/>
      <protection/>
    </xf>
    <xf numFmtId="4" fontId="56" fillId="0" borderId="2">
      <alignment horizontal="right" vertical="top" shrinkToFit="1"/>
      <protection/>
    </xf>
    <xf numFmtId="0" fontId="62" fillId="0" borderId="2">
      <alignment horizontal="center" vertical="center" wrapText="1"/>
      <protection/>
    </xf>
    <xf numFmtId="10" fontId="56" fillId="0" borderId="2">
      <alignment horizontal="right" vertical="top" shrinkToFit="1"/>
      <protection/>
    </xf>
    <xf numFmtId="0" fontId="58" fillId="20" borderId="3">
      <alignment vertical="center"/>
      <protection/>
    </xf>
    <xf numFmtId="0" fontId="56" fillId="20" borderId="3">
      <alignment shrinkToFit="1"/>
      <protection/>
    </xf>
    <xf numFmtId="49" fontId="64" fillId="0" borderId="4">
      <alignment vertical="center" wrapText="1"/>
      <protection/>
    </xf>
    <xf numFmtId="0" fontId="65" fillId="0" borderId="2">
      <alignment horizontal="left"/>
      <protection/>
    </xf>
    <xf numFmtId="0" fontId="58" fillId="20" borderId="5">
      <alignment vertical="center"/>
      <protection/>
    </xf>
    <xf numFmtId="4" fontId="65" fillId="21" borderId="2">
      <alignment horizontal="right" vertical="top" shrinkToFit="1"/>
      <protection/>
    </xf>
    <xf numFmtId="49" fontId="66" fillId="0" borderId="6">
      <alignment horizontal="left" vertical="center" wrapText="1" indent="1"/>
      <protection/>
    </xf>
    <xf numFmtId="10" fontId="65" fillId="21" borderId="2">
      <alignment horizontal="right" vertical="top" shrinkToFit="1"/>
      <protection/>
    </xf>
    <xf numFmtId="0" fontId="58" fillId="20" borderId="7">
      <alignment vertical="center"/>
      <protection/>
    </xf>
    <xf numFmtId="0" fontId="56" fillId="20" borderId="5">
      <alignment/>
      <protection/>
    </xf>
    <xf numFmtId="0" fontId="64" fillId="0" borderId="0">
      <alignment horizontal="left" vertical="center" wrapText="1"/>
      <protection/>
    </xf>
    <xf numFmtId="0" fontId="56" fillId="0" borderId="0">
      <alignment horizontal="left" wrapText="1"/>
      <protection/>
    </xf>
    <xf numFmtId="0" fontId="59" fillId="0" borderId="0">
      <alignment vertical="center"/>
      <protection/>
    </xf>
    <xf numFmtId="0" fontId="65" fillId="0" borderId="2">
      <alignment vertical="top" wrapText="1"/>
      <protection/>
    </xf>
    <xf numFmtId="0" fontId="58" fillId="0" borderId="1">
      <alignment horizontal="left" vertical="center" wrapText="1"/>
      <protection/>
    </xf>
    <xf numFmtId="4" fontId="65" fillId="22" borderId="2">
      <alignment horizontal="right" vertical="top" shrinkToFit="1"/>
      <protection/>
    </xf>
    <xf numFmtId="0" fontId="58" fillId="0" borderId="3">
      <alignment horizontal="left" vertical="center" wrapText="1"/>
      <protection/>
    </xf>
    <xf numFmtId="10" fontId="65" fillId="22" borderId="2">
      <alignment horizontal="right" vertical="top" shrinkToFit="1"/>
      <protection/>
    </xf>
    <xf numFmtId="0" fontId="58" fillId="0" borderId="5">
      <alignment vertical="center" wrapText="1"/>
      <protection/>
    </xf>
    <xf numFmtId="0" fontId="56" fillId="20" borderId="3">
      <alignment horizontal="center"/>
      <protection/>
    </xf>
    <xf numFmtId="0" fontId="62" fillId="0" borderId="8">
      <alignment horizontal="center" vertical="center" wrapText="1"/>
      <protection/>
    </xf>
    <xf numFmtId="0" fontId="56" fillId="20" borderId="3">
      <alignment horizontal="left"/>
      <protection/>
    </xf>
    <xf numFmtId="0" fontId="58" fillId="20" borderId="9">
      <alignment vertical="center"/>
      <protection/>
    </xf>
    <xf numFmtId="0" fontId="56" fillId="20" borderId="5">
      <alignment horizontal="center"/>
      <protection/>
    </xf>
    <xf numFmtId="49" fontId="64" fillId="0" borderId="10">
      <alignment horizontal="center" vertical="center" shrinkToFit="1"/>
      <protection/>
    </xf>
    <xf numFmtId="0" fontId="56" fillId="20" borderId="5">
      <alignment horizontal="left"/>
      <protection/>
    </xf>
    <xf numFmtId="49" fontId="66" fillId="0" borderId="10">
      <alignment horizontal="center" vertical="center" shrinkToFit="1"/>
      <protection/>
    </xf>
    <xf numFmtId="0" fontId="58" fillId="20" borderId="11">
      <alignment vertical="center"/>
      <protection/>
    </xf>
    <xf numFmtId="0" fontId="58" fillId="0" borderId="12">
      <alignment vertical="center"/>
      <protection/>
    </xf>
    <xf numFmtId="0" fontId="58" fillId="20" borderId="0">
      <alignment vertical="center" shrinkToFit="1"/>
      <protection/>
    </xf>
    <xf numFmtId="0" fontId="62" fillId="0" borderId="0">
      <alignment vertical="center" wrapText="1"/>
      <protection/>
    </xf>
    <xf numFmtId="1" fontId="64" fillId="0" borderId="2">
      <alignment horizontal="center" vertical="center" shrinkToFit="1"/>
      <protection/>
    </xf>
    <xf numFmtId="1" fontId="66" fillId="0" borderId="2">
      <alignment horizontal="center" vertical="center" shrinkToFit="1"/>
      <protection/>
    </xf>
    <xf numFmtId="49" fontId="62" fillId="0" borderId="0">
      <alignment vertical="center" wrapText="1"/>
      <protection/>
    </xf>
    <xf numFmtId="49" fontId="58" fillId="0" borderId="5">
      <alignment vertical="center" wrapText="1"/>
      <protection/>
    </xf>
    <xf numFmtId="49" fontId="58" fillId="0" borderId="0">
      <alignment vertical="center" wrapText="1"/>
      <protection/>
    </xf>
    <xf numFmtId="49" fontId="62" fillId="0" borderId="2">
      <alignment horizontal="center" vertical="center" wrapText="1"/>
      <protection/>
    </xf>
    <xf numFmtId="49" fontId="62" fillId="0" borderId="2">
      <alignment horizontal="center" vertical="center" wrapText="1"/>
      <protection/>
    </xf>
    <xf numFmtId="4" fontId="64" fillId="0" borderId="2">
      <alignment horizontal="right" vertical="center" shrinkToFit="1"/>
      <protection/>
    </xf>
    <xf numFmtId="4" fontId="66" fillId="0" borderId="2">
      <alignment horizontal="right" vertical="center" shrinkToFit="1"/>
      <protection/>
    </xf>
    <xf numFmtId="4" fontId="66" fillId="0" borderId="2">
      <alignment horizontal="right" vertical="center" shrinkToFit="1"/>
      <protection/>
    </xf>
    <xf numFmtId="0" fontId="58" fillId="0" borderId="5">
      <alignment vertical="center"/>
      <protection/>
    </xf>
    <xf numFmtId="0" fontId="62" fillId="0" borderId="0">
      <alignment horizontal="right" vertical="center"/>
      <protection/>
    </xf>
    <xf numFmtId="0" fontId="64" fillId="0" borderId="0">
      <alignment horizontal="left" vertical="center" wrapText="1"/>
      <protection/>
    </xf>
    <xf numFmtId="0" fontId="67" fillId="0" borderId="0">
      <alignment vertical="center"/>
      <protection/>
    </xf>
    <xf numFmtId="0" fontId="67" fillId="0" borderId="1">
      <alignment vertical="center"/>
      <protection/>
    </xf>
    <xf numFmtId="0" fontId="67" fillId="0" borderId="5">
      <alignment vertical="center"/>
      <protection/>
    </xf>
    <xf numFmtId="0" fontId="62" fillId="0" borderId="2">
      <alignment horizontal="center" vertical="center" wrapText="1"/>
      <protection/>
    </xf>
    <xf numFmtId="0" fontId="68" fillId="0" borderId="0">
      <alignment horizontal="center" vertical="center" wrapText="1"/>
      <protection/>
    </xf>
    <xf numFmtId="0" fontId="62" fillId="0" borderId="13">
      <alignment vertical="center"/>
      <protection/>
    </xf>
    <xf numFmtId="0" fontId="62" fillId="0" borderId="14">
      <alignment horizontal="right" vertical="center"/>
      <protection/>
    </xf>
    <xf numFmtId="0" fontId="64" fillId="0" borderId="14">
      <alignment horizontal="right" vertical="center"/>
      <protection/>
    </xf>
    <xf numFmtId="0" fontId="64" fillId="0" borderId="8">
      <alignment horizontal="center" vertical="center"/>
      <protection/>
    </xf>
    <xf numFmtId="49" fontId="62" fillId="0" borderId="15">
      <alignment horizontal="center" vertical="center"/>
      <protection/>
    </xf>
    <xf numFmtId="0" fontId="62" fillId="0" borderId="16">
      <alignment horizontal="center" vertical="center" shrinkToFit="1"/>
      <protection/>
    </xf>
    <xf numFmtId="1" fontId="64" fillId="0" borderId="16">
      <alignment horizontal="center" vertical="center" shrinkToFit="1"/>
      <protection/>
    </xf>
    <xf numFmtId="0" fontId="64" fillId="0" borderId="16">
      <alignment vertical="center"/>
      <protection/>
    </xf>
    <xf numFmtId="49" fontId="64" fillId="0" borderId="16">
      <alignment horizontal="center" vertical="center"/>
      <protection/>
    </xf>
    <xf numFmtId="49" fontId="64" fillId="0" borderId="17">
      <alignment horizontal="center" vertical="center"/>
      <protection/>
    </xf>
    <xf numFmtId="0" fontId="67" fillId="0" borderId="12">
      <alignment vertical="center"/>
      <protection/>
    </xf>
    <xf numFmtId="4" fontId="64" fillId="0" borderId="4">
      <alignment horizontal="right" vertical="center" shrinkToFit="1"/>
      <protection/>
    </xf>
    <xf numFmtId="4" fontId="66" fillId="0" borderId="4">
      <alignment horizontal="right" vertical="center" shrinkToFit="1"/>
      <protection/>
    </xf>
    <xf numFmtId="0" fontId="62" fillId="0" borderId="10">
      <alignment horizontal="center" vertical="center" wrapText="1"/>
      <protection/>
    </xf>
    <xf numFmtId="0" fontId="62" fillId="0" borderId="2">
      <alignment horizontal="center" vertical="center" wrapText="1"/>
      <protection/>
    </xf>
    <xf numFmtId="0" fontId="63" fillId="0" borderId="0">
      <alignment horizontal="left" vertical="center" wrapText="1"/>
      <protection/>
    </xf>
    <xf numFmtId="0" fontId="62" fillId="0" borderId="10">
      <alignment horizontal="center" vertical="center" wrapText="1"/>
      <protection/>
    </xf>
    <xf numFmtId="49" fontId="58" fillId="20" borderId="5">
      <alignment vertical="center"/>
      <protection/>
    </xf>
    <xf numFmtId="1" fontId="64" fillId="0" borderId="10">
      <alignment horizontal="center" vertical="center" shrinkToFit="1"/>
      <protection/>
    </xf>
    <xf numFmtId="0" fontId="66" fillId="0" borderId="10">
      <alignment horizontal="center" vertical="center" shrinkToFit="1"/>
      <protection/>
    </xf>
    <xf numFmtId="0" fontId="62" fillId="0" borderId="2">
      <alignment horizontal="center" vertical="center" wrapText="1"/>
      <protection/>
    </xf>
    <xf numFmtId="0" fontId="60" fillId="0" borderId="0">
      <alignment vertical="center" wrapText="1"/>
      <protection/>
    </xf>
    <xf numFmtId="49" fontId="62" fillId="0" borderId="2">
      <alignment horizontal="center" vertical="center" wrapText="1"/>
      <protection/>
    </xf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9" fillId="29" borderId="18" applyNumberFormat="0" applyAlignment="0" applyProtection="0"/>
    <xf numFmtId="0" fontId="70" fillId="30" borderId="19" applyNumberFormat="0" applyAlignment="0" applyProtection="0"/>
    <xf numFmtId="0" fontId="71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4" fillId="0" borderId="22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3" applyNumberFormat="0" applyFill="0" applyAlignment="0" applyProtection="0"/>
    <xf numFmtId="0" fontId="76" fillId="31" borderId="24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9" fillId="3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1" fillId="0" borderId="26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5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3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>
      <alignment horizontal="right" wrapText="1"/>
    </xf>
    <xf numFmtId="4" fontId="58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10" fillId="36" borderId="0" xfId="0" applyNumberFormat="1" applyFont="1" applyFill="1" applyAlignment="1">
      <alignment horizontal="center" vertical="center"/>
    </xf>
    <xf numFmtId="49" fontId="13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7" fontId="11" fillId="0" borderId="0" xfId="0" applyNumberFormat="1" applyFont="1" applyFill="1" applyAlignment="1">
      <alignment horizontal="center"/>
    </xf>
    <xf numFmtId="167" fontId="14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center" vertical="center"/>
    </xf>
    <xf numFmtId="49" fontId="16" fillId="36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/>
    </xf>
    <xf numFmtId="49" fontId="17" fillId="37" borderId="28" xfId="0" applyNumberFormat="1" applyFont="1" applyFill="1" applyBorder="1" applyAlignment="1">
      <alignment horizontal="center" vertical="center"/>
    </xf>
    <xf numFmtId="167" fontId="17" fillId="37" borderId="28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center" vertical="center"/>
    </xf>
    <xf numFmtId="167" fontId="17" fillId="0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left"/>
    </xf>
    <xf numFmtId="49" fontId="16" fillId="0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right" vertical="center"/>
    </xf>
    <xf numFmtId="4" fontId="16" fillId="0" borderId="2" xfId="104" applyNumberFormat="1" applyFont="1" applyFill="1" applyAlignment="1" applyProtection="1">
      <alignment horizontal="right" vertical="center"/>
      <protection/>
    </xf>
    <xf numFmtId="0" fontId="17" fillId="0" borderId="28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" fontId="16" fillId="0" borderId="29" xfId="107" applyNumberFormat="1" applyFont="1" applyFill="1" applyBorder="1" applyAlignment="1" applyProtection="1">
      <alignment horizontal="right" vertical="center" shrinkToFit="1"/>
      <protection/>
    </xf>
    <xf numFmtId="4" fontId="16" fillId="0" borderId="2" xfId="107" applyNumberFormat="1" applyFont="1" applyFill="1" applyAlignment="1" applyProtection="1">
      <alignment horizontal="right" vertical="center" shrinkToFit="1"/>
      <protection/>
    </xf>
    <xf numFmtId="4" fontId="16" fillId="0" borderId="30" xfId="107" applyNumberFormat="1" applyFont="1" applyFill="1" applyBorder="1" applyAlignment="1" applyProtection="1">
      <alignment horizontal="right" vertical="center" shrinkToFit="1"/>
      <protection/>
    </xf>
    <xf numFmtId="4" fontId="16" fillId="0" borderId="31" xfId="107" applyNumberFormat="1" applyFont="1" applyFill="1" applyBorder="1" applyAlignment="1" applyProtection="1">
      <alignment horizontal="right" vertical="center" shrinkToFit="1"/>
      <protection/>
    </xf>
    <xf numFmtId="4" fontId="16" fillId="0" borderId="32" xfId="107" applyNumberFormat="1" applyFont="1" applyFill="1" applyBorder="1" applyAlignment="1" applyProtection="1">
      <alignment horizontal="right" vertical="center" shrinkToFit="1"/>
      <protection/>
    </xf>
    <xf numFmtId="4" fontId="16" fillId="0" borderId="28" xfId="107" applyNumberFormat="1" applyFont="1" applyFill="1" applyBorder="1" applyAlignment="1" applyProtection="1">
      <alignment horizontal="right" vertical="center" shrinkToFit="1"/>
      <protection/>
    </xf>
    <xf numFmtId="167" fontId="16" fillId="0" borderId="28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>
      <alignment horizontal="left" wrapText="1"/>
    </xf>
    <xf numFmtId="167" fontId="17" fillId="0" borderId="28" xfId="0" applyNumberFormat="1" applyFont="1" applyFill="1" applyBorder="1" applyAlignment="1">
      <alignment horizontal="right"/>
    </xf>
    <xf numFmtId="0" fontId="16" fillId="0" borderId="28" xfId="163" applyFont="1" applyFill="1" applyBorder="1" applyAlignment="1">
      <alignment horizontal="left" vertical="top" wrapText="1"/>
      <protection/>
    </xf>
    <xf numFmtId="49" fontId="16" fillId="0" borderId="28" xfId="163" applyNumberFormat="1" applyFont="1" applyFill="1" applyBorder="1" applyAlignment="1">
      <alignment horizontal="center" vertical="center" wrapText="1"/>
      <protection/>
    </xf>
    <xf numFmtId="4" fontId="16" fillId="0" borderId="28" xfId="0" applyNumberFormat="1" applyFont="1" applyFill="1" applyBorder="1" applyAlignment="1">
      <alignment horizontal="right" vertical="center"/>
    </xf>
    <xf numFmtId="167" fontId="17" fillId="0" borderId="28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16" fillId="0" borderId="33" xfId="0" applyNumberFormat="1" applyFont="1" applyFill="1" applyBorder="1" applyAlignment="1">
      <alignment horizontal="right" vertical="center" wrapText="1"/>
    </xf>
    <xf numFmtId="2" fontId="16" fillId="0" borderId="28" xfId="73" applyNumberFormat="1" applyFont="1" applyFill="1" applyBorder="1" applyAlignment="1" applyProtection="1">
      <alignment vertical="center" wrapText="1"/>
      <protection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 wrapText="1"/>
    </xf>
    <xf numFmtId="49" fontId="16" fillId="0" borderId="28" xfId="73" applyNumberFormat="1" applyFont="1" applyFill="1" applyBorder="1" applyAlignment="1" applyProtection="1">
      <alignment horizontal="center" vertical="center" wrapText="1"/>
      <protection/>
    </xf>
    <xf numFmtId="4" fontId="16" fillId="0" borderId="0" xfId="107" applyNumberFormat="1" applyFont="1" applyFill="1" applyBorder="1" applyAlignment="1" applyProtection="1">
      <alignment horizontal="right" vertical="center" shrinkToFit="1"/>
      <protection/>
    </xf>
    <xf numFmtId="0" fontId="17" fillId="33" borderId="35" xfId="0" applyFont="1" applyFill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/>
    </xf>
    <xf numFmtId="49" fontId="16" fillId="33" borderId="28" xfId="0" applyNumberFormat="1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 wrapText="1"/>
    </xf>
    <xf numFmtId="49" fontId="17" fillId="37" borderId="28" xfId="0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167" fontId="18" fillId="0" borderId="28" xfId="0" applyNumberFormat="1" applyFont="1" applyFill="1" applyBorder="1" applyAlignment="1">
      <alignment horizontal="right" vertical="center" wrapText="1"/>
    </xf>
    <xf numFmtId="49" fontId="16" fillId="0" borderId="28" xfId="74" applyNumberFormat="1" applyFont="1" applyFill="1" applyBorder="1" applyAlignment="1" applyProtection="1">
      <alignment vertical="center" wrapText="1"/>
      <protection/>
    </xf>
    <xf numFmtId="49" fontId="16" fillId="0" borderId="28" xfId="74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>
      <alignment horizontal="left" vertical="center" wrapText="1"/>
    </xf>
    <xf numFmtId="2" fontId="16" fillId="0" borderId="28" xfId="73" applyNumberFormat="1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/>
    </xf>
    <xf numFmtId="49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167" fontId="16" fillId="0" borderId="28" xfId="0" applyNumberFormat="1" applyFont="1" applyFill="1" applyBorder="1" applyAlignment="1">
      <alignment horizontal="right" vertical="center" shrinkToFit="1"/>
    </xf>
    <xf numFmtId="49" fontId="18" fillId="0" borderId="28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wrapText="1"/>
    </xf>
    <xf numFmtId="2" fontId="18" fillId="0" borderId="28" xfId="0" applyNumberFormat="1" applyFont="1" applyFill="1" applyBorder="1" applyAlignment="1">
      <alignment horizontal="left" wrapText="1"/>
    </xf>
    <xf numFmtId="0" fontId="16" fillId="0" borderId="36" xfId="0" applyFont="1" applyFill="1" applyBorder="1" applyAlignment="1">
      <alignment horizontal="left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top" wrapText="1"/>
    </xf>
    <xf numFmtId="4" fontId="16" fillId="0" borderId="28" xfId="0" applyNumberFormat="1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left" vertical="top" wrapText="1"/>
    </xf>
    <xf numFmtId="4" fontId="17" fillId="37" borderId="28" xfId="0" applyNumberFormat="1" applyFont="1" applyFill="1" applyBorder="1" applyAlignment="1">
      <alignment horizontal="right" vertical="center"/>
    </xf>
    <xf numFmtId="167" fontId="19" fillId="0" borderId="28" xfId="0" applyNumberFormat="1" applyFont="1" applyFill="1" applyBorder="1" applyAlignment="1">
      <alignment horizontal="right" vertical="center"/>
    </xf>
    <xf numFmtId="4" fontId="86" fillId="0" borderId="29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4" fontId="16" fillId="0" borderId="29" xfId="83" applyNumberFormat="1" applyFont="1" applyFill="1" applyBorder="1" applyAlignment="1" applyProtection="1">
      <alignment horizontal="right" vertical="center" shrinkToFit="1"/>
      <protection/>
    </xf>
    <xf numFmtId="4" fontId="16" fillId="0" borderId="2" xfId="83" applyNumberFormat="1" applyFont="1" applyFill="1" applyAlignment="1" applyProtection="1">
      <alignment horizontal="right" vertical="center" shrinkToFit="1"/>
      <protection/>
    </xf>
    <xf numFmtId="167" fontId="16" fillId="0" borderId="32" xfId="0" applyNumberFormat="1" applyFont="1" applyFill="1" applyBorder="1" applyAlignment="1">
      <alignment horizontal="right" vertical="center"/>
    </xf>
    <xf numFmtId="167" fontId="17" fillId="0" borderId="32" xfId="0" applyNumberFormat="1" applyFont="1" applyFill="1" applyBorder="1" applyAlignment="1">
      <alignment horizontal="right" vertical="center"/>
    </xf>
    <xf numFmtId="4" fontId="87" fillId="0" borderId="29" xfId="83" applyNumberFormat="1" applyFont="1" applyFill="1" applyBorder="1" applyAlignment="1" applyProtection="1">
      <alignment horizontal="right" vertical="center" shrinkToFit="1"/>
      <protection/>
    </xf>
    <xf numFmtId="4" fontId="87" fillId="0" borderId="2" xfId="83" applyNumberFormat="1" applyFont="1" applyFill="1" applyAlignment="1" applyProtection="1">
      <alignment horizontal="right" vertical="center" shrinkToFit="1"/>
      <protection/>
    </xf>
    <xf numFmtId="167" fontId="19" fillId="0" borderId="32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left" vertical="center" wrapText="1"/>
    </xf>
    <xf numFmtId="49" fontId="16" fillId="36" borderId="28" xfId="0" applyNumberFormat="1" applyFont="1" applyFill="1" applyBorder="1" applyAlignment="1">
      <alignment horizontal="center" vertical="center" wrapText="1"/>
    </xf>
    <xf numFmtId="167" fontId="17" fillId="38" borderId="28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 vertical="center"/>
    </xf>
    <xf numFmtId="167" fontId="20" fillId="0" borderId="28" xfId="0" applyNumberFormat="1" applyFont="1" applyFill="1" applyBorder="1" applyAlignment="1">
      <alignment horizontal="right" vertical="center"/>
    </xf>
    <xf numFmtId="0" fontId="18" fillId="0" borderId="28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7" fontId="10" fillId="0" borderId="37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PageLayoutView="0" workbookViewId="0" topLeftCell="A191">
      <selection activeCell="D203" sqref="D203"/>
    </sheetView>
  </sheetViews>
  <sheetFormatPr defaultColWidth="9.00390625" defaultRowHeight="12.75"/>
  <cols>
    <col min="1" max="1" width="72.875" style="18" customWidth="1"/>
    <col min="2" max="2" width="24.00390625" style="29" hidden="1" customWidth="1"/>
    <col min="3" max="3" width="17.875" style="3" customWidth="1"/>
    <col min="4" max="4" width="17.125" style="23" customWidth="1"/>
    <col min="5" max="5" width="15.75390625" style="34" customWidth="1"/>
    <col min="6" max="6" width="10.375" style="19" customWidth="1"/>
    <col min="7" max="7" width="12.375" style="19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6" t="s">
        <v>269</v>
      </c>
      <c r="B1" s="126"/>
      <c r="C1" s="126"/>
      <c r="D1" s="126"/>
      <c r="E1" s="126"/>
      <c r="F1" s="126"/>
      <c r="G1" s="126"/>
    </row>
    <row r="2" spans="1:7" ht="12" customHeight="1">
      <c r="A2" s="14"/>
      <c r="B2" s="27"/>
      <c r="C2" s="10"/>
      <c r="D2" s="20"/>
      <c r="E2" s="32"/>
      <c r="F2" s="127" t="s">
        <v>119</v>
      </c>
      <c r="G2" s="127"/>
    </row>
    <row r="3" spans="1:7" ht="47.25" customHeight="1">
      <c r="A3" s="39" t="s">
        <v>0</v>
      </c>
      <c r="B3" s="40" t="s">
        <v>167</v>
      </c>
      <c r="C3" s="41" t="s">
        <v>253</v>
      </c>
      <c r="D3" s="41" t="s">
        <v>270</v>
      </c>
      <c r="E3" s="41" t="s">
        <v>271</v>
      </c>
      <c r="F3" s="41" t="s">
        <v>14</v>
      </c>
      <c r="G3" s="41" t="s">
        <v>252</v>
      </c>
    </row>
    <row r="4" spans="1:7" s="35" customFormat="1" ht="18.75" customHeight="1">
      <c r="A4" s="42" t="s">
        <v>12</v>
      </c>
      <c r="B4" s="43"/>
      <c r="C4" s="44">
        <f>C5+C30</f>
        <v>124794776</v>
      </c>
      <c r="D4" s="44">
        <f>D5+D30</f>
        <v>21535971.2</v>
      </c>
      <c r="E4" s="44">
        <f>E5+E30</f>
        <v>23440332.259999998</v>
      </c>
      <c r="F4" s="44">
        <f aca="true" t="shared" si="0" ref="F4:F64">D4/C4*100</f>
        <v>17.257109544393106</v>
      </c>
      <c r="G4" s="44">
        <f>D4/E4*100</f>
        <v>91.87570790858747</v>
      </c>
    </row>
    <row r="5" spans="1:7" s="7" customFormat="1" ht="17.25" customHeight="1">
      <c r="A5" s="45" t="s">
        <v>8</v>
      </c>
      <c r="B5" s="46"/>
      <c r="C5" s="47">
        <f>C6+C9+C14+C18+C22+C24</f>
        <v>114515802</v>
      </c>
      <c r="D5" s="47">
        <f>D6+D9+D14+D18+D22+D24</f>
        <v>19931489.59</v>
      </c>
      <c r="E5" s="47">
        <f>E6+E9+E14+E18+E22+E24</f>
        <v>21440512.63</v>
      </c>
      <c r="F5" s="47">
        <f t="shared" si="0"/>
        <v>17.405012445356668</v>
      </c>
      <c r="G5" s="47">
        <f aca="true" t="shared" si="1" ref="G5:G64">D5/E5*100</f>
        <v>92.96181455153948</v>
      </c>
    </row>
    <row r="6" spans="1:7" s="7" customFormat="1" ht="16.5" customHeight="1">
      <c r="A6" s="45" t="s">
        <v>13</v>
      </c>
      <c r="B6" s="46"/>
      <c r="C6" s="47">
        <f>C7</f>
        <v>72639302</v>
      </c>
      <c r="D6" s="47">
        <f>D7</f>
        <v>12842953.26</v>
      </c>
      <c r="E6" s="47">
        <f>E7</f>
        <v>11359223.88</v>
      </c>
      <c r="F6" s="47">
        <f t="shared" si="0"/>
        <v>17.680446956937995</v>
      </c>
      <c r="G6" s="47">
        <f t="shared" si="1"/>
        <v>113.06189045725542</v>
      </c>
    </row>
    <row r="7" spans="1:8" s="1" customFormat="1" ht="15" customHeight="1">
      <c r="A7" s="48" t="s">
        <v>1</v>
      </c>
      <c r="B7" s="49" t="s">
        <v>168</v>
      </c>
      <c r="C7" s="50">
        <v>72639302</v>
      </c>
      <c r="D7" s="51">
        <v>12842953.26</v>
      </c>
      <c r="E7" s="50">
        <v>11359223.88</v>
      </c>
      <c r="F7" s="47">
        <f t="shared" si="0"/>
        <v>17.680446956937995</v>
      </c>
      <c r="G7" s="47">
        <f t="shared" si="1"/>
        <v>113.06189045725542</v>
      </c>
      <c r="H7" s="8"/>
    </row>
    <row r="8" spans="1:8" s="1" customFormat="1" ht="15" customHeight="1">
      <c r="A8" s="48" t="s">
        <v>86</v>
      </c>
      <c r="B8" s="49"/>
      <c r="C8" s="50">
        <f>C7*49.764/64.764</f>
        <v>55815302.092644066</v>
      </c>
      <c r="D8" s="50">
        <f>D7*49.764/64.764</f>
        <v>9868394.880344637</v>
      </c>
      <c r="E8" s="50">
        <v>8717543.91</v>
      </c>
      <c r="F8" s="47">
        <f t="shared" si="0"/>
        <v>17.680446956937995</v>
      </c>
      <c r="G8" s="47">
        <f t="shared" si="1"/>
        <v>113.20155059987115</v>
      </c>
      <c r="H8" s="8"/>
    </row>
    <row r="9" spans="1:8" s="7" customFormat="1" ht="34.5" customHeight="1">
      <c r="A9" s="52" t="s">
        <v>88</v>
      </c>
      <c r="B9" s="53"/>
      <c r="C9" s="47">
        <f>C10+C11+C12+C13</f>
        <v>6497700</v>
      </c>
      <c r="D9" s="47">
        <f>D10+D11+D12+D13</f>
        <v>1798592.4200000002</v>
      </c>
      <c r="E9" s="47">
        <f>E10+E11+E12+E13</f>
        <v>1425729.7399999998</v>
      </c>
      <c r="F9" s="47">
        <f t="shared" si="0"/>
        <v>27.680447235175524</v>
      </c>
      <c r="G9" s="47">
        <f t="shared" si="1"/>
        <v>126.15240950223851</v>
      </c>
      <c r="H9" s="11"/>
    </row>
    <row r="10" spans="1:8" s="1" customFormat="1" ht="64.5" customHeight="1">
      <c r="A10" s="54" t="s">
        <v>89</v>
      </c>
      <c r="B10" s="55" t="s">
        <v>169</v>
      </c>
      <c r="C10" s="56">
        <v>2566588</v>
      </c>
      <c r="D10" s="57">
        <v>790108.78</v>
      </c>
      <c r="E10" s="50">
        <v>587377.39</v>
      </c>
      <c r="F10" s="47">
        <f t="shared" si="0"/>
        <v>30.784402482985197</v>
      </c>
      <c r="G10" s="47">
        <f t="shared" si="1"/>
        <v>134.5146737772797</v>
      </c>
      <c r="H10" s="8"/>
    </row>
    <row r="11" spans="1:8" s="1" customFormat="1" ht="76.5" customHeight="1">
      <c r="A11" s="54" t="s">
        <v>90</v>
      </c>
      <c r="B11" s="55" t="s">
        <v>170</v>
      </c>
      <c r="C11" s="56">
        <v>26030</v>
      </c>
      <c r="D11" s="57">
        <v>5520.51</v>
      </c>
      <c r="E11" s="50">
        <v>3959.51</v>
      </c>
      <c r="F11" s="47">
        <f t="shared" si="0"/>
        <v>21.208259700345756</v>
      </c>
      <c r="G11" s="47">
        <f t="shared" si="1"/>
        <v>139.42407015009434</v>
      </c>
      <c r="H11" s="8"/>
    </row>
    <row r="12" spans="1:8" s="1" customFormat="1" ht="63" customHeight="1">
      <c r="A12" s="54" t="s">
        <v>91</v>
      </c>
      <c r="B12" s="55" t="s">
        <v>171</v>
      </c>
      <c r="C12" s="58">
        <v>3905082</v>
      </c>
      <c r="D12" s="59">
        <v>1158462.6</v>
      </c>
      <c r="E12" s="50">
        <v>956786.71</v>
      </c>
      <c r="F12" s="47">
        <f t="shared" si="0"/>
        <v>29.665512785647014</v>
      </c>
      <c r="G12" s="47">
        <f t="shared" si="1"/>
        <v>121.07845854171617</v>
      </c>
      <c r="H12" s="8"/>
    </row>
    <row r="13" spans="1:8" s="1" customFormat="1" ht="62.25" customHeight="1">
      <c r="A13" s="54" t="s">
        <v>92</v>
      </c>
      <c r="B13" s="55" t="s">
        <v>172</v>
      </c>
      <c r="C13" s="60">
        <v>0</v>
      </c>
      <c r="D13" s="61">
        <v>-155499.47</v>
      </c>
      <c r="E13" s="50">
        <v>-122393.87</v>
      </c>
      <c r="F13" s="47"/>
      <c r="G13" s="47">
        <f t="shared" si="1"/>
        <v>127.0484134540398</v>
      </c>
      <c r="H13" s="8"/>
    </row>
    <row r="14" spans="1:7" s="7" customFormat="1" ht="17.25" customHeight="1">
      <c r="A14" s="45" t="s">
        <v>2</v>
      </c>
      <c r="B14" s="46"/>
      <c r="C14" s="47">
        <f>C15+C16+C17</f>
        <v>17905000</v>
      </c>
      <c r="D14" s="47">
        <f>D15+D16+D17</f>
        <v>3651088.3500000006</v>
      </c>
      <c r="E14" s="47">
        <f>E15+E16+E17</f>
        <v>7074378.200000001</v>
      </c>
      <c r="F14" s="47">
        <f t="shared" si="0"/>
        <v>20.391445685562694</v>
      </c>
      <c r="G14" s="47">
        <f t="shared" si="1"/>
        <v>51.61002489236439</v>
      </c>
    </row>
    <row r="15" spans="1:7" s="1" customFormat="1" ht="15.75" customHeight="1">
      <c r="A15" s="54" t="s">
        <v>6</v>
      </c>
      <c r="B15" s="55" t="s">
        <v>178</v>
      </c>
      <c r="C15" s="62">
        <v>13100000</v>
      </c>
      <c r="D15" s="63">
        <v>2717314.49</v>
      </c>
      <c r="E15" s="62">
        <v>3329227.91</v>
      </c>
      <c r="F15" s="47">
        <f t="shared" si="0"/>
        <v>20.74285870229008</v>
      </c>
      <c r="G15" s="47">
        <f t="shared" si="1"/>
        <v>81.61996004653224</v>
      </c>
    </row>
    <row r="16" spans="1:7" s="1" customFormat="1" ht="15.75" customHeight="1">
      <c r="A16" s="54" t="s">
        <v>3</v>
      </c>
      <c r="B16" s="55" t="s">
        <v>174</v>
      </c>
      <c r="C16" s="62">
        <v>4710000</v>
      </c>
      <c r="D16" s="61">
        <v>897686.16</v>
      </c>
      <c r="E16" s="62">
        <v>3718911.14</v>
      </c>
      <c r="F16" s="47">
        <f t="shared" si="0"/>
        <v>19.059154140127387</v>
      </c>
      <c r="G16" s="47">
        <f t="shared" si="1"/>
        <v>24.138413804638525</v>
      </c>
    </row>
    <row r="17" spans="1:7" s="1" customFormat="1" ht="15.75" customHeight="1">
      <c r="A17" s="54" t="s">
        <v>56</v>
      </c>
      <c r="B17" s="55" t="s">
        <v>177</v>
      </c>
      <c r="C17" s="62">
        <v>95000</v>
      </c>
      <c r="D17" s="61">
        <v>36087.7</v>
      </c>
      <c r="E17" s="62">
        <v>26239.15</v>
      </c>
      <c r="F17" s="47">
        <f t="shared" si="0"/>
        <v>37.98705263157894</v>
      </c>
      <c r="G17" s="47">
        <f t="shared" si="1"/>
        <v>137.5337996848221</v>
      </c>
    </row>
    <row r="18" spans="1:7" s="7" customFormat="1" ht="18.75" customHeight="1">
      <c r="A18" s="64" t="s">
        <v>10</v>
      </c>
      <c r="B18" s="53"/>
      <c r="C18" s="65">
        <f>C20+C19+C21</f>
        <v>15115100</v>
      </c>
      <c r="D18" s="65">
        <f>D20+D19+D21</f>
        <v>1170193</v>
      </c>
      <c r="E18" s="65">
        <f>E20+E19+E21</f>
        <v>1151579.23</v>
      </c>
      <c r="F18" s="47">
        <f t="shared" si="0"/>
        <v>7.741880635920372</v>
      </c>
      <c r="G18" s="47">
        <f t="shared" si="1"/>
        <v>101.61636902742679</v>
      </c>
    </row>
    <row r="19" spans="1:7" s="1" customFormat="1" ht="15.75" customHeight="1">
      <c r="A19" s="54" t="s">
        <v>21</v>
      </c>
      <c r="B19" s="55" t="s">
        <v>173</v>
      </c>
      <c r="C19" s="62">
        <v>5431000</v>
      </c>
      <c r="D19" s="61">
        <v>112805.05</v>
      </c>
      <c r="E19" s="62">
        <v>43630.21</v>
      </c>
      <c r="F19" s="47">
        <f t="shared" si="0"/>
        <v>2.0770585527527157</v>
      </c>
      <c r="G19" s="47">
        <f t="shared" si="1"/>
        <v>258.54803357581824</v>
      </c>
    </row>
    <row r="20" spans="1:7" s="6" customFormat="1" ht="20.25" customHeight="1">
      <c r="A20" s="66" t="s">
        <v>93</v>
      </c>
      <c r="B20" s="67" t="s">
        <v>176</v>
      </c>
      <c r="C20" s="68">
        <v>2020100</v>
      </c>
      <c r="D20" s="63">
        <v>135438.09</v>
      </c>
      <c r="E20" s="68">
        <v>137722.39</v>
      </c>
      <c r="F20" s="47">
        <f t="shared" si="0"/>
        <v>6.70452403346369</v>
      </c>
      <c r="G20" s="47">
        <f t="shared" si="1"/>
        <v>98.34137354136824</v>
      </c>
    </row>
    <row r="21" spans="1:7" s="1" customFormat="1" ht="15.75" customHeight="1">
      <c r="A21" s="54" t="s">
        <v>11</v>
      </c>
      <c r="B21" s="55" t="s">
        <v>175</v>
      </c>
      <c r="C21" s="62">
        <v>7664000</v>
      </c>
      <c r="D21" s="63">
        <v>921949.86</v>
      </c>
      <c r="E21" s="62">
        <v>970226.63</v>
      </c>
      <c r="F21" s="47">
        <f t="shared" si="0"/>
        <v>12.029617171189978</v>
      </c>
      <c r="G21" s="47">
        <f t="shared" si="1"/>
        <v>95.02417594948925</v>
      </c>
    </row>
    <row r="22" spans="1:7" s="7" customFormat="1" ht="28.5">
      <c r="A22" s="64" t="s">
        <v>7</v>
      </c>
      <c r="B22" s="53"/>
      <c r="C22" s="69">
        <f>C23</f>
        <v>300000</v>
      </c>
      <c r="D22" s="69">
        <f>D23</f>
        <v>149291</v>
      </c>
      <c r="E22" s="69">
        <f>E23</f>
        <v>63566.99</v>
      </c>
      <c r="F22" s="47">
        <f t="shared" si="0"/>
        <v>49.763666666666666</v>
      </c>
      <c r="G22" s="47">
        <f t="shared" si="1"/>
        <v>234.85617299167382</v>
      </c>
    </row>
    <row r="23" spans="1:7" s="1" customFormat="1" ht="16.5" customHeight="1">
      <c r="A23" s="54" t="s">
        <v>4</v>
      </c>
      <c r="B23" s="55" t="s">
        <v>179</v>
      </c>
      <c r="C23" s="62">
        <v>300000</v>
      </c>
      <c r="D23" s="61">
        <v>149291</v>
      </c>
      <c r="E23" s="62">
        <v>63566.99</v>
      </c>
      <c r="F23" s="47">
        <f t="shared" si="0"/>
        <v>49.763666666666666</v>
      </c>
      <c r="G23" s="47">
        <f t="shared" si="1"/>
        <v>234.85617299167382</v>
      </c>
    </row>
    <row r="24" spans="1:7" s="7" customFormat="1" ht="15" customHeight="1">
      <c r="A24" s="64" t="s">
        <v>15</v>
      </c>
      <c r="B24" s="53"/>
      <c r="C24" s="47">
        <f>C25+C26+C28+C29+C27</f>
        <v>2058700</v>
      </c>
      <c r="D24" s="47">
        <f>D25+D26+D28+D29+D27</f>
        <v>319371.56</v>
      </c>
      <c r="E24" s="47">
        <f>E25+E26+E28+E29+E27</f>
        <v>366034.58999999997</v>
      </c>
      <c r="F24" s="47">
        <f t="shared" si="0"/>
        <v>15.51326371010832</v>
      </c>
      <c r="G24" s="47">
        <f t="shared" si="1"/>
        <v>87.25174306614029</v>
      </c>
    </row>
    <row r="25" spans="1:7" s="1" customFormat="1" ht="50.25" customHeight="1">
      <c r="A25" s="54" t="s">
        <v>57</v>
      </c>
      <c r="B25" s="55" t="s">
        <v>180</v>
      </c>
      <c r="C25" s="62">
        <v>1300000</v>
      </c>
      <c r="D25" s="61">
        <v>237891.06</v>
      </c>
      <c r="E25" s="62">
        <v>215209.59</v>
      </c>
      <c r="F25" s="47">
        <f t="shared" si="0"/>
        <v>18.299312307692308</v>
      </c>
      <c r="G25" s="47">
        <f t="shared" si="1"/>
        <v>110.5392468802157</v>
      </c>
    </row>
    <row r="26" spans="1:8" s="1" customFormat="1" ht="64.5" customHeight="1">
      <c r="A26" s="54" t="s">
        <v>122</v>
      </c>
      <c r="B26" s="55" t="s">
        <v>181</v>
      </c>
      <c r="C26" s="62">
        <v>45000</v>
      </c>
      <c r="D26" s="62">
        <v>11750</v>
      </c>
      <c r="E26" s="62">
        <v>0</v>
      </c>
      <c r="F26" s="47">
        <f t="shared" si="0"/>
        <v>26.111111111111114</v>
      </c>
      <c r="G26" s="47"/>
      <c r="H26" s="7"/>
    </row>
    <row r="27" spans="1:7" s="1" customFormat="1" ht="63" customHeight="1">
      <c r="A27" s="54" t="s">
        <v>232</v>
      </c>
      <c r="B27" s="55"/>
      <c r="C27" s="62">
        <v>43700</v>
      </c>
      <c r="D27" s="62">
        <v>3600</v>
      </c>
      <c r="E27" s="62">
        <v>400</v>
      </c>
      <c r="F27" s="47">
        <f t="shared" si="0"/>
        <v>8.237986270022883</v>
      </c>
      <c r="G27" s="47">
        <f t="shared" si="1"/>
        <v>900</v>
      </c>
    </row>
    <row r="28" spans="1:8" s="1" customFormat="1" ht="14.25" customHeight="1">
      <c r="A28" s="54" t="s">
        <v>106</v>
      </c>
      <c r="B28" s="55"/>
      <c r="C28" s="62">
        <v>670000</v>
      </c>
      <c r="D28" s="62">
        <v>51130.5</v>
      </c>
      <c r="E28" s="62">
        <v>150425</v>
      </c>
      <c r="F28" s="47">
        <f t="shared" si="0"/>
        <v>7.6314179104477615</v>
      </c>
      <c r="G28" s="47">
        <f t="shared" si="1"/>
        <v>33.99069303639688</v>
      </c>
      <c r="H28" s="7"/>
    </row>
    <row r="29" spans="1:7" s="1" customFormat="1" ht="30.75" customHeight="1">
      <c r="A29" s="54" t="s">
        <v>71</v>
      </c>
      <c r="B29" s="55" t="s">
        <v>182</v>
      </c>
      <c r="C29" s="62">
        <v>0</v>
      </c>
      <c r="D29" s="62">
        <v>15000</v>
      </c>
      <c r="E29" s="62">
        <v>0</v>
      </c>
      <c r="F29" s="47"/>
      <c r="G29" s="47"/>
    </row>
    <row r="30" spans="1:7" s="7" customFormat="1" ht="16.5" customHeight="1">
      <c r="A30" s="64" t="s">
        <v>9</v>
      </c>
      <c r="B30" s="53"/>
      <c r="C30" s="47">
        <f>C31+C39+C46+C51+C60+C61</f>
        <v>10278974</v>
      </c>
      <c r="D30" s="47">
        <f>D31+D39+D46+D51+D60+D61</f>
        <v>1604481.61</v>
      </c>
      <c r="E30" s="47">
        <f>E31+E39+E46+E51+E60+E61</f>
        <v>1999819.63</v>
      </c>
      <c r="F30" s="47">
        <f t="shared" si="0"/>
        <v>15.60935566137243</v>
      </c>
      <c r="G30" s="47">
        <f t="shared" si="1"/>
        <v>80.23131616124802</v>
      </c>
    </row>
    <row r="31" spans="1:7" s="7" customFormat="1" ht="28.5" customHeight="1">
      <c r="A31" s="64" t="s">
        <v>184</v>
      </c>
      <c r="B31" s="53" t="s">
        <v>185</v>
      </c>
      <c r="C31" s="69">
        <f>C32+C33+C34+C35+C36+C37+C38</f>
        <v>3275629</v>
      </c>
      <c r="D31" s="69">
        <f>D32+D33+D34+D35+D36+D37+D38</f>
        <v>817768.75</v>
      </c>
      <c r="E31" s="69">
        <f>E32+E33+E34+E35+E36+E38+E37</f>
        <v>553366.48</v>
      </c>
      <c r="F31" s="47">
        <f t="shared" si="0"/>
        <v>24.965243316627127</v>
      </c>
      <c r="G31" s="47">
        <f t="shared" si="1"/>
        <v>147.780680535619</v>
      </c>
    </row>
    <row r="32" spans="1:8" s="1" customFormat="1" ht="48.75" customHeight="1">
      <c r="A32" s="70" t="s">
        <v>166</v>
      </c>
      <c r="B32" s="55" t="s">
        <v>183</v>
      </c>
      <c r="C32" s="62">
        <v>20000</v>
      </c>
      <c r="D32" s="62">
        <v>0</v>
      </c>
      <c r="E32" s="62">
        <v>23452.88</v>
      </c>
      <c r="F32" s="47">
        <f t="shared" si="0"/>
        <v>0</v>
      </c>
      <c r="G32" s="47">
        <f t="shared" si="1"/>
        <v>0</v>
      </c>
      <c r="H32" s="7"/>
    </row>
    <row r="33" spans="1:8" s="1" customFormat="1" ht="78" customHeight="1">
      <c r="A33" s="70" t="s">
        <v>155</v>
      </c>
      <c r="B33" s="55" t="s">
        <v>186</v>
      </c>
      <c r="C33" s="56">
        <v>2400000</v>
      </c>
      <c r="D33" s="57">
        <v>532118.82</v>
      </c>
      <c r="E33" s="62">
        <v>405834.85</v>
      </c>
      <c r="F33" s="47">
        <f t="shared" si="0"/>
        <v>22.1716175</v>
      </c>
      <c r="G33" s="47">
        <f t="shared" si="1"/>
        <v>131.11708371028263</v>
      </c>
      <c r="H33" s="7"/>
    </row>
    <row r="34" spans="1:7" s="1" customFormat="1" ht="63.75" customHeight="1">
      <c r="A34" s="70" t="s">
        <v>69</v>
      </c>
      <c r="B34" s="55" t="s">
        <v>187</v>
      </c>
      <c r="C34" s="56">
        <v>34590</v>
      </c>
      <c r="D34" s="57">
        <v>0</v>
      </c>
      <c r="E34" s="62">
        <v>0</v>
      </c>
      <c r="F34" s="47">
        <f t="shared" si="0"/>
        <v>0</v>
      </c>
      <c r="G34" s="47"/>
    </row>
    <row r="35" spans="1:8" s="1" customFormat="1" ht="66.75" customHeight="1">
      <c r="A35" s="70" t="s">
        <v>101</v>
      </c>
      <c r="B35" s="71" t="s">
        <v>210</v>
      </c>
      <c r="C35" s="56">
        <v>564044</v>
      </c>
      <c r="D35" s="57">
        <v>222102.69</v>
      </c>
      <c r="E35" s="62">
        <v>92038.26</v>
      </c>
      <c r="F35" s="47">
        <f t="shared" si="0"/>
        <v>39.37683762259682</v>
      </c>
      <c r="G35" s="47">
        <f t="shared" si="1"/>
        <v>241.31561157283937</v>
      </c>
      <c r="H35" s="7"/>
    </row>
    <row r="36" spans="1:8" s="1" customFormat="1" ht="63.75" customHeight="1">
      <c r="A36" s="70" t="s">
        <v>58</v>
      </c>
      <c r="B36" s="55" t="s">
        <v>188</v>
      </c>
      <c r="C36" s="58">
        <v>72900</v>
      </c>
      <c r="D36" s="57">
        <v>11505.58</v>
      </c>
      <c r="E36" s="62">
        <v>8049.37</v>
      </c>
      <c r="F36" s="47">
        <f t="shared" si="0"/>
        <v>15.782688614540467</v>
      </c>
      <c r="G36" s="47">
        <f t="shared" si="1"/>
        <v>142.9376460518028</v>
      </c>
      <c r="H36" s="7"/>
    </row>
    <row r="37" spans="1:7" s="1" customFormat="1" ht="60">
      <c r="A37" s="70" t="s">
        <v>211</v>
      </c>
      <c r="B37" s="71" t="s">
        <v>212</v>
      </c>
      <c r="C37" s="61">
        <v>0</v>
      </c>
      <c r="D37" s="56">
        <v>3500</v>
      </c>
      <c r="E37" s="72">
        <v>0</v>
      </c>
      <c r="F37" s="47"/>
      <c r="G37" s="47"/>
    </row>
    <row r="38" spans="1:8" s="1" customFormat="1" ht="35.25" customHeight="1">
      <c r="A38" s="70" t="s">
        <v>117</v>
      </c>
      <c r="B38" s="71" t="s">
        <v>213</v>
      </c>
      <c r="C38" s="61">
        <v>184095</v>
      </c>
      <c r="D38" s="56">
        <v>48541.66</v>
      </c>
      <c r="E38" s="62">
        <v>23991.12</v>
      </c>
      <c r="F38" s="47">
        <f t="shared" si="0"/>
        <v>26.36772318639833</v>
      </c>
      <c r="G38" s="47">
        <f t="shared" si="1"/>
        <v>202.33177942505395</v>
      </c>
      <c r="H38" s="7"/>
    </row>
    <row r="39" spans="1:7" s="7" customFormat="1" ht="19.5" customHeight="1">
      <c r="A39" s="64" t="s">
        <v>5</v>
      </c>
      <c r="B39" s="53" t="s">
        <v>196</v>
      </c>
      <c r="C39" s="69">
        <f>C40+C41+C42+C43+C44+C45</f>
        <v>108500</v>
      </c>
      <c r="D39" s="69">
        <f>D40+D41+D42+D43+D44+D45</f>
        <v>57787.38</v>
      </c>
      <c r="E39" s="69">
        <f>E40+E41+E42+E43+E44+E45</f>
        <v>68406.14</v>
      </c>
      <c r="F39" s="47">
        <f t="shared" si="0"/>
        <v>53.26025806451613</v>
      </c>
      <c r="G39" s="47">
        <f t="shared" si="1"/>
        <v>84.47689052473945</v>
      </c>
    </row>
    <row r="40" spans="1:8" s="1" customFormat="1" ht="30" customHeight="1">
      <c r="A40" s="54" t="s">
        <v>190</v>
      </c>
      <c r="B40" s="55" t="s">
        <v>189</v>
      </c>
      <c r="C40" s="62">
        <v>28000</v>
      </c>
      <c r="D40" s="62">
        <v>12276.98</v>
      </c>
      <c r="E40" s="62">
        <v>19539.17</v>
      </c>
      <c r="F40" s="47">
        <f t="shared" si="0"/>
        <v>43.84635714285714</v>
      </c>
      <c r="G40" s="47">
        <f t="shared" si="1"/>
        <v>62.832658705564256</v>
      </c>
      <c r="H40" s="7"/>
    </row>
    <row r="41" spans="1:7" s="1" customFormat="1" ht="27" customHeight="1" hidden="1">
      <c r="A41" s="54" t="s">
        <v>191</v>
      </c>
      <c r="B41" s="55" t="s">
        <v>192</v>
      </c>
      <c r="C41" s="62">
        <v>0</v>
      </c>
      <c r="D41" s="62">
        <v>0</v>
      </c>
      <c r="E41" s="62">
        <v>0</v>
      </c>
      <c r="F41" s="47" t="e">
        <f t="shared" si="0"/>
        <v>#DIV/0!</v>
      </c>
      <c r="G41" s="47" t="e">
        <f t="shared" si="1"/>
        <v>#DIV/0!</v>
      </c>
    </row>
    <row r="42" spans="1:7" s="1" customFormat="1" ht="17.25" customHeight="1">
      <c r="A42" s="54" t="s">
        <v>193</v>
      </c>
      <c r="B42" s="55" t="s">
        <v>194</v>
      </c>
      <c r="C42" s="62">
        <v>20000</v>
      </c>
      <c r="D42" s="62">
        <v>26766.33</v>
      </c>
      <c r="E42" s="62">
        <v>1694.36</v>
      </c>
      <c r="F42" s="47">
        <f t="shared" si="0"/>
        <v>133.83165000000002</v>
      </c>
      <c r="G42" s="47">
        <f t="shared" si="1"/>
        <v>1579.7309898722824</v>
      </c>
    </row>
    <row r="43" spans="1:7" s="1" customFormat="1" ht="17.25" customHeight="1">
      <c r="A43" s="54" t="s">
        <v>59</v>
      </c>
      <c r="B43" s="55" t="s">
        <v>195</v>
      </c>
      <c r="C43" s="62">
        <v>0</v>
      </c>
      <c r="D43" s="62">
        <v>0</v>
      </c>
      <c r="E43" s="62">
        <v>42967.98</v>
      </c>
      <c r="F43" s="47"/>
      <c r="G43" s="47">
        <f t="shared" si="1"/>
        <v>0</v>
      </c>
    </row>
    <row r="44" spans="1:8" s="1" customFormat="1" ht="17.25" customHeight="1">
      <c r="A44" s="73" t="s">
        <v>238</v>
      </c>
      <c r="B44" s="74"/>
      <c r="C44" s="62">
        <v>57000</v>
      </c>
      <c r="D44" s="62">
        <v>18472.71</v>
      </c>
      <c r="E44" s="62">
        <v>4204.63</v>
      </c>
      <c r="F44" s="47">
        <f t="shared" si="0"/>
        <v>32.40826315789474</v>
      </c>
      <c r="G44" s="47">
        <f t="shared" si="1"/>
        <v>439.3421062019725</v>
      </c>
      <c r="H44" s="37"/>
    </row>
    <row r="45" spans="1:8" s="1" customFormat="1" ht="17.25" customHeight="1">
      <c r="A45" s="73" t="s">
        <v>239</v>
      </c>
      <c r="B45" s="74"/>
      <c r="C45" s="62">
        <v>3500</v>
      </c>
      <c r="D45" s="62">
        <v>271.36</v>
      </c>
      <c r="E45" s="62">
        <v>0</v>
      </c>
      <c r="F45" s="47">
        <f t="shared" si="0"/>
        <v>7.753142857142857</v>
      </c>
      <c r="G45" s="47"/>
      <c r="H45" s="37"/>
    </row>
    <row r="46" spans="1:7" s="7" customFormat="1" ht="27" customHeight="1">
      <c r="A46" s="64" t="s">
        <v>197</v>
      </c>
      <c r="B46" s="53" t="s">
        <v>199</v>
      </c>
      <c r="C46" s="47">
        <f>C47+C48+C49+C50</f>
        <v>3080800</v>
      </c>
      <c r="D46" s="47">
        <f>D47+D48+D49+D50</f>
        <v>23167.02</v>
      </c>
      <c r="E46" s="47">
        <f>E47+E48+E49+E50</f>
        <v>757967.64</v>
      </c>
      <c r="F46" s="47">
        <f t="shared" si="0"/>
        <v>0.7519806543754869</v>
      </c>
      <c r="G46" s="47">
        <f t="shared" si="1"/>
        <v>3.0564655768153903</v>
      </c>
    </row>
    <row r="47" spans="1:7" s="1" customFormat="1" ht="29.25" customHeight="1">
      <c r="A47" s="54" t="s">
        <v>107</v>
      </c>
      <c r="B47" s="55" t="s">
        <v>198</v>
      </c>
      <c r="C47" s="56">
        <v>150700</v>
      </c>
      <c r="D47" s="57">
        <v>0</v>
      </c>
      <c r="E47" s="50">
        <v>0</v>
      </c>
      <c r="F47" s="47">
        <f t="shared" si="0"/>
        <v>0</v>
      </c>
      <c r="G47" s="47"/>
    </row>
    <row r="48" spans="1:7" s="1" customFormat="1" ht="30.75" customHeight="1">
      <c r="A48" s="54" t="s">
        <v>108</v>
      </c>
      <c r="B48" s="55" t="s">
        <v>200</v>
      </c>
      <c r="C48" s="56">
        <v>260000</v>
      </c>
      <c r="D48" s="57">
        <v>23167.02</v>
      </c>
      <c r="E48" s="50">
        <v>35471.39</v>
      </c>
      <c r="F48" s="47">
        <f t="shared" si="0"/>
        <v>8.910392307692309</v>
      </c>
      <c r="G48" s="47">
        <f t="shared" si="1"/>
        <v>65.31184709705484</v>
      </c>
    </row>
    <row r="49" spans="1:8" s="1" customFormat="1" ht="16.5" customHeight="1">
      <c r="A49" s="54" t="s">
        <v>60</v>
      </c>
      <c r="B49" s="55" t="s">
        <v>201</v>
      </c>
      <c r="C49" s="50">
        <v>2670100</v>
      </c>
      <c r="D49" s="50">
        <v>0</v>
      </c>
      <c r="E49" s="50">
        <v>722496.25</v>
      </c>
      <c r="F49" s="47">
        <f t="shared" si="0"/>
        <v>0</v>
      </c>
      <c r="G49" s="47">
        <f t="shared" si="1"/>
        <v>0</v>
      </c>
      <c r="H49" s="38"/>
    </row>
    <row r="50" spans="1:7" s="1" customFormat="1" ht="14.25" customHeight="1" hidden="1">
      <c r="A50" s="54" t="s">
        <v>130</v>
      </c>
      <c r="B50" s="55" t="s">
        <v>202</v>
      </c>
      <c r="C50" s="50">
        <v>0</v>
      </c>
      <c r="D50" s="57">
        <v>0</v>
      </c>
      <c r="E50" s="62"/>
      <c r="F50" s="47" t="e">
        <f t="shared" si="0"/>
        <v>#DIV/0!</v>
      </c>
      <c r="G50" s="47" t="e">
        <f t="shared" si="1"/>
        <v>#DIV/0!</v>
      </c>
    </row>
    <row r="51" spans="1:7" s="7" customFormat="1" ht="31.5" customHeight="1">
      <c r="A51" s="64" t="s">
        <v>203</v>
      </c>
      <c r="B51" s="53" t="s">
        <v>204</v>
      </c>
      <c r="C51" s="69">
        <f>C53+C54+C58+C57+C56</f>
        <v>1283000</v>
      </c>
      <c r="D51" s="69">
        <f>D53+D54+D58+D57+D56+D59</f>
        <v>233320.16</v>
      </c>
      <c r="E51" s="69">
        <f>E53+E54+E58+E57+E55+E56</f>
        <v>184946.65</v>
      </c>
      <c r="F51" s="47">
        <f t="shared" si="0"/>
        <v>18.18551519875292</v>
      </c>
      <c r="G51" s="47">
        <f t="shared" si="1"/>
        <v>126.15538589101236</v>
      </c>
    </row>
    <row r="52" spans="1:7" s="1" customFormat="1" ht="75" hidden="1">
      <c r="A52" s="70" t="s">
        <v>151</v>
      </c>
      <c r="B52" s="55"/>
      <c r="C52" s="62">
        <v>0</v>
      </c>
      <c r="D52" s="62">
        <v>0</v>
      </c>
      <c r="E52" s="62">
        <v>0</v>
      </c>
      <c r="F52" s="47" t="e">
        <f t="shared" si="0"/>
        <v>#DIV/0!</v>
      </c>
      <c r="G52" s="47" t="e">
        <f t="shared" si="1"/>
        <v>#DIV/0!</v>
      </c>
    </row>
    <row r="53" spans="1:7" s="1" customFormat="1" ht="58.5" customHeight="1" hidden="1">
      <c r="A53" s="75" t="s">
        <v>205</v>
      </c>
      <c r="B53" s="55" t="s">
        <v>206</v>
      </c>
      <c r="C53" s="61">
        <v>0</v>
      </c>
      <c r="D53" s="56">
        <v>0</v>
      </c>
      <c r="E53" s="62">
        <v>0</v>
      </c>
      <c r="F53" s="47" t="e">
        <f t="shared" si="0"/>
        <v>#DIV/0!</v>
      </c>
      <c r="G53" s="47" t="e">
        <f t="shared" si="1"/>
        <v>#DIV/0!</v>
      </c>
    </row>
    <row r="54" spans="1:7" s="1" customFormat="1" ht="58.5" customHeight="1" hidden="1">
      <c r="A54" s="75" t="s">
        <v>208</v>
      </c>
      <c r="B54" s="55" t="s">
        <v>209</v>
      </c>
      <c r="C54" s="61">
        <v>0</v>
      </c>
      <c r="D54" s="56">
        <v>0</v>
      </c>
      <c r="E54" s="62">
        <v>0</v>
      </c>
      <c r="F54" s="47" t="e">
        <f t="shared" si="0"/>
        <v>#DIV/0!</v>
      </c>
      <c r="G54" s="47" t="e">
        <f t="shared" si="1"/>
        <v>#DIV/0!</v>
      </c>
    </row>
    <row r="55" spans="1:7" s="1" customFormat="1" ht="58.5" customHeight="1" hidden="1">
      <c r="A55" s="75" t="s">
        <v>240</v>
      </c>
      <c r="B55" s="55"/>
      <c r="C55" s="60">
        <v>0</v>
      </c>
      <c r="D55" s="56"/>
      <c r="E55" s="62">
        <v>0</v>
      </c>
      <c r="F55" s="47" t="e">
        <f t="shared" si="0"/>
        <v>#DIV/0!</v>
      </c>
      <c r="G55" s="47" t="e">
        <f t="shared" si="1"/>
        <v>#DIV/0!</v>
      </c>
    </row>
    <row r="56" spans="1:7" s="1" customFormat="1" ht="75">
      <c r="A56" s="75" t="s">
        <v>247</v>
      </c>
      <c r="B56" s="55"/>
      <c r="C56" s="60">
        <v>168000</v>
      </c>
      <c r="D56" s="56">
        <v>0</v>
      </c>
      <c r="E56" s="62">
        <v>0</v>
      </c>
      <c r="F56" s="47">
        <f t="shared" si="0"/>
        <v>0</v>
      </c>
      <c r="G56" s="47"/>
    </row>
    <row r="57" spans="1:7" s="1" customFormat="1" ht="77.25" customHeight="1">
      <c r="A57" s="75" t="s">
        <v>237</v>
      </c>
      <c r="B57" s="55"/>
      <c r="C57" s="60">
        <v>15000</v>
      </c>
      <c r="D57" s="56">
        <v>686.8</v>
      </c>
      <c r="E57" s="62">
        <v>0</v>
      </c>
      <c r="F57" s="47">
        <f t="shared" si="0"/>
        <v>4.578666666666666</v>
      </c>
      <c r="G57" s="47"/>
    </row>
    <row r="58" spans="1:7" s="1" customFormat="1" ht="53.25" customHeight="1">
      <c r="A58" s="73" t="s">
        <v>156</v>
      </c>
      <c r="B58" s="76" t="s">
        <v>207</v>
      </c>
      <c r="C58" s="60">
        <v>1100000</v>
      </c>
      <c r="D58" s="56">
        <v>230239.29</v>
      </c>
      <c r="E58" s="62">
        <v>184946.65</v>
      </c>
      <c r="F58" s="47">
        <f t="shared" si="0"/>
        <v>20.930844545454548</v>
      </c>
      <c r="G58" s="47">
        <f t="shared" si="1"/>
        <v>124.48957037069881</v>
      </c>
    </row>
    <row r="59" spans="1:7" s="1" customFormat="1" ht="45">
      <c r="A59" s="73" t="s">
        <v>248</v>
      </c>
      <c r="B59" s="76"/>
      <c r="C59" s="60">
        <v>0</v>
      </c>
      <c r="D59" s="77">
        <v>2394.07</v>
      </c>
      <c r="E59" s="62">
        <v>0</v>
      </c>
      <c r="F59" s="47"/>
      <c r="G59" s="47"/>
    </row>
    <row r="60" spans="1:7" s="7" customFormat="1" ht="15" customHeight="1">
      <c r="A60" s="64" t="s">
        <v>157</v>
      </c>
      <c r="B60" s="53"/>
      <c r="C60" s="69">
        <v>2345300</v>
      </c>
      <c r="D60" s="69">
        <v>504682.39</v>
      </c>
      <c r="E60" s="69">
        <v>404325.66</v>
      </c>
      <c r="F60" s="47">
        <f t="shared" si="0"/>
        <v>21.518884151281288</v>
      </c>
      <c r="G60" s="47">
        <f t="shared" si="1"/>
        <v>124.82076700251972</v>
      </c>
    </row>
    <row r="61" spans="1:7" s="7" customFormat="1" ht="22.5" customHeight="1">
      <c r="A61" s="78" t="s">
        <v>214</v>
      </c>
      <c r="B61" s="79" t="s">
        <v>219</v>
      </c>
      <c r="C61" s="69">
        <f>C62+C63+C64+C65</f>
        <v>185745</v>
      </c>
      <c r="D61" s="69">
        <f>D62+D63+D64+D65</f>
        <v>-32244.09</v>
      </c>
      <c r="E61" s="69">
        <f>E62+E63+E64+E65</f>
        <v>30807.06</v>
      </c>
      <c r="F61" s="47"/>
      <c r="G61" s="47"/>
    </row>
    <row r="62" spans="1:7" s="30" customFormat="1" ht="24" customHeight="1">
      <c r="A62" s="80" t="s">
        <v>220</v>
      </c>
      <c r="B62" s="81" t="s">
        <v>221</v>
      </c>
      <c r="C62" s="62">
        <v>0</v>
      </c>
      <c r="D62" s="62">
        <v>1234.46</v>
      </c>
      <c r="E62" s="62">
        <v>0</v>
      </c>
      <c r="F62" s="47"/>
      <c r="G62" s="47"/>
    </row>
    <row r="63" spans="1:7" s="7" customFormat="1" ht="23.25" customHeight="1">
      <c r="A63" s="82" t="s">
        <v>215</v>
      </c>
      <c r="B63" s="83" t="s">
        <v>216</v>
      </c>
      <c r="C63" s="62">
        <v>0</v>
      </c>
      <c r="D63" s="62">
        <v>-59775</v>
      </c>
      <c r="E63" s="62">
        <v>-151.14</v>
      </c>
      <c r="F63" s="47"/>
      <c r="G63" s="47">
        <f t="shared" si="1"/>
        <v>39549.42437475189</v>
      </c>
    </row>
    <row r="64" spans="1:7" s="7" customFormat="1" ht="20.25" customHeight="1">
      <c r="A64" s="82" t="s">
        <v>222</v>
      </c>
      <c r="B64" s="83" t="s">
        <v>223</v>
      </c>
      <c r="C64" s="62">
        <v>185745</v>
      </c>
      <c r="D64" s="62">
        <v>26296.45</v>
      </c>
      <c r="E64" s="62">
        <v>30958.2</v>
      </c>
      <c r="F64" s="47">
        <f t="shared" si="0"/>
        <v>14.15728552585534</v>
      </c>
      <c r="G64" s="47">
        <f t="shared" si="1"/>
        <v>84.94179248147502</v>
      </c>
    </row>
    <row r="65" spans="1:7" s="7" customFormat="1" ht="21.75" customHeight="1" hidden="1">
      <c r="A65" s="84" t="s">
        <v>217</v>
      </c>
      <c r="B65" s="85" t="s">
        <v>218</v>
      </c>
      <c r="C65" s="62">
        <v>0</v>
      </c>
      <c r="D65" s="62">
        <v>0</v>
      </c>
      <c r="E65" s="62">
        <v>0</v>
      </c>
      <c r="F65" s="47"/>
      <c r="G65" s="47"/>
    </row>
    <row r="66" spans="1:7" s="35" customFormat="1" ht="16.5" customHeight="1">
      <c r="A66" s="86" t="s">
        <v>18</v>
      </c>
      <c r="B66" s="87"/>
      <c r="C66" s="44">
        <f>C4</f>
        <v>124794776</v>
      </c>
      <c r="D66" s="44">
        <f>D4</f>
        <v>21535971.2</v>
      </c>
      <c r="E66" s="44">
        <f>E4</f>
        <v>23440332.259999998</v>
      </c>
      <c r="F66" s="44">
        <f aca="true" t="shared" si="2" ref="F66:F119">D66/C66*100</f>
        <v>17.257109544393106</v>
      </c>
      <c r="G66" s="44">
        <f aca="true" t="shared" si="3" ref="G66:G145">D66/E66*100</f>
        <v>91.87570790858747</v>
      </c>
    </row>
    <row r="67" spans="1:7" s="35" customFormat="1" ht="15" customHeight="1">
      <c r="A67" s="88" t="s">
        <v>17</v>
      </c>
      <c r="B67" s="87"/>
      <c r="C67" s="44">
        <f>C68+C190+C195+C192</f>
        <v>415700894.08</v>
      </c>
      <c r="D67" s="44">
        <f>D68+D190+D195+D192+D193</f>
        <v>44032894.43000001</v>
      </c>
      <c r="E67" s="44">
        <f>E68+E190+E195+E192</f>
        <v>63487322.63</v>
      </c>
      <c r="F67" s="44">
        <f t="shared" si="2"/>
        <v>10.592446409683703</v>
      </c>
      <c r="G67" s="44">
        <f t="shared" si="3"/>
        <v>69.35698751484742</v>
      </c>
    </row>
    <row r="68" spans="1:7" s="7" customFormat="1" ht="23.25" customHeight="1">
      <c r="A68" s="64" t="s">
        <v>53</v>
      </c>
      <c r="B68" s="53"/>
      <c r="C68" s="47">
        <f>C69+C73+C135+C168</f>
        <v>441093833.38</v>
      </c>
      <c r="D68" s="47">
        <f>D69+D73+D135+D168</f>
        <v>70435629.73</v>
      </c>
      <c r="E68" s="47">
        <f>E69+E73+E135+E168</f>
        <v>62810787.63</v>
      </c>
      <c r="F68" s="47">
        <f t="shared" si="2"/>
        <v>15.968400462610886</v>
      </c>
      <c r="G68" s="47">
        <f t="shared" si="3"/>
        <v>112.13938303865207</v>
      </c>
    </row>
    <row r="69" spans="1:7" s="7" customFormat="1" ht="33" customHeight="1">
      <c r="A69" s="64" t="s">
        <v>61</v>
      </c>
      <c r="B69" s="53"/>
      <c r="C69" s="47">
        <f>C70+C71+C72</f>
        <v>49992200</v>
      </c>
      <c r="D69" s="47">
        <f>D70+D71+D72</f>
        <v>5958900</v>
      </c>
      <c r="E69" s="47">
        <f>E70+E71+E72</f>
        <v>7587900</v>
      </c>
      <c r="F69" s="47">
        <f t="shared" si="2"/>
        <v>11.919659466876832</v>
      </c>
      <c r="G69" s="47">
        <f t="shared" si="3"/>
        <v>78.53160953623532</v>
      </c>
    </row>
    <row r="70" spans="1:7" s="5" customFormat="1" ht="30.75" customHeight="1">
      <c r="A70" s="54" t="s">
        <v>80</v>
      </c>
      <c r="B70" s="55"/>
      <c r="C70" s="62">
        <v>23835700</v>
      </c>
      <c r="D70" s="62">
        <v>5958900</v>
      </c>
      <c r="E70" s="62">
        <v>537300</v>
      </c>
      <c r="F70" s="47">
        <f t="shared" si="2"/>
        <v>24.999895115310228</v>
      </c>
      <c r="G70" s="47">
        <f t="shared" si="3"/>
        <v>1109.0452261306532</v>
      </c>
    </row>
    <row r="71" spans="1:7" s="5" customFormat="1" ht="28.5" customHeight="1">
      <c r="A71" s="54" t="s">
        <v>62</v>
      </c>
      <c r="B71" s="55"/>
      <c r="C71" s="62">
        <v>0</v>
      </c>
      <c r="D71" s="62">
        <v>0</v>
      </c>
      <c r="E71" s="62">
        <v>5922600</v>
      </c>
      <c r="F71" s="47"/>
      <c r="G71" s="47">
        <f t="shared" si="3"/>
        <v>0</v>
      </c>
    </row>
    <row r="72" spans="1:7" s="5" customFormat="1" ht="15.75" customHeight="1">
      <c r="A72" s="54" t="s">
        <v>224</v>
      </c>
      <c r="B72" s="55"/>
      <c r="C72" s="62">
        <v>26156500</v>
      </c>
      <c r="D72" s="62">
        <v>0</v>
      </c>
      <c r="E72" s="62">
        <v>1128000</v>
      </c>
      <c r="F72" s="47">
        <f t="shared" si="2"/>
        <v>0</v>
      </c>
      <c r="G72" s="47">
        <f t="shared" si="3"/>
        <v>0</v>
      </c>
    </row>
    <row r="73" spans="1:7" s="7" customFormat="1" ht="20.25" customHeight="1">
      <c r="A73" s="52" t="s">
        <v>16</v>
      </c>
      <c r="B73" s="53"/>
      <c r="C73" s="69">
        <f>SUM(C74:C88)+C112+C98+C94</f>
        <v>157698764.38</v>
      </c>
      <c r="D73" s="69">
        <f>SUM(D74:D88)+D112+D98+D94</f>
        <v>14625811.23</v>
      </c>
      <c r="E73" s="69">
        <f>E74+E86+E94+E99+E112+E87+E88+E92+E83</f>
        <v>3910673.5</v>
      </c>
      <c r="F73" s="47">
        <f t="shared" si="2"/>
        <v>9.27452493841791</v>
      </c>
      <c r="G73" s="47">
        <f t="shared" si="3"/>
        <v>373.9972470215169</v>
      </c>
    </row>
    <row r="74" spans="1:7" s="4" customFormat="1" ht="30" hidden="1">
      <c r="A74" s="70" t="s">
        <v>123</v>
      </c>
      <c r="B74" s="55"/>
      <c r="C74" s="62">
        <f>C76+C77+C78</f>
        <v>0</v>
      </c>
      <c r="D74" s="62">
        <f>D76+D77+D78</f>
        <v>0</v>
      </c>
      <c r="E74" s="62">
        <v>0</v>
      </c>
      <c r="F74" s="47" t="e">
        <f t="shared" si="2"/>
        <v>#DIV/0!</v>
      </c>
      <c r="G74" s="47" t="e">
        <f t="shared" si="3"/>
        <v>#DIV/0!</v>
      </c>
    </row>
    <row r="75" spans="1:7" s="12" customFormat="1" ht="15" hidden="1">
      <c r="A75" s="89" t="s">
        <v>158</v>
      </c>
      <c r="B75" s="90"/>
      <c r="C75" s="91"/>
      <c r="D75" s="91"/>
      <c r="E75" s="62"/>
      <c r="F75" s="47" t="e">
        <f t="shared" si="2"/>
        <v>#DIV/0!</v>
      </c>
      <c r="G75" s="47" t="e">
        <f t="shared" si="3"/>
        <v>#DIV/0!</v>
      </c>
    </row>
    <row r="76" spans="1:7" s="12" customFormat="1" ht="15" hidden="1">
      <c r="A76" s="89" t="s">
        <v>142</v>
      </c>
      <c r="B76" s="90"/>
      <c r="C76" s="62">
        <v>0</v>
      </c>
      <c r="D76" s="62">
        <v>0</v>
      </c>
      <c r="E76" s="62">
        <v>0</v>
      </c>
      <c r="F76" s="47" t="e">
        <f t="shared" si="2"/>
        <v>#DIV/0!</v>
      </c>
      <c r="G76" s="47" t="e">
        <f t="shared" si="3"/>
        <v>#DIV/0!</v>
      </c>
    </row>
    <row r="77" spans="1:7" s="12" customFormat="1" ht="30" hidden="1">
      <c r="A77" s="89" t="s">
        <v>143</v>
      </c>
      <c r="B77" s="90"/>
      <c r="C77" s="62">
        <v>0</v>
      </c>
      <c r="D77" s="62">
        <v>0</v>
      </c>
      <c r="E77" s="62">
        <v>0</v>
      </c>
      <c r="F77" s="47" t="e">
        <f t="shared" si="2"/>
        <v>#DIV/0!</v>
      </c>
      <c r="G77" s="47" t="e">
        <f t="shared" si="3"/>
        <v>#DIV/0!</v>
      </c>
    </row>
    <row r="78" spans="1:7" s="12" customFormat="1" ht="30" hidden="1">
      <c r="A78" s="89" t="s">
        <v>146</v>
      </c>
      <c r="B78" s="90"/>
      <c r="C78" s="62">
        <v>0</v>
      </c>
      <c r="D78" s="62">
        <v>0</v>
      </c>
      <c r="E78" s="62">
        <v>0</v>
      </c>
      <c r="F78" s="47" t="e">
        <f t="shared" si="2"/>
        <v>#DIV/0!</v>
      </c>
      <c r="G78" s="47" t="e">
        <f t="shared" si="3"/>
        <v>#DIV/0!</v>
      </c>
    </row>
    <row r="79" spans="1:7" s="2" customFormat="1" ht="48" customHeight="1">
      <c r="A79" s="70" t="s">
        <v>233</v>
      </c>
      <c r="B79" s="90"/>
      <c r="C79" s="62">
        <v>1487608.66</v>
      </c>
      <c r="D79" s="62">
        <v>0</v>
      </c>
      <c r="E79" s="62">
        <v>0</v>
      </c>
      <c r="F79" s="47">
        <f t="shared" si="2"/>
        <v>0</v>
      </c>
      <c r="G79" s="47"/>
    </row>
    <row r="80" spans="1:7" s="2" customFormat="1" ht="30" hidden="1">
      <c r="A80" s="70" t="s">
        <v>241</v>
      </c>
      <c r="B80" s="90"/>
      <c r="C80" s="62">
        <v>0</v>
      </c>
      <c r="D80" s="62">
        <v>0</v>
      </c>
      <c r="E80" s="62">
        <v>0</v>
      </c>
      <c r="F80" s="47" t="e">
        <f t="shared" si="2"/>
        <v>#DIV/0!</v>
      </c>
      <c r="G80" s="47" t="e">
        <f t="shared" si="3"/>
        <v>#DIV/0!</v>
      </c>
    </row>
    <row r="81" spans="1:7" s="2" customFormat="1" ht="30.75" customHeight="1">
      <c r="A81" s="70" t="s">
        <v>234</v>
      </c>
      <c r="B81" s="90"/>
      <c r="C81" s="62">
        <v>5744258.55</v>
      </c>
      <c r="D81" s="62">
        <v>0</v>
      </c>
      <c r="E81" s="62">
        <v>0</v>
      </c>
      <c r="F81" s="47">
        <f t="shared" si="2"/>
        <v>0</v>
      </c>
      <c r="G81" s="47"/>
    </row>
    <row r="82" spans="1:7" s="2" customFormat="1" ht="30.75" customHeight="1">
      <c r="A82" s="70" t="s">
        <v>255</v>
      </c>
      <c r="B82" s="90"/>
      <c r="C82" s="62">
        <v>6161028.66</v>
      </c>
      <c r="D82" s="62">
        <v>0</v>
      </c>
      <c r="E82" s="62">
        <v>0</v>
      </c>
      <c r="F82" s="47">
        <f t="shared" si="2"/>
        <v>0</v>
      </c>
      <c r="G82" s="47"/>
    </row>
    <row r="83" spans="1:7" s="2" customFormat="1" ht="30.75" customHeight="1">
      <c r="A83" s="70" t="s">
        <v>235</v>
      </c>
      <c r="B83" s="90"/>
      <c r="C83" s="62">
        <v>12323723.4</v>
      </c>
      <c r="D83" s="62">
        <v>0</v>
      </c>
      <c r="E83" s="62">
        <v>0</v>
      </c>
      <c r="F83" s="47">
        <f t="shared" si="2"/>
        <v>0</v>
      </c>
      <c r="G83" s="47"/>
    </row>
    <row r="84" spans="1:7" s="2" customFormat="1" ht="47.25" customHeight="1">
      <c r="A84" s="70" t="s">
        <v>254</v>
      </c>
      <c r="B84" s="90"/>
      <c r="C84" s="62">
        <v>3800000</v>
      </c>
      <c r="D84" s="62">
        <v>0</v>
      </c>
      <c r="E84" s="62">
        <v>0</v>
      </c>
      <c r="F84" s="47">
        <f t="shared" si="2"/>
        <v>0</v>
      </c>
      <c r="G84" s="47"/>
    </row>
    <row r="85" spans="1:7" s="2" customFormat="1" ht="35.25" customHeight="1">
      <c r="A85" s="70" t="s">
        <v>256</v>
      </c>
      <c r="B85" s="90"/>
      <c r="C85" s="62">
        <v>59487700</v>
      </c>
      <c r="D85" s="62">
        <v>12598199.23</v>
      </c>
      <c r="E85" s="62">
        <v>0</v>
      </c>
      <c r="F85" s="47">
        <f t="shared" si="2"/>
        <v>21.177822020350426</v>
      </c>
      <c r="G85" s="47"/>
    </row>
    <row r="86" spans="1:9" s="4" customFormat="1" ht="45">
      <c r="A86" s="70" t="s">
        <v>124</v>
      </c>
      <c r="B86" s="55"/>
      <c r="C86" s="62">
        <v>972995.07</v>
      </c>
      <c r="D86" s="62">
        <v>0</v>
      </c>
      <c r="E86" s="62">
        <v>0</v>
      </c>
      <c r="F86" s="47">
        <f t="shared" si="2"/>
        <v>0</v>
      </c>
      <c r="G86" s="47"/>
      <c r="H86" s="9"/>
      <c r="I86" s="9"/>
    </row>
    <row r="87" spans="1:7" s="4" customFormat="1" ht="30" hidden="1">
      <c r="A87" s="92" t="s">
        <v>153</v>
      </c>
      <c r="B87" s="93"/>
      <c r="C87" s="62">
        <v>0</v>
      </c>
      <c r="D87" s="62">
        <v>0</v>
      </c>
      <c r="E87" s="62">
        <v>0</v>
      </c>
      <c r="F87" s="47" t="e">
        <f t="shared" si="2"/>
        <v>#DIV/0!</v>
      </c>
      <c r="G87" s="47" t="e">
        <f t="shared" si="3"/>
        <v>#DIV/0!</v>
      </c>
    </row>
    <row r="88" spans="1:7" s="4" customFormat="1" ht="66.75" customHeight="1">
      <c r="A88" s="94" t="s">
        <v>131</v>
      </c>
      <c r="B88" s="55"/>
      <c r="C88" s="62">
        <f>C89+C90+C91</f>
        <v>27239900</v>
      </c>
      <c r="D88" s="62">
        <f>D89+D90+D91</f>
        <v>2027612</v>
      </c>
      <c r="E88" s="62">
        <v>0</v>
      </c>
      <c r="F88" s="47">
        <f t="shared" si="2"/>
        <v>7.443536870546515</v>
      </c>
      <c r="G88" s="47"/>
    </row>
    <row r="89" spans="1:7" s="2" customFormat="1" ht="45">
      <c r="A89" s="125" t="s">
        <v>266</v>
      </c>
      <c r="B89" s="90"/>
      <c r="C89" s="91">
        <v>17836900</v>
      </c>
      <c r="D89" s="91">
        <v>2027612</v>
      </c>
      <c r="E89" s="91">
        <v>0</v>
      </c>
      <c r="F89" s="47">
        <f t="shared" si="2"/>
        <v>11.36751341320521</v>
      </c>
      <c r="G89" s="47"/>
    </row>
    <row r="90" spans="1:7" s="2" customFormat="1" ht="45">
      <c r="A90" s="125" t="s">
        <v>267</v>
      </c>
      <c r="B90" s="90"/>
      <c r="C90" s="91">
        <v>8730900</v>
      </c>
      <c r="D90" s="91">
        <v>0</v>
      </c>
      <c r="E90" s="91">
        <v>0</v>
      </c>
      <c r="F90" s="47">
        <f t="shared" si="2"/>
        <v>0</v>
      </c>
      <c r="G90" s="47"/>
    </row>
    <row r="91" spans="1:7" s="2" customFormat="1" ht="45">
      <c r="A91" s="125" t="s">
        <v>268</v>
      </c>
      <c r="B91" s="90"/>
      <c r="C91" s="91">
        <v>672100</v>
      </c>
      <c r="D91" s="91">
        <v>0</v>
      </c>
      <c r="E91" s="91">
        <v>0</v>
      </c>
      <c r="F91" s="47">
        <f t="shared" si="2"/>
        <v>0</v>
      </c>
      <c r="G91" s="47"/>
    </row>
    <row r="92" spans="1:7" s="4" customFormat="1" ht="90" hidden="1">
      <c r="A92" s="95" t="s">
        <v>132</v>
      </c>
      <c r="B92" s="76"/>
      <c r="C92" s="62">
        <v>0</v>
      </c>
      <c r="D92" s="62">
        <v>0</v>
      </c>
      <c r="E92" s="62">
        <v>0</v>
      </c>
      <c r="F92" s="47" t="e">
        <f t="shared" si="2"/>
        <v>#DIV/0!</v>
      </c>
      <c r="G92" s="47" t="e">
        <f t="shared" si="3"/>
        <v>#DIV/0!</v>
      </c>
    </row>
    <row r="93" spans="1:7" s="4" customFormat="1" ht="45" hidden="1">
      <c r="A93" s="70" t="s">
        <v>127</v>
      </c>
      <c r="B93" s="55"/>
      <c r="C93" s="62">
        <v>0</v>
      </c>
      <c r="D93" s="62">
        <v>0</v>
      </c>
      <c r="E93" s="62">
        <v>0</v>
      </c>
      <c r="F93" s="47" t="e">
        <f t="shared" si="2"/>
        <v>#DIV/0!</v>
      </c>
      <c r="G93" s="47" t="e">
        <f t="shared" si="3"/>
        <v>#DIV/0!</v>
      </c>
    </row>
    <row r="94" spans="1:7" s="4" customFormat="1" ht="22.5" customHeight="1">
      <c r="A94" s="70" t="s">
        <v>125</v>
      </c>
      <c r="B94" s="55"/>
      <c r="C94" s="62">
        <f>C95+C96+C97</f>
        <v>235650.04</v>
      </c>
      <c r="D94" s="62">
        <f>D95+D96+D97</f>
        <v>0</v>
      </c>
      <c r="E94" s="62">
        <f>E95+E96+E97</f>
        <v>0</v>
      </c>
      <c r="F94" s="47">
        <f t="shared" si="2"/>
        <v>0</v>
      </c>
      <c r="G94" s="47"/>
    </row>
    <row r="95" spans="1:7" s="13" customFormat="1" ht="15">
      <c r="A95" s="96" t="s">
        <v>144</v>
      </c>
      <c r="B95" s="97"/>
      <c r="C95" s="91">
        <v>10650.04</v>
      </c>
      <c r="D95" s="91">
        <v>0</v>
      </c>
      <c r="E95" s="91">
        <v>0</v>
      </c>
      <c r="F95" s="124">
        <f t="shared" si="2"/>
        <v>0</v>
      </c>
      <c r="G95" s="47"/>
    </row>
    <row r="96" spans="1:7" s="13" customFormat="1" ht="18" customHeight="1">
      <c r="A96" s="89" t="s">
        <v>147</v>
      </c>
      <c r="B96" s="90"/>
      <c r="C96" s="91">
        <v>150000</v>
      </c>
      <c r="D96" s="91">
        <v>0</v>
      </c>
      <c r="E96" s="91">
        <v>0</v>
      </c>
      <c r="F96" s="124">
        <f t="shared" si="2"/>
        <v>0</v>
      </c>
      <c r="G96" s="47"/>
    </row>
    <row r="97" spans="1:7" s="13" customFormat="1" ht="15">
      <c r="A97" s="98" t="s">
        <v>148</v>
      </c>
      <c r="B97" s="90"/>
      <c r="C97" s="91">
        <v>75000</v>
      </c>
      <c r="D97" s="91">
        <v>0</v>
      </c>
      <c r="E97" s="91">
        <v>0</v>
      </c>
      <c r="F97" s="124">
        <f t="shared" si="2"/>
        <v>0</v>
      </c>
      <c r="G97" s="47"/>
    </row>
    <row r="98" spans="1:7" s="31" customFormat="1" ht="60">
      <c r="A98" s="99" t="s">
        <v>265</v>
      </c>
      <c r="B98" s="55"/>
      <c r="C98" s="62">
        <v>23018500</v>
      </c>
      <c r="D98" s="62">
        <v>0</v>
      </c>
      <c r="E98" s="62">
        <v>0</v>
      </c>
      <c r="F98" s="47">
        <f t="shared" si="2"/>
        <v>0</v>
      </c>
      <c r="G98" s="47"/>
    </row>
    <row r="99" spans="1:7" s="4" customFormat="1" ht="60" hidden="1">
      <c r="A99" s="70" t="s">
        <v>126</v>
      </c>
      <c r="B99" s="55"/>
      <c r="C99" s="62">
        <v>0</v>
      </c>
      <c r="D99" s="62">
        <v>0</v>
      </c>
      <c r="E99" s="62">
        <v>0</v>
      </c>
      <c r="F99" s="47" t="e">
        <f t="shared" si="2"/>
        <v>#DIV/0!</v>
      </c>
      <c r="G99" s="47" t="e">
        <f t="shared" si="3"/>
        <v>#DIV/0!</v>
      </c>
    </row>
    <row r="100" spans="1:7" s="4" customFormat="1" ht="30" hidden="1">
      <c r="A100" s="70" t="s">
        <v>74</v>
      </c>
      <c r="B100" s="55"/>
      <c r="C100" s="62">
        <v>0</v>
      </c>
      <c r="D100" s="62">
        <v>0</v>
      </c>
      <c r="E100" s="62">
        <v>0</v>
      </c>
      <c r="F100" s="47" t="e">
        <f t="shared" si="2"/>
        <v>#DIV/0!</v>
      </c>
      <c r="G100" s="47" t="e">
        <f t="shared" si="3"/>
        <v>#DIV/0!</v>
      </c>
    </row>
    <row r="101" spans="1:7" s="4" customFormat="1" ht="60" hidden="1">
      <c r="A101" s="70" t="s">
        <v>79</v>
      </c>
      <c r="B101" s="55"/>
      <c r="C101" s="62">
        <v>0</v>
      </c>
      <c r="D101" s="62">
        <v>0</v>
      </c>
      <c r="E101" s="62"/>
      <c r="F101" s="47" t="e">
        <f t="shared" si="2"/>
        <v>#DIV/0!</v>
      </c>
      <c r="G101" s="47" t="e">
        <f t="shared" si="3"/>
        <v>#DIV/0!</v>
      </c>
    </row>
    <row r="102" spans="1:7" s="4" customFormat="1" ht="60" hidden="1">
      <c r="A102" s="70" t="s">
        <v>76</v>
      </c>
      <c r="B102" s="55"/>
      <c r="C102" s="62">
        <v>0</v>
      </c>
      <c r="D102" s="62">
        <v>0</v>
      </c>
      <c r="E102" s="62"/>
      <c r="F102" s="47" t="e">
        <f t="shared" si="2"/>
        <v>#DIV/0!</v>
      </c>
      <c r="G102" s="47" t="e">
        <f t="shared" si="3"/>
        <v>#DIV/0!</v>
      </c>
    </row>
    <row r="103" spans="1:7" s="4" customFormat="1" ht="45" hidden="1">
      <c r="A103" s="70" t="s">
        <v>77</v>
      </c>
      <c r="B103" s="55"/>
      <c r="C103" s="62">
        <v>0</v>
      </c>
      <c r="D103" s="62">
        <v>0</v>
      </c>
      <c r="E103" s="62"/>
      <c r="F103" s="47" t="e">
        <f t="shared" si="2"/>
        <v>#DIV/0!</v>
      </c>
      <c r="G103" s="47" t="e">
        <f t="shared" si="3"/>
        <v>#DIV/0!</v>
      </c>
    </row>
    <row r="104" spans="1:7" s="4" customFormat="1" ht="45" hidden="1">
      <c r="A104" s="70" t="s">
        <v>75</v>
      </c>
      <c r="B104" s="55"/>
      <c r="C104" s="62">
        <v>0</v>
      </c>
      <c r="D104" s="62">
        <v>0</v>
      </c>
      <c r="E104" s="62"/>
      <c r="F104" s="47" t="e">
        <f t="shared" si="2"/>
        <v>#DIV/0!</v>
      </c>
      <c r="G104" s="47" t="e">
        <f t="shared" si="3"/>
        <v>#DIV/0!</v>
      </c>
    </row>
    <row r="105" spans="1:7" s="4" customFormat="1" ht="30" hidden="1">
      <c r="A105" s="70" t="s">
        <v>82</v>
      </c>
      <c r="B105" s="55"/>
      <c r="C105" s="62">
        <v>0</v>
      </c>
      <c r="D105" s="62">
        <v>0</v>
      </c>
      <c r="E105" s="62"/>
      <c r="F105" s="47" t="e">
        <f t="shared" si="2"/>
        <v>#DIV/0!</v>
      </c>
      <c r="G105" s="47" t="e">
        <f t="shared" si="3"/>
        <v>#DIV/0!</v>
      </c>
    </row>
    <row r="106" spans="1:7" s="4" customFormat="1" ht="30" hidden="1">
      <c r="A106" s="70" t="s">
        <v>87</v>
      </c>
      <c r="B106" s="55"/>
      <c r="C106" s="62">
        <v>0</v>
      </c>
      <c r="D106" s="62">
        <v>0</v>
      </c>
      <c r="E106" s="62"/>
      <c r="F106" s="47" t="e">
        <f t="shared" si="2"/>
        <v>#DIV/0!</v>
      </c>
      <c r="G106" s="47" t="e">
        <f t="shared" si="3"/>
        <v>#DIV/0!</v>
      </c>
    </row>
    <row r="107" spans="1:7" s="4" customFormat="1" ht="30" hidden="1">
      <c r="A107" s="70" t="s">
        <v>48</v>
      </c>
      <c r="B107" s="55"/>
      <c r="C107" s="62">
        <v>0</v>
      </c>
      <c r="D107" s="62">
        <v>0</v>
      </c>
      <c r="E107" s="62"/>
      <c r="F107" s="47" t="e">
        <f t="shared" si="2"/>
        <v>#DIV/0!</v>
      </c>
      <c r="G107" s="47" t="e">
        <f t="shared" si="3"/>
        <v>#DIV/0!</v>
      </c>
    </row>
    <row r="108" spans="1:7" s="4" customFormat="1" ht="30" hidden="1">
      <c r="A108" s="70" t="s">
        <v>54</v>
      </c>
      <c r="B108" s="55"/>
      <c r="C108" s="62">
        <v>0</v>
      </c>
      <c r="D108" s="62">
        <v>0</v>
      </c>
      <c r="E108" s="62"/>
      <c r="F108" s="47" t="e">
        <f t="shared" si="2"/>
        <v>#DIV/0!</v>
      </c>
      <c r="G108" s="47" t="e">
        <f t="shared" si="3"/>
        <v>#DIV/0!</v>
      </c>
    </row>
    <row r="109" spans="1:7" s="6" customFormat="1" ht="60" hidden="1">
      <c r="A109" s="70" t="s">
        <v>68</v>
      </c>
      <c r="B109" s="55"/>
      <c r="C109" s="100">
        <v>0</v>
      </c>
      <c r="D109" s="100">
        <v>0</v>
      </c>
      <c r="E109" s="100">
        <v>0</v>
      </c>
      <c r="F109" s="47" t="e">
        <f t="shared" si="2"/>
        <v>#DIV/0!</v>
      </c>
      <c r="G109" s="47" t="e">
        <f t="shared" si="3"/>
        <v>#DIV/0!</v>
      </c>
    </row>
    <row r="110" spans="1:7" s="6" customFormat="1" ht="15" hidden="1">
      <c r="A110" s="70"/>
      <c r="B110" s="55"/>
      <c r="C110" s="100"/>
      <c r="D110" s="100"/>
      <c r="E110" s="100"/>
      <c r="F110" s="47" t="e">
        <f t="shared" si="2"/>
        <v>#DIV/0!</v>
      </c>
      <c r="G110" s="47" t="e">
        <f t="shared" si="3"/>
        <v>#DIV/0!</v>
      </c>
    </row>
    <row r="111" spans="1:7" s="4" customFormat="1" ht="30" hidden="1">
      <c r="A111" s="70" t="s">
        <v>49</v>
      </c>
      <c r="B111" s="55"/>
      <c r="C111" s="62">
        <v>0</v>
      </c>
      <c r="D111" s="62">
        <v>0</v>
      </c>
      <c r="E111" s="62">
        <v>0</v>
      </c>
      <c r="F111" s="47" t="e">
        <f t="shared" si="2"/>
        <v>#DIV/0!</v>
      </c>
      <c r="G111" s="47" t="e">
        <f t="shared" si="3"/>
        <v>#DIV/0!</v>
      </c>
    </row>
    <row r="112" spans="1:7" s="4" customFormat="1" ht="14.25" customHeight="1">
      <c r="A112" s="70" t="s">
        <v>55</v>
      </c>
      <c r="B112" s="55"/>
      <c r="C112" s="62">
        <f>SUM(C113:C134)</f>
        <v>17227400</v>
      </c>
      <c r="D112" s="62">
        <f>SUM(D131:D134)</f>
        <v>0</v>
      </c>
      <c r="E112" s="62">
        <f>SUM(E114:E131)</f>
        <v>3910673.5</v>
      </c>
      <c r="F112" s="47">
        <f t="shared" si="2"/>
        <v>0</v>
      </c>
      <c r="G112" s="47">
        <f t="shared" si="3"/>
        <v>0</v>
      </c>
    </row>
    <row r="113" spans="1:7" s="4" customFormat="1" ht="15">
      <c r="A113" s="70" t="s">
        <v>22</v>
      </c>
      <c r="B113" s="55"/>
      <c r="C113" s="62"/>
      <c r="D113" s="62"/>
      <c r="E113" s="62"/>
      <c r="F113" s="47"/>
      <c r="G113" s="47"/>
    </row>
    <row r="114" spans="1:7" s="12" customFormat="1" ht="15">
      <c r="A114" s="89" t="s">
        <v>145</v>
      </c>
      <c r="B114" s="90"/>
      <c r="C114" s="91">
        <v>0</v>
      </c>
      <c r="D114" s="91">
        <v>0</v>
      </c>
      <c r="E114" s="91">
        <v>1852086</v>
      </c>
      <c r="F114" s="47" t="e">
        <f t="shared" si="2"/>
        <v>#DIV/0!</v>
      </c>
      <c r="G114" s="47">
        <f t="shared" si="3"/>
        <v>0</v>
      </c>
    </row>
    <row r="115" spans="1:7" s="12" customFormat="1" ht="45" hidden="1">
      <c r="A115" s="89" t="s">
        <v>236</v>
      </c>
      <c r="B115" s="90"/>
      <c r="C115" s="91"/>
      <c r="D115" s="91"/>
      <c r="E115" s="91">
        <v>0</v>
      </c>
      <c r="F115" s="47" t="e">
        <f t="shared" si="2"/>
        <v>#DIV/0!</v>
      </c>
      <c r="G115" s="47" t="e">
        <f t="shared" si="3"/>
        <v>#DIV/0!</v>
      </c>
    </row>
    <row r="116" spans="1:7" s="12" customFormat="1" ht="15" hidden="1">
      <c r="A116" s="89" t="s">
        <v>149</v>
      </c>
      <c r="B116" s="90"/>
      <c r="C116" s="91"/>
      <c r="D116" s="91"/>
      <c r="E116" s="91">
        <v>0</v>
      </c>
      <c r="F116" s="47" t="e">
        <f t="shared" si="2"/>
        <v>#DIV/0!</v>
      </c>
      <c r="G116" s="47" t="e">
        <f t="shared" si="3"/>
        <v>#DIV/0!</v>
      </c>
    </row>
    <row r="117" spans="1:7" s="12" customFormat="1" ht="15" hidden="1">
      <c r="A117" s="89" t="s">
        <v>245</v>
      </c>
      <c r="B117" s="90"/>
      <c r="C117" s="91"/>
      <c r="D117" s="91"/>
      <c r="E117" s="91">
        <v>0</v>
      </c>
      <c r="F117" s="47" t="e">
        <f t="shared" si="2"/>
        <v>#DIV/0!</v>
      </c>
      <c r="G117" s="47" t="e">
        <f t="shared" si="3"/>
        <v>#DIV/0!</v>
      </c>
    </row>
    <row r="118" spans="1:7" s="12" customFormat="1" ht="15" hidden="1">
      <c r="A118" s="89" t="s">
        <v>244</v>
      </c>
      <c r="B118" s="90"/>
      <c r="C118" s="91"/>
      <c r="D118" s="91"/>
      <c r="E118" s="91">
        <v>0</v>
      </c>
      <c r="F118" s="47" t="e">
        <f t="shared" si="2"/>
        <v>#DIV/0!</v>
      </c>
      <c r="G118" s="47" t="e">
        <f t="shared" si="3"/>
        <v>#DIV/0!</v>
      </c>
    </row>
    <row r="119" spans="1:7" s="12" customFormat="1" ht="15" hidden="1">
      <c r="A119" s="89" t="s">
        <v>150</v>
      </c>
      <c r="B119" s="90"/>
      <c r="C119" s="91"/>
      <c r="D119" s="91"/>
      <c r="E119" s="91"/>
      <c r="F119" s="47" t="e">
        <f t="shared" si="2"/>
        <v>#DIV/0!</v>
      </c>
      <c r="G119" s="47" t="e">
        <f t="shared" si="3"/>
        <v>#DIV/0!</v>
      </c>
    </row>
    <row r="120" spans="1:7" s="12" customFormat="1" ht="30" hidden="1">
      <c r="A120" s="89" t="s">
        <v>163</v>
      </c>
      <c r="B120" s="90"/>
      <c r="C120" s="91"/>
      <c r="D120" s="91"/>
      <c r="E120" s="91">
        <v>0</v>
      </c>
      <c r="F120" s="47" t="e">
        <f aca="true" t="shared" si="4" ref="F120:F138">D120/C120*100</f>
        <v>#DIV/0!</v>
      </c>
      <c r="G120" s="47" t="e">
        <f t="shared" si="3"/>
        <v>#DIV/0!</v>
      </c>
    </row>
    <row r="121" spans="1:7" s="12" customFormat="1" ht="30">
      <c r="A121" s="89" t="s">
        <v>154</v>
      </c>
      <c r="B121" s="90"/>
      <c r="C121" s="91">
        <v>4755500</v>
      </c>
      <c r="D121" s="91">
        <v>0</v>
      </c>
      <c r="E121" s="91">
        <v>0</v>
      </c>
      <c r="F121" s="47">
        <f t="shared" si="4"/>
        <v>0</v>
      </c>
      <c r="G121" s="47"/>
    </row>
    <row r="122" spans="1:7" s="12" customFormat="1" ht="30" hidden="1">
      <c r="A122" s="89" t="s">
        <v>226</v>
      </c>
      <c r="B122" s="90"/>
      <c r="C122" s="91"/>
      <c r="D122" s="91"/>
      <c r="E122" s="91">
        <v>0</v>
      </c>
      <c r="F122" s="47" t="e">
        <f t="shared" si="4"/>
        <v>#DIV/0!</v>
      </c>
      <c r="G122" s="47" t="e">
        <f t="shared" si="3"/>
        <v>#DIV/0!</v>
      </c>
    </row>
    <row r="123" spans="1:7" s="2" customFormat="1" ht="30" hidden="1">
      <c r="A123" s="89" t="s">
        <v>246</v>
      </c>
      <c r="B123" s="90"/>
      <c r="C123" s="91"/>
      <c r="D123" s="91"/>
      <c r="E123" s="91"/>
      <c r="F123" s="47" t="e">
        <f t="shared" si="4"/>
        <v>#DIV/0!</v>
      </c>
      <c r="G123" s="47" t="e">
        <f t="shared" si="3"/>
        <v>#DIV/0!</v>
      </c>
    </row>
    <row r="124" spans="1:7" s="2" customFormat="1" ht="30">
      <c r="A124" s="89" t="s">
        <v>225</v>
      </c>
      <c r="B124" s="90"/>
      <c r="C124" s="91">
        <v>3006000</v>
      </c>
      <c r="D124" s="91">
        <v>0</v>
      </c>
      <c r="E124" s="91">
        <v>304687.5</v>
      </c>
      <c r="F124" s="47">
        <f t="shared" si="4"/>
        <v>0</v>
      </c>
      <c r="G124" s="47">
        <f t="shared" si="3"/>
        <v>0</v>
      </c>
    </row>
    <row r="125" spans="1:7" s="2" customFormat="1" ht="30">
      <c r="A125" s="101" t="s">
        <v>160</v>
      </c>
      <c r="B125" s="90"/>
      <c r="C125" s="91">
        <v>1482200</v>
      </c>
      <c r="D125" s="91">
        <v>0</v>
      </c>
      <c r="E125" s="91">
        <v>1528900</v>
      </c>
      <c r="F125" s="47">
        <f t="shared" si="4"/>
        <v>0</v>
      </c>
      <c r="G125" s="47">
        <f t="shared" si="3"/>
        <v>0</v>
      </c>
    </row>
    <row r="126" spans="1:7" s="2" customFormat="1" ht="60" hidden="1">
      <c r="A126" s="101" t="s">
        <v>242</v>
      </c>
      <c r="B126" s="90"/>
      <c r="C126" s="91"/>
      <c r="D126" s="91"/>
      <c r="E126" s="91">
        <v>0</v>
      </c>
      <c r="F126" s="47" t="e">
        <f t="shared" si="4"/>
        <v>#DIV/0!</v>
      </c>
      <c r="G126" s="47" t="e">
        <f t="shared" si="3"/>
        <v>#DIV/0!</v>
      </c>
    </row>
    <row r="127" spans="1:7" s="2" customFormat="1" ht="30">
      <c r="A127" s="101" t="s">
        <v>227</v>
      </c>
      <c r="B127" s="90"/>
      <c r="C127" s="91">
        <v>562300</v>
      </c>
      <c r="D127" s="91">
        <v>0</v>
      </c>
      <c r="E127" s="91">
        <v>225000</v>
      </c>
      <c r="F127" s="47">
        <f t="shared" si="4"/>
        <v>0</v>
      </c>
      <c r="G127" s="47">
        <f t="shared" si="3"/>
        <v>0</v>
      </c>
    </row>
    <row r="128" spans="1:7" s="4" customFormat="1" ht="45" hidden="1">
      <c r="A128" s="101" t="s">
        <v>162</v>
      </c>
      <c r="B128" s="90"/>
      <c r="C128" s="62"/>
      <c r="D128" s="62"/>
      <c r="E128" s="62">
        <v>0</v>
      </c>
      <c r="F128" s="47" t="e">
        <f t="shared" si="4"/>
        <v>#DIV/0!</v>
      </c>
      <c r="G128" s="47" t="e">
        <f t="shared" si="3"/>
        <v>#DIV/0!</v>
      </c>
    </row>
    <row r="129" spans="1:7" s="4" customFormat="1" ht="75" hidden="1">
      <c r="A129" s="101" t="s">
        <v>251</v>
      </c>
      <c r="B129" s="90"/>
      <c r="C129" s="62"/>
      <c r="D129" s="62"/>
      <c r="E129" s="62">
        <v>0</v>
      </c>
      <c r="F129" s="47" t="e">
        <f t="shared" si="4"/>
        <v>#DIV/0!</v>
      </c>
      <c r="G129" s="47" t="e">
        <f t="shared" si="3"/>
        <v>#DIV/0!</v>
      </c>
    </row>
    <row r="130" spans="1:7" s="4" customFormat="1" ht="15" hidden="1">
      <c r="A130" s="101" t="s">
        <v>249</v>
      </c>
      <c r="B130" s="90"/>
      <c r="C130" s="62"/>
      <c r="D130" s="62"/>
      <c r="E130" s="62">
        <v>0</v>
      </c>
      <c r="F130" s="47" t="e">
        <f t="shared" si="4"/>
        <v>#DIV/0!</v>
      </c>
      <c r="G130" s="47" t="e">
        <f t="shared" si="3"/>
        <v>#DIV/0!</v>
      </c>
    </row>
    <row r="131" spans="1:7" s="4" customFormat="1" ht="45" hidden="1">
      <c r="A131" s="101" t="s">
        <v>250</v>
      </c>
      <c r="B131" s="90"/>
      <c r="C131" s="62"/>
      <c r="D131" s="62"/>
      <c r="E131" s="62">
        <v>0</v>
      </c>
      <c r="F131" s="47" t="e">
        <f t="shared" si="4"/>
        <v>#DIV/0!</v>
      </c>
      <c r="G131" s="47" t="e">
        <f t="shared" si="3"/>
        <v>#DIV/0!</v>
      </c>
    </row>
    <row r="132" spans="1:7" s="4" customFormat="1" ht="46.5" customHeight="1" hidden="1">
      <c r="A132" s="101" t="s">
        <v>259</v>
      </c>
      <c r="B132" s="90"/>
      <c r="C132" s="62">
        <v>0</v>
      </c>
      <c r="D132" s="62">
        <v>0</v>
      </c>
      <c r="E132" s="62">
        <v>0</v>
      </c>
      <c r="F132" s="47" t="e">
        <f t="shared" si="4"/>
        <v>#DIV/0!</v>
      </c>
      <c r="G132" s="47" t="e">
        <f t="shared" si="3"/>
        <v>#DIV/0!</v>
      </c>
    </row>
    <row r="133" spans="1:7" s="4" customFormat="1" ht="51" customHeight="1" hidden="1">
      <c r="A133" s="101" t="s">
        <v>258</v>
      </c>
      <c r="B133" s="90"/>
      <c r="C133" s="62">
        <v>0</v>
      </c>
      <c r="D133" s="62">
        <v>0</v>
      </c>
      <c r="E133" s="62">
        <v>0</v>
      </c>
      <c r="F133" s="47" t="e">
        <f t="shared" si="4"/>
        <v>#DIV/0!</v>
      </c>
      <c r="G133" s="47" t="e">
        <f t="shared" si="3"/>
        <v>#DIV/0!</v>
      </c>
    </row>
    <row r="134" spans="1:7" s="2" customFormat="1" ht="63.75" customHeight="1">
      <c r="A134" s="101" t="s">
        <v>257</v>
      </c>
      <c r="B134" s="90"/>
      <c r="C134" s="91">
        <v>7421400</v>
      </c>
      <c r="D134" s="91">
        <v>0</v>
      </c>
      <c r="E134" s="91">
        <v>0</v>
      </c>
      <c r="F134" s="124">
        <f t="shared" si="4"/>
        <v>0</v>
      </c>
      <c r="G134" s="124"/>
    </row>
    <row r="135" spans="1:7" s="7" customFormat="1" ht="22.5" customHeight="1">
      <c r="A135" s="52" t="s">
        <v>19</v>
      </c>
      <c r="B135" s="53"/>
      <c r="C135" s="69">
        <f>C138+C140+C145+C163+C165+C164+C144</f>
        <v>233402869</v>
      </c>
      <c r="D135" s="69">
        <f>D138+D140+D145+D163+D165+D164+D144</f>
        <v>49850918.5</v>
      </c>
      <c r="E135" s="69">
        <f>E138+E140+E145+E163+E165+E164+E144+E167</f>
        <v>51312214.13</v>
      </c>
      <c r="F135" s="47">
        <f t="shared" si="4"/>
        <v>21.35831436587868</v>
      </c>
      <c r="G135" s="47">
        <f t="shared" si="3"/>
        <v>97.15214855804547</v>
      </c>
    </row>
    <row r="136" spans="1:7" s="1" customFormat="1" ht="25.5" customHeight="1" hidden="1">
      <c r="A136" s="70" t="s">
        <v>110</v>
      </c>
      <c r="B136" s="55"/>
      <c r="C136" s="62"/>
      <c r="D136" s="62"/>
      <c r="E136" s="62"/>
      <c r="F136" s="47" t="e">
        <f t="shared" si="4"/>
        <v>#DIV/0!</v>
      </c>
      <c r="G136" s="47" t="e">
        <f t="shared" si="3"/>
        <v>#DIV/0!</v>
      </c>
    </row>
    <row r="137" spans="1:7" s="1" customFormat="1" ht="30" hidden="1">
      <c r="A137" s="70" t="s">
        <v>116</v>
      </c>
      <c r="B137" s="55"/>
      <c r="C137" s="62"/>
      <c r="D137" s="62"/>
      <c r="E137" s="62"/>
      <c r="F137" s="47" t="e">
        <f t="shared" si="4"/>
        <v>#DIV/0!</v>
      </c>
      <c r="G137" s="47" t="e">
        <f t="shared" si="3"/>
        <v>#DIV/0!</v>
      </c>
    </row>
    <row r="138" spans="1:7" s="1" customFormat="1" ht="29.25" customHeight="1">
      <c r="A138" s="54" t="s">
        <v>63</v>
      </c>
      <c r="B138" s="55"/>
      <c r="C138" s="62">
        <v>1629600</v>
      </c>
      <c r="D138" s="62">
        <v>300000</v>
      </c>
      <c r="E138" s="62">
        <v>267000</v>
      </c>
      <c r="F138" s="47">
        <f t="shared" si="4"/>
        <v>18.409425625920473</v>
      </c>
      <c r="G138" s="47">
        <f t="shared" si="3"/>
        <v>112.35955056179776</v>
      </c>
    </row>
    <row r="139" spans="1:7" s="1" customFormat="1" ht="45" hidden="1">
      <c r="A139" s="54" t="s">
        <v>81</v>
      </c>
      <c r="B139" s="55"/>
      <c r="C139" s="62"/>
      <c r="D139" s="62"/>
      <c r="E139" s="62"/>
      <c r="F139" s="47" t="e">
        <f aca="true" t="shared" si="5" ref="F139:F186">D139/C139*100</f>
        <v>#DIV/0!</v>
      </c>
      <c r="G139" s="47" t="e">
        <f t="shared" si="3"/>
        <v>#DIV/0!</v>
      </c>
    </row>
    <row r="140" spans="1:7" s="1" customFormat="1" ht="33" customHeight="1">
      <c r="A140" s="54" t="s">
        <v>64</v>
      </c>
      <c r="B140" s="55"/>
      <c r="C140" s="62">
        <v>1259300</v>
      </c>
      <c r="D140" s="62">
        <v>333600</v>
      </c>
      <c r="E140" s="62">
        <v>266000</v>
      </c>
      <c r="F140" s="47">
        <f t="shared" si="5"/>
        <v>26.490907647105534</v>
      </c>
      <c r="G140" s="47">
        <f t="shared" si="3"/>
        <v>125.41353383458646</v>
      </c>
    </row>
    <row r="141" spans="1:7" s="1" customFormat="1" ht="30" hidden="1">
      <c r="A141" s="54" t="s">
        <v>66</v>
      </c>
      <c r="B141" s="55"/>
      <c r="C141" s="62"/>
      <c r="D141" s="62"/>
      <c r="E141" s="62"/>
      <c r="F141" s="47" t="e">
        <f t="shared" si="5"/>
        <v>#DIV/0!</v>
      </c>
      <c r="G141" s="47" t="e">
        <f t="shared" si="3"/>
        <v>#DIV/0!</v>
      </c>
    </row>
    <row r="142" spans="1:7" s="1" customFormat="1" ht="30" hidden="1">
      <c r="A142" s="54" t="s">
        <v>116</v>
      </c>
      <c r="B142" s="55"/>
      <c r="C142" s="62"/>
      <c r="D142" s="62"/>
      <c r="E142" s="62"/>
      <c r="F142" s="47" t="e">
        <f t="shared" si="5"/>
        <v>#DIV/0!</v>
      </c>
      <c r="G142" s="47" t="e">
        <f t="shared" si="3"/>
        <v>#DIV/0!</v>
      </c>
    </row>
    <row r="143" spans="1:7" s="1" customFormat="1" ht="15" hidden="1">
      <c r="A143" s="54" t="s">
        <v>45</v>
      </c>
      <c r="B143" s="55"/>
      <c r="C143" s="62"/>
      <c r="D143" s="62"/>
      <c r="E143" s="62"/>
      <c r="F143" s="47" t="e">
        <f t="shared" si="5"/>
        <v>#DIV/0!</v>
      </c>
      <c r="G143" s="47" t="e">
        <f t="shared" si="3"/>
        <v>#DIV/0!</v>
      </c>
    </row>
    <row r="144" spans="1:7" s="1" customFormat="1" ht="46.5" customHeight="1">
      <c r="A144" s="54" t="s">
        <v>81</v>
      </c>
      <c r="B144" s="55"/>
      <c r="C144" s="62">
        <v>3200</v>
      </c>
      <c r="D144" s="62">
        <v>0</v>
      </c>
      <c r="E144" s="62">
        <v>0</v>
      </c>
      <c r="F144" s="47">
        <f t="shared" si="5"/>
        <v>0</v>
      </c>
      <c r="G144" s="47"/>
    </row>
    <row r="145" spans="1:7" s="1" customFormat="1" ht="29.25" customHeight="1">
      <c r="A145" s="54" t="s">
        <v>67</v>
      </c>
      <c r="B145" s="55"/>
      <c r="C145" s="62">
        <f>C148+C149+C150+C151+C152+C153+C154+C155+C156+C158+C161+C162+C159+C157+C147</f>
        <v>228246409</v>
      </c>
      <c r="D145" s="62">
        <f>D148+D149+D150+D151+D152+D153+D154+D155+D156+D158+D161+D162+D159+D157+D147</f>
        <v>49118081.22</v>
      </c>
      <c r="E145" s="62">
        <f>E152+E153+E154+E155+E156+E159+E161+E162+E151+E149+E150+E158+E157+E148</f>
        <v>50672431.86</v>
      </c>
      <c r="F145" s="47">
        <f t="shared" si="5"/>
        <v>21.519760786247463</v>
      </c>
      <c r="G145" s="47">
        <f t="shared" si="3"/>
        <v>96.93255171906013</v>
      </c>
    </row>
    <row r="146" spans="1:7" s="1" customFormat="1" ht="15" customHeight="1">
      <c r="A146" s="54" t="s">
        <v>22</v>
      </c>
      <c r="B146" s="55"/>
      <c r="C146" s="62"/>
      <c r="D146" s="62"/>
      <c r="E146" s="62"/>
      <c r="F146" s="47"/>
      <c r="G146" s="47"/>
    </row>
    <row r="147" spans="1:7" s="2" customFormat="1" ht="39.75" customHeight="1" hidden="1">
      <c r="A147" s="102" t="s">
        <v>243</v>
      </c>
      <c r="B147" s="90"/>
      <c r="C147" s="91"/>
      <c r="D147" s="91"/>
      <c r="E147" s="91">
        <v>0</v>
      </c>
      <c r="F147" s="47" t="e">
        <f t="shared" si="5"/>
        <v>#DIV/0!</v>
      </c>
      <c r="G147" s="47" t="e">
        <f aca="true" t="shared" si="6" ref="G147:G197">D147/E147*100</f>
        <v>#DIV/0!</v>
      </c>
    </row>
    <row r="148" spans="1:7" s="2" customFormat="1" ht="30">
      <c r="A148" s="103" t="s">
        <v>152</v>
      </c>
      <c r="B148" s="90"/>
      <c r="C148" s="91">
        <v>1900</v>
      </c>
      <c r="D148" s="91">
        <v>0</v>
      </c>
      <c r="E148" s="91">
        <v>0</v>
      </c>
      <c r="F148" s="47">
        <f t="shared" si="5"/>
        <v>0</v>
      </c>
      <c r="G148" s="47"/>
    </row>
    <row r="149" spans="1:7" s="2" customFormat="1" ht="31.5" customHeight="1">
      <c r="A149" s="102" t="s">
        <v>228</v>
      </c>
      <c r="B149" s="90"/>
      <c r="C149" s="91">
        <v>300</v>
      </c>
      <c r="D149" s="91">
        <v>0</v>
      </c>
      <c r="E149" s="91">
        <v>0</v>
      </c>
      <c r="F149" s="47">
        <f t="shared" si="5"/>
        <v>0</v>
      </c>
      <c r="G149" s="47"/>
    </row>
    <row r="150" spans="1:7" s="2" customFormat="1" ht="60" hidden="1">
      <c r="A150" s="102" t="s">
        <v>229</v>
      </c>
      <c r="B150" s="90"/>
      <c r="C150" s="91">
        <v>0</v>
      </c>
      <c r="D150" s="91">
        <v>0</v>
      </c>
      <c r="E150" s="91"/>
      <c r="F150" s="47" t="e">
        <f t="shared" si="5"/>
        <v>#DIV/0!</v>
      </c>
      <c r="G150" s="47" t="e">
        <f t="shared" si="6"/>
        <v>#DIV/0!</v>
      </c>
    </row>
    <row r="151" spans="1:7" s="2" customFormat="1" ht="77.25" customHeight="1">
      <c r="A151" s="102" t="s">
        <v>230</v>
      </c>
      <c r="B151" s="90"/>
      <c r="C151" s="91">
        <v>3297909</v>
      </c>
      <c r="D151" s="91">
        <v>0</v>
      </c>
      <c r="E151" s="91">
        <v>0</v>
      </c>
      <c r="F151" s="47">
        <f t="shared" si="5"/>
        <v>0</v>
      </c>
      <c r="G151" s="47"/>
    </row>
    <row r="152" spans="1:7" s="2" customFormat="1" ht="18.75" customHeight="1">
      <c r="A152" s="102" t="s">
        <v>133</v>
      </c>
      <c r="B152" s="90"/>
      <c r="C152" s="91">
        <v>55400</v>
      </c>
      <c r="D152" s="91">
        <v>11630.09</v>
      </c>
      <c r="E152" s="91">
        <v>11626.93</v>
      </c>
      <c r="F152" s="47">
        <f t="shared" si="5"/>
        <v>20.992942238267148</v>
      </c>
      <c r="G152" s="47">
        <f t="shared" si="6"/>
        <v>100.02717828351936</v>
      </c>
    </row>
    <row r="153" spans="1:7" s="2" customFormat="1" ht="28.5" customHeight="1">
      <c r="A153" s="102" t="s">
        <v>134</v>
      </c>
      <c r="B153" s="90"/>
      <c r="C153" s="91">
        <v>574700</v>
      </c>
      <c r="D153" s="91">
        <v>90488.81</v>
      </c>
      <c r="E153" s="91">
        <v>102771.92</v>
      </c>
      <c r="F153" s="47">
        <f t="shared" si="5"/>
        <v>15.745399338785454</v>
      </c>
      <c r="G153" s="47">
        <f t="shared" si="6"/>
        <v>88.0481847570815</v>
      </c>
    </row>
    <row r="154" spans="1:7" s="2" customFormat="1" ht="19.5" customHeight="1">
      <c r="A154" s="102" t="s">
        <v>135</v>
      </c>
      <c r="B154" s="90"/>
      <c r="C154" s="91">
        <v>576800</v>
      </c>
      <c r="D154" s="91">
        <v>102017.31</v>
      </c>
      <c r="E154" s="91">
        <v>114888</v>
      </c>
      <c r="F154" s="47">
        <f t="shared" si="5"/>
        <v>17.686773578363386</v>
      </c>
      <c r="G154" s="47">
        <f t="shared" si="6"/>
        <v>88.79718508460414</v>
      </c>
    </row>
    <row r="155" spans="1:7" s="2" customFormat="1" ht="50.25" customHeight="1">
      <c r="A155" s="102" t="s">
        <v>136</v>
      </c>
      <c r="B155" s="90"/>
      <c r="C155" s="91">
        <v>30479800</v>
      </c>
      <c r="D155" s="91">
        <v>6462400</v>
      </c>
      <c r="E155" s="91">
        <v>6080000</v>
      </c>
      <c r="F155" s="47">
        <f t="shared" si="5"/>
        <v>21.202238859835038</v>
      </c>
      <c r="G155" s="47">
        <f t="shared" si="6"/>
        <v>106.28947368421053</v>
      </c>
    </row>
    <row r="156" spans="1:7" s="2" customFormat="1" ht="60" customHeight="1">
      <c r="A156" s="102" t="s">
        <v>140</v>
      </c>
      <c r="B156" s="90"/>
      <c r="C156" s="91">
        <v>164370500</v>
      </c>
      <c r="D156" s="91">
        <v>35547500</v>
      </c>
      <c r="E156" s="91">
        <v>37404800</v>
      </c>
      <c r="F156" s="47">
        <f t="shared" si="5"/>
        <v>21.626447568146354</v>
      </c>
      <c r="G156" s="47">
        <f t="shared" si="6"/>
        <v>95.03459449054667</v>
      </c>
    </row>
    <row r="157" spans="1:7" s="2" customFormat="1" ht="43.5" customHeight="1">
      <c r="A157" s="102" t="s">
        <v>161</v>
      </c>
      <c r="B157" s="90"/>
      <c r="C157" s="91">
        <v>600000</v>
      </c>
      <c r="D157" s="91">
        <v>0</v>
      </c>
      <c r="E157" s="91">
        <v>0</v>
      </c>
      <c r="F157" s="47">
        <f t="shared" si="5"/>
        <v>0</v>
      </c>
      <c r="G157" s="47"/>
    </row>
    <row r="158" spans="1:7" s="2" customFormat="1" ht="32.25" customHeight="1">
      <c r="A158" s="102" t="s">
        <v>141</v>
      </c>
      <c r="B158" s="90"/>
      <c r="C158" s="91">
        <v>68000</v>
      </c>
      <c r="D158" s="91">
        <v>0</v>
      </c>
      <c r="E158" s="91">
        <v>0</v>
      </c>
      <c r="F158" s="47">
        <f t="shared" si="5"/>
        <v>0</v>
      </c>
      <c r="G158" s="47"/>
    </row>
    <row r="159" spans="1:7" s="2" customFormat="1" ht="45">
      <c r="A159" s="102" t="s">
        <v>137</v>
      </c>
      <c r="B159" s="90"/>
      <c r="C159" s="91">
        <v>22121700</v>
      </c>
      <c r="D159" s="91">
        <v>5530500</v>
      </c>
      <c r="E159" s="91">
        <v>5503500</v>
      </c>
      <c r="F159" s="47">
        <f t="shared" si="5"/>
        <v>25.000339033618573</v>
      </c>
      <c r="G159" s="47">
        <f t="shared" si="6"/>
        <v>100.49059689288636</v>
      </c>
    </row>
    <row r="160" spans="1:7" s="2" customFormat="1" ht="15" hidden="1">
      <c r="A160" s="102"/>
      <c r="B160" s="90"/>
      <c r="C160" s="91"/>
      <c r="D160" s="91"/>
      <c r="E160" s="91"/>
      <c r="F160" s="47" t="e">
        <f t="shared" si="5"/>
        <v>#DIV/0!</v>
      </c>
      <c r="G160" s="47" t="e">
        <f t="shared" si="6"/>
        <v>#DIV/0!</v>
      </c>
    </row>
    <row r="161" spans="1:7" s="2" customFormat="1" ht="45.75" customHeight="1">
      <c r="A161" s="102" t="s">
        <v>138</v>
      </c>
      <c r="B161" s="90"/>
      <c r="C161" s="91">
        <v>743800</v>
      </c>
      <c r="D161" s="91">
        <v>117567.5</v>
      </c>
      <c r="E161" s="91">
        <v>181987.5</v>
      </c>
      <c r="F161" s="47">
        <f t="shared" si="5"/>
        <v>15.806332347405217</v>
      </c>
      <c r="G161" s="47">
        <f t="shared" si="6"/>
        <v>64.60196442063328</v>
      </c>
    </row>
    <row r="162" spans="1:7" s="2" customFormat="1" ht="46.5" customHeight="1">
      <c r="A162" s="102" t="s">
        <v>139</v>
      </c>
      <c r="B162" s="90"/>
      <c r="C162" s="91">
        <v>5355600</v>
      </c>
      <c r="D162" s="91">
        <v>1255977.51</v>
      </c>
      <c r="E162" s="91">
        <v>1272857.51</v>
      </c>
      <c r="F162" s="47">
        <f t="shared" si="5"/>
        <v>23.451667600268877</v>
      </c>
      <c r="G162" s="47">
        <f t="shared" si="6"/>
        <v>98.67384998969759</v>
      </c>
    </row>
    <row r="163" spans="1:7" s="1" customFormat="1" ht="64.5" customHeight="1">
      <c r="A163" s="54" t="s">
        <v>231</v>
      </c>
      <c r="B163" s="55"/>
      <c r="C163" s="62">
        <v>249100</v>
      </c>
      <c r="D163" s="62">
        <v>82478.19</v>
      </c>
      <c r="E163" s="62">
        <v>57731.28</v>
      </c>
      <c r="F163" s="47">
        <f t="shared" si="5"/>
        <v>33.110473705339224</v>
      </c>
      <c r="G163" s="47">
        <f t="shared" si="6"/>
        <v>142.86568737086725</v>
      </c>
    </row>
    <row r="164" spans="1:7" s="1" customFormat="1" ht="45" customHeight="1">
      <c r="A164" s="104" t="s">
        <v>65</v>
      </c>
      <c r="B164" s="105"/>
      <c r="C164" s="62">
        <v>87400</v>
      </c>
      <c r="D164" s="62">
        <v>16759.09</v>
      </c>
      <c r="E164" s="62">
        <v>49050.99</v>
      </c>
      <c r="F164" s="47">
        <f t="shared" si="5"/>
        <v>19.17516018306636</v>
      </c>
      <c r="G164" s="47">
        <f t="shared" si="6"/>
        <v>34.16667023438263</v>
      </c>
    </row>
    <row r="165" spans="1:7" s="1" customFormat="1" ht="50.25" customHeight="1">
      <c r="A165" s="106" t="s">
        <v>264</v>
      </c>
      <c r="B165" s="105"/>
      <c r="C165" s="62">
        <v>1927860</v>
      </c>
      <c r="D165" s="62">
        <v>0</v>
      </c>
      <c r="E165" s="62">
        <v>0</v>
      </c>
      <c r="F165" s="47">
        <f t="shared" si="5"/>
        <v>0</v>
      </c>
      <c r="G165" s="47"/>
    </row>
    <row r="166" spans="1:7" s="1" customFormat="1" ht="30" hidden="1">
      <c r="A166" s="54" t="s">
        <v>50</v>
      </c>
      <c r="B166" s="55"/>
      <c r="C166" s="107"/>
      <c r="D166" s="62"/>
      <c r="E166" s="62"/>
      <c r="F166" s="47" t="e">
        <f t="shared" si="5"/>
        <v>#DIV/0!</v>
      </c>
      <c r="G166" s="47" t="e">
        <f t="shared" si="6"/>
        <v>#DIV/0!</v>
      </c>
    </row>
    <row r="167" spans="1:7" s="1" customFormat="1" ht="16.5" customHeight="1" hidden="1">
      <c r="A167" s="54" t="s">
        <v>94</v>
      </c>
      <c r="B167" s="55"/>
      <c r="C167" s="62">
        <v>0</v>
      </c>
      <c r="D167" s="62">
        <v>0</v>
      </c>
      <c r="E167" s="62">
        <v>0</v>
      </c>
      <c r="F167" s="47" t="e">
        <f t="shared" si="5"/>
        <v>#DIV/0!</v>
      </c>
      <c r="G167" s="47" t="e">
        <f t="shared" si="6"/>
        <v>#DIV/0!</v>
      </c>
    </row>
    <row r="168" spans="1:7" s="7" customFormat="1" ht="14.25" hidden="1">
      <c r="A168" s="64" t="s">
        <v>20</v>
      </c>
      <c r="B168" s="53"/>
      <c r="C168" s="69">
        <f>C169+C170+C172+C176+C173+C174+C175</f>
        <v>0</v>
      </c>
      <c r="D168" s="69">
        <f>D169+D170+D172+D176+D173+D174+D175</f>
        <v>0</v>
      </c>
      <c r="E168" s="69">
        <f>E169+E170+E172+E176+E173+E174+E175+E171</f>
        <v>0</v>
      </c>
      <c r="F168" s="47" t="e">
        <f t="shared" si="5"/>
        <v>#DIV/0!</v>
      </c>
      <c r="G168" s="47" t="e">
        <f t="shared" si="6"/>
        <v>#DIV/0!</v>
      </c>
    </row>
    <row r="169" spans="1:7" s="4" customFormat="1" ht="45" hidden="1">
      <c r="A169" s="54" t="s">
        <v>159</v>
      </c>
      <c r="B169" s="55"/>
      <c r="C169" s="62">
        <v>0</v>
      </c>
      <c r="D169" s="62">
        <v>0</v>
      </c>
      <c r="E169" s="62"/>
      <c r="F169" s="47" t="e">
        <f t="shared" si="5"/>
        <v>#DIV/0!</v>
      </c>
      <c r="G169" s="47" t="e">
        <f t="shared" si="6"/>
        <v>#DIV/0!</v>
      </c>
    </row>
    <row r="170" spans="1:7" s="4" customFormat="1" ht="60" hidden="1">
      <c r="A170" s="54" t="s">
        <v>109</v>
      </c>
      <c r="B170" s="55"/>
      <c r="C170" s="62">
        <v>0</v>
      </c>
      <c r="D170" s="62">
        <v>0</v>
      </c>
      <c r="E170" s="62"/>
      <c r="F170" s="47" t="e">
        <f t="shared" si="5"/>
        <v>#DIV/0!</v>
      </c>
      <c r="G170" s="47" t="e">
        <f t="shared" si="6"/>
        <v>#DIV/0!</v>
      </c>
    </row>
    <row r="171" spans="1:7" s="4" customFormat="1" ht="45" hidden="1">
      <c r="A171" s="54" t="s">
        <v>99</v>
      </c>
      <c r="B171" s="55"/>
      <c r="C171" s="62">
        <v>0</v>
      </c>
      <c r="D171" s="62">
        <v>0</v>
      </c>
      <c r="E171" s="62"/>
      <c r="F171" s="47" t="e">
        <f t="shared" si="5"/>
        <v>#DIV/0!</v>
      </c>
      <c r="G171" s="47" t="e">
        <f t="shared" si="6"/>
        <v>#DIV/0!</v>
      </c>
    </row>
    <row r="172" spans="1:7" s="4" customFormat="1" ht="45" hidden="1">
      <c r="A172" s="54" t="s">
        <v>95</v>
      </c>
      <c r="B172" s="55"/>
      <c r="C172" s="62">
        <v>0</v>
      </c>
      <c r="D172" s="62">
        <v>0</v>
      </c>
      <c r="E172" s="62"/>
      <c r="F172" s="47" t="e">
        <f t="shared" si="5"/>
        <v>#DIV/0!</v>
      </c>
      <c r="G172" s="47" t="e">
        <f t="shared" si="6"/>
        <v>#DIV/0!</v>
      </c>
    </row>
    <row r="173" spans="1:7" s="4" customFormat="1" ht="60" hidden="1">
      <c r="A173" s="54" t="s">
        <v>109</v>
      </c>
      <c r="B173" s="55"/>
      <c r="C173" s="62">
        <v>0</v>
      </c>
      <c r="D173" s="62">
        <v>0</v>
      </c>
      <c r="E173" s="62">
        <v>0</v>
      </c>
      <c r="F173" s="47" t="e">
        <f t="shared" si="5"/>
        <v>#DIV/0!</v>
      </c>
      <c r="G173" s="47" t="e">
        <f t="shared" si="6"/>
        <v>#DIV/0!</v>
      </c>
    </row>
    <row r="174" spans="1:7" s="4" customFormat="1" ht="45" hidden="1">
      <c r="A174" s="54" t="s">
        <v>111</v>
      </c>
      <c r="B174" s="55"/>
      <c r="C174" s="62">
        <v>0</v>
      </c>
      <c r="D174" s="62">
        <v>0</v>
      </c>
      <c r="E174" s="62">
        <v>0</v>
      </c>
      <c r="F174" s="47" t="e">
        <f t="shared" si="5"/>
        <v>#DIV/0!</v>
      </c>
      <c r="G174" s="47" t="e">
        <f t="shared" si="6"/>
        <v>#DIV/0!</v>
      </c>
    </row>
    <row r="175" spans="1:7" s="4" customFormat="1" ht="45" hidden="1">
      <c r="A175" s="54" t="s">
        <v>112</v>
      </c>
      <c r="B175" s="55"/>
      <c r="C175" s="62">
        <v>0</v>
      </c>
      <c r="D175" s="62">
        <v>0</v>
      </c>
      <c r="E175" s="62">
        <v>0</v>
      </c>
      <c r="F175" s="47" t="e">
        <f t="shared" si="5"/>
        <v>#DIV/0!</v>
      </c>
      <c r="G175" s="47" t="e">
        <f t="shared" si="6"/>
        <v>#DIV/0!</v>
      </c>
    </row>
    <row r="176" spans="1:7" s="1" customFormat="1" ht="15" customHeight="1" hidden="1">
      <c r="A176" s="70" t="s">
        <v>46</v>
      </c>
      <c r="B176" s="55"/>
      <c r="C176" s="62"/>
      <c r="D176" s="62"/>
      <c r="E176" s="62">
        <v>0</v>
      </c>
      <c r="F176" s="47" t="e">
        <f t="shared" si="5"/>
        <v>#DIV/0!</v>
      </c>
      <c r="G176" s="47" t="e">
        <f t="shared" si="6"/>
        <v>#DIV/0!</v>
      </c>
    </row>
    <row r="177" spans="1:7" s="1" customFormat="1" ht="0.75" customHeight="1" hidden="1">
      <c r="A177" s="54" t="s">
        <v>115</v>
      </c>
      <c r="B177" s="55"/>
      <c r="C177" s="62"/>
      <c r="D177" s="62"/>
      <c r="E177" s="62"/>
      <c r="F177" s="47" t="e">
        <f t="shared" si="5"/>
        <v>#DIV/0!</v>
      </c>
      <c r="G177" s="47" t="e">
        <f t="shared" si="6"/>
        <v>#DIV/0!</v>
      </c>
    </row>
    <row r="178" spans="1:7" s="1" customFormat="1" ht="15" hidden="1">
      <c r="A178" s="70" t="s">
        <v>164</v>
      </c>
      <c r="B178" s="55"/>
      <c r="C178" s="62"/>
      <c r="D178" s="62"/>
      <c r="E178" s="62"/>
      <c r="F178" s="47" t="e">
        <f t="shared" si="5"/>
        <v>#DIV/0!</v>
      </c>
      <c r="G178" s="47" t="e">
        <f t="shared" si="6"/>
        <v>#DIV/0!</v>
      </c>
    </row>
    <row r="179" spans="1:7" s="1" customFormat="1" ht="30" hidden="1">
      <c r="A179" s="70" t="s">
        <v>113</v>
      </c>
      <c r="B179" s="55"/>
      <c r="C179" s="62"/>
      <c r="D179" s="62"/>
      <c r="E179" s="62"/>
      <c r="F179" s="47" t="e">
        <f t="shared" si="5"/>
        <v>#DIV/0!</v>
      </c>
      <c r="G179" s="47" t="e">
        <f t="shared" si="6"/>
        <v>#DIV/0!</v>
      </c>
    </row>
    <row r="180" spans="1:7" s="1" customFormat="1" ht="15" hidden="1">
      <c r="A180" s="70" t="s">
        <v>98</v>
      </c>
      <c r="B180" s="55"/>
      <c r="C180" s="62"/>
      <c r="D180" s="62"/>
      <c r="E180" s="62"/>
      <c r="F180" s="47" t="e">
        <f t="shared" si="5"/>
        <v>#DIV/0!</v>
      </c>
      <c r="G180" s="47" t="e">
        <f t="shared" si="6"/>
        <v>#DIV/0!</v>
      </c>
    </row>
    <row r="181" spans="1:7" s="1" customFormat="1" ht="15" hidden="1">
      <c r="A181" s="54" t="s">
        <v>102</v>
      </c>
      <c r="B181" s="55"/>
      <c r="C181" s="62"/>
      <c r="D181" s="62"/>
      <c r="E181" s="62"/>
      <c r="F181" s="47" t="e">
        <f t="shared" si="5"/>
        <v>#DIV/0!</v>
      </c>
      <c r="G181" s="47" t="e">
        <f t="shared" si="6"/>
        <v>#DIV/0!</v>
      </c>
    </row>
    <row r="182" spans="1:7" s="1" customFormat="1" ht="30" hidden="1">
      <c r="A182" s="54" t="s">
        <v>165</v>
      </c>
      <c r="B182" s="55"/>
      <c r="C182" s="62"/>
      <c r="D182" s="62"/>
      <c r="E182" s="62"/>
      <c r="F182" s="47" t="e">
        <f t="shared" si="5"/>
        <v>#DIV/0!</v>
      </c>
      <c r="G182" s="47" t="e">
        <f t="shared" si="6"/>
        <v>#DIV/0!</v>
      </c>
    </row>
    <row r="183" spans="1:7" s="1" customFormat="1" ht="15" hidden="1">
      <c r="A183" s="54" t="s">
        <v>100</v>
      </c>
      <c r="B183" s="55"/>
      <c r="C183" s="62"/>
      <c r="D183" s="62"/>
      <c r="E183" s="62"/>
      <c r="F183" s="47" t="e">
        <f t="shared" si="5"/>
        <v>#DIV/0!</v>
      </c>
      <c r="G183" s="47" t="e">
        <f t="shared" si="6"/>
        <v>#DIV/0!</v>
      </c>
    </row>
    <row r="184" spans="1:7" s="1" customFormat="1" ht="15" hidden="1">
      <c r="A184" s="54" t="s">
        <v>72</v>
      </c>
      <c r="B184" s="55"/>
      <c r="C184" s="62"/>
      <c r="D184" s="62"/>
      <c r="E184" s="62"/>
      <c r="F184" s="47" t="e">
        <f t="shared" si="5"/>
        <v>#DIV/0!</v>
      </c>
      <c r="G184" s="47" t="e">
        <f t="shared" si="6"/>
        <v>#DIV/0!</v>
      </c>
    </row>
    <row r="185" spans="1:7" s="1" customFormat="1" ht="15" hidden="1">
      <c r="A185" s="54" t="s">
        <v>73</v>
      </c>
      <c r="B185" s="55"/>
      <c r="C185" s="62"/>
      <c r="D185" s="62"/>
      <c r="E185" s="62"/>
      <c r="F185" s="47" t="e">
        <f t="shared" si="5"/>
        <v>#DIV/0!</v>
      </c>
      <c r="G185" s="47" t="e">
        <f t="shared" si="6"/>
        <v>#DIV/0!</v>
      </c>
    </row>
    <row r="186" spans="1:7" s="2" customFormat="1" ht="30" hidden="1">
      <c r="A186" s="54" t="s">
        <v>78</v>
      </c>
      <c r="B186" s="55"/>
      <c r="C186" s="62"/>
      <c r="D186" s="62"/>
      <c r="E186" s="62"/>
      <c r="F186" s="47" t="e">
        <f t="shared" si="5"/>
        <v>#DIV/0!</v>
      </c>
      <c r="G186" s="47" t="e">
        <f t="shared" si="6"/>
        <v>#DIV/0!</v>
      </c>
    </row>
    <row r="187" spans="1:7" s="2" customFormat="1" ht="15" hidden="1">
      <c r="A187" s="54" t="s">
        <v>83</v>
      </c>
      <c r="B187" s="55"/>
      <c r="C187" s="62"/>
      <c r="D187" s="62"/>
      <c r="E187" s="62"/>
      <c r="F187" s="47" t="e">
        <f aca="true" t="shared" si="7" ref="F187:F199">D187/C187*100</f>
        <v>#DIV/0!</v>
      </c>
      <c r="G187" s="47" t="e">
        <f t="shared" si="6"/>
        <v>#DIV/0!</v>
      </c>
    </row>
    <row r="188" spans="1:7" s="2" customFormat="1" ht="15" hidden="1">
      <c r="A188" s="54" t="s">
        <v>84</v>
      </c>
      <c r="B188" s="55"/>
      <c r="C188" s="62"/>
      <c r="D188" s="62"/>
      <c r="E188" s="62"/>
      <c r="F188" s="47" t="e">
        <f t="shared" si="7"/>
        <v>#DIV/0!</v>
      </c>
      <c r="G188" s="47" t="e">
        <f t="shared" si="6"/>
        <v>#DIV/0!</v>
      </c>
    </row>
    <row r="189" spans="1:7" s="2" customFormat="1" ht="30" hidden="1">
      <c r="A189" s="70" t="s">
        <v>118</v>
      </c>
      <c r="B189" s="55"/>
      <c r="C189" s="62"/>
      <c r="D189" s="62"/>
      <c r="E189" s="62"/>
      <c r="F189" s="47" t="e">
        <f t="shared" si="7"/>
        <v>#DIV/0!</v>
      </c>
      <c r="G189" s="47" t="e">
        <f t="shared" si="6"/>
        <v>#DIV/0!</v>
      </c>
    </row>
    <row r="190" spans="1:7" s="7" customFormat="1" ht="15" customHeight="1">
      <c r="A190" s="64" t="s">
        <v>261</v>
      </c>
      <c r="B190" s="53"/>
      <c r="C190" s="69">
        <f>C191</f>
        <v>1134753</v>
      </c>
      <c r="D190" s="69">
        <f>D191</f>
        <v>124957</v>
      </c>
      <c r="E190" s="69">
        <f>E191</f>
        <v>676535</v>
      </c>
      <c r="F190" s="47">
        <f t="shared" si="7"/>
        <v>11.011823718465605</v>
      </c>
      <c r="G190" s="47">
        <f t="shared" si="6"/>
        <v>18.4701456687385</v>
      </c>
    </row>
    <row r="191" spans="1:7" s="1" customFormat="1" ht="30" customHeight="1">
      <c r="A191" s="54" t="s">
        <v>51</v>
      </c>
      <c r="B191" s="55"/>
      <c r="C191" s="62">
        <v>1134753</v>
      </c>
      <c r="D191" s="62">
        <v>124957</v>
      </c>
      <c r="E191" s="62">
        <v>676535</v>
      </c>
      <c r="F191" s="47">
        <f t="shared" si="7"/>
        <v>11.011823718465605</v>
      </c>
      <c r="G191" s="47">
        <f t="shared" si="6"/>
        <v>18.4701456687385</v>
      </c>
    </row>
    <row r="192" spans="1:7" s="7" customFormat="1" ht="85.5" hidden="1">
      <c r="A192" s="64" t="s">
        <v>96</v>
      </c>
      <c r="B192" s="53"/>
      <c r="C192" s="69">
        <v>0</v>
      </c>
      <c r="D192" s="69">
        <v>0</v>
      </c>
      <c r="E192" s="69">
        <v>0</v>
      </c>
      <c r="F192" s="47" t="e">
        <f t="shared" si="7"/>
        <v>#DIV/0!</v>
      </c>
      <c r="G192" s="47" t="e">
        <f t="shared" si="6"/>
        <v>#DIV/0!</v>
      </c>
    </row>
    <row r="193" spans="1:7" s="7" customFormat="1" ht="45.75" customHeight="1" hidden="1">
      <c r="A193" s="108" t="s">
        <v>263</v>
      </c>
      <c r="B193" s="53"/>
      <c r="C193" s="123">
        <f>C194</f>
        <v>0</v>
      </c>
      <c r="D193" s="69">
        <f>D194</f>
        <v>0</v>
      </c>
      <c r="E193" s="69">
        <f>E194</f>
        <v>0</v>
      </c>
      <c r="F193" s="47" t="e">
        <f t="shared" si="7"/>
        <v>#DIV/0!</v>
      </c>
      <c r="G193" s="47" t="e">
        <f t="shared" si="6"/>
        <v>#DIV/0!</v>
      </c>
    </row>
    <row r="194" spans="1:7" s="1" customFormat="1" ht="45" hidden="1">
      <c r="A194" s="54" t="s">
        <v>262</v>
      </c>
      <c r="B194" s="55"/>
      <c r="C194" s="62">
        <v>0</v>
      </c>
      <c r="D194" s="62">
        <v>0</v>
      </c>
      <c r="E194" s="62">
        <v>0</v>
      </c>
      <c r="F194" s="47" t="e">
        <f t="shared" si="7"/>
        <v>#DIV/0!</v>
      </c>
      <c r="G194" s="47" t="e">
        <f t="shared" si="6"/>
        <v>#DIV/0!</v>
      </c>
    </row>
    <row r="195" spans="1:7" s="7" customFormat="1" ht="14.25" customHeight="1">
      <c r="A195" s="64" t="s">
        <v>260</v>
      </c>
      <c r="B195" s="53"/>
      <c r="C195" s="69">
        <f>C196+C197+C198</f>
        <v>-26527692.3</v>
      </c>
      <c r="D195" s="69">
        <f>D196+D197+D198</f>
        <v>-26527692.3</v>
      </c>
      <c r="E195" s="69">
        <f>E196+E197+E198</f>
        <v>0</v>
      </c>
      <c r="F195" s="47">
        <f t="shared" si="7"/>
        <v>100</v>
      </c>
      <c r="G195" s="47"/>
    </row>
    <row r="196" spans="1:7" s="7" customFormat="1" ht="30" hidden="1">
      <c r="A196" s="54" t="s">
        <v>103</v>
      </c>
      <c r="B196" s="55"/>
      <c r="C196" s="62">
        <v>0</v>
      </c>
      <c r="D196" s="62">
        <v>0</v>
      </c>
      <c r="E196" s="62">
        <v>0</v>
      </c>
      <c r="F196" s="47" t="e">
        <f t="shared" si="7"/>
        <v>#DIV/0!</v>
      </c>
      <c r="G196" s="47" t="e">
        <f t="shared" si="6"/>
        <v>#DIV/0!</v>
      </c>
    </row>
    <row r="197" spans="1:7" s="7" customFormat="1" ht="30" hidden="1">
      <c r="A197" s="54" t="s">
        <v>104</v>
      </c>
      <c r="B197" s="55"/>
      <c r="C197" s="62">
        <v>0</v>
      </c>
      <c r="D197" s="62">
        <v>0</v>
      </c>
      <c r="E197" s="62">
        <v>0</v>
      </c>
      <c r="F197" s="47" t="e">
        <f t="shared" si="7"/>
        <v>#DIV/0!</v>
      </c>
      <c r="G197" s="47" t="e">
        <f t="shared" si="6"/>
        <v>#DIV/0!</v>
      </c>
    </row>
    <row r="198" spans="1:7" s="7" customFormat="1" ht="33" customHeight="1">
      <c r="A198" s="54" t="s">
        <v>105</v>
      </c>
      <c r="B198" s="55"/>
      <c r="C198" s="62">
        <v>-26527692.3</v>
      </c>
      <c r="D198" s="62">
        <v>-26527692.3</v>
      </c>
      <c r="E198" s="62">
        <v>0</v>
      </c>
      <c r="F198" s="47">
        <f t="shared" si="7"/>
        <v>100</v>
      </c>
      <c r="G198" s="47"/>
    </row>
    <row r="199" spans="1:7" s="35" customFormat="1" ht="19.5" customHeight="1">
      <c r="A199" s="42" t="s">
        <v>121</v>
      </c>
      <c r="B199" s="43"/>
      <c r="C199" s="109">
        <f>C66+C67</f>
        <v>540495670.0799999</v>
      </c>
      <c r="D199" s="109">
        <f>D66+D67</f>
        <v>65568865.63000001</v>
      </c>
      <c r="E199" s="44">
        <f>E66+E67</f>
        <v>86927654.89</v>
      </c>
      <c r="F199" s="44">
        <f t="shared" si="7"/>
        <v>12.131247160647007</v>
      </c>
      <c r="G199" s="44">
        <f>D199/E199*100</f>
        <v>75.42923562469524</v>
      </c>
    </row>
    <row r="200" spans="1:7" s="24" customFormat="1" ht="18.75" customHeight="1">
      <c r="A200" s="70" t="s">
        <v>23</v>
      </c>
      <c r="B200" s="55"/>
      <c r="C200" s="110"/>
      <c r="D200" s="110"/>
      <c r="E200" s="50"/>
      <c r="F200" s="47"/>
      <c r="G200" s="47"/>
    </row>
    <row r="201" spans="1:9" s="25" customFormat="1" ht="14.25">
      <c r="A201" s="52" t="s">
        <v>24</v>
      </c>
      <c r="B201" s="53"/>
      <c r="C201" s="111">
        <v>60432839.64</v>
      </c>
      <c r="D201" s="112">
        <v>13306031.76</v>
      </c>
      <c r="E201" s="47">
        <v>11055862.89</v>
      </c>
      <c r="F201" s="47">
        <f aca="true" t="shared" si="8" ref="F201:F231">D201/C201*100</f>
        <v>22.01788272612106</v>
      </c>
      <c r="G201" s="47">
        <f aca="true" t="shared" si="9" ref="G201:G229">D201/E201*100</f>
        <v>120.35272047408685</v>
      </c>
      <c r="I201" s="26"/>
    </row>
    <row r="202" spans="1:7" s="24" customFormat="1" ht="15">
      <c r="A202" s="70" t="s">
        <v>25</v>
      </c>
      <c r="B202" s="55"/>
      <c r="C202" s="113">
        <v>44722015</v>
      </c>
      <c r="D202" s="114">
        <v>9524994.13</v>
      </c>
      <c r="E202" s="50">
        <v>8943045.19</v>
      </c>
      <c r="F202" s="47">
        <f t="shared" si="8"/>
        <v>21.298222206669358</v>
      </c>
      <c r="G202" s="47">
        <f t="shared" si="9"/>
        <v>106.50727942927907</v>
      </c>
    </row>
    <row r="203" spans="1:7" s="24" customFormat="1" ht="15">
      <c r="A203" s="70" t="s">
        <v>26</v>
      </c>
      <c r="B203" s="55"/>
      <c r="C203" s="115">
        <v>2054562</v>
      </c>
      <c r="D203" s="114">
        <v>528142.94</v>
      </c>
      <c r="E203" s="50">
        <v>541710.19</v>
      </c>
      <c r="F203" s="47">
        <f t="shared" si="8"/>
        <v>25.70586528904944</v>
      </c>
      <c r="G203" s="47">
        <f t="shared" si="9"/>
        <v>97.49547816333305</v>
      </c>
    </row>
    <row r="204" spans="1:7" s="24" customFormat="1" ht="15">
      <c r="A204" s="70" t="s">
        <v>27</v>
      </c>
      <c r="B204" s="55"/>
      <c r="C204" s="115">
        <f>C201-C202-C203</f>
        <v>13656262.64</v>
      </c>
      <c r="D204" s="50">
        <f>D201-D202-D203</f>
        <v>3252894.689999999</v>
      </c>
      <c r="E204" s="50">
        <f>E201-E202-E203</f>
        <v>1571107.5100000012</v>
      </c>
      <c r="F204" s="47">
        <f t="shared" si="8"/>
        <v>23.819801769717568</v>
      </c>
      <c r="G204" s="47">
        <f t="shared" si="9"/>
        <v>207.04469104090762</v>
      </c>
    </row>
    <row r="205" spans="1:7" s="25" customFormat="1" ht="15.75" customHeight="1">
      <c r="A205" s="52" t="s">
        <v>28</v>
      </c>
      <c r="B205" s="53"/>
      <c r="C205" s="111">
        <v>1259300</v>
      </c>
      <c r="D205" s="112">
        <v>329960</v>
      </c>
      <c r="E205" s="47">
        <v>262609.29</v>
      </c>
      <c r="F205" s="47">
        <f t="shared" si="8"/>
        <v>26.201858175176685</v>
      </c>
      <c r="G205" s="47">
        <f t="shared" si="9"/>
        <v>125.64673549819965</v>
      </c>
    </row>
    <row r="206" spans="1:7" s="25" customFormat="1" ht="16.5" customHeight="1">
      <c r="A206" s="52" t="s">
        <v>29</v>
      </c>
      <c r="B206" s="53"/>
      <c r="C206" s="111">
        <v>7804799</v>
      </c>
      <c r="D206" s="112">
        <v>830324.3</v>
      </c>
      <c r="E206" s="47">
        <v>1379589.45</v>
      </c>
      <c r="F206" s="47">
        <f t="shared" si="8"/>
        <v>10.638637843203906</v>
      </c>
      <c r="G206" s="47">
        <f t="shared" si="9"/>
        <v>60.18633297029054</v>
      </c>
    </row>
    <row r="207" spans="1:7" s="25" customFormat="1" ht="13.5" customHeight="1">
      <c r="A207" s="52" t="s">
        <v>30</v>
      </c>
      <c r="B207" s="53"/>
      <c r="C207" s="116">
        <f>C208+C209+C211+C210</f>
        <v>62179434.96</v>
      </c>
      <c r="D207" s="47">
        <f>D208+D209+D211+D210</f>
        <v>5492803.25</v>
      </c>
      <c r="E207" s="47">
        <f>E208+E209+E210+E211</f>
        <v>3894160.19</v>
      </c>
      <c r="F207" s="47">
        <f t="shared" si="8"/>
        <v>8.833794088887295</v>
      </c>
      <c r="G207" s="47">
        <f t="shared" si="9"/>
        <v>141.05231890832926</v>
      </c>
    </row>
    <row r="208" spans="1:7" s="24" customFormat="1" ht="15">
      <c r="A208" s="70" t="s">
        <v>31</v>
      </c>
      <c r="B208" s="55"/>
      <c r="C208" s="117">
        <v>24008442.96</v>
      </c>
      <c r="D208" s="118">
        <v>42270.25</v>
      </c>
      <c r="E208" s="50">
        <v>21587.73</v>
      </c>
      <c r="F208" s="47">
        <f t="shared" si="8"/>
        <v>0.17606410407549394</v>
      </c>
      <c r="G208" s="47">
        <f t="shared" si="9"/>
        <v>195.80683101002282</v>
      </c>
    </row>
    <row r="209" spans="1:7" s="24" customFormat="1" ht="13.5" customHeight="1">
      <c r="A209" s="70" t="s">
        <v>32</v>
      </c>
      <c r="B209" s="55"/>
      <c r="C209" s="117">
        <v>36628710</v>
      </c>
      <c r="D209" s="118">
        <v>5450533</v>
      </c>
      <c r="E209" s="50">
        <v>3852572.46</v>
      </c>
      <c r="F209" s="47">
        <f t="shared" si="8"/>
        <v>14.88049401685181</v>
      </c>
      <c r="G209" s="47">
        <f t="shared" si="9"/>
        <v>141.47775432106994</v>
      </c>
    </row>
    <row r="210" spans="1:7" s="24" customFormat="1" ht="15">
      <c r="A210" s="70" t="s">
        <v>70</v>
      </c>
      <c r="B210" s="55"/>
      <c r="C210" s="115">
        <v>700000</v>
      </c>
      <c r="D210" s="50">
        <v>0</v>
      </c>
      <c r="E210" s="50">
        <v>0</v>
      </c>
      <c r="F210" s="47">
        <f t="shared" si="8"/>
        <v>0</v>
      </c>
      <c r="G210" s="47"/>
    </row>
    <row r="211" spans="1:7" s="24" customFormat="1" ht="14.25" customHeight="1">
      <c r="A211" s="70" t="s">
        <v>33</v>
      </c>
      <c r="B211" s="55"/>
      <c r="C211" s="117">
        <v>842282</v>
      </c>
      <c r="D211" s="118">
        <v>0</v>
      </c>
      <c r="E211" s="50">
        <v>20000</v>
      </c>
      <c r="F211" s="47">
        <f t="shared" si="8"/>
        <v>0</v>
      </c>
      <c r="G211" s="47"/>
    </row>
    <row r="212" spans="1:7" s="25" customFormat="1" ht="15" customHeight="1">
      <c r="A212" s="52" t="s">
        <v>34</v>
      </c>
      <c r="B212" s="53"/>
      <c r="C212" s="116">
        <f>C213+C214+C215+C216</f>
        <v>30002457.270000003</v>
      </c>
      <c r="D212" s="116">
        <f>D213+D214+D215+D216</f>
        <v>1417685.79</v>
      </c>
      <c r="E212" s="47">
        <f>E213+E214+E215+E216</f>
        <v>1720910.04</v>
      </c>
      <c r="F212" s="47">
        <f t="shared" si="8"/>
        <v>4.725232260950738</v>
      </c>
      <c r="G212" s="47">
        <f t="shared" si="9"/>
        <v>82.38000575555942</v>
      </c>
    </row>
    <row r="213" spans="1:7" s="24" customFormat="1" ht="15">
      <c r="A213" s="70" t="s">
        <v>35</v>
      </c>
      <c r="B213" s="55"/>
      <c r="C213" s="117">
        <v>3389284</v>
      </c>
      <c r="D213" s="118">
        <v>7731.81</v>
      </c>
      <c r="E213" s="50">
        <v>6293.58</v>
      </c>
      <c r="F213" s="47">
        <f t="shared" si="8"/>
        <v>0.22812517334044596</v>
      </c>
      <c r="G213" s="47"/>
    </row>
    <row r="214" spans="1:7" s="24" customFormat="1" ht="15">
      <c r="A214" s="70" t="s">
        <v>36</v>
      </c>
      <c r="B214" s="55"/>
      <c r="C214" s="117">
        <v>7961033.37</v>
      </c>
      <c r="D214" s="118">
        <v>69060.63</v>
      </c>
      <c r="E214" s="50">
        <v>97424.49</v>
      </c>
      <c r="F214" s="47">
        <f t="shared" si="8"/>
        <v>0.8674832372923467</v>
      </c>
      <c r="G214" s="47">
        <f t="shared" si="9"/>
        <v>70.88631410849572</v>
      </c>
    </row>
    <row r="215" spans="1:7" s="24" customFormat="1" ht="17.25" customHeight="1">
      <c r="A215" s="70" t="s">
        <v>37</v>
      </c>
      <c r="B215" s="55"/>
      <c r="C215" s="117">
        <v>16191513.9</v>
      </c>
      <c r="D215" s="118">
        <v>851532.13</v>
      </c>
      <c r="E215" s="50">
        <v>1148873.69</v>
      </c>
      <c r="F215" s="47">
        <f t="shared" si="8"/>
        <v>5.259126078383566</v>
      </c>
      <c r="G215" s="47">
        <f t="shared" si="9"/>
        <v>74.11886418950024</v>
      </c>
    </row>
    <row r="216" spans="1:7" s="24" customFormat="1" ht="15.75" customHeight="1">
      <c r="A216" s="70" t="s">
        <v>114</v>
      </c>
      <c r="B216" s="55"/>
      <c r="C216" s="117">
        <v>2460626</v>
      </c>
      <c r="D216" s="118">
        <v>489361.22</v>
      </c>
      <c r="E216" s="50">
        <v>468318.28</v>
      </c>
      <c r="F216" s="47">
        <f t="shared" si="8"/>
        <v>19.887671673793577</v>
      </c>
      <c r="G216" s="47">
        <f t="shared" si="9"/>
        <v>104.49329887357801</v>
      </c>
    </row>
    <row r="217" spans="1:7" s="25" customFormat="1" ht="14.25">
      <c r="A217" s="52" t="s">
        <v>128</v>
      </c>
      <c r="B217" s="53"/>
      <c r="C217" s="116">
        <v>600000</v>
      </c>
      <c r="D217" s="47">
        <v>0</v>
      </c>
      <c r="E217" s="47">
        <v>0</v>
      </c>
      <c r="F217" s="47">
        <f t="shared" si="8"/>
        <v>0</v>
      </c>
      <c r="G217" s="47"/>
    </row>
    <row r="218" spans="1:7" s="25" customFormat="1" ht="13.5" customHeight="1">
      <c r="A218" s="52" t="s">
        <v>38</v>
      </c>
      <c r="B218" s="53"/>
      <c r="C218" s="111">
        <v>322031409.07</v>
      </c>
      <c r="D218" s="112">
        <v>68411243.58</v>
      </c>
      <c r="E218" s="47">
        <v>59198913.02</v>
      </c>
      <c r="F218" s="47">
        <f t="shared" si="8"/>
        <v>21.243655635195957</v>
      </c>
      <c r="G218" s="47">
        <f t="shared" si="9"/>
        <v>115.56165491904838</v>
      </c>
    </row>
    <row r="219" spans="1:7" s="24" customFormat="1" ht="15">
      <c r="A219" s="70" t="s">
        <v>52</v>
      </c>
      <c r="B219" s="55"/>
      <c r="C219" s="115">
        <v>268704730.07</v>
      </c>
      <c r="D219" s="50">
        <v>54806809.58</v>
      </c>
      <c r="E219" s="50">
        <v>56827207.8</v>
      </c>
      <c r="F219" s="47">
        <f t="shared" si="8"/>
        <v>20.396667213756277</v>
      </c>
      <c r="G219" s="47">
        <f t="shared" si="9"/>
        <v>96.44466392381855</v>
      </c>
    </row>
    <row r="220" spans="1:7" s="24" customFormat="1" ht="15">
      <c r="A220" s="70" t="s">
        <v>25</v>
      </c>
      <c r="B220" s="55"/>
      <c r="C220" s="113">
        <v>4493690</v>
      </c>
      <c r="D220" s="114">
        <v>767399.31</v>
      </c>
      <c r="E220" s="50">
        <v>2119412.3</v>
      </c>
      <c r="F220" s="47">
        <f t="shared" si="8"/>
        <v>17.07726411924276</v>
      </c>
      <c r="G220" s="47">
        <f t="shared" si="9"/>
        <v>36.2081181655877</v>
      </c>
    </row>
    <row r="221" spans="1:7" s="25" customFormat="1" ht="18.75" customHeight="1">
      <c r="A221" s="52" t="s">
        <v>47</v>
      </c>
      <c r="B221" s="53"/>
      <c r="C221" s="111">
        <v>63831206.19</v>
      </c>
      <c r="D221" s="112">
        <v>8957738.75</v>
      </c>
      <c r="E221" s="47">
        <v>10105922.13</v>
      </c>
      <c r="F221" s="47">
        <f t="shared" si="8"/>
        <v>14.03347873975057</v>
      </c>
      <c r="G221" s="47">
        <f t="shared" si="9"/>
        <v>88.63850952708657</v>
      </c>
    </row>
    <row r="222" spans="1:7" s="24" customFormat="1" ht="15.75" customHeight="1">
      <c r="A222" s="70" t="s">
        <v>52</v>
      </c>
      <c r="B222" s="55"/>
      <c r="C222" s="115">
        <v>30971187.08</v>
      </c>
      <c r="D222" s="50">
        <v>6480000</v>
      </c>
      <c r="E222" s="50">
        <v>7158690</v>
      </c>
      <c r="F222" s="47">
        <f t="shared" si="8"/>
        <v>20.922672364032614</v>
      </c>
      <c r="G222" s="47">
        <f t="shared" si="9"/>
        <v>90.51935479815441</v>
      </c>
    </row>
    <row r="223" spans="1:7" s="24" customFormat="1" ht="15" hidden="1">
      <c r="A223" s="70" t="s">
        <v>27</v>
      </c>
      <c r="B223" s="55"/>
      <c r="C223" s="119">
        <v>0</v>
      </c>
      <c r="D223" s="50">
        <v>0</v>
      </c>
      <c r="E223" s="50"/>
      <c r="F223" s="47" t="e">
        <f t="shared" si="8"/>
        <v>#DIV/0!</v>
      </c>
      <c r="G223" s="47" t="e">
        <f t="shared" si="9"/>
        <v>#DIV/0!</v>
      </c>
    </row>
    <row r="224" spans="1:7" s="25" customFormat="1" ht="12.75" customHeight="1">
      <c r="A224" s="52" t="s">
        <v>39</v>
      </c>
      <c r="B224" s="53"/>
      <c r="C224" s="116">
        <f>C225+C226+C227+C228</f>
        <v>22627763.25</v>
      </c>
      <c r="D224" s="47">
        <f>D225+D226+D227+D228</f>
        <v>1514847.27</v>
      </c>
      <c r="E224" s="47">
        <f>E225+E226+E227+E228</f>
        <v>1626924.92</v>
      </c>
      <c r="F224" s="47">
        <f t="shared" si="8"/>
        <v>6.694639913204854</v>
      </c>
      <c r="G224" s="47">
        <f t="shared" si="9"/>
        <v>93.11107423445208</v>
      </c>
    </row>
    <row r="225" spans="1:7" s="24" customFormat="1" ht="15" customHeight="1">
      <c r="A225" s="70" t="s">
        <v>40</v>
      </c>
      <c r="B225" s="55"/>
      <c r="C225" s="117">
        <v>120000</v>
      </c>
      <c r="D225" s="118">
        <v>7464.98</v>
      </c>
      <c r="E225" s="50">
        <v>29135.64</v>
      </c>
      <c r="F225" s="47">
        <f t="shared" si="8"/>
        <v>6.220816666666666</v>
      </c>
      <c r="G225" s="47">
        <f t="shared" si="9"/>
        <v>25.621472533295993</v>
      </c>
    </row>
    <row r="226" spans="1:7" s="24" customFormat="1" ht="16.5" customHeight="1">
      <c r="A226" s="70" t="s">
        <v>41</v>
      </c>
      <c r="B226" s="55"/>
      <c r="C226" s="117">
        <v>13554172.7</v>
      </c>
      <c r="D226" s="118">
        <v>1373545.01</v>
      </c>
      <c r="E226" s="50">
        <v>1454845.01</v>
      </c>
      <c r="F226" s="47">
        <f t="shared" si="8"/>
        <v>10.133742873144888</v>
      </c>
      <c r="G226" s="47">
        <f t="shared" si="9"/>
        <v>94.41177586332718</v>
      </c>
    </row>
    <row r="227" spans="1:7" s="24" customFormat="1" ht="15" customHeight="1">
      <c r="A227" s="70" t="s">
        <v>42</v>
      </c>
      <c r="B227" s="55"/>
      <c r="C227" s="117">
        <v>8703090.55</v>
      </c>
      <c r="D227" s="118">
        <v>99237.28</v>
      </c>
      <c r="E227" s="50">
        <v>106782.27</v>
      </c>
      <c r="F227" s="47">
        <f t="shared" si="8"/>
        <v>1.1402533321912867</v>
      </c>
      <c r="G227" s="47">
        <f t="shared" si="9"/>
        <v>92.93422962444983</v>
      </c>
    </row>
    <row r="228" spans="1:7" s="24" customFormat="1" ht="15" customHeight="1">
      <c r="A228" s="70" t="s">
        <v>85</v>
      </c>
      <c r="B228" s="55"/>
      <c r="C228" s="117">
        <v>250500</v>
      </c>
      <c r="D228" s="118">
        <v>34600</v>
      </c>
      <c r="E228" s="50">
        <v>36162</v>
      </c>
      <c r="F228" s="47">
        <f t="shared" si="8"/>
        <v>13.812375249500999</v>
      </c>
      <c r="G228" s="47">
        <f t="shared" si="9"/>
        <v>95.68054864222113</v>
      </c>
    </row>
    <row r="229" spans="1:7" s="25" customFormat="1" ht="14.25">
      <c r="A229" s="52" t="s">
        <v>43</v>
      </c>
      <c r="B229" s="53"/>
      <c r="C229" s="111">
        <v>2599000</v>
      </c>
      <c r="D229" s="112">
        <v>200000</v>
      </c>
      <c r="E229" s="47">
        <v>171065</v>
      </c>
      <c r="F229" s="47">
        <f t="shared" si="8"/>
        <v>7.695267410542517</v>
      </c>
      <c r="G229" s="47">
        <f t="shared" si="9"/>
        <v>116.9146230964838</v>
      </c>
    </row>
    <row r="230" spans="1:7" s="1" customFormat="1" ht="15" hidden="1">
      <c r="A230" s="120" t="s">
        <v>129</v>
      </c>
      <c r="B230" s="121"/>
      <c r="C230" s="50">
        <v>0</v>
      </c>
      <c r="D230" s="50">
        <v>0</v>
      </c>
      <c r="E230" s="50"/>
      <c r="F230" s="47" t="e">
        <f t="shared" si="8"/>
        <v>#DIV/0!</v>
      </c>
      <c r="G230" s="122" t="e">
        <f>D230/E230*100</f>
        <v>#DIV/0!</v>
      </c>
    </row>
    <row r="231" spans="1:7" s="36" customFormat="1" ht="17.25" customHeight="1">
      <c r="A231" s="42" t="s">
        <v>120</v>
      </c>
      <c r="B231" s="43"/>
      <c r="C231" s="44">
        <f>C230+C229+C224+C221+C218+C217+C212+C207+C206+C205+C201</f>
        <v>573368209.38</v>
      </c>
      <c r="D231" s="44">
        <f>D230+D229+D224+D221+D218+D217+D212+D207+D206+D205+D201</f>
        <v>100460634.7</v>
      </c>
      <c r="E231" s="44">
        <f>E201+E205+E206+E207+E212+E218+E221+E224+E229+E217</f>
        <v>89415956.92999999</v>
      </c>
      <c r="F231" s="44">
        <f t="shared" si="8"/>
        <v>17.521137910424272</v>
      </c>
      <c r="G231" s="44">
        <f>D231/E231*100</f>
        <v>112.35202099178609</v>
      </c>
    </row>
    <row r="232" spans="1:7" ht="15">
      <c r="A232" s="120" t="s">
        <v>44</v>
      </c>
      <c r="B232" s="121"/>
      <c r="C232" s="62">
        <f>C199-C231</f>
        <v>-32872539.30000007</v>
      </c>
      <c r="D232" s="62">
        <f>D199-D231</f>
        <v>-34891769.06999999</v>
      </c>
      <c r="E232" s="62">
        <f>E199-E231</f>
        <v>-2488302.0399999917</v>
      </c>
      <c r="F232" s="50"/>
      <c r="G232" s="50"/>
    </row>
    <row r="233" spans="1:7" ht="12.75">
      <c r="A233" s="15"/>
      <c r="B233" s="28"/>
      <c r="C233" s="16"/>
      <c r="D233" s="21"/>
      <c r="E233" s="33"/>
      <c r="F233" s="17"/>
      <c r="G233" s="17"/>
    </row>
    <row r="234" spans="1:7" ht="22.5" customHeight="1">
      <c r="A234" s="129" t="s">
        <v>97</v>
      </c>
      <c r="B234" s="129"/>
      <c r="C234" s="129"/>
      <c r="D234" s="129"/>
      <c r="E234" s="129"/>
      <c r="F234" s="129"/>
      <c r="G234" s="129"/>
    </row>
    <row r="235" spans="4:6" ht="12.75">
      <c r="D235" s="22"/>
      <c r="E235" s="128"/>
      <c r="F235" s="128"/>
    </row>
  </sheetData>
  <sheetProtection/>
  <mergeCells count="4">
    <mergeCell ref="A1:G1"/>
    <mergeCell ref="F2:G2"/>
    <mergeCell ref="E235:F235"/>
    <mergeCell ref="A234:G234"/>
  </mergeCells>
  <printOptions/>
  <pageMargins left="0.7480314960629921" right="0.31496062992125984" top="0.4330708661417323" bottom="0.4330708661417323" header="0.5118110236220472" footer="0.5118110236220472"/>
  <pageSetup fitToHeight="3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2019-04-02T10:53:59Z</cp:lastPrinted>
  <dcterms:created xsi:type="dcterms:W3CDTF">2006-03-13T07:15:44Z</dcterms:created>
  <dcterms:modified xsi:type="dcterms:W3CDTF">2019-04-05T05:58:11Z</dcterms:modified>
  <cp:category/>
  <cp:version/>
  <cp:contentType/>
  <cp:contentStatus/>
</cp:coreProperties>
</file>