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20775" windowHeight="864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'Документ'!$A$1:$AN$126</definedName>
  </definedNames>
  <calcPr fullCalcOnLoad="1"/>
</workbook>
</file>

<file path=xl/sharedStrings.xml><?xml version="1.0" encoding="utf-8"?>
<sst xmlns="http://schemas.openxmlformats.org/spreadsheetml/2006/main" count="392" uniqueCount="252">
  <si>
    <t>Финансовый отдел администрации Красноармейского района Чувашской Республики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</si>
  <si>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</si>
  <si>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</si>
  <si>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</si>
  <si>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</si>
  <si>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</si>
  <si>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</si>
  <si>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</si>
  <si>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</si>
  <si>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</si>
  <si>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</si>
  <si>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</si>
  <si>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</si>
  <si>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</si>
  <si>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</si>
  <si>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</si>
  <si>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</si>
  <si>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</si>
  <si>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</si>
  <si>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</si>
  <si>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</si>
  <si>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</si>
  <si>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</si>
  <si>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</si>
  <si>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</si>
  <si>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</si>
  <si>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</si>
  <si>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</si>
  <si>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</si>
  <si>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</si>
  <si>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</si>
  <si>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</si>
  <si>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</si>
  <si>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</si>
  <si>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</si>
  <si>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</si>
  <si>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</si>
  <si>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</si>
  <si>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</si>
  <si>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</si>
  <si>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</si>
  <si>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</si>
  <si>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</si>
  <si>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</si>
  <si>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</si>
  <si>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</si>
  <si>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</si>
  <si>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</si>
  <si>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</si>
  <si>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</si>
  <si>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</si>
  <si>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</si>
  <si>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</si>
  <si>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</si>
  <si>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</si>
  <si>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</si>
  <si>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</si>
  <si>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</si>
  <si>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</si>
  <si>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</si>
  <si>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</si>
  <si>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</si>
  <si>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</si>
  <si>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</si>
  <si>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</si>
  <si>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</si>
  <si>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</si>
  <si>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</si>
  <si>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</si>
  <si>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</si>
  <si>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</si>
  <si>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</si>
  <si>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</si>
  <si>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</si>
  <si>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</si>
  <si>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</si>
  <si>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</si>
  <si>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</si>
  <si>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</si>
  <si>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</si>
  <si>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</si>
  <si>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</si>
  <si>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</si>
  <si>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</si>
  <si>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</si>
  <si>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</si>
  <si>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</si>
  <si>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</si>
  <si>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00010807310010000110</t>
  </si>
  <si>
    <t xml:space="preserve">              Государственная пошлина за повторную выдачу свидетельства о постановке на учет в налоговом органе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</si>
  <si>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</si>
  <si>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</si>
  <si>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</si>
  <si>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</si>
  <si>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</si>
  <si>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</si>
  <si>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</si>
  <si>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</si>
  <si>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</si>
  <si>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</si>
  <si>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</si>
  <si>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</si>
  <si>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</si>
  <si>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</si>
  <si>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</si>
  <si>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</si>
  <si>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</si>
  <si>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</si>
  <si>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</si>
  <si>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</si>
  <si>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</si>
  <si>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</si>
  <si>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</si>
  <si>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</si>
  <si>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</si>
  <si>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</si>
  <si>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</si>
  <si>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</si>
  <si>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</si>
  <si>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</si>
  <si>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</si>
  <si>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</si>
  <si>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</si>
  <si>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</si>
  <si>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</si>
  <si>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</si>
  <si>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</si>
  <si>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</si>
  <si>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</si>
  <si>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</si>
  <si>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</si>
  <si>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</si>
  <si>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</si>
  <si>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</si>
  <si>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</si>
  <si>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</si>
  <si>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</si>
  <si>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</si>
  <si>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</si>
  <si>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</si>
  <si>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</si>
  <si>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</si>
  <si>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</si>
  <si>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</si>
  <si>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</si>
  <si>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</si>
  <si>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</si>
  <si>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</si>
  <si>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</si>
  <si>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</si>
  <si>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</si>
  <si>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</si>
  <si>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</si>
  <si>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</si>
  <si>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</si>
  <si>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</si>
  <si>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</si>
  <si>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</si>
  <si>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</si>
  <si>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</si>
  <si>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</si>
  <si>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</si>
  <si>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</si>
  <si>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</si>
  <si>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</si>
  <si>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</si>
  <si>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</si>
  <si>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</si>
  <si>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</si>
  <si>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</si>
  <si>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</si>
  <si>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</si>
  <si>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</si>
  <si>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</si>
  <si>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</si>
  <si>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</si>
  <si>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</si>
  <si>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</si>
  <si>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</si>
  <si>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</si>
  <si>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00020219999050000150</t>
  </si>
  <si>
    <t xml:space="preserve">              Прочие дотации бюджетам муниципальных районов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</si>
  <si>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</si>
  <si>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</si>
  <si>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</si>
  <si>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</si>
  <si>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</si>
  <si>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</si>
  <si>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</si>
  <si>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</si>
  <si>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</si>
  <si>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</si>
  <si>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</si>
  <si>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</si>
  <si>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</si>
  <si>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</si>
  <si>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</si>
  <si>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</si>
  <si>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</si>
  <si>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</si>
  <si>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</si>
  <si>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</si>
  <si>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</si>
  <si>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</si>
  <si>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</si>
  <si>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</si>
  <si>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</si>
  <si>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</si>
  <si>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</si>
  <si>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</si>
  <si>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</si>
  <si>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</si>
  <si>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</si>
  <si>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</si>
  <si>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</si>
  <si>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</si>
  <si>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</si>
  <si>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</si>
  <si>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</si>
  <si>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</si>
  <si>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</si>
  <si>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</si>
  <si>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</si>
  <si>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</si>
  <si>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</si>
  <si>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</si>
  <si>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</si>
  <si>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</si>
  <si>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</si>
  <si>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</si>
  <si>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</si>
  <si>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Исполнение на 01.07.2019</t>
  </si>
  <si>
    <t>Исполнение на 01.07.2018</t>
  </si>
  <si>
    <t>Темп роста 01.07.2019/01.07.2018</t>
  </si>
  <si>
    <t xml:space="preserve">Отчет об исполнении консолидированного бюджета  Красноармейского района Чувашской Республики
 1. ДОХОД
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</si>
  <si>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</si>
  <si>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</si>
  <si>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          Единый сельскохозяйственный налог (за налоговые периоды, истекшие до 1 января 2011 года)</t>
  </si>
  <si>
    <t>00010503020010000110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</si>
  <si>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</si>
  <si>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</si>
  <si>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00020215002050000151</t>
  </si>
  <si>
    <t xml:space="preserve">              Дотации бюджетам муниципальных районов на поддержку мер по обеспечению сбалансированности бюджетов</t>
  </si>
  <si>
    <t>00021960010100000150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</si>
  <si>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</si>
  <si>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00021800000000000000</t>
  </si>
  <si>
    <t>00021860010050000100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</si>
  <si>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</si>
  <si>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</si>
  <si>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00011623051100000140</t>
  </si>
  <si>
    <t xml:space="preserve">  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</si>
  <si>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за период с 01.01.2019г. по 30.06.2019г.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</si>
</sst>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9" fontId="25" fillId="0" borderId="1">
      <alignment horizontal="center" vertical="top" shrinkToFi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5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" fontId="25" fillId="0" borderId="1" xfId="40" applyNumberFormat="1" applyFont="1" applyFill="1" applyProtection="1">
      <alignment horizontal="center" vertical="top" shrinkToFit="1"/>
      <protection/>
    </xf>
    <xf numFmtId="0" fontId="25" fillId="0" borderId="1" xfId="64" applyNumberFormat="1" applyFont="1" applyFill="1" applyProtection="1">
      <alignment horizontal="left" vertical="top" wrapText="1"/>
      <protection/>
    </xf>
    <xf numFmtId="49" fontId="25" fillId="0" borderId="1" xfId="65" applyNumberFormat="1" applyFont="1" applyFill="1" applyProtection="1">
      <alignment horizontal="center" vertical="top" shrinkToFit="1"/>
      <protection/>
    </xf>
    <xf numFmtId="4" fontId="25" fillId="0" borderId="1" xfId="66" applyNumberFormat="1" applyFont="1" applyFill="1" applyProtection="1">
      <alignment horizontal="right" vertical="top" shrinkToFit="1"/>
      <protection/>
    </xf>
    <xf numFmtId="10" fontId="25" fillId="0" borderId="1" xfId="67" applyNumberFormat="1" applyFont="1" applyFill="1" applyProtection="1">
      <alignment horizontal="center" vertical="top" shrinkToFit="1"/>
      <protection/>
    </xf>
    <xf numFmtId="0" fontId="25" fillId="0" borderId="0" xfId="56" applyNumberFormat="1" applyFont="1" applyFill="1" applyProtection="1">
      <alignment horizontal="left" wrapText="1"/>
      <protection/>
    </xf>
    <xf numFmtId="0" fontId="43" fillId="0" borderId="1" xfId="64" applyNumberFormat="1" applyFont="1" applyFill="1" applyProtection="1">
      <alignment horizontal="left" vertical="top" wrapText="1"/>
      <protection/>
    </xf>
    <xf numFmtId="1" fontId="43" fillId="0" borderId="1" xfId="40" applyNumberFormat="1" applyFont="1" applyFill="1" applyProtection="1">
      <alignment horizontal="center" vertical="top" shrinkToFit="1"/>
      <protection/>
    </xf>
    <xf numFmtId="49" fontId="43" fillId="0" borderId="1" xfId="65" applyNumberFormat="1" applyFont="1" applyFill="1" applyProtection="1">
      <alignment horizontal="center" vertical="top" shrinkToFit="1"/>
      <protection/>
    </xf>
    <xf numFmtId="4" fontId="43" fillId="0" borderId="1" xfId="66" applyNumberFormat="1" applyFont="1" applyFill="1" applyProtection="1">
      <alignment horizontal="right" vertical="top" shrinkToFit="1"/>
      <protection/>
    </xf>
    <xf numFmtId="1" fontId="26" fillId="0" borderId="1" xfId="40" applyNumberFormat="1" applyFont="1" applyFill="1" applyProtection="1">
      <alignment horizontal="center" vertical="top" shrinkToFit="1"/>
      <protection/>
    </xf>
    <xf numFmtId="0" fontId="26" fillId="0" borderId="1" xfId="64" applyNumberFormat="1" applyFont="1" applyFill="1" applyProtection="1">
      <alignment horizontal="left" vertical="top" wrapText="1"/>
      <protection/>
    </xf>
    <xf numFmtId="49" fontId="26" fillId="0" borderId="1" xfId="65" applyNumberFormat="1" applyFont="1" applyFill="1" applyProtection="1">
      <alignment horizontal="center" vertical="top" shrinkToFit="1"/>
      <protection/>
    </xf>
    <xf numFmtId="4" fontId="26" fillId="0" borderId="1" xfId="66" applyNumberFormat="1" applyFont="1" applyFill="1" applyProtection="1">
      <alignment horizontal="right" vertical="top" shrinkToFit="1"/>
      <protection/>
    </xf>
    <xf numFmtId="10" fontId="26" fillId="0" borderId="1" xfId="67" applyNumberFormat="1" applyFont="1" applyFill="1" applyProtection="1">
      <alignment horizontal="center" vertical="top" shrinkToFit="1"/>
      <protection/>
    </xf>
    <xf numFmtId="0" fontId="22" fillId="0" borderId="0" xfId="0" applyFont="1" applyFill="1" applyAlignment="1" applyProtection="1">
      <alignment/>
      <protection locked="0"/>
    </xf>
    <xf numFmtId="1" fontId="26" fillId="0" borderId="2" xfId="53" applyNumberFormat="1" applyFont="1" applyFill="1" applyProtection="1">
      <alignment horizontal="left" vertical="top" shrinkToFit="1"/>
      <protection/>
    </xf>
    <xf numFmtId="4" fontId="26" fillId="0" borderId="1" xfId="55" applyNumberFormat="1" applyFont="1" applyFill="1" applyProtection="1">
      <alignment horizontal="right" vertical="top" shrinkToFit="1"/>
      <protection/>
    </xf>
    <xf numFmtId="10" fontId="26" fillId="0" borderId="1" xfId="59" applyNumberFormat="1" applyFont="1" applyFill="1" applyProtection="1">
      <alignment horizontal="center" vertical="top" shrinkToFit="1"/>
      <protection/>
    </xf>
    <xf numFmtId="10" fontId="25" fillId="0" borderId="13" xfId="67" applyNumberFormat="1" applyFont="1" applyFill="1" applyBorder="1" applyProtection="1">
      <alignment horizontal="center" vertical="top" shrinkToFit="1"/>
      <protection/>
    </xf>
    <xf numFmtId="10" fontId="26" fillId="0" borderId="13" xfId="67" applyNumberFormat="1" applyFont="1" applyFill="1" applyBorder="1" applyProtection="1">
      <alignment horizontal="center" vertical="top" shrinkToFit="1"/>
      <protection/>
    </xf>
    <xf numFmtId="10" fontId="26" fillId="0" borderId="13" xfId="59" applyNumberFormat="1" applyFont="1" applyFill="1" applyBorder="1" applyProtection="1">
      <alignment horizontal="center" vertical="top" shrinkToFit="1"/>
      <protection/>
    </xf>
    <xf numFmtId="10" fontId="25" fillId="0" borderId="1" xfId="67" applyNumberFormat="1" applyFont="1" applyFill="1" applyProtection="1">
      <alignment horizontal="center" vertical="top" shrinkToFit="1"/>
      <protection/>
    </xf>
    <xf numFmtId="4" fontId="0" fillId="0" borderId="0" xfId="0" applyNumberFormat="1" applyFont="1" applyFill="1" applyAlignment="1" applyProtection="1">
      <alignment/>
      <protection locked="0"/>
    </xf>
    <xf numFmtId="4" fontId="25" fillId="0" borderId="0" xfId="41" applyNumberFormat="1" applyFont="1" applyFill="1" applyAlignment="1" applyProtection="1">
      <alignment vertical="top"/>
      <protection/>
    </xf>
    <xf numFmtId="4" fontId="25" fillId="0" borderId="14" xfId="41" applyNumberFormat="1" applyFont="1" applyFill="1" applyBorder="1" applyAlignment="1" applyProtection="1">
      <alignment vertical="top"/>
      <protection/>
    </xf>
    <xf numFmtId="4" fontId="26" fillId="0" borderId="14" xfId="41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vertical="top"/>
      <protection locked="0"/>
    </xf>
    <xf numFmtId="49" fontId="25" fillId="0" borderId="1" xfId="40" applyNumberFormat="1" applyFont="1" applyFill="1" applyProtection="1">
      <alignment horizontal="center" vertical="top" shrinkToFit="1"/>
      <protection/>
    </xf>
    <xf numFmtId="10" fontId="43" fillId="0" borderId="1" xfId="67" applyNumberFormat="1" applyFont="1" applyFill="1" applyProtection="1">
      <alignment horizontal="center" vertical="top" shrinkToFit="1"/>
      <protection/>
    </xf>
    <xf numFmtId="10" fontId="43" fillId="0" borderId="13" xfId="67" applyNumberFormat="1" applyFont="1" applyFill="1" applyBorder="1" applyProtection="1">
      <alignment horizontal="center" vertical="top" shrinkToFit="1"/>
      <protection/>
    </xf>
    <xf numFmtId="4" fontId="43" fillId="0" borderId="14" xfId="41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 locked="0"/>
    </xf>
    <xf numFmtId="10" fontId="0" fillId="0" borderId="14" xfId="0" applyNumberFormat="1" applyFont="1" applyFill="1" applyBorder="1" applyAlignment="1" applyProtection="1">
      <alignment vertical="top"/>
      <protection locked="0"/>
    </xf>
    <xf numFmtId="0" fontId="25" fillId="0" borderId="1" xfId="64" applyNumberFormat="1" applyFont="1" applyFill="1" applyProtection="1">
      <alignment horizontal="left" vertical="top" wrapText="1"/>
      <protection/>
    </xf>
    <xf numFmtId="49" fontId="25" fillId="0" borderId="1" xfId="40" applyNumberFormat="1" applyFont="1" applyFill="1" applyProtection="1">
      <alignment horizontal="center" vertical="top" shrinkToFit="1"/>
      <protection/>
    </xf>
    <xf numFmtId="1" fontId="25" fillId="0" borderId="1" xfId="40" applyNumberFormat="1" applyFont="1" applyFill="1" applyProtection="1">
      <alignment horizontal="center" vertical="top" shrinkToFit="1"/>
      <protection/>
    </xf>
    <xf numFmtId="49" fontId="25" fillId="0" borderId="1" xfId="65" applyNumberFormat="1" applyFont="1" applyFill="1" applyProtection="1">
      <alignment horizontal="center" vertical="top" shrinkToFit="1"/>
      <protection/>
    </xf>
    <xf numFmtId="4" fontId="25" fillId="0" borderId="1" xfId="66" applyNumberFormat="1" applyFont="1" applyFill="1" applyProtection="1">
      <alignment horizontal="right" vertical="top" shrinkToFit="1"/>
      <protection/>
    </xf>
    <xf numFmtId="10" fontId="22" fillId="0" borderId="14" xfId="0" applyNumberFormat="1" applyFont="1" applyFill="1" applyBorder="1" applyAlignment="1" applyProtection="1">
      <alignment vertical="top"/>
      <protection locked="0"/>
    </xf>
    <xf numFmtId="0" fontId="26" fillId="0" borderId="3" xfId="57" applyNumberFormat="1" applyFont="1" applyFill="1" applyProtection="1">
      <alignment horizontal="center" vertical="center" wrapText="1"/>
      <protection/>
    </xf>
    <xf numFmtId="0" fontId="26" fillId="0" borderId="1" xfId="50" applyNumberFormat="1" applyFont="1" applyFill="1" applyProtection="1">
      <alignment horizontal="center" vertical="center" wrapText="1"/>
      <protection/>
    </xf>
    <xf numFmtId="0" fontId="26" fillId="0" borderId="13" xfId="50" applyNumberFormat="1" applyFont="1" applyFill="1" applyBorder="1" applyProtection="1">
      <alignment horizontal="center" vertical="center" wrapText="1"/>
      <protection/>
    </xf>
    <xf numFmtId="0" fontId="25" fillId="0" borderId="0" xfId="61" applyNumberFormat="1" applyFont="1" applyAlignment="1" applyProtection="1">
      <alignment horizontal="left" vertical="top" wrapText="1"/>
      <protection/>
    </xf>
    <xf numFmtId="1" fontId="25" fillId="0" borderId="13" xfId="40" applyNumberFormat="1" applyFont="1" applyFill="1" applyBorder="1" applyProtection="1">
      <alignment horizontal="center" vertical="top" shrinkToFit="1"/>
      <protection/>
    </xf>
    <xf numFmtId="0" fontId="25" fillId="0" borderId="15" xfId="64" applyNumberFormat="1" applyFont="1" applyFill="1" applyBorder="1" applyProtection="1">
      <alignment horizontal="left" vertical="top" wrapText="1"/>
      <protection/>
    </xf>
    <xf numFmtId="1" fontId="25" fillId="0" borderId="15" xfId="40" applyNumberFormat="1" applyFont="1" applyFill="1" applyBorder="1" applyProtection="1">
      <alignment horizontal="center" vertical="top" shrinkToFit="1"/>
      <protection/>
    </xf>
    <xf numFmtId="49" fontId="25" fillId="0" borderId="15" xfId="65" applyNumberFormat="1" applyFont="1" applyFill="1" applyBorder="1" applyProtection="1">
      <alignment horizontal="center" vertical="top" shrinkToFit="1"/>
      <protection/>
    </xf>
    <xf numFmtId="4" fontId="25" fillId="0" borderId="15" xfId="66" applyNumberFormat="1" applyFont="1" applyFill="1" applyBorder="1" applyProtection="1">
      <alignment horizontal="right" vertical="top" shrinkToFit="1"/>
      <protection/>
    </xf>
    <xf numFmtId="10" fontId="25" fillId="0" borderId="15" xfId="67" applyNumberFormat="1" applyFont="1" applyFill="1" applyBorder="1" applyProtection="1">
      <alignment horizontal="center" vertical="top" shrinkToFit="1"/>
      <protection/>
    </xf>
    <xf numFmtId="10" fontId="25" fillId="0" borderId="15" xfId="67" applyNumberFormat="1" applyFont="1" applyFill="1" applyBorder="1" applyProtection="1">
      <alignment horizontal="center" vertical="top" shrinkToFit="1"/>
      <protection/>
    </xf>
    <xf numFmtId="10" fontId="25" fillId="0" borderId="16" xfId="67" applyNumberFormat="1" applyFont="1" applyFill="1" applyBorder="1" applyProtection="1">
      <alignment horizontal="center" vertical="top" shrinkToFit="1"/>
      <protection/>
    </xf>
    <xf numFmtId="4" fontId="25" fillId="0" borderId="17" xfId="41" applyNumberFormat="1" applyFont="1" applyFill="1" applyBorder="1" applyAlignment="1" applyProtection="1">
      <alignment vertical="top"/>
      <protection/>
    </xf>
    <xf numFmtId="10" fontId="0" fillId="0" borderId="17" xfId="0" applyNumberFormat="1" applyFont="1" applyFill="1" applyBorder="1" applyAlignment="1" applyProtection="1">
      <alignment vertical="top"/>
      <protection locked="0"/>
    </xf>
    <xf numFmtId="49" fontId="25" fillId="0" borderId="18" xfId="40" applyNumberFormat="1" applyFont="1" applyBorder="1" applyProtection="1">
      <alignment horizontal="center" vertical="top" shrinkToFit="1"/>
      <protection/>
    </xf>
    <xf numFmtId="1" fontId="25" fillId="0" borderId="18" xfId="40" applyNumberFormat="1" applyFont="1" applyFill="1" applyBorder="1" applyProtection="1">
      <alignment horizontal="center" vertical="top" shrinkToFit="1"/>
      <protection/>
    </xf>
    <xf numFmtId="49" fontId="25" fillId="0" borderId="18" xfId="65" applyNumberFormat="1" applyFont="1" applyFill="1" applyBorder="1" applyProtection="1">
      <alignment horizontal="center" vertical="top" shrinkToFit="1"/>
      <protection/>
    </xf>
    <xf numFmtId="4" fontId="25" fillId="0" borderId="18" xfId="66" applyNumberFormat="1" applyFont="1" applyFill="1" applyBorder="1" applyProtection="1">
      <alignment horizontal="right" vertical="top" shrinkToFit="1"/>
      <protection/>
    </xf>
    <xf numFmtId="10" fontId="25" fillId="0" borderId="18" xfId="67" applyNumberFormat="1" applyFont="1" applyFill="1" applyBorder="1" applyProtection="1">
      <alignment horizontal="center" vertical="top" shrinkToFit="1"/>
      <protection/>
    </xf>
    <xf numFmtId="10" fontId="25" fillId="0" borderId="19" xfId="67" applyNumberFormat="1" applyFont="1" applyFill="1" applyBorder="1" applyProtection="1">
      <alignment horizontal="center" vertical="top" shrinkToFit="1"/>
      <protection/>
    </xf>
    <xf numFmtId="4" fontId="25" fillId="0" borderId="20" xfId="41" applyNumberFormat="1" applyFont="1" applyFill="1" applyBorder="1" applyAlignment="1" applyProtection="1">
      <alignment vertical="top"/>
      <protection/>
    </xf>
    <xf numFmtId="0" fontId="43" fillId="0" borderId="14" xfId="61" applyNumberFormat="1" applyFont="1" applyBorder="1" applyAlignment="1" applyProtection="1">
      <alignment horizontal="left" vertical="top" wrapText="1"/>
      <protection/>
    </xf>
    <xf numFmtId="1" fontId="43" fillId="0" borderId="14" xfId="40" applyNumberFormat="1" applyFont="1" applyBorder="1" applyProtection="1">
      <alignment horizontal="center" vertical="top" shrinkToFit="1"/>
      <protection/>
    </xf>
    <xf numFmtId="1" fontId="26" fillId="0" borderId="14" xfId="40" applyNumberFormat="1" applyFont="1" applyFill="1" applyBorder="1" applyProtection="1">
      <alignment horizontal="center" vertical="top" shrinkToFit="1"/>
      <protection/>
    </xf>
    <xf numFmtId="49" fontId="26" fillId="0" borderId="14" xfId="65" applyNumberFormat="1" applyFont="1" applyFill="1" applyBorder="1" applyProtection="1">
      <alignment horizontal="center" vertical="top" shrinkToFit="1"/>
      <protection/>
    </xf>
    <xf numFmtId="4" fontId="26" fillId="0" borderId="14" xfId="66" applyNumberFormat="1" applyFont="1" applyFill="1" applyBorder="1" applyProtection="1">
      <alignment horizontal="right" vertical="top" shrinkToFit="1"/>
      <protection/>
    </xf>
    <xf numFmtId="10" fontId="26" fillId="0" borderId="14" xfId="67" applyNumberFormat="1" applyFont="1" applyFill="1" applyBorder="1" applyProtection="1">
      <alignment horizontal="center" vertical="top" shrinkToFit="1"/>
      <protection/>
    </xf>
    <xf numFmtId="0" fontId="26" fillId="0" borderId="1" xfId="51" applyNumberFormat="1" applyFont="1" applyFill="1" applyProtection="1">
      <alignment horizontal="center" vertical="center" wrapText="1"/>
      <protection/>
    </xf>
    <xf numFmtId="0" fontId="26" fillId="0" borderId="13" xfId="51" applyFont="1" applyFill="1" applyBorder="1">
      <alignment horizontal="center" vertical="center" wrapText="1"/>
      <protection/>
    </xf>
    <xf numFmtId="0" fontId="26" fillId="0" borderId="1" xfId="50" applyNumberFormat="1" applyFont="1" applyFill="1" applyProtection="1">
      <alignment horizontal="center" vertical="center" wrapText="1"/>
      <protection/>
    </xf>
    <xf numFmtId="0" fontId="26" fillId="0" borderId="1" xfId="50" applyFont="1" applyFill="1">
      <alignment horizontal="center" vertical="center" wrapText="1"/>
      <protection/>
    </xf>
    <xf numFmtId="0" fontId="26" fillId="0" borderId="15" xfId="50" applyNumberFormat="1" applyFont="1" applyFill="1" applyBorder="1" applyAlignment="1" applyProtection="1">
      <alignment horizontal="center" vertical="center" wrapText="1"/>
      <protection/>
    </xf>
    <xf numFmtId="0" fontId="26" fillId="0" borderId="18" xfId="50" applyNumberFormat="1" applyFont="1" applyFill="1" applyBorder="1" applyAlignment="1" applyProtection="1">
      <alignment horizontal="center" vertical="center" wrapText="1"/>
      <protection/>
    </xf>
    <xf numFmtId="0" fontId="26" fillId="0" borderId="1" xfId="48" applyNumberFormat="1" applyFont="1" applyFill="1" applyProtection="1">
      <alignment horizontal="center" vertical="center" wrapText="1"/>
      <protection/>
    </xf>
    <xf numFmtId="0" fontId="26" fillId="0" borderId="1" xfId="48" applyFont="1" applyFill="1">
      <alignment horizontal="center" vertical="center" wrapText="1"/>
      <protection/>
    </xf>
    <xf numFmtId="0" fontId="26" fillId="0" borderId="1" xfId="49" applyNumberFormat="1" applyFont="1" applyFill="1" applyProtection="1">
      <alignment horizontal="center" vertical="center" wrapText="1"/>
      <protection/>
    </xf>
    <xf numFmtId="0" fontId="26" fillId="0" borderId="1" xfId="49" applyFont="1" applyFill="1">
      <alignment horizontal="center" vertical="center" wrapText="1"/>
      <protection/>
    </xf>
    <xf numFmtId="4" fontId="26" fillId="0" borderId="17" xfId="41" applyNumberFormat="1" applyFont="1" applyFill="1" applyBorder="1" applyAlignment="1" applyProtection="1">
      <alignment horizontal="center" vertical="center" wrapText="1"/>
      <protection/>
    </xf>
    <xf numFmtId="4" fontId="26" fillId="0" borderId="20" xfId="41" applyNumberFormat="1" applyFont="1" applyFill="1" applyBorder="1" applyAlignment="1" applyProtection="1">
      <alignment horizontal="center" vertical="center" wrapText="1"/>
      <protection/>
    </xf>
    <xf numFmtId="0" fontId="26" fillId="0" borderId="1" xfId="51" applyFont="1" applyFill="1">
      <alignment horizontal="center" vertical="center" wrapText="1"/>
      <protection/>
    </xf>
    <xf numFmtId="0" fontId="25" fillId="0" borderId="0" xfId="56" applyNumberFormat="1" applyFont="1" applyFill="1" applyProtection="1">
      <alignment horizontal="left" wrapText="1"/>
      <protection/>
    </xf>
    <xf numFmtId="0" fontId="25" fillId="0" borderId="0" xfId="56" applyFont="1" applyFill="1">
      <alignment horizontal="left" wrapText="1"/>
      <protection/>
    </xf>
    <xf numFmtId="1" fontId="26" fillId="0" borderId="1" xfId="52" applyNumberFormat="1" applyFont="1" applyFill="1" applyProtection="1">
      <alignment horizontal="left" vertical="top" shrinkToFit="1"/>
      <protection/>
    </xf>
    <xf numFmtId="1" fontId="26" fillId="0" borderId="1" xfId="52" applyFont="1" applyFill="1">
      <alignment horizontal="left" vertical="top" shrinkToFit="1"/>
      <protection/>
    </xf>
    <xf numFmtId="0" fontId="25" fillId="0" borderId="1" xfId="39" applyNumberFormat="1" applyFont="1" applyFill="1" applyProtection="1">
      <alignment horizontal="center" vertical="center" wrapText="1"/>
      <protection/>
    </xf>
    <xf numFmtId="0" fontId="25" fillId="0" borderId="1" xfId="39" applyFont="1" applyFill="1">
      <alignment horizontal="center" vertical="center" wrapText="1"/>
      <protection/>
    </xf>
    <xf numFmtId="0" fontId="26" fillId="0" borderId="1" xfId="42" applyNumberFormat="1" applyFont="1" applyFill="1" applyProtection="1">
      <alignment horizontal="center" vertical="center" wrapText="1"/>
      <protection/>
    </xf>
    <xf numFmtId="0" fontId="26" fillId="0" borderId="1" xfId="42" applyFont="1" applyFill="1">
      <alignment horizontal="center" vertical="center" wrapText="1"/>
      <protection/>
    </xf>
    <xf numFmtId="0" fontId="25" fillId="0" borderId="0" xfId="62" applyNumberFormat="1" applyFont="1" applyFill="1" applyProtection="1">
      <alignment horizontal="right"/>
      <protection/>
    </xf>
    <xf numFmtId="0" fontId="25" fillId="0" borderId="0" xfId="62" applyFont="1" applyFill="1">
      <alignment horizontal="right"/>
      <protection/>
    </xf>
    <xf numFmtId="0" fontId="26" fillId="0" borderId="1" xfId="44" applyNumberFormat="1" applyFont="1" applyFill="1" applyProtection="1">
      <alignment horizontal="center" vertical="center" wrapText="1"/>
      <protection/>
    </xf>
    <xf numFmtId="0" fontId="26" fillId="0" borderId="1" xfId="44" applyFont="1" applyFill="1">
      <alignment horizontal="center" vertical="center" wrapText="1"/>
      <protection/>
    </xf>
    <xf numFmtId="0" fontId="26" fillId="0" borderId="1" xfId="45" applyNumberFormat="1" applyFont="1" applyFill="1" applyProtection="1">
      <alignment horizontal="center" vertical="center" wrapText="1"/>
      <protection/>
    </xf>
    <xf numFmtId="0" fontId="26" fillId="0" borderId="1" xfId="45" applyFont="1" applyFill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top" wrapText="1"/>
      <protection locked="0"/>
    </xf>
    <xf numFmtId="0" fontId="22" fillId="0" borderId="20" xfId="0" applyFont="1" applyFill="1" applyBorder="1" applyAlignment="1" applyProtection="1">
      <alignment horizontal="center" vertical="top" wrapText="1"/>
      <protection locked="0"/>
    </xf>
    <xf numFmtId="0" fontId="27" fillId="0" borderId="0" xfId="60" applyNumberFormat="1" applyFont="1" applyFill="1" applyAlignment="1" applyProtection="1">
      <alignment horizontal="center" wrapText="1"/>
      <protection/>
    </xf>
    <xf numFmtId="0" fontId="27" fillId="0" borderId="0" xfId="61" applyNumberFormat="1" applyFont="1" applyFill="1" applyAlignment="1" applyProtection="1">
      <alignment horizontal="center"/>
      <protection/>
    </xf>
    <xf numFmtId="0" fontId="26" fillId="0" borderId="16" xfId="51" applyNumberFormat="1" applyFont="1" applyFill="1" applyBorder="1" applyAlignment="1" applyProtection="1">
      <alignment horizontal="center" vertical="center" wrapText="1"/>
      <protection/>
    </xf>
    <xf numFmtId="0" fontId="26" fillId="0" borderId="21" xfId="51" applyNumberFormat="1" applyFont="1" applyFill="1" applyBorder="1" applyAlignment="1" applyProtection="1">
      <alignment horizontal="center" vertical="center" wrapText="1"/>
      <protection/>
    </xf>
    <xf numFmtId="0" fontId="26" fillId="0" borderId="22" xfId="51" applyNumberFormat="1" applyFont="1" applyFill="1" applyBorder="1" applyAlignment="1" applyProtection="1">
      <alignment horizontal="center" vertical="center" wrapText="1"/>
      <protection/>
    </xf>
    <xf numFmtId="0" fontId="26" fillId="0" borderId="19" xfId="51" applyNumberFormat="1" applyFont="1" applyFill="1" applyBorder="1" applyAlignment="1" applyProtection="1">
      <alignment horizontal="center" vertical="center" wrapText="1"/>
      <protection/>
    </xf>
    <xf numFmtId="0" fontId="26" fillId="0" borderId="23" xfId="51" applyNumberFormat="1" applyFont="1" applyFill="1" applyBorder="1" applyAlignment="1" applyProtection="1">
      <alignment horizontal="center" vertical="center" wrapText="1"/>
      <protection/>
    </xf>
    <xf numFmtId="0" fontId="26" fillId="0" borderId="24" xfId="51" applyNumberFormat="1" applyFont="1" applyFill="1" applyBorder="1" applyAlignment="1" applyProtection="1">
      <alignment horizontal="center" vertical="center" wrapText="1"/>
      <protection/>
    </xf>
    <xf numFmtId="0" fontId="26" fillId="0" borderId="1" xfId="46" applyNumberFormat="1" applyFont="1" applyFill="1" applyProtection="1">
      <alignment horizontal="center" vertical="center" wrapText="1"/>
      <protection/>
    </xf>
    <xf numFmtId="0" fontId="26" fillId="0" borderId="1" xfId="46" applyFont="1" applyFill="1">
      <alignment horizontal="center" vertical="center" wrapText="1"/>
      <protection/>
    </xf>
    <xf numFmtId="0" fontId="26" fillId="0" borderId="1" xfId="47" applyNumberFormat="1" applyFont="1" applyFill="1" applyProtection="1">
      <alignment horizontal="center" vertical="center" wrapText="1"/>
      <protection/>
    </xf>
    <xf numFmtId="0" fontId="26" fillId="0" borderId="1" xfId="47" applyFont="1" applyFill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8"/>
  <sheetViews>
    <sheetView showGridLines="0" showZeros="0" tabSelected="1" view="pageBreakPreview" zoomScaleSheetLayoutView="100" workbookViewId="0" topLeftCell="B1">
      <pane ySplit="8" topLeftCell="A9" activePane="bottomLeft" state="frozen"/>
      <selection pane="topLeft" activeCell="A1" sqref="A1"/>
      <selection pane="bottomLeft" activeCell="AS12" sqref="AS12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9" width="9.140625" style="2" hidden="1" customWidth="1"/>
    <col min="20" max="20" width="15.7109375" style="2" customWidth="1"/>
    <col min="21" max="28" width="9.140625" style="2" hidden="1" customWidth="1"/>
    <col min="29" max="29" width="15.7109375" style="2" customWidth="1"/>
    <col min="30" max="33" width="9.140625" style="2" hidden="1" customWidth="1"/>
    <col min="34" max="34" width="12.57421875" style="2" customWidth="1"/>
    <col min="35" max="38" width="9.140625" style="2" hidden="1" customWidth="1"/>
    <col min="39" max="39" width="14.28125" style="30" hidden="1" customWidth="1"/>
    <col min="40" max="40" width="11.421875" style="35" hidden="1" customWidth="1"/>
    <col min="41" max="43" width="9.140625" style="2" customWidth="1"/>
    <col min="44" max="44" width="11.421875" style="2" bestFit="1" customWidth="1"/>
    <col min="45" max="16384" width="9.140625" style="2" customWidth="1"/>
  </cols>
  <sheetData>
    <row r="1" spans="1:39" ht="1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27"/>
    </row>
    <row r="2" spans="1:39" ht="1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27"/>
    </row>
    <row r="3" spans="1:39" ht="1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27"/>
    </row>
    <row r="4" spans="1:40" ht="63" customHeight="1">
      <c r="A4" s="99" t="s">
        <v>234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40" ht="15.75">
      <c r="A5" s="100" t="s">
        <v>251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1:39" ht="15">
      <c r="A6" s="91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27"/>
    </row>
    <row r="7" spans="1:40" ht="15" customHeight="1">
      <c r="A7" s="87" t="s">
        <v>2</v>
      </c>
      <c r="B7" s="89" t="s">
        <v>3</v>
      </c>
      <c r="C7" s="93" t="s">
        <v>4</v>
      </c>
      <c r="D7" s="95" t="s">
        <v>2</v>
      </c>
      <c r="E7" s="107" t="s">
        <v>2</v>
      </c>
      <c r="F7" s="109" t="s">
        <v>2</v>
      </c>
      <c r="G7" s="76" t="s">
        <v>2</v>
      </c>
      <c r="H7" s="78" t="s">
        <v>2</v>
      </c>
      <c r="I7" s="70" t="s">
        <v>5</v>
      </c>
      <c r="J7" s="82"/>
      <c r="K7" s="82"/>
      <c r="L7" s="70" t="s">
        <v>6</v>
      </c>
      <c r="M7" s="82"/>
      <c r="N7" s="82"/>
      <c r="O7" s="72" t="s">
        <v>2</v>
      </c>
      <c r="P7" s="72" t="s">
        <v>2</v>
      </c>
      <c r="Q7" s="72" t="s">
        <v>2</v>
      </c>
      <c r="R7" s="72" t="s">
        <v>2</v>
      </c>
      <c r="S7" s="72" t="s">
        <v>2</v>
      </c>
      <c r="T7" s="72" t="s">
        <v>7</v>
      </c>
      <c r="U7" s="72" t="s">
        <v>2</v>
      </c>
      <c r="V7" s="72" t="s">
        <v>2</v>
      </c>
      <c r="W7" s="72" t="s">
        <v>2</v>
      </c>
      <c r="X7" s="72" t="s">
        <v>2</v>
      </c>
      <c r="Y7" s="72" t="s">
        <v>2</v>
      </c>
      <c r="Z7" s="72" t="s">
        <v>2</v>
      </c>
      <c r="AA7" s="101" t="s">
        <v>231</v>
      </c>
      <c r="AB7" s="102"/>
      <c r="AC7" s="103"/>
      <c r="AD7" s="70" t="s">
        <v>8</v>
      </c>
      <c r="AE7" s="82"/>
      <c r="AF7" s="82"/>
      <c r="AG7" s="43" t="s">
        <v>2</v>
      </c>
      <c r="AH7" s="74" t="s">
        <v>11</v>
      </c>
      <c r="AI7" s="70" t="s">
        <v>9</v>
      </c>
      <c r="AJ7" s="82"/>
      <c r="AK7" s="70" t="s">
        <v>10</v>
      </c>
      <c r="AL7" s="71"/>
      <c r="AM7" s="80" t="s">
        <v>232</v>
      </c>
      <c r="AN7" s="97" t="s">
        <v>233</v>
      </c>
    </row>
    <row r="8" spans="1:40" ht="45" customHeight="1">
      <c r="A8" s="88"/>
      <c r="B8" s="90"/>
      <c r="C8" s="94"/>
      <c r="D8" s="96"/>
      <c r="E8" s="108"/>
      <c r="F8" s="110"/>
      <c r="G8" s="77"/>
      <c r="H8" s="79"/>
      <c r="I8" s="44" t="s">
        <v>2</v>
      </c>
      <c r="J8" s="44" t="s">
        <v>2</v>
      </c>
      <c r="K8" s="44" t="s">
        <v>2</v>
      </c>
      <c r="L8" s="44" t="s">
        <v>2</v>
      </c>
      <c r="M8" s="44" t="s">
        <v>2</v>
      </c>
      <c r="N8" s="44" t="s">
        <v>2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104"/>
      <c r="AB8" s="105"/>
      <c r="AC8" s="106"/>
      <c r="AD8" s="44" t="s">
        <v>2</v>
      </c>
      <c r="AE8" s="44" t="s">
        <v>2</v>
      </c>
      <c r="AF8" s="44" t="s">
        <v>2</v>
      </c>
      <c r="AG8" s="44"/>
      <c r="AH8" s="75"/>
      <c r="AI8" s="44" t="s">
        <v>2</v>
      </c>
      <c r="AJ8" s="44" t="s">
        <v>2</v>
      </c>
      <c r="AK8" s="44" t="s">
        <v>2</v>
      </c>
      <c r="AL8" s="45" t="s">
        <v>2</v>
      </c>
      <c r="AM8" s="81"/>
      <c r="AN8" s="98"/>
    </row>
    <row r="9" spans="1:40" ht="15">
      <c r="A9" s="3" t="s">
        <v>12</v>
      </c>
      <c r="B9" s="9" t="s">
        <v>13</v>
      </c>
      <c r="C9" s="10" t="s">
        <v>12</v>
      </c>
      <c r="D9" s="10"/>
      <c r="E9" s="10"/>
      <c r="F9" s="11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2">
        <v>101769820</v>
      </c>
      <c r="S9" s="12">
        <v>3377800</v>
      </c>
      <c r="T9" s="34">
        <f>T10+T17+T22+T29+T38+T41+T50+T59+T64+T68+T75+T88</f>
        <v>105147620</v>
      </c>
      <c r="U9" s="34">
        <f aca="true" t="shared" si="0" ref="U9:AC9">U10+U17+U22+U29+U38+U41+U50+U59+U64+U68+U75+U88</f>
        <v>105147620</v>
      </c>
      <c r="V9" s="34">
        <f t="shared" si="0"/>
        <v>105147620</v>
      </c>
      <c r="W9" s="34">
        <f t="shared" si="0"/>
        <v>0</v>
      </c>
      <c r="X9" s="34">
        <f t="shared" si="0"/>
        <v>0</v>
      </c>
      <c r="Y9" s="34">
        <f t="shared" si="0"/>
        <v>0</v>
      </c>
      <c r="Z9" s="34">
        <f t="shared" si="0"/>
        <v>0</v>
      </c>
      <c r="AA9" s="34">
        <f t="shared" si="0"/>
        <v>1905.12</v>
      </c>
      <c r="AB9" s="34">
        <f t="shared" si="0"/>
        <v>48068780.239999995</v>
      </c>
      <c r="AC9" s="34">
        <f t="shared" si="0"/>
        <v>49138268.43000001</v>
      </c>
      <c r="AD9" s="12">
        <v>1905.12</v>
      </c>
      <c r="AE9" s="12">
        <v>48068780.24</v>
      </c>
      <c r="AF9" s="12">
        <v>48066875.12</v>
      </c>
      <c r="AG9" s="12">
        <v>48066875.12</v>
      </c>
      <c r="AH9" s="32">
        <f>AC9/T9</f>
        <v>0.4673264923162313</v>
      </c>
      <c r="AI9" s="12">
        <v>57080744.88</v>
      </c>
      <c r="AJ9" s="32">
        <v>0.45713707186144587</v>
      </c>
      <c r="AK9" s="12">
        <v>0</v>
      </c>
      <c r="AL9" s="33"/>
      <c r="AM9" s="34">
        <f>AM10+AM17+AM22+AM29+AM38+AM41+AM50+AM59+AM64+AM68+AM75+AM88</f>
        <v>46157555.15</v>
      </c>
      <c r="AN9" s="36">
        <f>AC9/AM9</f>
        <v>1.0645769315621998</v>
      </c>
    </row>
    <row r="10" spans="1:40" ht="15" outlineLevel="1">
      <c r="A10" s="3" t="s">
        <v>14</v>
      </c>
      <c r="B10" s="9" t="s">
        <v>15</v>
      </c>
      <c r="C10" s="10" t="s">
        <v>14</v>
      </c>
      <c r="D10" s="10"/>
      <c r="E10" s="10"/>
      <c r="F10" s="11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2">
        <v>75319870</v>
      </c>
      <c r="S10" s="12">
        <v>0</v>
      </c>
      <c r="T10" s="12">
        <f>T11</f>
        <v>75319870</v>
      </c>
      <c r="U10" s="12">
        <f aca="true" t="shared" si="1" ref="U10:AC10">U11</f>
        <v>75319870</v>
      </c>
      <c r="V10" s="12">
        <f t="shared" si="1"/>
        <v>75319870</v>
      </c>
      <c r="W10" s="12">
        <f t="shared" si="1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34116359.75</v>
      </c>
      <c r="AC10" s="12">
        <f t="shared" si="1"/>
        <v>34302392.74</v>
      </c>
      <c r="AD10" s="12">
        <v>0</v>
      </c>
      <c r="AE10" s="12">
        <v>34116359.75</v>
      </c>
      <c r="AF10" s="12">
        <v>34116359.75</v>
      </c>
      <c r="AG10" s="12">
        <v>34116359.75</v>
      </c>
      <c r="AH10" s="32">
        <f aca="true" t="shared" si="2" ref="AH10:AH75">AC10/T10</f>
        <v>0.45542288827636057</v>
      </c>
      <c r="AI10" s="12">
        <v>41203510.25</v>
      </c>
      <c r="AJ10" s="32">
        <v>0.45295298239362336</v>
      </c>
      <c r="AK10" s="12">
        <v>0</v>
      </c>
      <c r="AL10" s="33"/>
      <c r="AM10" s="34">
        <f>AM11</f>
        <v>34600293</v>
      </c>
      <c r="AN10" s="36">
        <f aca="true" t="shared" si="3" ref="AN10:AN76">AC10/AM10</f>
        <v>0.9913902388052033</v>
      </c>
    </row>
    <row r="11" spans="1:40" ht="15" outlineLevel="3">
      <c r="A11" s="3" t="s">
        <v>16</v>
      </c>
      <c r="B11" s="9" t="s">
        <v>17</v>
      </c>
      <c r="C11" s="10" t="s">
        <v>16</v>
      </c>
      <c r="D11" s="10"/>
      <c r="E11" s="10"/>
      <c r="F11" s="11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2">
        <v>75319870</v>
      </c>
      <c r="S11" s="12">
        <v>0</v>
      </c>
      <c r="T11" s="12">
        <f>T12+T13+T14+T15+T16</f>
        <v>75319870</v>
      </c>
      <c r="U11" s="12">
        <f aca="true" t="shared" si="4" ref="U11:AC11">U12+U13+U14+U15+U16</f>
        <v>75319870</v>
      </c>
      <c r="V11" s="12">
        <f t="shared" si="4"/>
        <v>75319870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34116359.75</v>
      </c>
      <c r="AC11" s="12">
        <f t="shared" si="4"/>
        <v>34302392.74</v>
      </c>
      <c r="AD11" s="12">
        <v>0</v>
      </c>
      <c r="AE11" s="12">
        <v>34116359.75</v>
      </c>
      <c r="AF11" s="12">
        <v>34116359.75</v>
      </c>
      <c r="AG11" s="12">
        <v>34116359.75</v>
      </c>
      <c r="AH11" s="32">
        <f t="shared" si="2"/>
        <v>0.45542288827636057</v>
      </c>
      <c r="AI11" s="12">
        <v>41203510.25</v>
      </c>
      <c r="AJ11" s="32">
        <v>0.45295298239362336</v>
      </c>
      <c r="AK11" s="12">
        <v>0</v>
      </c>
      <c r="AL11" s="33"/>
      <c r="AM11" s="34">
        <f>AM12+AM13+AM14+AM15+AM16</f>
        <v>34600293</v>
      </c>
      <c r="AN11" s="36">
        <f t="shared" si="3"/>
        <v>0.9913902388052033</v>
      </c>
    </row>
    <row r="12" spans="1:40" ht="89.25" outlineLevel="4">
      <c r="A12" s="3" t="s">
        <v>18</v>
      </c>
      <c r="B12" s="4" t="s">
        <v>19</v>
      </c>
      <c r="C12" s="3" t="s">
        <v>18</v>
      </c>
      <c r="D12" s="3"/>
      <c r="E12" s="3"/>
      <c r="F12" s="5"/>
      <c r="G12" s="5"/>
      <c r="H12" s="5"/>
      <c r="I12" s="3"/>
      <c r="J12" s="3"/>
      <c r="K12" s="3"/>
      <c r="L12" s="3"/>
      <c r="M12" s="3"/>
      <c r="N12" s="3"/>
      <c r="O12" s="3"/>
      <c r="P12" s="3"/>
      <c r="Q12" s="3"/>
      <c r="R12" s="6">
        <v>74759800</v>
      </c>
      <c r="S12" s="6">
        <v>0</v>
      </c>
      <c r="T12" s="6">
        <v>74759800</v>
      </c>
      <c r="U12" s="6">
        <v>74759800</v>
      </c>
      <c r="V12" s="6">
        <v>74759800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33907860.84</v>
      </c>
      <c r="AC12" s="6">
        <v>34092932.35</v>
      </c>
      <c r="AD12" s="6">
        <v>0</v>
      </c>
      <c r="AE12" s="6">
        <v>33907860.84</v>
      </c>
      <c r="AF12" s="6">
        <v>33907860.84</v>
      </c>
      <c r="AG12" s="6">
        <v>33907860.84</v>
      </c>
      <c r="AH12" s="25">
        <f t="shared" si="2"/>
        <v>0.4560329528703929</v>
      </c>
      <c r="AI12" s="6">
        <v>40851939.16</v>
      </c>
      <c r="AJ12" s="7">
        <v>0.4535574043804291</v>
      </c>
      <c r="AK12" s="6">
        <v>0</v>
      </c>
      <c r="AL12" s="22"/>
      <c r="AM12" s="28">
        <v>34312492.77</v>
      </c>
      <c r="AN12" s="36">
        <f t="shared" si="3"/>
        <v>0.9936011521671789</v>
      </c>
    </row>
    <row r="13" spans="1:40" ht="127.5" outlineLevel="4">
      <c r="A13" s="3" t="s">
        <v>20</v>
      </c>
      <c r="B13" s="4" t="s">
        <v>21</v>
      </c>
      <c r="C13" s="3" t="s">
        <v>20</v>
      </c>
      <c r="D13" s="3"/>
      <c r="E13" s="3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6">
        <v>385400</v>
      </c>
      <c r="S13" s="6">
        <v>0</v>
      </c>
      <c r="T13" s="6">
        <v>385400</v>
      </c>
      <c r="U13" s="6">
        <v>385400</v>
      </c>
      <c r="V13" s="6">
        <v>385400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178509.01</v>
      </c>
      <c r="AC13" s="6">
        <v>178628.56</v>
      </c>
      <c r="AD13" s="6">
        <v>0</v>
      </c>
      <c r="AE13" s="6">
        <v>178509.01</v>
      </c>
      <c r="AF13" s="6">
        <v>178509.01</v>
      </c>
      <c r="AG13" s="6">
        <v>178509.01</v>
      </c>
      <c r="AH13" s="25">
        <f t="shared" si="2"/>
        <v>0.4634887389724961</v>
      </c>
      <c r="AI13" s="6">
        <v>206890.99</v>
      </c>
      <c r="AJ13" s="7">
        <v>0.46317854177477946</v>
      </c>
      <c r="AK13" s="6">
        <v>0</v>
      </c>
      <c r="AL13" s="22"/>
      <c r="AM13" s="28">
        <v>139670.88</v>
      </c>
      <c r="AN13" s="36">
        <f t="shared" si="3"/>
        <v>1.2789248553456525</v>
      </c>
    </row>
    <row r="14" spans="1:40" ht="51" outlineLevel="4">
      <c r="A14" s="3" t="s">
        <v>22</v>
      </c>
      <c r="B14" s="4" t="s">
        <v>23</v>
      </c>
      <c r="C14" s="3" t="s">
        <v>22</v>
      </c>
      <c r="D14" s="3"/>
      <c r="E14" s="3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6">
        <v>174670</v>
      </c>
      <c r="S14" s="6">
        <v>0</v>
      </c>
      <c r="T14" s="6">
        <v>174670</v>
      </c>
      <c r="U14" s="6">
        <v>174670</v>
      </c>
      <c r="V14" s="6">
        <v>174670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29980.28</v>
      </c>
      <c r="AC14" s="6">
        <v>30822.21</v>
      </c>
      <c r="AD14" s="6">
        <v>0</v>
      </c>
      <c r="AE14" s="6">
        <v>29980.28</v>
      </c>
      <c r="AF14" s="6">
        <v>29980.28</v>
      </c>
      <c r="AG14" s="6">
        <v>29980.28</v>
      </c>
      <c r="AH14" s="25">
        <f t="shared" si="2"/>
        <v>0.1764596668002519</v>
      </c>
      <c r="AI14" s="6">
        <v>144689.72</v>
      </c>
      <c r="AJ14" s="7">
        <v>0.1716395488635713</v>
      </c>
      <c r="AK14" s="6">
        <v>0</v>
      </c>
      <c r="AL14" s="22"/>
      <c r="AM14" s="28">
        <v>144123.41</v>
      </c>
      <c r="AN14" s="36">
        <f t="shared" si="3"/>
        <v>0.21385984414329356</v>
      </c>
    </row>
    <row r="15" spans="1:40" ht="89.25" outlineLevel="4">
      <c r="A15" s="3"/>
      <c r="B15" s="4" t="s">
        <v>236</v>
      </c>
      <c r="C15" s="31" t="s">
        <v>235</v>
      </c>
      <c r="D15" s="3"/>
      <c r="E15" s="3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5"/>
      <c r="AI15" s="6"/>
      <c r="AJ15" s="7"/>
      <c r="AK15" s="6"/>
      <c r="AL15" s="22"/>
      <c r="AM15" s="28">
        <v>4005.94</v>
      </c>
      <c r="AN15" s="36"/>
    </row>
    <row r="16" spans="1:40" ht="51" outlineLevel="4">
      <c r="A16" s="3" t="s">
        <v>24</v>
      </c>
      <c r="B16" s="4" t="s">
        <v>25</v>
      </c>
      <c r="C16" s="3" t="s">
        <v>24</v>
      </c>
      <c r="D16" s="3"/>
      <c r="E16" s="3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9.62</v>
      </c>
      <c r="AC16" s="6">
        <v>9.62</v>
      </c>
      <c r="AD16" s="6">
        <v>0</v>
      </c>
      <c r="AE16" s="6">
        <v>9.62</v>
      </c>
      <c r="AF16" s="6">
        <v>9.62</v>
      </c>
      <c r="AG16" s="6">
        <v>9.62</v>
      </c>
      <c r="AH16" s="25" t="e">
        <f t="shared" si="2"/>
        <v>#DIV/0!</v>
      </c>
      <c r="AI16" s="6">
        <v>-9.62</v>
      </c>
      <c r="AJ16" s="7"/>
      <c r="AK16" s="6">
        <v>0</v>
      </c>
      <c r="AL16" s="22"/>
      <c r="AM16" s="28"/>
      <c r="AN16" s="36" t="e">
        <f t="shared" si="3"/>
        <v>#DIV/0!</v>
      </c>
    </row>
    <row r="17" spans="1:40" ht="38.25" outlineLevel="1">
      <c r="A17" s="3" t="s">
        <v>26</v>
      </c>
      <c r="B17" s="9" t="s">
        <v>27</v>
      </c>
      <c r="C17" s="10" t="s">
        <v>26</v>
      </c>
      <c r="D17" s="10"/>
      <c r="E17" s="10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2">
        <v>6931800</v>
      </c>
      <c r="S17" s="12">
        <v>651700</v>
      </c>
      <c r="T17" s="34">
        <f aca="true" t="shared" si="5" ref="T17:AB17">T18+T19+T20+T21</f>
        <v>7583500</v>
      </c>
      <c r="U17" s="34">
        <f t="shared" si="5"/>
        <v>7583500</v>
      </c>
      <c r="V17" s="34">
        <f t="shared" si="5"/>
        <v>7583500</v>
      </c>
      <c r="W17" s="34">
        <f t="shared" si="5"/>
        <v>0</v>
      </c>
      <c r="X17" s="34">
        <f t="shared" si="5"/>
        <v>0</v>
      </c>
      <c r="Y17" s="34">
        <f t="shared" si="5"/>
        <v>0</v>
      </c>
      <c r="Z17" s="34">
        <f t="shared" si="5"/>
        <v>0</v>
      </c>
      <c r="AA17" s="34">
        <f t="shared" si="5"/>
        <v>0</v>
      </c>
      <c r="AB17" s="34">
        <f t="shared" si="5"/>
        <v>3380957.8300000005</v>
      </c>
      <c r="AC17" s="34">
        <f>AC18+AC19+AC20+AC21</f>
        <v>4002718.88</v>
      </c>
      <c r="AD17" s="12">
        <v>0</v>
      </c>
      <c r="AE17" s="12">
        <v>3380957.83</v>
      </c>
      <c r="AF17" s="12">
        <v>3380957.83</v>
      </c>
      <c r="AG17" s="12">
        <v>3380957.83</v>
      </c>
      <c r="AH17" s="32">
        <f t="shared" si="2"/>
        <v>0.527819460671194</v>
      </c>
      <c r="AI17" s="12">
        <v>4202542.17</v>
      </c>
      <c r="AJ17" s="32">
        <v>0.44583079448803326</v>
      </c>
      <c r="AK17" s="12">
        <v>0</v>
      </c>
      <c r="AL17" s="33"/>
      <c r="AM17" s="34">
        <f>AM18+AM19+AM20+AM21</f>
        <v>3350388.5100000002</v>
      </c>
      <c r="AN17" s="36">
        <f t="shared" si="3"/>
        <v>1.1947029032761336</v>
      </c>
    </row>
    <row r="18" spans="1:40" ht="114.75" outlineLevel="4">
      <c r="A18" s="3" t="s">
        <v>28</v>
      </c>
      <c r="B18" s="4" t="s">
        <v>29</v>
      </c>
      <c r="C18" s="3" t="s">
        <v>28</v>
      </c>
      <c r="D18" s="3"/>
      <c r="E18" s="3"/>
      <c r="F18" s="5"/>
      <c r="G18" s="5"/>
      <c r="H18" s="5"/>
      <c r="I18" s="3"/>
      <c r="J18" s="3"/>
      <c r="K18" s="3"/>
      <c r="L18" s="3"/>
      <c r="M18" s="3"/>
      <c r="N18" s="3"/>
      <c r="O18" s="3"/>
      <c r="P18" s="3"/>
      <c r="Q18" s="3"/>
      <c r="R18" s="6">
        <v>0</v>
      </c>
      <c r="S18" s="6">
        <v>2786300</v>
      </c>
      <c r="T18" s="6">
        <v>2786300</v>
      </c>
      <c r="U18" s="6">
        <v>2786300</v>
      </c>
      <c r="V18" s="6">
        <v>2786300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1530899.8</v>
      </c>
      <c r="AC18" s="6">
        <v>1817066.09</v>
      </c>
      <c r="AD18" s="6">
        <v>0</v>
      </c>
      <c r="AE18" s="6">
        <v>1530899.8</v>
      </c>
      <c r="AF18" s="6">
        <v>1530899.8</v>
      </c>
      <c r="AG18" s="6">
        <v>1530899.8</v>
      </c>
      <c r="AH18" s="25">
        <f t="shared" si="2"/>
        <v>0.6521430176219359</v>
      </c>
      <c r="AI18" s="6">
        <v>1255400.2</v>
      </c>
      <c r="AJ18" s="7">
        <v>0.549438251444568</v>
      </c>
      <c r="AK18" s="6">
        <v>0</v>
      </c>
      <c r="AL18" s="22"/>
      <c r="AM18" s="28">
        <v>1451987.3</v>
      </c>
      <c r="AN18" s="36">
        <f t="shared" si="3"/>
        <v>1.2514338727342864</v>
      </c>
    </row>
    <row r="19" spans="1:40" ht="140.25" outlineLevel="4">
      <c r="A19" s="3" t="s">
        <v>30</v>
      </c>
      <c r="B19" s="4" t="s">
        <v>31</v>
      </c>
      <c r="C19" s="3" t="s">
        <v>30</v>
      </c>
      <c r="D19" s="3"/>
      <c r="E19" s="3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6">
        <v>0</v>
      </c>
      <c r="S19" s="6">
        <v>49100</v>
      </c>
      <c r="T19" s="6">
        <v>49100</v>
      </c>
      <c r="U19" s="6">
        <v>49100</v>
      </c>
      <c r="V19" s="6">
        <v>49100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11471.77</v>
      </c>
      <c r="AC19" s="6">
        <v>13786.25</v>
      </c>
      <c r="AD19" s="6">
        <v>0</v>
      </c>
      <c r="AE19" s="6">
        <v>11471.77</v>
      </c>
      <c r="AF19" s="6">
        <v>11471.77</v>
      </c>
      <c r="AG19" s="6">
        <v>11471.77</v>
      </c>
      <c r="AH19" s="25">
        <f t="shared" si="2"/>
        <v>0.28077902240325864</v>
      </c>
      <c r="AI19" s="6">
        <v>37628.23</v>
      </c>
      <c r="AJ19" s="7">
        <v>0.23364093686354379</v>
      </c>
      <c r="AK19" s="6">
        <v>0</v>
      </c>
      <c r="AL19" s="22"/>
      <c r="AM19" s="28">
        <v>11007.29</v>
      </c>
      <c r="AN19" s="36">
        <f t="shared" si="3"/>
        <v>1.2524654115590668</v>
      </c>
    </row>
    <row r="20" spans="1:40" ht="127.5" outlineLevel="4">
      <c r="A20" s="3" t="s">
        <v>32</v>
      </c>
      <c r="B20" s="4" t="s">
        <v>33</v>
      </c>
      <c r="C20" s="3" t="s">
        <v>32</v>
      </c>
      <c r="D20" s="3"/>
      <c r="E20" s="3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6">
        <v>0</v>
      </c>
      <c r="S20" s="6">
        <v>4748100</v>
      </c>
      <c r="T20" s="6">
        <v>4748100</v>
      </c>
      <c r="U20" s="6">
        <v>4748100</v>
      </c>
      <c r="V20" s="6">
        <v>4748100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2126598.41</v>
      </c>
      <c r="AC20" s="6">
        <v>2517976.74</v>
      </c>
      <c r="AD20" s="6">
        <v>0</v>
      </c>
      <c r="AE20" s="6">
        <v>2126598.41</v>
      </c>
      <c r="AF20" s="6">
        <v>2126598.41</v>
      </c>
      <c r="AG20" s="6">
        <v>2126598.41</v>
      </c>
      <c r="AH20" s="25">
        <f t="shared" si="2"/>
        <v>0.5303124913123144</v>
      </c>
      <c r="AI20" s="6">
        <v>2621501.59</v>
      </c>
      <c r="AJ20" s="7">
        <v>0.4478840820538742</v>
      </c>
      <c r="AK20" s="6">
        <v>0</v>
      </c>
      <c r="AL20" s="22"/>
      <c r="AM20" s="28">
        <v>2189073.81</v>
      </c>
      <c r="AN20" s="36">
        <f t="shared" si="3"/>
        <v>1.1502475286568798</v>
      </c>
    </row>
    <row r="21" spans="1:40" ht="114.75" outlineLevel="4">
      <c r="A21" s="3" t="s">
        <v>34</v>
      </c>
      <c r="B21" s="4" t="s">
        <v>35</v>
      </c>
      <c r="C21" s="3" t="s">
        <v>34</v>
      </c>
      <c r="D21" s="3"/>
      <c r="E21" s="3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-288012.15</v>
      </c>
      <c r="AC21" s="6">
        <v>-346110.2</v>
      </c>
      <c r="AD21" s="6">
        <v>0</v>
      </c>
      <c r="AE21" s="6">
        <v>-288012.15</v>
      </c>
      <c r="AF21" s="6">
        <v>-288012.15</v>
      </c>
      <c r="AG21" s="6">
        <v>-288012.15</v>
      </c>
      <c r="AH21" s="25" t="e">
        <f t="shared" si="2"/>
        <v>#DIV/0!</v>
      </c>
      <c r="AI21" s="6">
        <v>288012.15</v>
      </c>
      <c r="AJ21" s="7"/>
      <c r="AK21" s="6">
        <v>0</v>
      </c>
      <c r="AL21" s="22"/>
      <c r="AM21" s="28">
        <v>-301679.89</v>
      </c>
      <c r="AN21" s="36">
        <f t="shared" si="3"/>
        <v>1.147276339831601</v>
      </c>
    </row>
    <row r="22" spans="1:40" s="18" customFormat="1" ht="15" outlineLevel="1">
      <c r="A22" s="13" t="s">
        <v>36</v>
      </c>
      <c r="B22" s="14" t="s">
        <v>37</v>
      </c>
      <c r="C22" s="13" t="s">
        <v>36</v>
      </c>
      <c r="D22" s="13"/>
      <c r="E22" s="13"/>
      <c r="F22" s="15"/>
      <c r="G22" s="15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6">
        <v>5438400</v>
      </c>
      <c r="S22" s="16">
        <v>0</v>
      </c>
      <c r="T22" s="16">
        <f>T23+T24+T27</f>
        <v>5438400</v>
      </c>
      <c r="U22" s="16">
        <f aca="true" t="shared" si="6" ref="U22:AC22">U23+U24+U27</f>
        <v>5438400</v>
      </c>
      <c r="V22" s="16">
        <f t="shared" si="6"/>
        <v>5438400</v>
      </c>
      <c r="W22" s="16">
        <f t="shared" si="6"/>
        <v>0</v>
      </c>
      <c r="X22" s="16">
        <f t="shared" si="6"/>
        <v>0</v>
      </c>
      <c r="Y22" s="16">
        <f t="shared" si="6"/>
        <v>0</v>
      </c>
      <c r="Z22" s="16">
        <f t="shared" si="6"/>
        <v>0</v>
      </c>
      <c r="AA22" s="16">
        <f t="shared" si="6"/>
        <v>0</v>
      </c>
      <c r="AB22" s="16">
        <f t="shared" si="6"/>
        <v>2385642</v>
      </c>
      <c r="AC22" s="16">
        <f t="shared" si="6"/>
        <v>2404266.27</v>
      </c>
      <c r="AD22" s="16">
        <v>0</v>
      </c>
      <c r="AE22" s="16">
        <v>2385642</v>
      </c>
      <c r="AF22" s="16">
        <v>2385642</v>
      </c>
      <c r="AG22" s="16">
        <v>2385642</v>
      </c>
      <c r="AH22" s="32">
        <f t="shared" si="2"/>
        <v>0.4420907380847308</v>
      </c>
      <c r="AI22" s="16">
        <v>3052758</v>
      </c>
      <c r="AJ22" s="17">
        <v>0.4386661518093557</v>
      </c>
      <c r="AK22" s="16">
        <v>0</v>
      </c>
      <c r="AL22" s="23"/>
      <c r="AM22" s="29">
        <f>AM23+AM24+AM27</f>
        <v>3057461.91</v>
      </c>
      <c r="AN22" s="36">
        <f t="shared" si="3"/>
        <v>0.7863601708778115</v>
      </c>
    </row>
    <row r="23" spans="1:40" ht="25.5" outlineLevel="4">
      <c r="A23" s="3" t="s">
        <v>38</v>
      </c>
      <c r="B23" s="4" t="s">
        <v>39</v>
      </c>
      <c r="C23" s="3" t="s">
        <v>38</v>
      </c>
      <c r="D23" s="3"/>
      <c r="E23" s="3"/>
      <c r="F23" s="5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6">
        <v>4400000</v>
      </c>
      <c r="S23" s="6">
        <v>0</v>
      </c>
      <c r="T23" s="6">
        <v>4400000</v>
      </c>
      <c r="U23" s="6">
        <v>4400000</v>
      </c>
      <c r="V23" s="6">
        <v>4400000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1923439.11</v>
      </c>
      <c r="AC23" s="6">
        <v>1942063.38</v>
      </c>
      <c r="AD23" s="6">
        <v>0</v>
      </c>
      <c r="AE23" s="6">
        <v>1923439.11</v>
      </c>
      <c r="AF23" s="6">
        <v>1923439.11</v>
      </c>
      <c r="AG23" s="6">
        <v>1923439.11</v>
      </c>
      <c r="AH23" s="25">
        <f t="shared" si="2"/>
        <v>0.4413780409090909</v>
      </c>
      <c r="AI23" s="6">
        <v>2476560.89</v>
      </c>
      <c r="AJ23" s="7">
        <v>0.43714525227272727</v>
      </c>
      <c r="AK23" s="6">
        <v>0</v>
      </c>
      <c r="AL23" s="22"/>
      <c r="AM23" s="28">
        <v>2235185.97</v>
      </c>
      <c r="AN23" s="36">
        <f t="shared" si="3"/>
        <v>0.8688598649355336</v>
      </c>
    </row>
    <row r="24" spans="1:40" s="18" customFormat="1" ht="15" outlineLevel="3">
      <c r="A24" s="13" t="s">
        <v>40</v>
      </c>
      <c r="B24" s="14" t="s">
        <v>41</v>
      </c>
      <c r="C24" s="13" t="s">
        <v>40</v>
      </c>
      <c r="D24" s="13"/>
      <c r="E24" s="13"/>
      <c r="F24" s="15"/>
      <c r="G24" s="15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6">
        <v>953700</v>
      </c>
      <c r="S24" s="16">
        <v>0</v>
      </c>
      <c r="T24" s="16">
        <f>T25</f>
        <v>953700</v>
      </c>
      <c r="U24" s="16">
        <f aca="true" t="shared" si="7" ref="U24:AC24">U25</f>
        <v>953700</v>
      </c>
      <c r="V24" s="16">
        <f t="shared" si="7"/>
        <v>953700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f t="shared" si="7"/>
        <v>437897.39</v>
      </c>
      <c r="AC24" s="16">
        <f t="shared" si="7"/>
        <v>437897.39</v>
      </c>
      <c r="AD24" s="16">
        <v>0</v>
      </c>
      <c r="AE24" s="16">
        <v>437897.39</v>
      </c>
      <c r="AF24" s="16">
        <v>437897.39</v>
      </c>
      <c r="AG24" s="16">
        <v>437897.39</v>
      </c>
      <c r="AH24" s="32">
        <f t="shared" si="2"/>
        <v>0.45915632798573974</v>
      </c>
      <c r="AI24" s="16">
        <v>515802.61</v>
      </c>
      <c r="AJ24" s="17">
        <v>0.45915632798573974</v>
      </c>
      <c r="AK24" s="16">
        <v>0</v>
      </c>
      <c r="AL24" s="23"/>
      <c r="AM24" s="29">
        <f>AM25+AM26</f>
        <v>802012.73</v>
      </c>
      <c r="AN24" s="36">
        <f t="shared" si="3"/>
        <v>0.5459980541705367</v>
      </c>
    </row>
    <row r="25" spans="1:44" ht="15" outlineLevel="4">
      <c r="A25" s="3" t="s">
        <v>42</v>
      </c>
      <c r="B25" s="4" t="s">
        <v>43</v>
      </c>
      <c r="C25" s="3" t="s">
        <v>42</v>
      </c>
      <c r="D25" s="3"/>
      <c r="E25" s="3"/>
      <c r="F25" s="5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6">
        <v>953700</v>
      </c>
      <c r="S25" s="6">
        <v>0</v>
      </c>
      <c r="T25" s="6">
        <v>953700</v>
      </c>
      <c r="U25" s="6">
        <v>953700</v>
      </c>
      <c r="V25" s="6">
        <v>953700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437897.39</v>
      </c>
      <c r="AC25" s="6">
        <v>437897.39</v>
      </c>
      <c r="AD25" s="6">
        <v>0</v>
      </c>
      <c r="AE25" s="6">
        <v>437897.39</v>
      </c>
      <c r="AF25" s="6">
        <v>437897.39</v>
      </c>
      <c r="AG25" s="6">
        <v>437897.39</v>
      </c>
      <c r="AH25" s="25">
        <f t="shared" si="2"/>
        <v>0.45915632798573974</v>
      </c>
      <c r="AI25" s="6">
        <v>515802.61</v>
      </c>
      <c r="AJ25" s="7">
        <v>0.45915632798573974</v>
      </c>
      <c r="AK25" s="6">
        <v>0</v>
      </c>
      <c r="AL25" s="22"/>
      <c r="AM25" s="28">
        <v>800068.73</v>
      </c>
      <c r="AN25" s="36">
        <f t="shared" si="3"/>
        <v>0.5473247154653826</v>
      </c>
      <c r="AR25" s="26"/>
    </row>
    <row r="26" spans="1:44" ht="38.25" outlineLevel="4">
      <c r="A26" s="3"/>
      <c r="B26" s="4" t="s">
        <v>237</v>
      </c>
      <c r="C26" s="31" t="s">
        <v>238</v>
      </c>
      <c r="D26" s="3"/>
      <c r="E26" s="3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5"/>
      <c r="AI26" s="6"/>
      <c r="AJ26" s="7"/>
      <c r="AK26" s="6"/>
      <c r="AL26" s="22"/>
      <c r="AM26" s="28">
        <v>1944</v>
      </c>
      <c r="AN26" s="36">
        <f t="shared" si="3"/>
        <v>0</v>
      </c>
      <c r="AR26" s="26"/>
    </row>
    <row r="27" spans="1:40" s="18" customFormat="1" ht="38.25" outlineLevel="3">
      <c r="A27" s="13" t="s">
        <v>44</v>
      </c>
      <c r="B27" s="14" t="s">
        <v>45</v>
      </c>
      <c r="C27" s="13" t="s">
        <v>44</v>
      </c>
      <c r="D27" s="13"/>
      <c r="E27" s="13"/>
      <c r="F27" s="15"/>
      <c r="G27" s="15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6">
        <v>84700</v>
      </c>
      <c r="S27" s="16">
        <v>0</v>
      </c>
      <c r="T27" s="16">
        <f>T28</f>
        <v>84700</v>
      </c>
      <c r="U27" s="16">
        <f aca="true" t="shared" si="8" ref="U27:AC27">U28</f>
        <v>84700</v>
      </c>
      <c r="V27" s="16">
        <f t="shared" si="8"/>
        <v>84700</v>
      </c>
      <c r="W27" s="16">
        <f t="shared" si="8"/>
        <v>0</v>
      </c>
      <c r="X27" s="16">
        <f t="shared" si="8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24305.5</v>
      </c>
      <c r="AC27" s="16">
        <f t="shared" si="8"/>
        <v>24305.5</v>
      </c>
      <c r="AD27" s="16">
        <v>0</v>
      </c>
      <c r="AE27" s="16">
        <v>24305.5</v>
      </c>
      <c r="AF27" s="16">
        <v>24305.5</v>
      </c>
      <c r="AG27" s="16">
        <v>24305.5</v>
      </c>
      <c r="AH27" s="32">
        <f t="shared" si="2"/>
        <v>0.2869598583234947</v>
      </c>
      <c r="AI27" s="16">
        <v>60394.5</v>
      </c>
      <c r="AJ27" s="17">
        <v>0.2869598583234947</v>
      </c>
      <c r="AK27" s="16">
        <v>0</v>
      </c>
      <c r="AL27" s="23"/>
      <c r="AM27" s="29">
        <f>AM28</f>
        <v>20263.21</v>
      </c>
      <c r="AN27" s="36">
        <f t="shared" si="3"/>
        <v>1.1994891233916047</v>
      </c>
    </row>
    <row r="28" spans="1:44" ht="38.25" outlineLevel="4">
      <c r="A28" s="3" t="s">
        <v>46</v>
      </c>
      <c r="B28" s="4" t="s">
        <v>47</v>
      </c>
      <c r="C28" s="3" t="s">
        <v>46</v>
      </c>
      <c r="D28" s="3"/>
      <c r="E28" s="3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6">
        <v>84700</v>
      </c>
      <c r="S28" s="6">
        <v>0</v>
      </c>
      <c r="T28" s="6">
        <v>84700</v>
      </c>
      <c r="U28" s="6">
        <v>84700</v>
      </c>
      <c r="V28" s="6">
        <v>84700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24305.5</v>
      </c>
      <c r="AC28" s="6">
        <v>24305.5</v>
      </c>
      <c r="AD28" s="6">
        <v>0</v>
      </c>
      <c r="AE28" s="6">
        <v>24305.5</v>
      </c>
      <c r="AF28" s="6">
        <v>24305.5</v>
      </c>
      <c r="AG28" s="6">
        <v>24305.5</v>
      </c>
      <c r="AH28" s="25">
        <f t="shared" si="2"/>
        <v>0.2869598583234947</v>
      </c>
      <c r="AI28" s="6">
        <v>60394.5</v>
      </c>
      <c r="AJ28" s="7">
        <v>0.2869598583234947</v>
      </c>
      <c r="AK28" s="6">
        <v>0</v>
      </c>
      <c r="AL28" s="22"/>
      <c r="AM28" s="28">
        <v>20263.21</v>
      </c>
      <c r="AN28" s="36">
        <f t="shared" si="3"/>
        <v>1.1994891233916047</v>
      </c>
      <c r="AR28" s="26"/>
    </row>
    <row r="29" spans="1:40" s="18" customFormat="1" ht="15" outlineLevel="1">
      <c r="A29" s="13" t="s">
        <v>48</v>
      </c>
      <c r="B29" s="14" t="s">
        <v>49</v>
      </c>
      <c r="C29" s="13" t="s">
        <v>48</v>
      </c>
      <c r="D29" s="13"/>
      <c r="E29" s="13"/>
      <c r="F29" s="15"/>
      <c r="G29" s="15"/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6">
        <v>5536200</v>
      </c>
      <c r="S29" s="16">
        <v>0</v>
      </c>
      <c r="T29" s="34">
        <f>T30+T32+T35</f>
        <v>5536200</v>
      </c>
      <c r="U29" s="16">
        <v>5536200</v>
      </c>
      <c r="V29" s="16">
        <v>5536200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803116.99</v>
      </c>
      <c r="AC29" s="34">
        <f>AC30+AC32+AC35</f>
        <v>883024.04</v>
      </c>
      <c r="AD29" s="16">
        <v>0</v>
      </c>
      <c r="AE29" s="16">
        <v>803116.99</v>
      </c>
      <c r="AF29" s="16">
        <v>803116.99</v>
      </c>
      <c r="AG29" s="16">
        <v>803116.99</v>
      </c>
      <c r="AH29" s="32">
        <f t="shared" si="2"/>
        <v>0.15950002528810375</v>
      </c>
      <c r="AI29" s="12">
        <v>4733083.01</v>
      </c>
      <c r="AJ29" s="32">
        <v>0.14506646978071602</v>
      </c>
      <c r="AK29" s="12">
        <v>0</v>
      </c>
      <c r="AL29" s="33"/>
      <c r="AM29" s="34">
        <f>AM30+AM32+AM35</f>
        <v>1089449.23</v>
      </c>
      <c r="AN29" s="36">
        <f t="shared" si="3"/>
        <v>0.8105233504089034</v>
      </c>
    </row>
    <row r="30" spans="1:40" ht="15" outlineLevel="3">
      <c r="A30" s="3" t="s">
        <v>50</v>
      </c>
      <c r="B30" s="4" t="s">
        <v>51</v>
      </c>
      <c r="C30" s="3" t="s">
        <v>50</v>
      </c>
      <c r="D30" s="3"/>
      <c r="E30" s="3"/>
      <c r="F30" s="5"/>
      <c r="G30" s="5"/>
      <c r="H30" s="5"/>
      <c r="I30" s="3"/>
      <c r="J30" s="3"/>
      <c r="K30" s="3"/>
      <c r="L30" s="3"/>
      <c r="M30" s="3"/>
      <c r="N30" s="3"/>
      <c r="O30" s="3"/>
      <c r="P30" s="3"/>
      <c r="Q30" s="3"/>
      <c r="R30" s="6">
        <v>942100</v>
      </c>
      <c r="S30" s="6">
        <v>0</v>
      </c>
      <c r="T30" s="6">
        <f>T31</f>
        <v>942100</v>
      </c>
      <c r="U30" s="6">
        <f aca="true" t="shared" si="9" ref="U30:AC30">U31</f>
        <v>942100</v>
      </c>
      <c r="V30" s="6">
        <f t="shared" si="9"/>
        <v>942100</v>
      </c>
      <c r="W30" s="6">
        <f t="shared" si="9"/>
        <v>0</v>
      </c>
      <c r="X30" s="6">
        <f t="shared" si="9"/>
        <v>0</v>
      </c>
      <c r="Y30" s="6">
        <f t="shared" si="9"/>
        <v>0</v>
      </c>
      <c r="Z30" s="6">
        <f t="shared" si="9"/>
        <v>0</v>
      </c>
      <c r="AA30" s="6">
        <f t="shared" si="9"/>
        <v>0</v>
      </c>
      <c r="AB30" s="6">
        <f t="shared" si="9"/>
        <v>157000.27</v>
      </c>
      <c r="AC30" s="6">
        <f t="shared" si="9"/>
        <v>159346.02</v>
      </c>
      <c r="AD30" s="6">
        <v>0</v>
      </c>
      <c r="AE30" s="6">
        <v>157000.27</v>
      </c>
      <c r="AF30" s="6">
        <v>157000.27</v>
      </c>
      <c r="AG30" s="6">
        <v>157000.27</v>
      </c>
      <c r="AH30" s="25">
        <f t="shared" si="2"/>
        <v>0.1691391784311644</v>
      </c>
      <c r="AI30" s="6">
        <v>785099.73</v>
      </c>
      <c r="AJ30" s="7">
        <v>0.1666492622863815</v>
      </c>
      <c r="AK30" s="6">
        <v>0</v>
      </c>
      <c r="AL30" s="22"/>
      <c r="AM30" s="28">
        <f>AM31</f>
        <v>105683.91</v>
      </c>
      <c r="AN30" s="36">
        <f t="shared" si="3"/>
        <v>1.507760452844714</v>
      </c>
    </row>
    <row r="31" spans="1:40" ht="51" outlineLevel="4">
      <c r="A31" s="3" t="s">
        <v>52</v>
      </c>
      <c r="B31" s="4" t="s">
        <v>53</v>
      </c>
      <c r="C31" s="3" t="s">
        <v>52</v>
      </c>
      <c r="D31" s="3"/>
      <c r="E31" s="3"/>
      <c r="F31" s="5"/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6">
        <v>942100</v>
      </c>
      <c r="S31" s="6">
        <v>0</v>
      </c>
      <c r="T31" s="6">
        <v>942100</v>
      </c>
      <c r="U31" s="6">
        <v>942100</v>
      </c>
      <c r="V31" s="6">
        <v>942100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157000.27</v>
      </c>
      <c r="AC31" s="6">
        <v>159346.02</v>
      </c>
      <c r="AD31" s="6">
        <v>0</v>
      </c>
      <c r="AE31" s="6">
        <v>157000.27</v>
      </c>
      <c r="AF31" s="6">
        <v>157000.27</v>
      </c>
      <c r="AG31" s="6">
        <v>157000.27</v>
      </c>
      <c r="AH31" s="25">
        <f t="shared" si="2"/>
        <v>0.1691391784311644</v>
      </c>
      <c r="AI31" s="6">
        <v>785099.73</v>
      </c>
      <c r="AJ31" s="7">
        <v>0.1666492622863815</v>
      </c>
      <c r="AK31" s="6">
        <v>0</v>
      </c>
      <c r="AL31" s="22"/>
      <c r="AM31" s="28">
        <v>105683.91</v>
      </c>
      <c r="AN31" s="36">
        <f t="shared" si="3"/>
        <v>1.507760452844714</v>
      </c>
    </row>
    <row r="32" spans="1:40" s="18" customFormat="1" ht="15" outlineLevel="3">
      <c r="A32" s="13" t="s">
        <v>54</v>
      </c>
      <c r="B32" s="14" t="s">
        <v>55</v>
      </c>
      <c r="C32" s="13" t="s">
        <v>54</v>
      </c>
      <c r="D32" s="13"/>
      <c r="E32" s="13"/>
      <c r="F32" s="15"/>
      <c r="G32" s="15"/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16">
        <v>900000</v>
      </c>
      <c r="S32" s="16">
        <v>0</v>
      </c>
      <c r="T32" s="16">
        <f>T33+T34</f>
        <v>900000</v>
      </c>
      <c r="U32" s="16">
        <f aca="true" t="shared" si="10" ref="U32:AC32">U33+U34</f>
        <v>900000</v>
      </c>
      <c r="V32" s="16">
        <f t="shared" si="10"/>
        <v>900000</v>
      </c>
      <c r="W32" s="16">
        <f t="shared" si="10"/>
        <v>0</v>
      </c>
      <c r="X32" s="16">
        <f t="shared" si="10"/>
        <v>0</v>
      </c>
      <c r="Y32" s="16">
        <f t="shared" si="10"/>
        <v>0</v>
      </c>
      <c r="Z32" s="16">
        <f t="shared" si="10"/>
        <v>0</v>
      </c>
      <c r="AA32" s="16">
        <f t="shared" si="10"/>
        <v>0</v>
      </c>
      <c r="AB32" s="16">
        <f t="shared" si="10"/>
        <v>204580.03</v>
      </c>
      <c r="AC32" s="16">
        <f t="shared" si="10"/>
        <v>205032.14</v>
      </c>
      <c r="AD32" s="16">
        <v>0</v>
      </c>
      <c r="AE32" s="16">
        <v>204580.03</v>
      </c>
      <c r="AF32" s="16">
        <v>204580.03</v>
      </c>
      <c r="AG32" s="16">
        <v>204580.03</v>
      </c>
      <c r="AH32" s="32">
        <f t="shared" si="2"/>
        <v>0.22781348888888892</v>
      </c>
      <c r="AI32" s="12">
        <v>695419.97</v>
      </c>
      <c r="AJ32" s="32">
        <v>0.22731114444444445</v>
      </c>
      <c r="AK32" s="12">
        <v>0</v>
      </c>
      <c r="AL32" s="33"/>
      <c r="AM32" s="34">
        <f>AM33+AM34</f>
        <v>189989.72</v>
      </c>
      <c r="AN32" s="36">
        <f t="shared" si="3"/>
        <v>1.0791749153585783</v>
      </c>
    </row>
    <row r="33" spans="1:40" ht="15" outlineLevel="4">
      <c r="A33" s="3" t="s">
        <v>56</v>
      </c>
      <c r="B33" s="4" t="s">
        <v>57</v>
      </c>
      <c r="C33" s="3" t="s">
        <v>56</v>
      </c>
      <c r="D33" s="3"/>
      <c r="E33" s="3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6">
        <v>198900</v>
      </c>
      <c r="S33" s="6">
        <v>0</v>
      </c>
      <c r="T33" s="6">
        <v>198900</v>
      </c>
      <c r="U33" s="6">
        <v>198900</v>
      </c>
      <c r="V33" s="6">
        <v>198900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113570.16</v>
      </c>
      <c r="AC33" s="6">
        <v>113607.88</v>
      </c>
      <c r="AD33" s="6">
        <v>0</v>
      </c>
      <c r="AE33" s="6">
        <v>113570.16</v>
      </c>
      <c r="AF33" s="6">
        <v>113570.16</v>
      </c>
      <c r="AG33" s="6">
        <v>113570.16</v>
      </c>
      <c r="AH33" s="25">
        <f t="shared" si="2"/>
        <v>0.5711808949220715</v>
      </c>
      <c r="AI33" s="6">
        <v>85329.84</v>
      </c>
      <c r="AJ33" s="7">
        <v>0.5709912518853695</v>
      </c>
      <c r="AK33" s="6">
        <v>0</v>
      </c>
      <c r="AL33" s="22"/>
      <c r="AM33" s="28">
        <v>105878.05</v>
      </c>
      <c r="AN33" s="36">
        <f t="shared" si="3"/>
        <v>1.073006916919985</v>
      </c>
    </row>
    <row r="34" spans="1:40" ht="15" outlineLevel="4">
      <c r="A34" s="3" t="s">
        <v>58</v>
      </c>
      <c r="B34" s="4" t="s">
        <v>59</v>
      </c>
      <c r="C34" s="3" t="s">
        <v>58</v>
      </c>
      <c r="D34" s="3"/>
      <c r="E34" s="3"/>
      <c r="F34" s="5"/>
      <c r="G34" s="5"/>
      <c r="H34" s="5"/>
      <c r="I34" s="3"/>
      <c r="J34" s="3"/>
      <c r="K34" s="3"/>
      <c r="L34" s="3"/>
      <c r="M34" s="3"/>
      <c r="N34" s="3"/>
      <c r="O34" s="3"/>
      <c r="P34" s="3"/>
      <c r="Q34" s="3"/>
      <c r="R34" s="6">
        <v>701100</v>
      </c>
      <c r="S34" s="6">
        <v>0</v>
      </c>
      <c r="T34" s="6">
        <v>701100</v>
      </c>
      <c r="U34" s="6">
        <v>701100</v>
      </c>
      <c r="V34" s="6">
        <v>701100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91009.87</v>
      </c>
      <c r="AC34" s="6">
        <v>91424.26</v>
      </c>
      <c r="AD34" s="6">
        <v>0</v>
      </c>
      <c r="AE34" s="6">
        <v>91009.87</v>
      </c>
      <c r="AF34" s="6">
        <v>91009.87</v>
      </c>
      <c r="AG34" s="6">
        <v>91009.87</v>
      </c>
      <c r="AH34" s="25">
        <f t="shared" si="2"/>
        <v>0.13040116959064327</v>
      </c>
      <c r="AI34" s="6">
        <v>610090.13</v>
      </c>
      <c r="AJ34" s="7">
        <v>0.12981011268007417</v>
      </c>
      <c r="AK34" s="6">
        <v>0</v>
      </c>
      <c r="AL34" s="22"/>
      <c r="AM34" s="28">
        <v>84111.67</v>
      </c>
      <c r="AN34" s="36">
        <f t="shared" si="3"/>
        <v>1.0869390656492732</v>
      </c>
    </row>
    <row r="35" spans="1:40" s="18" customFormat="1" ht="15" outlineLevel="3">
      <c r="A35" s="13" t="s">
        <v>60</v>
      </c>
      <c r="B35" s="14" t="s">
        <v>61</v>
      </c>
      <c r="C35" s="13" t="s">
        <v>60</v>
      </c>
      <c r="D35" s="13"/>
      <c r="E35" s="13"/>
      <c r="F35" s="15"/>
      <c r="G35" s="15"/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16">
        <v>3694100</v>
      </c>
      <c r="S35" s="16">
        <v>0</v>
      </c>
      <c r="T35" s="16">
        <f>T36+T37</f>
        <v>3694100</v>
      </c>
      <c r="U35" s="16">
        <f aca="true" t="shared" si="11" ref="U35:AC35">U36+U37</f>
        <v>3694100</v>
      </c>
      <c r="V35" s="16">
        <f t="shared" si="11"/>
        <v>3694100</v>
      </c>
      <c r="W35" s="16">
        <f t="shared" si="11"/>
        <v>0</v>
      </c>
      <c r="X35" s="16">
        <f t="shared" si="11"/>
        <v>0</v>
      </c>
      <c r="Y35" s="16">
        <f t="shared" si="11"/>
        <v>0</v>
      </c>
      <c r="Z35" s="16">
        <f t="shared" si="11"/>
        <v>0</v>
      </c>
      <c r="AA35" s="16">
        <f t="shared" si="11"/>
        <v>0</v>
      </c>
      <c r="AB35" s="16">
        <f t="shared" si="11"/>
        <v>441536.69</v>
      </c>
      <c r="AC35" s="16">
        <f t="shared" si="11"/>
        <v>518645.88</v>
      </c>
      <c r="AD35" s="16">
        <v>0</v>
      </c>
      <c r="AE35" s="16">
        <v>441536.69</v>
      </c>
      <c r="AF35" s="16">
        <v>441536.69</v>
      </c>
      <c r="AG35" s="16">
        <v>441536.69</v>
      </c>
      <c r="AH35" s="32">
        <f t="shared" si="2"/>
        <v>0.1403984407568826</v>
      </c>
      <c r="AI35" s="12">
        <v>3252563.31</v>
      </c>
      <c r="AJ35" s="32">
        <v>0.1195248341950678</v>
      </c>
      <c r="AK35" s="12">
        <v>0</v>
      </c>
      <c r="AL35" s="33"/>
      <c r="AM35" s="34">
        <f>AM36+AM37</f>
        <v>793775.6000000001</v>
      </c>
      <c r="AN35" s="36">
        <f t="shared" si="3"/>
        <v>0.6533910591356045</v>
      </c>
    </row>
    <row r="36" spans="1:40" ht="38.25" outlineLevel="4">
      <c r="A36" s="3" t="s">
        <v>62</v>
      </c>
      <c r="B36" s="4" t="s">
        <v>63</v>
      </c>
      <c r="C36" s="3" t="s">
        <v>62</v>
      </c>
      <c r="D36" s="3"/>
      <c r="E36" s="3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6">
        <v>682100</v>
      </c>
      <c r="S36" s="6">
        <v>0</v>
      </c>
      <c r="T36" s="6">
        <v>682100</v>
      </c>
      <c r="U36" s="6">
        <v>682100</v>
      </c>
      <c r="V36" s="6">
        <v>682100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258601.05</v>
      </c>
      <c r="AC36" s="6">
        <v>334575.05</v>
      </c>
      <c r="AD36" s="6">
        <v>0</v>
      </c>
      <c r="AE36" s="6">
        <v>258601.05</v>
      </c>
      <c r="AF36" s="6">
        <v>258601.05</v>
      </c>
      <c r="AG36" s="6">
        <v>258601.05</v>
      </c>
      <c r="AH36" s="25">
        <f t="shared" si="2"/>
        <v>0.49050733030347454</v>
      </c>
      <c r="AI36" s="6">
        <v>423498.95</v>
      </c>
      <c r="AJ36" s="7">
        <v>0.3791248350681718</v>
      </c>
      <c r="AK36" s="6">
        <v>0</v>
      </c>
      <c r="AL36" s="22"/>
      <c r="AM36" s="28">
        <v>446729.34</v>
      </c>
      <c r="AN36" s="36">
        <f t="shared" si="3"/>
        <v>0.7489435325649306</v>
      </c>
    </row>
    <row r="37" spans="1:40" ht="38.25" outlineLevel="4">
      <c r="A37" s="3" t="s">
        <v>64</v>
      </c>
      <c r="B37" s="4" t="s">
        <v>65</v>
      </c>
      <c r="C37" s="3" t="s">
        <v>64</v>
      </c>
      <c r="D37" s="3"/>
      <c r="E37" s="3"/>
      <c r="F37" s="5"/>
      <c r="G37" s="5"/>
      <c r="H37" s="5"/>
      <c r="I37" s="3"/>
      <c r="J37" s="3"/>
      <c r="K37" s="3"/>
      <c r="L37" s="3"/>
      <c r="M37" s="3"/>
      <c r="N37" s="3"/>
      <c r="O37" s="3"/>
      <c r="P37" s="3"/>
      <c r="Q37" s="3"/>
      <c r="R37" s="6">
        <v>3012000</v>
      </c>
      <c r="S37" s="6">
        <v>0</v>
      </c>
      <c r="T37" s="6">
        <v>3012000</v>
      </c>
      <c r="U37" s="6">
        <v>3012000</v>
      </c>
      <c r="V37" s="6">
        <v>3012000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182935.64</v>
      </c>
      <c r="AC37" s="6">
        <v>184070.83</v>
      </c>
      <c r="AD37" s="6">
        <v>0</v>
      </c>
      <c r="AE37" s="6">
        <v>182935.64</v>
      </c>
      <c r="AF37" s="6">
        <v>182935.64</v>
      </c>
      <c r="AG37" s="6">
        <v>182935.64</v>
      </c>
      <c r="AH37" s="25">
        <f t="shared" si="2"/>
        <v>0.06111249335989375</v>
      </c>
      <c r="AI37" s="6">
        <v>2829064.36</v>
      </c>
      <c r="AJ37" s="7">
        <v>0.06073560424966799</v>
      </c>
      <c r="AK37" s="6">
        <v>0</v>
      </c>
      <c r="AL37" s="22"/>
      <c r="AM37" s="28">
        <v>347046.26</v>
      </c>
      <c r="AN37" s="36">
        <f t="shared" si="3"/>
        <v>0.5303927781846719</v>
      </c>
    </row>
    <row r="38" spans="1:40" s="18" customFormat="1" ht="25.5" outlineLevel="1">
      <c r="A38" s="13" t="s">
        <v>66</v>
      </c>
      <c r="B38" s="14" t="s">
        <v>67</v>
      </c>
      <c r="C38" s="13" t="s">
        <v>66</v>
      </c>
      <c r="D38" s="13"/>
      <c r="E38" s="13"/>
      <c r="F38" s="15"/>
      <c r="G38" s="15"/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6">
        <v>421500</v>
      </c>
      <c r="S38" s="16">
        <v>0</v>
      </c>
      <c r="T38" s="16">
        <f>T39</f>
        <v>421500</v>
      </c>
      <c r="U38" s="16">
        <f aca="true" t="shared" si="12" ref="U38:AC38">U39</f>
        <v>421500</v>
      </c>
      <c r="V38" s="16">
        <f t="shared" si="12"/>
        <v>421500</v>
      </c>
      <c r="W38" s="16">
        <f t="shared" si="12"/>
        <v>0</v>
      </c>
      <c r="X38" s="16">
        <f t="shared" si="12"/>
        <v>0</v>
      </c>
      <c r="Y38" s="16">
        <f t="shared" si="12"/>
        <v>0</v>
      </c>
      <c r="Z38" s="16">
        <f t="shared" si="12"/>
        <v>0</v>
      </c>
      <c r="AA38" s="16">
        <f t="shared" si="12"/>
        <v>0</v>
      </c>
      <c r="AB38" s="16">
        <f t="shared" si="12"/>
        <v>183554.82</v>
      </c>
      <c r="AC38" s="16">
        <f t="shared" si="12"/>
        <v>183554.82</v>
      </c>
      <c r="AD38" s="16">
        <v>0</v>
      </c>
      <c r="AE38" s="16">
        <v>183554.82</v>
      </c>
      <c r="AF38" s="16">
        <v>183554.82</v>
      </c>
      <c r="AG38" s="16">
        <v>183554.82</v>
      </c>
      <c r="AH38" s="32">
        <f t="shared" si="2"/>
        <v>0.43548000000000003</v>
      </c>
      <c r="AI38" s="16">
        <v>237945.18</v>
      </c>
      <c r="AJ38" s="17">
        <v>0.43548</v>
      </c>
      <c r="AK38" s="16">
        <v>0</v>
      </c>
      <c r="AL38" s="23"/>
      <c r="AM38" s="29">
        <f>AM39</f>
        <v>230226</v>
      </c>
      <c r="AN38" s="36">
        <f t="shared" si="3"/>
        <v>0.79728101951995</v>
      </c>
    </row>
    <row r="39" spans="1:40" ht="15" outlineLevel="3">
      <c r="A39" s="3" t="s">
        <v>68</v>
      </c>
      <c r="B39" s="4" t="s">
        <v>69</v>
      </c>
      <c r="C39" s="3" t="s">
        <v>68</v>
      </c>
      <c r="D39" s="3"/>
      <c r="E39" s="3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6">
        <v>421500</v>
      </c>
      <c r="S39" s="6">
        <v>0</v>
      </c>
      <c r="T39" s="6">
        <f>T40</f>
        <v>421500</v>
      </c>
      <c r="U39" s="6">
        <f aca="true" t="shared" si="13" ref="U39:AC39">U40</f>
        <v>421500</v>
      </c>
      <c r="V39" s="6">
        <f t="shared" si="13"/>
        <v>421500</v>
      </c>
      <c r="W39" s="6">
        <f t="shared" si="13"/>
        <v>0</v>
      </c>
      <c r="X39" s="6">
        <f t="shared" si="13"/>
        <v>0</v>
      </c>
      <c r="Y39" s="6">
        <f t="shared" si="13"/>
        <v>0</v>
      </c>
      <c r="Z39" s="6">
        <f t="shared" si="13"/>
        <v>0</v>
      </c>
      <c r="AA39" s="6">
        <f t="shared" si="13"/>
        <v>0</v>
      </c>
      <c r="AB39" s="6">
        <f t="shared" si="13"/>
        <v>183554.82</v>
      </c>
      <c r="AC39" s="6">
        <f t="shared" si="13"/>
        <v>183554.82</v>
      </c>
      <c r="AD39" s="6">
        <v>0</v>
      </c>
      <c r="AE39" s="6">
        <v>183554.82</v>
      </c>
      <c r="AF39" s="6">
        <v>183554.82</v>
      </c>
      <c r="AG39" s="6">
        <v>183554.82</v>
      </c>
      <c r="AH39" s="25">
        <f t="shared" si="2"/>
        <v>0.43548000000000003</v>
      </c>
      <c r="AI39" s="6">
        <v>237945.18</v>
      </c>
      <c r="AJ39" s="7">
        <v>0.43548</v>
      </c>
      <c r="AK39" s="6">
        <v>0</v>
      </c>
      <c r="AL39" s="22"/>
      <c r="AM39" s="28">
        <f>AM40</f>
        <v>230226</v>
      </c>
      <c r="AN39" s="36">
        <f t="shared" si="3"/>
        <v>0.79728101951995</v>
      </c>
    </row>
    <row r="40" spans="1:40" ht="25.5" outlineLevel="4">
      <c r="A40" s="3" t="s">
        <v>70</v>
      </c>
      <c r="B40" s="4" t="s">
        <v>71</v>
      </c>
      <c r="C40" s="3" t="s">
        <v>70</v>
      </c>
      <c r="D40" s="3"/>
      <c r="E40" s="3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  <c r="Q40" s="3"/>
      <c r="R40" s="6">
        <v>421500</v>
      </c>
      <c r="S40" s="6">
        <v>0</v>
      </c>
      <c r="T40" s="6">
        <v>421500</v>
      </c>
      <c r="U40" s="6">
        <v>421500</v>
      </c>
      <c r="V40" s="6">
        <v>421500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183554.82</v>
      </c>
      <c r="AC40" s="6">
        <v>183554.82</v>
      </c>
      <c r="AD40" s="6">
        <v>0</v>
      </c>
      <c r="AE40" s="6">
        <v>183554.82</v>
      </c>
      <c r="AF40" s="6">
        <v>183554.82</v>
      </c>
      <c r="AG40" s="6">
        <v>183554.82</v>
      </c>
      <c r="AH40" s="25">
        <f t="shared" si="2"/>
        <v>0.43548000000000003</v>
      </c>
      <c r="AI40" s="6">
        <v>237945.18</v>
      </c>
      <c r="AJ40" s="7">
        <v>0.43548</v>
      </c>
      <c r="AK40" s="6">
        <v>0</v>
      </c>
      <c r="AL40" s="22"/>
      <c r="AM40" s="28">
        <v>230226</v>
      </c>
      <c r="AN40" s="36">
        <f t="shared" si="3"/>
        <v>0.79728101951995</v>
      </c>
    </row>
    <row r="41" spans="1:40" s="18" customFormat="1" ht="15" outlineLevel="1">
      <c r="A41" s="13" t="s">
        <v>72</v>
      </c>
      <c r="B41" s="14" t="s">
        <v>73</v>
      </c>
      <c r="C41" s="13" t="s">
        <v>72</v>
      </c>
      <c r="D41" s="13"/>
      <c r="E41" s="13"/>
      <c r="F41" s="15"/>
      <c r="G41" s="15"/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6">
        <v>1017350</v>
      </c>
      <c r="S41" s="16">
        <v>0</v>
      </c>
      <c r="T41" s="16">
        <f>SUM(T42:T49)</f>
        <v>1017350</v>
      </c>
      <c r="U41" s="16">
        <f aca="true" t="shared" si="14" ref="U41:AC41">SUM(U42:U49)</f>
        <v>1017350</v>
      </c>
      <c r="V41" s="16">
        <f t="shared" si="14"/>
        <v>1017350</v>
      </c>
      <c r="W41" s="16">
        <f t="shared" si="14"/>
        <v>0</v>
      </c>
      <c r="X41" s="16">
        <f t="shared" si="14"/>
        <v>0</v>
      </c>
      <c r="Y41" s="16">
        <f t="shared" si="14"/>
        <v>0</v>
      </c>
      <c r="Z41" s="16">
        <f t="shared" si="14"/>
        <v>0</v>
      </c>
      <c r="AA41" s="16">
        <f t="shared" si="14"/>
        <v>0</v>
      </c>
      <c r="AB41" s="16">
        <f t="shared" si="14"/>
        <v>724624.78</v>
      </c>
      <c r="AC41" s="16">
        <f t="shared" si="14"/>
        <v>745394.75</v>
      </c>
      <c r="AD41" s="16">
        <v>0</v>
      </c>
      <c r="AE41" s="16">
        <v>724624.78</v>
      </c>
      <c r="AF41" s="16">
        <v>724624.78</v>
      </c>
      <c r="AG41" s="16">
        <v>724624.78</v>
      </c>
      <c r="AH41" s="25">
        <f t="shared" si="2"/>
        <v>0.7326827050670861</v>
      </c>
      <c r="AI41" s="16">
        <v>292725.22</v>
      </c>
      <c r="AJ41" s="17">
        <v>0.7122669484444881</v>
      </c>
      <c r="AK41" s="16">
        <v>0</v>
      </c>
      <c r="AL41" s="23"/>
      <c r="AM41" s="16">
        <f>SUM(AM42:AM49)</f>
        <v>656234.24</v>
      </c>
      <c r="AN41" s="36">
        <f t="shared" si="3"/>
        <v>1.1358668971615988</v>
      </c>
    </row>
    <row r="42" spans="1:43" ht="51" outlineLevel="4">
      <c r="A42" s="3" t="s">
        <v>74</v>
      </c>
      <c r="B42" s="4" t="s">
        <v>75</v>
      </c>
      <c r="C42" s="3" t="s">
        <v>74</v>
      </c>
      <c r="D42" s="3"/>
      <c r="E42" s="3"/>
      <c r="F42" s="5"/>
      <c r="G42" s="5"/>
      <c r="H42" s="5"/>
      <c r="I42" s="3"/>
      <c r="J42" s="3"/>
      <c r="K42" s="3"/>
      <c r="L42" s="3"/>
      <c r="M42" s="3"/>
      <c r="N42" s="3"/>
      <c r="O42" s="3"/>
      <c r="P42" s="3"/>
      <c r="Q42" s="3"/>
      <c r="R42" s="6">
        <v>628100</v>
      </c>
      <c r="S42" s="6">
        <v>0</v>
      </c>
      <c r="T42" s="6">
        <v>628100</v>
      </c>
      <c r="U42" s="6">
        <v>628100</v>
      </c>
      <c r="V42" s="6">
        <v>628100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519511.53</v>
      </c>
      <c r="AC42" s="6">
        <v>534081.5</v>
      </c>
      <c r="AD42" s="6">
        <v>0</v>
      </c>
      <c r="AE42" s="6">
        <v>519511.53</v>
      </c>
      <c r="AF42" s="6">
        <v>519511.53</v>
      </c>
      <c r="AG42" s="6">
        <v>519511.53</v>
      </c>
      <c r="AH42" s="25">
        <f t="shared" si="2"/>
        <v>0.850312848272568</v>
      </c>
      <c r="AI42" s="6">
        <v>108588.47</v>
      </c>
      <c r="AJ42" s="7">
        <v>0.8271159528737462</v>
      </c>
      <c r="AK42" s="6">
        <v>0</v>
      </c>
      <c r="AL42" s="22"/>
      <c r="AM42" s="28">
        <v>442215.65</v>
      </c>
      <c r="AN42" s="36">
        <f t="shared" si="3"/>
        <v>1.2077399341249002</v>
      </c>
      <c r="AQ42" s="16">
        <f>SUM(AQ43:AQ50)</f>
        <v>0</v>
      </c>
    </row>
    <row r="43" spans="1:40" ht="76.5" outlineLevel="4">
      <c r="A43" s="3" t="s">
        <v>76</v>
      </c>
      <c r="B43" s="4" t="s">
        <v>77</v>
      </c>
      <c r="C43" s="3" t="s">
        <v>76</v>
      </c>
      <c r="D43" s="3"/>
      <c r="E43" s="3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  <c r="Q43" s="3"/>
      <c r="R43" s="6">
        <v>46750</v>
      </c>
      <c r="S43" s="6">
        <v>0</v>
      </c>
      <c r="T43" s="6">
        <v>46750</v>
      </c>
      <c r="U43" s="6">
        <v>46750</v>
      </c>
      <c r="V43" s="6">
        <v>46750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19460</v>
      </c>
      <c r="AC43" s="6">
        <v>21260</v>
      </c>
      <c r="AD43" s="6">
        <v>0</v>
      </c>
      <c r="AE43" s="6">
        <v>19460</v>
      </c>
      <c r="AF43" s="6">
        <v>19460</v>
      </c>
      <c r="AG43" s="6">
        <v>19460</v>
      </c>
      <c r="AH43" s="25">
        <f t="shared" si="2"/>
        <v>0.45475935828877007</v>
      </c>
      <c r="AI43" s="6">
        <v>27290</v>
      </c>
      <c r="AJ43" s="7">
        <v>0.4162566844919786</v>
      </c>
      <c r="AK43" s="6">
        <v>0</v>
      </c>
      <c r="AL43" s="22"/>
      <c r="AM43" s="28">
        <v>26210</v>
      </c>
      <c r="AN43" s="36">
        <f t="shared" si="3"/>
        <v>0.8111407859595574</v>
      </c>
    </row>
    <row r="44" spans="1:40" ht="76.5" outlineLevel="4">
      <c r="A44" s="3" t="s">
        <v>78</v>
      </c>
      <c r="B44" s="4" t="s">
        <v>79</v>
      </c>
      <c r="C44" s="3" t="s">
        <v>78</v>
      </c>
      <c r="D44" s="3"/>
      <c r="E44" s="3"/>
      <c r="F44" s="5"/>
      <c r="G44" s="5"/>
      <c r="H44" s="5"/>
      <c r="I44" s="3"/>
      <c r="J44" s="3"/>
      <c r="K44" s="3"/>
      <c r="L44" s="3"/>
      <c r="M44" s="3"/>
      <c r="N44" s="3"/>
      <c r="O44" s="3"/>
      <c r="P44" s="3"/>
      <c r="Q44" s="3"/>
      <c r="R44" s="6">
        <v>2000</v>
      </c>
      <c r="S44" s="6">
        <v>0</v>
      </c>
      <c r="T44" s="6">
        <v>2000</v>
      </c>
      <c r="U44" s="6">
        <v>2000</v>
      </c>
      <c r="V44" s="6">
        <v>2000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500</v>
      </c>
      <c r="AC44" s="6">
        <v>500</v>
      </c>
      <c r="AD44" s="6">
        <v>0</v>
      </c>
      <c r="AE44" s="6">
        <v>500</v>
      </c>
      <c r="AF44" s="6">
        <v>500</v>
      </c>
      <c r="AG44" s="6">
        <v>500</v>
      </c>
      <c r="AH44" s="25">
        <f t="shared" si="2"/>
        <v>0.25</v>
      </c>
      <c r="AI44" s="6">
        <v>1500</v>
      </c>
      <c r="AJ44" s="7">
        <v>0.25</v>
      </c>
      <c r="AK44" s="6">
        <v>0</v>
      </c>
      <c r="AL44" s="22"/>
      <c r="AM44" s="28">
        <v>1000</v>
      </c>
      <c r="AN44" s="36">
        <f t="shared" si="3"/>
        <v>0.5</v>
      </c>
    </row>
    <row r="45" spans="1:40" ht="102" outlineLevel="4">
      <c r="A45" s="3" t="s">
        <v>80</v>
      </c>
      <c r="B45" s="4" t="s">
        <v>81</v>
      </c>
      <c r="C45" s="3" t="s">
        <v>80</v>
      </c>
      <c r="D45" s="3"/>
      <c r="E45" s="3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-40</v>
      </c>
      <c r="AC45" s="6">
        <v>-40</v>
      </c>
      <c r="AD45" s="6">
        <v>0</v>
      </c>
      <c r="AE45" s="6">
        <v>-40</v>
      </c>
      <c r="AF45" s="6">
        <v>-40</v>
      </c>
      <c r="AG45" s="6">
        <v>-40</v>
      </c>
      <c r="AH45" s="25" t="e">
        <f t="shared" si="2"/>
        <v>#DIV/0!</v>
      </c>
      <c r="AI45" s="6">
        <v>40</v>
      </c>
      <c r="AJ45" s="7"/>
      <c r="AK45" s="6">
        <v>0</v>
      </c>
      <c r="AL45" s="22"/>
      <c r="AM45" s="28">
        <v>160</v>
      </c>
      <c r="AN45" s="36">
        <f t="shared" si="3"/>
        <v>-0.25</v>
      </c>
    </row>
    <row r="46" spans="1:40" ht="51" outlineLevel="4">
      <c r="A46" s="3" t="s">
        <v>82</v>
      </c>
      <c r="B46" s="4" t="s">
        <v>83</v>
      </c>
      <c r="C46" s="3" t="s">
        <v>82</v>
      </c>
      <c r="D46" s="3"/>
      <c r="E46" s="3"/>
      <c r="F46" s="5"/>
      <c r="G46" s="5"/>
      <c r="H46" s="5"/>
      <c r="I46" s="3"/>
      <c r="J46" s="3"/>
      <c r="K46" s="3"/>
      <c r="L46" s="3"/>
      <c r="M46" s="3"/>
      <c r="N46" s="3"/>
      <c r="O46" s="3"/>
      <c r="P46" s="3"/>
      <c r="Q46" s="3"/>
      <c r="R46" s="6">
        <v>340500</v>
      </c>
      <c r="S46" s="6">
        <v>0</v>
      </c>
      <c r="T46" s="6">
        <v>340500</v>
      </c>
      <c r="U46" s="6">
        <v>340500</v>
      </c>
      <c r="V46" s="6">
        <v>340500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131818.25</v>
      </c>
      <c r="AC46" s="6">
        <v>133543.25</v>
      </c>
      <c r="AD46" s="6">
        <v>0</v>
      </c>
      <c r="AE46" s="6">
        <v>131818.25</v>
      </c>
      <c r="AF46" s="6">
        <v>131818.25</v>
      </c>
      <c r="AG46" s="6">
        <v>131818.25</v>
      </c>
      <c r="AH46" s="25">
        <f t="shared" si="2"/>
        <v>0.392197503671072</v>
      </c>
      <c r="AI46" s="6">
        <v>208681.75</v>
      </c>
      <c r="AJ46" s="7">
        <v>0.38713142437591774</v>
      </c>
      <c r="AK46" s="6">
        <v>0</v>
      </c>
      <c r="AL46" s="22"/>
      <c r="AM46" s="28">
        <v>169023.59</v>
      </c>
      <c r="AN46" s="36">
        <f t="shared" si="3"/>
        <v>0.7900864607123775</v>
      </c>
    </row>
    <row r="47" spans="1:40" ht="25.5" outlineLevel="4">
      <c r="A47" s="3" t="s">
        <v>84</v>
      </c>
      <c r="B47" s="4" t="s">
        <v>85</v>
      </c>
      <c r="C47" s="3" t="s">
        <v>84</v>
      </c>
      <c r="D47" s="3"/>
      <c r="E47" s="3"/>
      <c r="F47" s="5"/>
      <c r="G47" s="5"/>
      <c r="H47" s="5"/>
      <c r="I47" s="3"/>
      <c r="J47" s="3"/>
      <c r="K47" s="3"/>
      <c r="L47" s="3"/>
      <c r="M47" s="3"/>
      <c r="N47" s="3"/>
      <c r="O47" s="3"/>
      <c r="P47" s="3"/>
      <c r="Q47" s="3"/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15375</v>
      </c>
      <c r="AC47" s="6">
        <v>16050</v>
      </c>
      <c r="AD47" s="6">
        <v>0</v>
      </c>
      <c r="AE47" s="6">
        <v>15375</v>
      </c>
      <c r="AF47" s="6">
        <v>15375</v>
      </c>
      <c r="AG47" s="6">
        <v>15375</v>
      </c>
      <c r="AH47" s="25" t="e">
        <f t="shared" si="2"/>
        <v>#DIV/0!</v>
      </c>
      <c r="AI47" s="6">
        <v>-15375</v>
      </c>
      <c r="AJ47" s="7"/>
      <c r="AK47" s="6">
        <v>0</v>
      </c>
      <c r="AL47" s="22"/>
      <c r="AM47" s="28">
        <v>17625</v>
      </c>
      <c r="AN47" s="36">
        <f t="shared" si="3"/>
        <v>0.9106382978723404</v>
      </c>
    </row>
    <row r="48" spans="1:40" ht="102" outlineLevel="4">
      <c r="A48" s="3" t="s">
        <v>86</v>
      </c>
      <c r="B48" s="4" t="s">
        <v>87</v>
      </c>
      <c r="C48" s="3" t="s">
        <v>86</v>
      </c>
      <c r="D48" s="3"/>
      <c r="E48" s="3"/>
      <c r="F48" s="5"/>
      <c r="G48" s="5"/>
      <c r="H48" s="5"/>
      <c r="I48" s="3"/>
      <c r="J48" s="3"/>
      <c r="K48" s="3"/>
      <c r="L48" s="3"/>
      <c r="M48" s="3"/>
      <c r="N48" s="3"/>
      <c r="O48" s="3"/>
      <c r="P48" s="3"/>
      <c r="Q48" s="3"/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38000</v>
      </c>
      <c r="AC48" s="6">
        <v>40000</v>
      </c>
      <c r="AD48" s="6">
        <v>0</v>
      </c>
      <c r="AE48" s="6">
        <v>38000</v>
      </c>
      <c r="AF48" s="6">
        <v>38000</v>
      </c>
      <c r="AG48" s="6">
        <v>38000</v>
      </c>
      <c r="AH48" s="25" t="e">
        <f t="shared" si="2"/>
        <v>#DIV/0!</v>
      </c>
      <c r="AI48" s="6">
        <v>-38000</v>
      </c>
      <c r="AJ48" s="7"/>
      <c r="AK48" s="6">
        <v>0</v>
      </c>
      <c r="AL48" s="22"/>
      <c r="AM48" s="28"/>
      <c r="AN48" s="36" t="e">
        <f t="shared" si="3"/>
        <v>#DIV/0!</v>
      </c>
    </row>
    <row r="49" spans="1:40" ht="38.25" outlineLevel="4">
      <c r="A49" s="3" t="s">
        <v>88</v>
      </c>
      <c r="B49" s="4" t="s">
        <v>89</v>
      </c>
      <c r="C49" s="3" t="s">
        <v>88</v>
      </c>
      <c r="D49" s="3"/>
      <c r="E49" s="3"/>
      <c r="F49" s="5"/>
      <c r="G49" s="5"/>
      <c r="H49" s="5"/>
      <c r="I49" s="3"/>
      <c r="J49" s="3"/>
      <c r="K49" s="3"/>
      <c r="L49" s="3"/>
      <c r="M49" s="3"/>
      <c r="N49" s="3"/>
      <c r="O49" s="3"/>
      <c r="P49" s="3"/>
      <c r="Q49" s="3"/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5" t="e">
        <f t="shared" si="2"/>
        <v>#DIV/0!</v>
      </c>
      <c r="AI49" s="6">
        <v>0</v>
      </c>
      <c r="AJ49" s="7"/>
      <c r="AK49" s="6">
        <v>0</v>
      </c>
      <c r="AL49" s="22"/>
      <c r="AM49" s="28"/>
      <c r="AN49" s="36" t="e">
        <f t="shared" si="3"/>
        <v>#DIV/0!</v>
      </c>
    </row>
    <row r="50" spans="1:40" s="18" customFormat="1" ht="51" outlineLevel="1">
      <c r="A50" s="13" t="s">
        <v>90</v>
      </c>
      <c r="B50" s="14" t="s">
        <v>91</v>
      </c>
      <c r="C50" s="13" t="s">
        <v>90</v>
      </c>
      <c r="D50" s="13"/>
      <c r="E50" s="13"/>
      <c r="F50" s="15"/>
      <c r="G50" s="15"/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6">
        <v>3601100</v>
      </c>
      <c r="S50" s="16">
        <v>2674000</v>
      </c>
      <c r="T50" s="16">
        <f>T51+T52</f>
        <v>6275100</v>
      </c>
      <c r="U50" s="16">
        <f aca="true" t="shared" si="15" ref="U50:AC50">U51+U52</f>
        <v>6275100</v>
      </c>
      <c r="V50" s="16">
        <f t="shared" si="15"/>
        <v>6275100</v>
      </c>
      <c r="W50" s="16">
        <f t="shared" si="15"/>
        <v>0</v>
      </c>
      <c r="X50" s="16">
        <f t="shared" si="15"/>
        <v>0</v>
      </c>
      <c r="Y50" s="16">
        <f t="shared" si="15"/>
        <v>0</v>
      </c>
      <c r="Z50" s="16">
        <f t="shared" si="15"/>
        <v>0</v>
      </c>
      <c r="AA50" s="16">
        <f t="shared" si="15"/>
        <v>0</v>
      </c>
      <c r="AB50" s="16">
        <f t="shared" si="15"/>
        <v>3224314.15</v>
      </c>
      <c r="AC50" s="16">
        <f t="shared" si="15"/>
        <v>3323112.4000000004</v>
      </c>
      <c r="AD50" s="16">
        <v>0</v>
      </c>
      <c r="AE50" s="16">
        <v>3224314.15</v>
      </c>
      <c r="AF50" s="16">
        <v>3224314.15</v>
      </c>
      <c r="AG50" s="16">
        <v>3224314.15</v>
      </c>
      <c r="AH50" s="32">
        <f t="shared" si="2"/>
        <v>0.5295712259565585</v>
      </c>
      <c r="AI50" s="12">
        <v>3050785.85</v>
      </c>
      <c r="AJ50" s="32">
        <v>0.5138267358289111</v>
      </c>
      <c r="AK50" s="12">
        <v>0</v>
      </c>
      <c r="AL50" s="33"/>
      <c r="AM50" s="12">
        <f>AM51+AM52</f>
        <v>1447953.41</v>
      </c>
      <c r="AN50" s="36">
        <f t="shared" si="3"/>
        <v>2.295040970966048</v>
      </c>
    </row>
    <row r="51" spans="1:40" ht="63.75" outlineLevel="4">
      <c r="A51" s="3" t="s">
        <v>92</v>
      </c>
      <c r="B51" s="4" t="s">
        <v>93</v>
      </c>
      <c r="C51" s="3" t="s">
        <v>92</v>
      </c>
      <c r="D51" s="3"/>
      <c r="E51" s="3"/>
      <c r="F51" s="5"/>
      <c r="G51" s="5"/>
      <c r="H51" s="5"/>
      <c r="I51" s="3"/>
      <c r="J51" s="3"/>
      <c r="K51" s="3"/>
      <c r="L51" s="3"/>
      <c r="M51" s="3"/>
      <c r="N51" s="3"/>
      <c r="O51" s="3"/>
      <c r="P51" s="3"/>
      <c r="Q51" s="3"/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37950</v>
      </c>
      <c r="AC51" s="6">
        <v>37950</v>
      </c>
      <c r="AD51" s="6">
        <v>0</v>
      </c>
      <c r="AE51" s="6">
        <v>37950</v>
      </c>
      <c r="AF51" s="6">
        <v>37950</v>
      </c>
      <c r="AG51" s="6">
        <v>37950</v>
      </c>
      <c r="AH51" s="25" t="e">
        <f t="shared" si="2"/>
        <v>#DIV/0!</v>
      </c>
      <c r="AI51" s="6">
        <v>-37950</v>
      </c>
      <c r="AJ51" s="7"/>
      <c r="AK51" s="6">
        <v>0</v>
      </c>
      <c r="AL51" s="22"/>
      <c r="AM51" s="28">
        <v>5100</v>
      </c>
      <c r="AN51" s="36">
        <f t="shared" si="3"/>
        <v>7.4411764705882355</v>
      </c>
    </row>
    <row r="52" spans="1:40" s="18" customFormat="1" ht="102" outlineLevel="3">
      <c r="A52" s="13" t="s">
        <v>94</v>
      </c>
      <c r="B52" s="14" t="s">
        <v>95</v>
      </c>
      <c r="C52" s="13" t="s">
        <v>94</v>
      </c>
      <c r="D52" s="13"/>
      <c r="E52" s="13"/>
      <c r="F52" s="15"/>
      <c r="G52" s="15"/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6">
        <v>3601100</v>
      </c>
      <c r="S52" s="16">
        <v>2674000</v>
      </c>
      <c r="T52" s="16">
        <f>T53+T55+T56+T57+T58</f>
        <v>6275100</v>
      </c>
      <c r="U52" s="16">
        <f aca="true" t="shared" si="16" ref="U52:AC52">U53+U55+U56+U57+U58</f>
        <v>6275100</v>
      </c>
      <c r="V52" s="16">
        <f t="shared" si="16"/>
        <v>6275100</v>
      </c>
      <c r="W52" s="16">
        <f t="shared" si="16"/>
        <v>0</v>
      </c>
      <c r="X52" s="16">
        <f t="shared" si="16"/>
        <v>0</v>
      </c>
      <c r="Y52" s="16">
        <f t="shared" si="16"/>
        <v>0</v>
      </c>
      <c r="Z52" s="16">
        <f t="shared" si="16"/>
        <v>0</v>
      </c>
      <c r="AA52" s="16">
        <f t="shared" si="16"/>
        <v>0</v>
      </c>
      <c r="AB52" s="16">
        <f t="shared" si="16"/>
        <v>3186364.15</v>
      </c>
      <c r="AC52" s="16">
        <f t="shared" si="16"/>
        <v>3285162.4000000004</v>
      </c>
      <c r="AD52" s="16">
        <v>0</v>
      </c>
      <c r="AE52" s="16">
        <v>3186364.15</v>
      </c>
      <c r="AF52" s="16">
        <v>3186364.15</v>
      </c>
      <c r="AG52" s="16">
        <v>3186364.15</v>
      </c>
      <c r="AH52" s="32">
        <f t="shared" si="2"/>
        <v>0.5235235135695049</v>
      </c>
      <c r="AI52" s="12">
        <v>3088735.85</v>
      </c>
      <c r="AJ52" s="32">
        <v>0.5077790234418575</v>
      </c>
      <c r="AK52" s="12">
        <v>0</v>
      </c>
      <c r="AL52" s="33"/>
      <c r="AM52" s="12">
        <f>AM53+AM54+AM55+AM56+AM57+AM58</f>
        <v>1442853.41</v>
      </c>
      <c r="AN52" s="36">
        <f t="shared" si="3"/>
        <v>2.2768511182296756</v>
      </c>
    </row>
    <row r="53" spans="1:40" ht="102" outlineLevel="4">
      <c r="A53" s="3" t="s">
        <v>96</v>
      </c>
      <c r="B53" s="4" t="s">
        <v>97</v>
      </c>
      <c r="C53" s="3" t="s">
        <v>96</v>
      </c>
      <c r="D53" s="3"/>
      <c r="E53" s="3"/>
      <c r="F53" s="5"/>
      <c r="G53" s="5"/>
      <c r="H53" s="5"/>
      <c r="I53" s="3"/>
      <c r="J53" s="3"/>
      <c r="K53" s="3"/>
      <c r="L53" s="3"/>
      <c r="M53" s="3"/>
      <c r="N53" s="3"/>
      <c r="O53" s="3"/>
      <c r="P53" s="3"/>
      <c r="Q53" s="3"/>
      <c r="R53" s="6">
        <v>326000</v>
      </c>
      <c r="S53" s="6">
        <v>1674000</v>
      </c>
      <c r="T53" s="6">
        <v>2000000</v>
      </c>
      <c r="U53" s="6">
        <v>2000000</v>
      </c>
      <c r="V53" s="6">
        <v>2000000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1948218.56</v>
      </c>
      <c r="AC53" s="6">
        <v>2004801.45</v>
      </c>
      <c r="AD53" s="6">
        <v>0</v>
      </c>
      <c r="AE53" s="6">
        <v>1948218.56</v>
      </c>
      <c r="AF53" s="6">
        <v>1948218.56</v>
      </c>
      <c r="AG53" s="6">
        <v>1948218.56</v>
      </c>
      <c r="AH53" s="25">
        <f t="shared" si="2"/>
        <v>1.002400725</v>
      </c>
      <c r="AI53" s="6">
        <v>51781.44</v>
      </c>
      <c r="AJ53" s="7">
        <v>0.97410928</v>
      </c>
      <c r="AK53" s="6">
        <v>0</v>
      </c>
      <c r="AL53" s="22"/>
      <c r="AM53" s="28">
        <v>1186835.21</v>
      </c>
      <c r="AN53" s="36">
        <f t="shared" si="3"/>
        <v>1.6891995056331368</v>
      </c>
    </row>
    <row r="54" spans="1:40" ht="89.25" outlineLevel="4">
      <c r="A54" s="3"/>
      <c r="B54" s="4" t="s">
        <v>240</v>
      </c>
      <c r="C54" s="31" t="s">
        <v>239</v>
      </c>
      <c r="D54" s="3"/>
      <c r="E54" s="3"/>
      <c r="F54" s="5"/>
      <c r="G54" s="5"/>
      <c r="H54" s="5"/>
      <c r="I54" s="3"/>
      <c r="J54" s="3"/>
      <c r="K54" s="3"/>
      <c r="L54" s="3"/>
      <c r="M54" s="3"/>
      <c r="N54" s="3"/>
      <c r="O54" s="3"/>
      <c r="P54" s="3"/>
      <c r="Q54" s="3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25"/>
      <c r="AI54" s="6"/>
      <c r="AJ54" s="7"/>
      <c r="AK54" s="6"/>
      <c r="AL54" s="22"/>
      <c r="AM54" s="28">
        <v>-24293.64</v>
      </c>
      <c r="AN54" s="36">
        <f t="shared" si="3"/>
        <v>0</v>
      </c>
    </row>
    <row r="55" spans="1:40" ht="89.25" outlineLevel="4">
      <c r="A55" s="3" t="s">
        <v>98</v>
      </c>
      <c r="B55" s="4" t="s">
        <v>99</v>
      </c>
      <c r="C55" s="3" t="s">
        <v>98</v>
      </c>
      <c r="D55" s="3"/>
      <c r="E55" s="3"/>
      <c r="F55" s="5"/>
      <c r="G55" s="5"/>
      <c r="H55" s="5"/>
      <c r="I55" s="3"/>
      <c r="J55" s="3"/>
      <c r="K55" s="3"/>
      <c r="L55" s="3"/>
      <c r="M55" s="3"/>
      <c r="N55" s="3"/>
      <c r="O55" s="3"/>
      <c r="P55" s="3"/>
      <c r="Q55" s="3"/>
      <c r="R55" s="6">
        <v>2896800</v>
      </c>
      <c r="S55" s="6">
        <v>0</v>
      </c>
      <c r="T55" s="6">
        <v>2896800</v>
      </c>
      <c r="U55" s="6">
        <v>2896800</v>
      </c>
      <c r="V55" s="6">
        <v>2896800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999327.88</v>
      </c>
      <c r="AC55" s="6">
        <v>1040875.9</v>
      </c>
      <c r="AD55" s="6">
        <v>0</v>
      </c>
      <c r="AE55" s="6">
        <v>999327.88</v>
      </c>
      <c r="AF55" s="6">
        <v>999327.88</v>
      </c>
      <c r="AG55" s="6">
        <v>999327.88</v>
      </c>
      <c r="AH55" s="25">
        <f t="shared" si="2"/>
        <v>0.3593192143054405</v>
      </c>
      <c r="AI55" s="6">
        <v>1897472.12</v>
      </c>
      <c r="AJ55" s="7">
        <v>0.3449764843965755</v>
      </c>
      <c r="AK55" s="6">
        <v>0</v>
      </c>
      <c r="AL55" s="22"/>
      <c r="AM55" s="28">
        <v>116684.89</v>
      </c>
      <c r="AN55" s="36">
        <f t="shared" si="3"/>
        <v>8.920400062081733</v>
      </c>
    </row>
    <row r="56" spans="1:40" ht="76.5" outlineLevel="4">
      <c r="A56" s="3" t="s">
        <v>100</v>
      </c>
      <c r="B56" s="4" t="s">
        <v>101</v>
      </c>
      <c r="C56" s="3" t="s">
        <v>100</v>
      </c>
      <c r="D56" s="3"/>
      <c r="E56" s="3"/>
      <c r="F56" s="5"/>
      <c r="G56" s="5"/>
      <c r="H56" s="5"/>
      <c r="I56" s="3"/>
      <c r="J56" s="3"/>
      <c r="K56" s="3"/>
      <c r="L56" s="3"/>
      <c r="M56" s="3"/>
      <c r="N56" s="3"/>
      <c r="O56" s="3"/>
      <c r="P56" s="3"/>
      <c r="Q56" s="3"/>
      <c r="R56" s="6">
        <v>248000</v>
      </c>
      <c r="S56" s="6">
        <v>0</v>
      </c>
      <c r="T56" s="6">
        <v>248000</v>
      </c>
      <c r="U56" s="6">
        <v>248000</v>
      </c>
      <c r="V56" s="6">
        <v>248000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35958.35</v>
      </c>
      <c r="AC56" s="6">
        <v>35958.35</v>
      </c>
      <c r="AD56" s="6">
        <v>0</v>
      </c>
      <c r="AE56" s="6">
        <v>35958.35</v>
      </c>
      <c r="AF56" s="6">
        <v>35958.35</v>
      </c>
      <c r="AG56" s="6">
        <v>35958.35</v>
      </c>
      <c r="AH56" s="25">
        <f t="shared" si="2"/>
        <v>0.14499334677419354</v>
      </c>
      <c r="AI56" s="6">
        <v>212041.65</v>
      </c>
      <c r="AJ56" s="7">
        <v>0.14499334677419354</v>
      </c>
      <c r="AK56" s="6">
        <v>0</v>
      </c>
      <c r="AL56" s="22"/>
      <c r="AM56" s="28">
        <v>68409.28</v>
      </c>
      <c r="AN56" s="36">
        <f t="shared" si="3"/>
        <v>0.525635557047231</v>
      </c>
    </row>
    <row r="57" spans="1:40" ht="76.5" outlineLevel="4">
      <c r="A57" s="3" t="s">
        <v>102</v>
      </c>
      <c r="B57" s="4" t="s">
        <v>103</v>
      </c>
      <c r="C57" s="3" t="s">
        <v>102</v>
      </c>
      <c r="D57" s="3"/>
      <c r="E57" s="3"/>
      <c r="F57" s="5"/>
      <c r="G57" s="5"/>
      <c r="H57" s="5"/>
      <c r="I57" s="3"/>
      <c r="J57" s="3"/>
      <c r="K57" s="3"/>
      <c r="L57" s="3"/>
      <c r="M57" s="3"/>
      <c r="N57" s="3"/>
      <c r="O57" s="3"/>
      <c r="P57" s="3"/>
      <c r="Q57" s="3"/>
      <c r="R57" s="6">
        <v>130300</v>
      </c>
      <c r="S57" s="6">
        <v>0</v>
      </c>
      <c r="T57" s="6">
        <v>130300</v>
      </c>
      <c r="U57" s="6">
        <v>130300</v>
      </c>
      <c r="V57" s="6">
        <v>130300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202859.36</v>
      </c>
      <c r="AC57" s="6">
        <v>203526.7</v>
      </c>
      <c r="AD57" s="6">
        <v>0</v>
      </c>
      <c r="AE57" s="6">
        <v>202859.36</v>
      </c>
      <c r="AF57" s="6">
        <v>202859.36</v>
      </c>
      <c r="AG57" s="6">
        <v>202859.36</v>
      </c>
      <c r="AH57" s="25">
        <f t="shared" si="2"/>
        <v>1.561985418265541</v>
      </c>
      <c r="AI57" s="6">
        <v>-72559.36</v>
      </c>
      <c r="AJ57" s="7">
        <v>1.556863852647736</v>
      </c>
      <c r="AK57" s="6">
        <v>0</v>
      </c>
      <c r="AL57" s="22"/>
      <c r="AM57" s="28">
        <v>95217.67</v>
      </c>
      <c r="AN57" s="36">
        <f t="shared" si="3"/>
        <v>2.1374887665283135</v>
      </c>
    </row>
    <row r="58" spans="1:40" ht="153" outlineLevel="4">
      <c r="A58" s="3" t="s">
        <v>104</v>
      </c>
      <c r="B58" s="4" t="s">
        <v>105</v>
      </c>
      <c r="C58" s="3" t="s">
        <v>104</v>
      </c>
      <c r="D58" s="3"/>
      <c r="E58" s="3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6">
        <v>0</v>
      </c>
      <c r="S58" s="6">
        <v>1000000</v>
      </c>
      <c r="T58" s="6">
        <v>1000000</v>
      </c>
      <c r="U58" s="6">
        <v>1000000</v>
      </c>
      <c r="V58" s="6">
        <v>1000000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25">
        <f t="shared" si="2"/>
        <v>0</v>
      </c>
      <c r="AI58" s="6">
        <v>1000000</v>
      </c>
      <c r="AJ58" s="7">
        <v>0</v>
      </c>
      <c r="AK58" s="6">
        <v>0</v>
      </c>
      <c r="AL58" s="22"/>
      <c r="AM58" s="28"/>
      <c r="AN58" s="36" t="e">
        <f t="shared" si="3"/>
        <v>#DIV/0!</v>
      </c>
    </row>
    <row r="59" spans="1:40" s="18" customFormat="1" ht="25.5" outlineLevel="1">
      <c r="A59" s="13" t="s">
        <v>106</v>
      </c>
      <c r="B59" s="14" t="s">
        <v>107</v>
      </c>
      <c r="C59" s="13" t="s">
        <v>106</v>
      </c>
      <c r="D59" s="13"/>
      <c r="E59" s="13"/>
      <c r="F59" s="15"/>
      <c r="G59" s="15"/>
      <c r="H59" s="15"/>
      <c r="I59" s="13"/>
      <c r="J59" s="13"/>
      <c r="K59" s="13"/>
      <c r="L59" s="13"/>
      <c r="M59" s="13"/>
      <c r="N59" s="13"/>
      <c r="O59" s="13"/>
      <c r="P59" s="13"/>
      <c r="Q59" s="13"/>
      <c r="R59" s="16">
        <v>750000</v>
      </c>
      <c r="S59" s="16">
        <v>0</v>
      </c>
      <c r="T59" s="16">
        <f>T60+T61+T62+T63</f>
        <v>750000</v>
      </c>
      <c r="U59" s="16">
        <f aca="true" t="shared" si="17" ref="U59:AC59">U60+U61+U62+U63</f>
        <v>750000</v>
      </c>
      <c r="V59" s="16">
        <f t="shared" si="17"/>
        <v>750000</v>
      </c>
      <c r="W59" s="16">
        <f t="shared" si="17"/>
        <v>0</v>
      </c>
      <c r="X59" s="16">
        <f t="shared" si="17"/>
        <v>0</v>
      </c>
      <c r="Y59" s="16">
        <f t="shared" si="17"/>
        <v>0</v>
      </c>
      <c r="Z59" s="16">
        <f t="shared" si="17"/>
        <v>0</v>
      </c>
      <c r="AA59" s="16">
        <f t="shared" si="17"/>
        <v>0</v>
      </c>
      <c r="AB59" s="16">
        <f t="shared" si="17"/>
        <v>245207.83</v>
      </c>
      <c r="AC59" s="16">
        <f t="shared" si="17"/>
        <v>245207.83</v>
      </c>
      <c r="AD59" s="16">
        <v>0</v>
      </c>
      <c r="AE59" s="16">
        <v>245207.83</v>
      </c>
      <c r="AF59" s="16">
        <v>245207.83</v>
      </c>
      <c r="AG59" s="16">
        <v>245207.83</v>
      </c>
      <c r="AH59" s="25">
        <f t="shared" si="2"/>
        <v>0.3269437733333333</v>
      </c>
      <c r="AI59" s="16">
        <v>504792.17</v>
      </c>
      <c r="AJ59" s="17">
        <v>0.32694377333333335</v>
      </c>
      <c r="AK59" s="16">
        <v>0</v>
      </c>
      <c r="AL59" s="23"/>
      <c r="AM59" s="29">
        <f>AM60+AM61+AM62+AM63</f>
        <v>357065.06</v>
      </c>
      <c r="AN59" s="36">
        <f t="shared" si="3"/>
        <v>0.686731516099615</v>
      </c>
    </row>
    <row r="60" spans="1:40" ht="25.5" outlineLevel="4">
      <c r="A60" s="3" t="s">
        <v>108</v>
      </c>
      <c r="B60" s="4" t="s">
        <v>109</v>
      </c>
      <c r="C60" s="3" t="s">
        <v>108</v>
      </c>
      <c r="D60" s="3"/>
      <c r="E60" s="3"/>
      <c r="F60" s="5"/>
      <c r="G60" s="5"/>
      <c r="H60" s="5"/>
      <c r="I60" s="3"/>
      <c r="J60" s="3"/>
      <c r="K60" s="3"/>
      <c r="L60" s="3"/>
      <c r="M60" s="3"/>
      <c r="N60" s="3"/>
      <c r="O60" s="3"/>
      <c r="P60" s="3"/>
      <c r="Q60" s="3"/>
      <c r="R60" s="6">
        <v>187500</v>
      </c>
      <c r="S60" s="6">
        <v>0</v>
      </c>
      <c r="T60" s="6">
        <v>187500</v>
      </c>
      <c r="U60" s="6">
        <v>187500</v>
      </c>
      <c r="V60" s="6">
        <v>187500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204619.03</v>
      </c>
      <c r="AC60" s="6">
        <v>204619.03</v>
      </c>
      <c r="AD60" s="6">
        <v>0</v>
      </c>
      <c r="AE60" s="6">
        <v>204619.03</v>
      </c>
      <c r="AF60" s="6">
        <v>204619.03</v>
      </c>
      <c r="AG60" s="6">
        <v>204619.03</v>
      </c>
      <c r="AH60" s="25">
        <f t="shared" si="2"/>
        <v>1.0913014933333334</v>
      </c>
      <c r="AI60" s="6">
        <v>-17119.03</v>
      </c>
      <c r="AJ60" s="7">
        <v>1.0913014933333334</v>
      </c>
      <c r="AK60" s="6">
        <v>0</v>
      </c>
      <c r="AL60" s="22"/>
      <c r="AM60" s="28">
        <v>267518.32</v>
      </c>
      <c r="AN60" s="36">
        <f t="shared" si="3"/>
        <v>0.7648785698115927</v>
      </c>
    </row>
    <row r="61" spans="1:40" ht="25.5" outlineLevel="4">
      <c r="A61" s="3" t="s">
        <v>110</v>
      </c>
      <c r="B61" s="4" t="s">
        <v>111</v>
      </c>
      <c r="C61" s="3" t="s">
        <v>110</v>
      </c>
      <c r="D61" s="3"/>
      <c r="E61" s="3"/>
      <c r="F61" s="5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6">
        <v>251300</v>
      </c>
      <c r="S61" s="6">
        <v>0</v>
      </c>
      <c r="T61" s="6">
        <v>251300</v>
      </c>
      <c r="U61" s="6">
        <v>251300</v>
      </c>
      <c r="V61" s="6">
        <v>251300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13982.02</v>
      </c>
      <c r="AC61" s="6">
        <v>13982.02</v>
      </c>
      <c r="AD61" s="6">
        <v>0</v>
      </c>
      <c r="AE61" s="6">
        <v>13982.02</v>
      </c>
      <c r="AF61" s="6">
        <v>13982.02</v>
      </c>
      <c r="AG61" s="6">
        <v>13982.02</v>
      </c>
      <c r="AH61" s="25">
        <f t="shared" si="2"/>
        <v>0.055638758456028656</v>
      </c>
      <c r="AI61" s="6">
        <v>237317.98</v>
      </c>
      <c r="AJ61" s="7">
        <v>0.05563875845602865</v>
      </c>
      <c r="AK61" s="6">
        <v>0</v>
      </c>
      <c r="AL61" s="22"/>
      <c r="AM61" s="28">
        <v>-2155.39</v>
      </c>
      <c r="AN61" s="36">
        <f t="shared" si="3"/>
        <v>-6.487002352242518</v>
      </c>
    </row>
    <row r="62" spans="1:40" ht="25.5" outlineLevel="4">
      <c r="A62" s="3" t="s">
        <v>112</v>
      </c>
      <c r="B62" s="4" t="s">
        <v>113</v>
      </c>
      <c r="C62" s="3" t="s">
        <v>112</v>
      </c>
      <c r="D62" s="3"/>
      <c r="E62" s="3"/>
      <c r="F62" s="5"/>
      <c r="G62" s="5"/>
      <c r="H62" s="5"/>
      <c r="I62" s="3"/>
      <c r="J62" s="3"/>
      <c r="K62" s="3"/>
      <c r="L62" s="3"/>
      <c r="M62" s="3"/>
      <c r="N62" s="3"/>
      <c r="O62" s="3"/>
      <c r="P62" s="3"/>
      <c r="Q62" s="3"/>
      <c r="R62" s="6">
        <v>300700</v>
      </c>
      <c r="S62" s="6">
        <v>0</v>
      </c>
      <c r="T62" s="6">
        <v>300700</v>
      </c>
      <c r="U62" s="6">
        <v>300700</v>
      </c>
      <c r="V62" s="6">
        <v>300700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26539.19</v>
      </c>
      <c r="AC62" s="6">
        <v>26539.19</v>
      </c>
      <c r="AD62" s="6">
        <v>0</v>
      </c>
      <c r="AE62" s="6">
        <v>26539.19</v>
      </c>
      <c r="AF62" s="6">
        <v>26539.19</v>
      </c>
      <c r="AG62" s="6">
        <v>26539.19</v>
      </c>
      <c r="AH62" s="25">
        <f t="shared" si="2"/>
        <v>0.08825803126039242</v>
      </c>
      <c r="AI62" s="6">
        <v>274160.81</v>
      </c>
      <c r="AJ62" s="7">
        <v>0.08825803126039242</v>
      </c>
      <c r="AK62" s="6">
        <v>0</v>
      </c>
      <c r="AL62" s="22"/>
      <c r="AM62" s="28">
        <v>72511.73</v>
      </c>
      <c r="AN62" s="36">
        <f t="shared" si="3"/>
        <v>0.3659985770578084</v>
      </c>
    </row>
    <row r="63" spans="1:40" ht="25.5" outlineLevel="4">
      <c r="A63" s="3" t="s">
        <v>114</v>
      </c>
      <c r="B63" s="4" t="s">
        <v>115</v>
      </c>
      <c r="C63" s="3" t="s">
        <v>114</v>
      </c>
      <c r="D63" s="3"/>
      <c r="E63" s="3"/>
      <c r="F63" s="5"/>
      <c r="G63" s="5"/>
      <c r="H63" s="5"/>
      <c r="I63" s="3"/>
      <c r="J63" s="3"/>
      <c r="K63" s="3"/>
      <c r="L63" s="3"/>
      <c r="M63" s="3"/>
      <c r="N63" s="3"/>
      <c r="O63" s="3"/>
      <c r="P63" s="3"/>
      <c r="Q63" s="3"/>
      <c r="R63" s="6">
        <v>10500</v>
      </c>
      <c r="S63" s="6">
        <v>0</v>
      </c>
      <c r="T63" s="6">
        <v>10500</v>
      </c>
      <c r="U63" s="6">
        <v>10500</v>
      </c>
      <c r="V63" s="6">
        <v>10500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67.59</v>
      </c>
      <c r="AC63" s="6">
        <v>67.59</v>
      </c>
      <c r="AD63" s="6">
        <v>0</v>
      </c>
      <c r="AE63" s="6">
        <v>67.59</v>
      </c>
      <c r="AF63" s="6">
        <v>67.59</v>
      </c>
      <c r="AG63" s="6">
        <v>67.59</v>
      </c>
      <c r="AH63" s="25">
        <f t="shared" si="2"/>
        <v>0.006437142857142857</v>
      </c>
      <c r="AI63" s="6">
        <v>10432.41</v>
      </c>
      <c r="AJ63" s="7">
        <v>0.006437142857142857</v>
      </c>
      <c r="AK63" s="6">
        <v>0</v>
      </c>
      <c r="AL63" s="22"/>
      <c r="AM63" s="28">
        <v>19190.4</v>
      </c>
      <c r="AN63" s="36">
        <f t="shared" si="3"/>
        <v>0.003522073536768384</v>
      </c>
    </row>
    <row r="64" spans="1:40" s="18" customFormat="1" ht="25.5" outlineLevel="1">
      <c r="A64" s="13" t="s">
        <v>116</v>
      </c>
      <c r="B64" s="14" t="s">
        <v>117</v>
      </c>
      <c r="C64" s="13" t="s">
        <v>116</v>
      </c>
      <c r="D64" s="13"/>
      <c r="E64" s="13"/>
      <c r="F64" s="15"/>
      <c r="G64" s="15"/>
      <c r="H64" s="15"/>
      <c r="I64" s="13"/>
      <c r="J64" s="13"/>
      <c r="K64" s="13"/>
      <c r="L64" s="13"/>
      <c r="M64" s="13"/>
      <c r="N64" s="13"/>
      <c r="O64" s="13"/>
      <c r="P64" s="13"/>
      <c r="Q64" s="13"/>
      <c r="R64" s="16">
        <v>738100</v>
      </c>
      <c r="S64" s="16">
        <v>0</v>
      </c>
      <c r="T64" s="16">
        <f>T65+T66+T67</f>
        <v>738100</v>
      </c>
      <c r="U64" s="16">
        <f aca="true" t="shared" si="18" ref="U64:AC64">U65+U66+U67</f>
        <v>738100</v>
      </c>
      <c r="V64" s="16">
        <f t="shared" si="18"/>
        <v>738100</v>
      </c>
      <c r="W64" s="16">
        <f t="shared" si="18"/>
        <v>0</v>
      </c>
      <c r="X64" s="16">
        <f t="shared" si="18"/>
        <v>0</v>
      </c>
      <c r="Y64" s="16">
        <f t="shared" si="18"/>
        <v>0</v>
      </c>
      <c r="Z64" s="16">
        <f t="shared" si="18"/>
        <v>0</v>
      </c>
      <c r="AA64" s="16">
        <f t="shared" si="18"/>
        <v>0</v>
      </c>
      <c r="AB64" s="16">
        <f t="shared" si="18"/>
        <v>1370953.66</v>
      </c>
      <c r="AC64" s="16">
        <f t="shared" si="18"/>
        <v>1376844.25</v>
      </c>
      <c r="AD64" s="16">
        <v>0</v>
      </c>
      <c r="AE64" s="16">
        <v>1370953.66</v>
      </c>
      <c r="AF64" s="16">
        <v>1370953.66</v>
      </c>
      <c r="AG64" s="16">
        <v>1370953.66</v>
      </c>
      <c r="AH64" s="25">
        <f t="shared" si="2"/>
        <v>1.8653898523235335</v>
      </c>
      <c r="AI64" s="16">
        <v>-632853.66</v>
      </c>
      <c r="AJ64" s="17">
        <v>1.8574091044573906</v>
      </c>
      <c r="AK64" s="16">
        <v>0</v>
      </c>
      <c r="AL64" s="23"/>
      <c r="AM64" s="29">
        <f>AM65+AM66+AM67</f>
        <v>550823.3300000001</v>
      </c>
      <c r="AN64" s="36">
        <f t="shared" si="3"/>
        <v>2.49961135451543</v>
      </c>
    </row>
    <row r="65" spans="1:40" ht="38.25" outlineLevel="4">
      <c r="A65" s="3" t="s">
        <v>118</v>
      </c>
      <c r="B65" s="4" t="s">
        <v>119</v>
      </c>
      <c r="C65" s="3" t="s">
        <v>118</v>
      </c>
      <c r="D65" s="3"/>
      <c r="E65" s="3"/>
      <c r="F65" s="5"/>
      <c r="G65" s="5"/>
      <c r="H65" s="5"/>
      <c r="I65" s="3"/>
      <c r="J65" s="3"/>
      <c r="K65" s="3"/>
      <c r="L65" s="3"/>
      <c r="M65" s="3"/>
      <c r="N65" s="3"/>
      <c r="O65" s="3"/>
      <c r="P65" s="3"/>
      <c r="Q65" s="3"/>
      <c r="R65" s="6">
        <v>8800</v>
      </c>
      <c r="S65" s="6">
        <v>0</v>
      </c>
      <c r="T65" s="6">
        <v>8800</v>
      </c>
      <c r="U65" s="6">
        <v>8800</v>
      </c>
      <c r="V65" s="6">
        <v>8800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60874.11</v>
      </c>
      <c r="AC65" s="6">
        <v>62135.81</v>
      </c>
      <c r="AD65" s="6">
        <v>0</v>
      </c>
      <c r="AE65" s="6">
        <v>60874.11</v>
      </c>
      <c r="AF65" s="6">
        <v>60874.11</v>
      </c>
      <c r="AG65" s="6">
        <v>60874.11</v>
      </c>
      <c r="AH65" s="25">
        <f t="shared" si="2"/>
        <v>7.0608875</v>
      </c>
      <c r="AI65" s="6">
        <v>-52074.11</v>
      </c>
      <c r="AJ65" s="7">
        <v>6.9175125</v>
      </c>
      <c r="AK65" s="6">
        <v>0</v>
      </c>
      <c r="AL65" s="22"/>
      <c r="AM65" s="28">
        <v>19768.76</v>
      </c>
      <c r="AN65" s="36">
        <f t="shared" si="3"/>
        <v>3.1431313850742284</v>
      </c>
    </row>
    <row r="66" spans="1:40" ht="38.25" outlineLevel="4">
      <c r="A66" s="3" t="s">
        <v>120</v>
      </c>
      <c r="B66" s="4" t="s">
        <v>121</v>
      </c>
      <c r="C66" s="3" t="s">
        <v>120</v>
      </c>
      <c r="D66" s="3"/>
      <c r="E66" s="3"/>
      <c r="F66" s="5"/>
      <c r="G66" s="5"/>
      <c r="H66" s="5"/>
      <c r="I66" s="3"/>
      <c r="J66" s="3"/>
      <c r="K66" s="3"/>
      <c r="L66" s="3"/>
      <c r="M66" s="3"/>
      <c r="N66" s="3"/>
      <c r="O66" s="3"/>
      <c r="P66" s="3"/>
      <c r="Q66" s="3"/>
      <c r="R66" s="6">
        <v>645500</v>
      </c>
      <c r="S66" s="6">
        <v>0</v>
      </c>
      <c r="T66" s="6">
        <v>645500</v>
      </c>
      <c r="U66" s="6">
        <v>645500</v>
      </c>
      <c r="V66" s="6">
        <v>645500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152930.39</v>
      </c>
      <c r="AC66" s="6">
        <v>157559.28</v>
      </c>
      <c r="AD66" s="6">
        <v>0</v>
      </c>
      <c r="AE66" s="6">
        <v>152930.39</v>
      </c>
      <c r="AF66" s="6">
        <v>152930.39</v>
      </c>
      <c r="AG66" s="6">
        <v>152930.39</v>
      </c>
      <c r="AH66" s="25">
        <f t="shared" si="2"/>
        <v>0.24408873741285825</v>
      </c>
      <c r="AI66" s="6">
        <v>492569.61</v>
      </c>
      <c r="AJ66" s="7">
        <v>0.2369177226955848</v>
      </c>
      <c r="AK66" s="6">
        <v>0</v>
      </c>
      <c r="AL66" s="22"/>
      <c r="AM66" s="28">
        <v>265497.17</v>
      </c>
      <c r="AN66" s="36">
        <f t="shared" si="3"/>
        <v>0.5934499414814856</v>
      </c>
    </row>
    <row r="67" spans="1:40" ht="25.5" outlineLevel="4">
      <c r="A67" s="3" t="s">
        <v>122</v>
      </c>
      <c r="B67" s="4" t="s">
        <v>123</v>
      </c>
      <c r="C67" s="3" t="s">
        <v>122</v>
      </c>
      <c r="D67" s="3"/>
      <c r="E67" s="3"/>
      <c r="F67" s="5"/>
      <c r="G67" s="5"/>
      <c r="H67" s="5"/>
      <c r="I67" s="3"/>
      <c r="J67" s="3"/>
      <c r="K67" s="3"/>
      <c r="L67" s="3"/>
      <c r="M67" s="3"/>
      <c r="N67" s="3"/>
      <c r="O67" s="3"/>
      <c r="P67" s="3"/>
      <c r="Q67" s="3"/>
      <c r="R67" s="6">
        <v>83800</v>
      </c>
      <c r="S67" s="6">
        <v>0</v>
      </c>
      <c r="T67" s="6">
        <v>83800</v>
      </c>
      <c r="U67" s="6">
        <v>83800</v>
      </c>
      <c r="V67" s="6">
        <v>83800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1157149.16</v>
      </c>
      <c r="AC67" s="6">
        <v>1157149.16</v>
      </c>
      <c r="AD67" s="6">
        <v>0</v>
      </c>
      <c r="AE67" s="6">
        <v>1157149.16</v>
      </c>
      <c r="AF67" s="6">
        <v>1157149.16</v>
      </c>
      <c r="AG67" s="6">
        <v>1157149.16</v>
      </c>
      <c r="AH67" s="25">
        <f t="shared" si="2"/>
        <v>13.808462529832935</v>
      </c>
      <c r="AI67" s="6">
        <v>-1073349.16</v>
      </c>
      <c r="AJ67" s="7">
        <v>13.808462529832935</v>
      </c>
      <c r="AK67" s="6">
        <v>0</v>
      </c>
      <c r="AL67" s="22"/>
      <c r="AM67" s="28">
        <v>265557.4</v>
      </c>
      <c r="AN67" s="36">
        <f t="shared" si="3"/>
        <v>4.357435191035911</v>
      </c>
    </row>
    <row r="68" spans="1:40" s="18" customFormat="1" ht="25.5" outlineLevel="1">
      <c r="A68" s="13" t="s">
        <v>124</v>
      </c>
      <c r="B68" s="14" t="s">
        <v>125</v>
      </c>
      <c r="C68" s="13" t="s">
        <v>124</v>
      </c>
      <c r="D68" s="13"/>
      <c r="E68" s="13"/>
      <c r="F68" s="15"/>
      <c r="G68" s="15"/>
      <c r="H68" s="15"/>
      <c r="I68" s="13"/>
      <c r="J68" s="13"/>
      <c r="K68" s="13"/>
      <c r="L68" s="13"/>
      <c r="M68" s="13"/>
      <c r="N68" s="13"/>
      <c r="O68" s="13"/>
      <c r="P68" s="13"/>
      <c r="Q68" s="13"/>
      <c r="R68" s="16">
        <v>647300</v>
      </c>
      <c r="S68" s="16">
        <v>52100</v>
      </c>
      <c r="T68" s="16">
        <f>T69+T71</f>
        <v>699400</v>
      </c>
      <c r="U68" s="16">
        <f aca="true" t="shared" si="19" ref="U68:AC68">U69+U71</f>
        <v>699400</v>
      </c>
      <c r="V68" s="16">
        <f t="shared" si="19"/>
        <v>699400</v>
      </c>
      <c r="W68" s="16">
        <f t="shared" si="19"/>
        <v>0</v>
      </c>
      <c r="X68" s="16">
        <f t="shared" si="19"/>
        <v>0</v>
      </c>
      <c r="Y68" s="16">
        <f t="shared" si="19"/>
        <v>0</v>
      </c>
      <c r="Z68" s="16">
        <f t="shared" si="19"/>
        <v>0</v>
      </c>
      <c r="AA68" s="16">
        <f t="shared" si="19"/>
        <v>0</v>
      </c>
      <c r="AB68" s="16">
        <f t="shared" si="19"/>
        <v>1288447.55</v>
      </c>
      <c r="AC68" s="16">
        <f t="shared" si="19"/>
        <v>1288745.83</v>
      </c>
      <c r="AD68" s="16">
        <v>0</v>
      </c>
      <c r="AE68" s="16">
        <v>1288447.55</v>
      </c>
      <c r="AF68" s="16">
        <v>1288447.55</v>
      </c>
      <c r="AG68" s="16">
        <v>1288447.55</v>
      </c>
      <c r="AH68" s="25">
        <f t="shared" si="2"/>
        <v>1.8426448813268517</v>
      </c>
      <c r="AI68" s="16">
        <v>-589047.55</v>
      </c>
      <c r="AJ68" s="17">
        <v>1.842218401486989</v>
      </c>
      <c r="AK68" s="16">
        <v>0</v>
      </c>
      <c r="AL68" s="23"/>
      <c r="AM68" s="29">
        <f>AM69+AM71</f>
        <v>343692.92</v>
      </c>
      <c r="AN68" s="36">
        <f t="shared" si="3"/>
        <v>3.749701419511348</v>
      </c>
    </row>
    <row r="69" spans="1:40" s="18" customFormat="1" ht="102" outlineLevel="3">
      <c r="A69" s="13" t="s">
        <v>126</v>
      </c>
      <c r="B69" s="14" t="s">
        <v>127</v>
      </c>
      <c r="C69" s="13" t="s">
        <v>126</v>
      </c>
      <c r="D69" s="13"/>
      <c r="E69" s="13"/>
      <c r="F69" s="15"/>
      <c r="G69" s="15"/>
      <c r="H69" s="15"/>
      <c r="I69" s="13"/>
      <c r="J69" s="13"/>
      <c r="K69" s="13"/>
      <c r="L69" s="13"/>
      <c r="M69" s="13"/>
      <c r="N69" s="13"/>
      <c r="O69" s="13"/>
      <c r="P69" s="13"/>
      <c r="Q69" s="13"/>
      <c r="R69" s="16">
        <v>122300</v>
      </c>
      <c r="S69" s="16">
        <v>0</v>
      </c>
      <c r="T69" s="16">
        <f>T70</f>
        <v>122300</v>
      </c>
      <c r="U69" s="16">
        <f aca="true" t="shared" si="20" ref="U69:AC69">U70</f>
        <v>122300</v>
      </c>
      <c r="V69" s="16">
        <f t="shared" si="20"/>
        <v>122300</v>
      </c>
      <c r="W69" s="16">
        <f t="shared" si="20"/>
        <v>0</v>
      </c>
      <c r="X69" s="16">
        <f t="shared" si="20"/>
        <v>0</v>
      </c>
      <c r="Y69" s="16">
        <f t="shared" si="20"/>
        <v>0</v>
      </c>
      <c r="Z69" s="16">
        <f t="shared" si="20"/>
        <v>0</v>
      </c>
      <c r="AA69" s="16">
        <f t="shared" si="20"/>
        <v>0</v>
      </c>
      <c r="AB69" s="16">
        <f t="shared" si="20"/>
        <v>0</v>
      </c>
      <c r="AC69" s="16">
        <f t="shared" si="20"/>
        <v>0</v>
      </c>
      <c r="AD69" s="16">
        <v>0</v>
      </c>
      <c r="AE69" s="16">
        <v>0</v>
      </c>
      <c r="AF69" s="16">
        <v>0</v>
      </c>
      <c r="AG69" s="16">
        <v>0</v>
      </c>
      <c r="AH69" s="25">
        <f t="shared" si="2"/>
        <v>0</v>
      </c>
      <c r="AI69" s="16">
        <v>122300</v>
      </c>
      <c r="AJ69" s="17">
        <v>0</v>
      </c>
      <c r="AK69" s="16">
        <v>0</v>
      </c>
      <c r="AL69" s="23"/>
      <c r="AM69" s="29"/>
      <c r="AN69" s="36" t="e">
        <f t="shared" si="3"/>
        <v>#DIV/0!</v>
      </c>
    </row>
    <row r="70" spans="1:40" ht="102" outlineLevel="4">
      <c r="A70" s="3" t="s">
        <v>128</v>
      </c>
      <c r="B70" s="4" t="s">
        <v>129</v>
      </c>
      <c r="C70" s="3" t="s">
        <v>128</v>
      </c>
      <c r="D70" s="3"/>
      <c r="E70" s="3"/>
      <c r="F70" s="5"/>
      <c r="G70" s="5"/>
      <c r="H70" s="5"/>
      <c r="I70" s="3"/>
      <c r="J70" s="3"/>
      <c r="K70" s="3"/>
      <c r="L70" s="3"/>
      <c r="M70" s="3"/>
      <c r="N70" s="3"/>
      <c r="O70" s="3"/>
      <c r="P70" s="3"/>
      <c r="Q70" s="3"/>
      <c r="R70" s="6">
        <v>122300</v>
      </c>
      <c r="S70" s="6">
        <v>0</v>
      </c>
      <c r="T70" s="6">
        <v>122300</v>
      </c>
      <c r="U70" s="6">
        <v>122300</v>
      </c>
      <c r="V70" s="6">
        <v>122300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25">
        <f t="shared" si="2"/>
        <v>0</v>
      </c>
      <c r="AI70" s="6">
        <v>122300</v>
      </c>
      <c r="AJ70" s="7">
        <v>0</v>
      </c>
      <c r="AK70" s="6">
        <v>0</v>
      </c>
      <c r="AL70" s="22"/>
      <c r="AM70" s="28"/>
      <c r="AN70" s="36" t="e">
        <f t="shared" si="3"/>
        <v>#DIV/0!</v>
      </c>
    </row>
    <row r="71" spans="1:40" s="18" customFormat="1" ht="38.25" outlineLevel="3">
      <c r="A71" s="13" t="s">
        <v>130</v>
      </c>
      <c r="B71" s="14" t="s">
        <v>131</v>
      </c>
      <c r="C71" s="13" t="s">
        <v>130</v>
      </c>
      <c r="D71" s="13"/>
      <c r="E71" s="13"/>
      <c r="F71" s="15"/>
      <c r="G71" s="15"/>
      <c r="H71" s="15"/>
      <c r="I71" s="13"/>
      <c r="J71" s="13"/>
      <c r="K71" s="13"/>
      <c r="L71" s="13"/>
      <c r="M71" s="13"/>
      <c r="N71" s="13"/>
      <c r="O71" s="13"/>
      <c r="P71" s="13"/>
      <c r="Q71" s="13"/>
      <c r="R71" s="16">
        <v>525000</v>
      </c>
      <c r="S71" s="16">
        <v>52100</v>
      </c>
      <c r="T71" s="16">
        <f>T72+T73+T74</f>
        <v>577100</v>
      </c>
      <c r="U71" s="16">
        <f aca="true" t="shared" si="21" ref="U71:AC71">U72+U73+U74</f>
        <v>577100</v>
      </c>
      <c r="V71" s="16">
        <f t="shared" si="21"/>
        <v>577100</v>
      </c>
      <c r="W71" s="16">
        <f t="shared" si="21"/>
        <v>0</v>
      </c>
      <c r="X71" s="16">
        <f t="shared" si="21"/>
        <v>0</v>
      </c>
      <c r="Y71" s="16">
        <f t="shared" si="21"/>
        <v>0</v>
      </c>
      <c r="Z71" s="16">
        <f t="shared" si="21"/>
        <v>0</v>
      </c>
      <c r="AA71" s="16">
        <f t="shared" si="21"/>
        <v>0</v>
      </c>
      <c r="AB71" s="16">
        <f t="shared" si="21"/>
        <v>1288447.55</v>
      </c>
      <c r="AC71" s="16">
        <f t="shared" si="21"/>
        <v>1288745.83</v>
      </c>
      <c r="AD71" s="16">
        <v>0</v>
      </c>
      <c r="AE71" s="16">
        <v>1288447.55</v>
      </c>
      <c r="AF71" s="16">
        <v>1288447.55</v>
      </c>
      <c r="AG71" s="16">
        <v>1288447.55</v>
      </c>
      <c r="AH71" s="25">
        <f t="shared" si="2"/>
        <v>2.2331412753422284</v>
      </c>
      <c r="AI71" s="16">
        <v>-711347.55</v>
      </c>
      <c r="AJ71" s="17">
        <v>2.232624415179345</v>
      </c>
      <c r="AK71" s="16">
        <v>0</v>
      </c>
      <c r="AL71" s="23"/>
      <c r="AM71" s="29">
        <f>AM72+AM73+AM74</f>
        <v>343692.92</v>
      </c>
      <c r="AN71" s="36">
        <f t="shared" si="3"/>
        <v>3.749701419511348</v>
      </c>
    </row>
    <row r="72" spans="1:40" ht="63.75" outlineLevel="4">
      <c r="A72" s="3" t="s">
        <v>132</v>
      </c>
      <c r="B72" s="4" t="s">
        <v>133</v>
      </c>
      <c r="C72" s="3" t="s">
        <v>132</v>
      </c>
      <c r="D72" s="3"/>
      <c r="E72" s="3"/>
      <c r="F72" s="5"/>
      <c r="G72" s="5"/>
      <c r="H72" s="5"/>
      <c r="I72" s="3"/>
      <c r="J72" s="3"/>
      <c r="K72" s="3"/>
      <c r="L72" s="3"/>
      <c r="M72" s="3"/>
      <c r="N72" s="3"/>
      <c r="O72" s="3"/>
      <c r="P72" s="3"/>
      <c r="Q72" s="3"/>
      <c r="R72" s="6">
        <v>500000</v>
      </c>
      <c r="S72" s="6">
        <v>0</v>
      </c>
      <c r="T72" s="6">
        <v>500000</v>
      </c>
      <c r="U72" s="6">
        <v>500000</v>
      </c>
      <c r="V72" s="6">
        <v>500000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633169.55</v>
      </c>
      <c r="AC72" s="6">
        <v>633467.83</v>
      </c>
      <c r="AD72" s="6">
        <v>0</v>
      </c>
      <c r="AE72" s="6">
        <v>633169.55</v>
      </c>
      <c r="AF72" s="6">
        <v>633169.55</v>
      </c>
      <c r="AG72" s="6">
        <v>633169.55</v>
      </c>
      <c r="AH72" s="25">
        <f t="shared" si="2"/>
        <v>1.26693566</v>
      </c>
      <c r="AI72" s="6">
        <v>-133169.55</v>
      </c>
      <c r="AJ72" s="7">
        <v>1.2663391</v>
      </c>
      <c r="AK72" s="6">
        <v>0</v>
      </c>
      <c r="AL72" s="22"/>
      <c r="AM72" s="28">
        <v>331521.72</v>
      </c>
      <c r="AN72" s="36">
        <f t="shared" si="3"/>
        <v>1.9107883187864736</v>
      </c>
    </row>
    <row r="73" spans="1:40" ht="63.75" outlineLevel="4">
      <c r="A73" s="3" t="s">
        <v>134</v>
      </c>
      <c r="B73" s="4" t="s">
        <v>135</v>
      </c>
      <c r="C73" s="3" t="s">
        <v>134</v>
      </c>
      <c r="D73" s="3"/>
      <c r="E73" s="3"/>
      <c r="F73" s="5"/>
      <c r="G73" s="5"/>
      <c r="H73" s="5"/>
      <c r="I73" s="3"/>
      <c r="J73" s="3"/>
      <c r="K73" s="3"/>
      <c r="L73" s="3"/>
      <c r="M73" s="3"/>
      <c r="N73" s="3"/>
      <c r="O73" s="3"/>
      <c r="P73" s="3"/>
      <c r="Q73" s="3"/>
      <c r="R73" s="6">
        <v>25000</v>
      </c>
      <c r="S73" s="6">
        <v>0</v>
      </c>
      <c r="T73" s="6">
        <v>25000</v>
      </c>
      <c r="U73" s="6">
        <v>25000</v>
      </c>
      <c r="V73" s="6">
        <v>25000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25">
        <f t="shared" si="2"/>
        <v>0</v>
      </c>
      <c r="AI73" s="6">
        <v>25000</v>
      </c>
      <c r="AJ73" s="7">
        <v>0</v>
      </c>
      <c r="AK73" s="6">
        <v>0</v>
      </c>
      <c r="AL73" s="22"/>
      <c r="AM73" s="28">
        <v>2491.2</v>
      </c>
      <c r="AN73" s="36">
        <f t="shared" si="3"/>
        <v>0</v>
      </c>
    </row>
    <row r="74" spans="1:40" ht="63.75" outlineLevel="4">
      <c r="A74" s="3" t="s">
        <v>136</v>
      </c>
      <c r="B74" s="4" t="s">
        <v>137</v>
      </c>
      <c r="C74" s="3" t="s">
        <v>136</v>
      </c>
      <c r="D74" s="3"/>
      <c r="E74" s="3"/>
      <c r="F74" s="5"/>
      <c r="G74" s="5"/>
      <c r="H74" s="5"/>
      <c r="I74" s="3"/>
      <c r="J74" s="3"/>
      <c r="K74" s="3"/>
      <c r="L74" s="3"/>
      <c r="M74" s="3"/>
      <c r="N74" s="3"/>
      <c r="O74" s="3"/>
      <c r="P74" s="3"/>
      <c r="Q74" s="3"/>
      <c r="R74" s="6">
        <v>0</v>
      </c>
      <c r="S74" s="6">
        <v>52100</v>
      </c>
      <c r="T74" s="6">
        <v>52100</v>
      </c>
      <c r="U74" s="6">
        <v>52100</v>
      </c>
      <c r="V74" s="6">
        <v>52100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655278</v>
      </c>
      <c r="AC74" s="6">
        <v>655278</v>
      </c>
      <c r="AD74" s="6">
        <v>0</v>
      </c>
      <c r="AE74" s="6">
        <v>655278</v>
      </c>
      <c r="AF74" s="6">
        <v>655278</v>
      </c>
      <c r="AG74" s="6">
        <v>655278</v>
      </c>
      <c r="AH74" s="25">
        <f t="shared" si="2"/>
        <v>12.577312859884836</v>
      </c>
      <c r="AI74" s="6">
        <v>-603178</v>
      </c>
      <c r="AJ74" s="7">
        <v>12.577312859884836</v>
      </c>
      <c r="AK74" s="6">
        <v>0</v>
      </c>
      <c r="AL74" s="22"/>
      <c r="AM74" s="28">
        <v>9680</v>
      </c>
      <c r="AN74" s="36">
        <f t="shared" si="3"/>
        <v>67.69400826446281</v>
      </c>
    </row>
    <row r="75" spans="1:40" s="18" customFormat="1" ht="25.5" outlineLevel="1">
      <c r="A75" s="13" t="s">
        <v>138</v>
      </c>
      <c r="B75" s="14" t="s">
        <v>139</v>
      </c>
      <c r="C75" s="13" t="s">
        <v>138</v>
      </c>
      <c r="D75" s="13"/>
      <c r="E75" s="13"/>
      <c r="F75" s="15"/>
      <c r="G75" s="15"/>
      <c r="H75" s="15"/>
      <c r="I75" s="13"/>
      <c r="J75" s="13"/>
      <c r="K75" s="13"/>
      <c r="L75" s="13"/>
      <c r="M75" s="13"/>
      <c r="N75" s="13"/>
      <c r="O75" s="13"/>
      <c r="P75" s="13"/>
      <c r="Q75" s="13"/>
      <c r="R75" s="16">
        <v>1303000</v>
      </c>
      <c r="S75" s="16">
        <v>0</v>
      </c>
      <c r="T75" s="16">
        <f>SUM(T76:T87)</f>
        <v>1303000</v>
      </c>
      <c r="U75" s="16">
        <f aca="true" t="shared" si="22" ref="U75:AB75">SUM(U76:U87)</f>
        <v>1303000</v>
      </c>
      <c r="V75" s="16">
        <f t="shared" si="22"/>
        <v>1303000</v>
      </c>
      <c r="W75" s="16">
        <f t="shared" si="22"/>
        <v>0</v>
      </c>
      <c r="X75" s="16">
        <f t="shared" si="22"/>
        <v>0</v>
      </c>
      <c r="Y75" s="16">
        <f t="shared" si="22"/>
        <v>0</v>
      </c>
      <c r="Z75" s="16">
        <f t="shared" si="22"/>
        <v>0</v>
      </c>
      <c r="AA75" s="16">
        <f t="shared" si="22"/>
        <v>0</v>
      </c>
      <c r="AB75" s="16">
        <f t="shared" si="22"/>
        <v>556395.67</v>
      </c>
      <c r="AC75" s="16">
        <f>SUM(AC76:AC87)</f>
        <v>595706.53</v>
      </c>
      <c r="AD75" s="16">
        <v>0</v>
      </c>
      <c r="AE75" s="16">
        <v>556395.67</v>
      </c>
      <c r="AF75" s="16">
        <v>556395.67</v>
      </c>
      <c r="AG75" s="16">
        <v>556395.67</v>
      </c>
      <c r="AH75" s="25">
        <f t="shared" si="2"/>
        <v>0.4571807597851113</v>
      </c>
      <c r="AI75" s="16">
        <v>746604.33</v>
      </c>
      <c r="AJ75" s="17">
        <v>0.4270112586339217</v>
      </c>
      <c r="AK75" s="16">
        <v>0</v>
      </c>
      <c r="AL75" s="23"/>
      <c r="AM75" s="16">
        <f>SUM(AM76:AM87)</f>
        <v>473363.5</v>
      </c>
      <c r="AN75" s="36">
        <f t="shared" si="3"/>
        <v>1.2584547182028187</v>
      </c>
    </row>
    <row r="76" spans="1:40" ht="76.5" outlineLevel="4">
      <c r="A76" s="3" t="s">
        <v>140</v>
      </c>
      <c r="B76" s="4" t="s">
        <v>141</v>
      </c>
      <c r="C76" s="3" t="s">
        <v>140</v>
      </c>
      <c r="D76" s="3"/>
      <c r="E76" s="3"/>
      <c r="F76" s="5"/>
      <c r="G76" s="5"/>
      <c r="H76" s="5"/>
      <c r="I76" s="3"/>
      <c r="J76" s="3"/>
      <c r="K76" s="3"/>
      <c r="L76" s="3"/>
      <c r="M76" s="3"/>
      <c r="N76" s="3"/>
      <c r="O76" s="3"/>
      <c r="P76" s="3"/>
      <c r="Q76" s="3"/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10525</v>
      </c>
      <c r="AC76" s="6">
        <v>10525</v>
      </c>
      <c r="AD76" s="6">
        <v>0</v>
      </c>
      <c r="AE76" s="6">
        <v>10525</v>
      </c>
      <c r="AF76" s="6">
        <v>10525</v>
      </c>
      <c r="AG76" s="6">
        <v>10525</v>
      </c>
      <c r="AH76" s="25" t="e">
        <f aca="true" t="shared" si="23" ref="AH76:AH126">AC76/T76</f>
        <v>#DIV/0!</v>
      </c>
      <c r="AI76" s="6">
        <v>-10525</v>
      </c>
      <c r="AJ76" s="7"/>
      <c r="AK76" s="6">
        <v>0</v>
      </c>
      <c r="AL76" s="22"/>
      <c r="AM76" s="28">
        <v>21065.92</v>
      </c>
      <c r="AN76" s="36">
        <f t="shared" si="3"/>
        <v>0.49962213850617493</v>
      </c>
    </row>
    <row r="77" spans="1:40" ht="63.75" outlineLevel="4">
      <c r="A77" s="3" t="s">
        <v>142</v>
      </c>
      <c r="B77" s="4" t="s">
        <v>143</v>
      </c>
      <c r="C77" s="3" t="s">
        <v>142</v>
      </c>
      <c r="D77" s="3"/>
      <c r="E77" s="3"/>
      <c r="F77" s="5"/>
      <c r="G77" s="5"/>
      <c r="H77" s="5"/>
      <c r="I77" s="3"/>
      <c r="J77" s="3"/>
      <c r="K77" s="3"/>
      <c r="L77" s="3"/>
      <c r="M77" s="3"/>
      <c r="N77" s="3"/>
      <c r="O77" s="3"/>
      <c r="P77" s="3"/>
      <c r="Q77" s="3"/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600</v>
      </c>
      <c r="AC77" s="6">
        <v>600</v>
      </c>
      <c r="AD77" s="6">
        <v>0</v>
      </c>
      <c r="AE77" s="6">
        <v>600</v>
      </c>
      <c r="AF77" s="6">
        <v>600</v>
      </c>
      <c r="AG77" s="6">
        <v>600</v>
      </c>
      <c r="AH77" s="25" t="e">
        <f t="shared" si="23"/>
        <v>#DIV/0!</v>
      </c>
      <c r="AI77" s="6">
        <v>-600</v>
      </c>
      <c r="AJ77" s="7"/>
      <c r="AK77" s="6">
        <v>0</v>
      </c>
      <c r="AL77" s="22"/>
      <c r="AM77" s="28">
        <v>600</v>
      </c>
      <c r="AN77" s="36">
        <f aca="true" t="shared" si="24" ref="AN77:AN126">AC77/AM77</f>
        <v>1</v>
      </c>
    </row>
    <row r="78" spans="1:40" ht="63.75" outlineLevel="4">
      <c r="A78" s="3" t="s">
        <v>144</v>
      </c>
      <c r="B78" s="4" t="s">
        <v>145</v>
      </c>
      <c r="C78" s="3" t="s">
        <v>144</v>
      </c>
      <c r="D78" s="3"/>
      <c r="E78" s="3"/>
      <c r="F78" s="5"/>
      <c r="G78" s="5"/>
      <c r="H78" s="5"/>
      <c r="I78" s="3"/>
      <c r="J78" s="3"/>
      <c r="K78" s="3"/>
      <c r="L78" s="3"/>
      <c r="M78" s="3"/>
      <c r="N78" s="3"/>
      <c r="O78" s="3"/>
      <c r="P78" s="3"/>
      <c r="Q78" s="3"/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3000</v>
      </c>
      <c r="AC78" s="6">
        <v>3000</v>
      </c>
      <c r="AD78" s="6">
        <v>0</v>
      </c>
      <c r="AE78" s="6">
        <v>3000</v>
      </c>
      <c r="AF78" s="6">
        <v>3000</v>
      </c>
      <c r="AG78" s="6">
        <v>3000</v>
      </c>
      <c r="AH78" s="25" t="e">
        <f t="shared" si="23"/>
        <v>#DIV/0!</v>
      </c>
      <c r="AI78" s="6">
        <v>-3000</v>
      </c>
      <c r="AJ78" s="7"/>
      <c r="AK78" s="6">
        <v>0</v>
      </c>
      <c r="AL78" s="22"/>
      <c r="AM78" s="28"/>
      <c r="AN78" s="36" t="e">
        <f t="shared" si="24"/>
        <v>#DIV/0!</v>
      </c>
    </row>
    <row r="79" spans="1:40" ht="63.75" outlineLevel="4">
      <c r="A79" s="3" t="s">
        <v>146</v>
      </c>
      <c r="B79" s="4" t="s">
        <v>147</v>
      </c>
      <c r="C79" s="3" t="s">
        <v>146</v>
      </c>
      <c r="D79" s="3"/>
      <c r="E79" s="3"/>
      <c r="F79" s="5"/>
      <c r="G79" s="5"/>
      <c r="H79" s="5"/>
      <c r="I79" s="3"/>
      <c r="J79" s="3"/>
      <c r="K79" s="3"/>
      <c r="L79" s="3"/>
      <c r="M79" s="3"/>
      <c r="N79" s="3"/>
      <c r="O79" s="3"/>
      <c r="P79" s="3"/>
      <c r="Q79" s="3"/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1542.83</v>
      </c>
      <c r="AC79" s="6">
        <v>15553.69</v>
      </c>
      <c r="AD79" s="6">
        <v>0</v>
      </c>
      <c r="AE79" s="6">
        <v>1542.83</v>
      </c>
      <c r="AF79" s="6">
        <v>1542.83</v>
      </c>
      <c r="AG79" s="6">
        <v>1542.83</v>
      </c>
      <c r="AH79" s="25" t="e">
        <f t="shared" si="23"/>
        <v>#DIV/0!</v>
      </c>
      <c r="AI79" s="6">
        <v>-1542.83</v>
      </c>
      <c r="AJ79" s="7"/>
      <c r="AK79" s="6">
        <v>0</v>
      </c>
      <c r="AL79" s="22"/>
      <c r="AM79" s="28">
        <v>21500</v>
      </c>
      <c r="AN79" s="36">
        <f t="shared" si="24"/>
        <v>0.7234274418604651</v>
      </c>
    </row>
    <row r="80" spans="1:40" ht="76.5" outlineLevel="4">
      <c r="A80" s="3"/>
      <c r="B80" s="4" t="s">
        <v>250</v>
      </c>
      <c r="C80" s="31" t="s">
        <v>249</v>
      </c>
      <c r="D80" s="3"/>
      <c r="E80" s="3"/>
      <c r="F80" s="5"/>
      <c r="G80" s="5"/>
      <c r="H80" s="5"/>
      <c r="I80" s="3"/>
      <c r="J80" s="3"/>
      <c r="K80" s="3"/>
      <c r="L80" s="3"/>
      <c r="M80" s="3"/>
      <c r="N80" s="3"/>
      <c r="O80" s="3"/>
      <c r="P80" s="3"/>
      <c r="Q80" s="3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>
        <v>22900</v>
      </c>
      <c r="AD80" s="6"/>
      <c r="AE80" s="6"/>
      <c r="AF80" s="6"/>
      <c r="AG80" s="6"/>
      <c r="AH80" s="25" t="e">
        <f t="shared" si="23"/>
        <v>#DIV/0!</v>
      </c>
      <c r="AI80" s="6"/>
      <c r="AJ80" s="7"/>
      <c r="AK80" s="6"/>
      <c r="AL80" s="22"/>
      <c r="AM80" s="28"/>
      <c r="AN80" s="36"/>
    </row>
    <row r="81" spans="1:40" ht="38.25" outlineLevel="4">
      <c r="A81" s="3" t="s">
        <v>148</v>
      </c>
      <c r="B81" s="4" t="s">
        <v>149</v>
      </c>
      <c r="C81" s="3" t="s">
        <v>148</v>
      </c>
      <c r="D81" s="3"/>
      <c r="E81" s="3"/>
      <c r="F81" s="5"/>
      <c r="G81" s="5"/>
      <c r="H81" s="5"/>
      <c r="I81" s="3"/>
      <c r="J81" s="3"/>
      <c r="K81" s="3"/>
      <c r="L81" s="3"/>
      <c r="M81" s="3"/>
      <c r="N81" s="3"/>
      <c r="O81" s="3"/>
      <c r="P81" s="3"/>
      <c r="Q81" s="3"/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65000</v>
      </c>
      <c r="AC81" s="6">
        <v>65000</v>
      </c>
      <c r="AD81" s="6">
        <v>0</v>
      </c>
      <c r="AE81" s="6">
        <v>65000</v>
      </c>
      <c r="AF81" s="6">
        <v>65000</v>
      </c>
      <c r="AG81" s="6">
        <v>65000</v>
      </c>
      <c r="AH81" s="25" t="e">
        <f t="shared" si="23"/>
        <v>#DIV/0!</v>
      </c>
      <c r="AI81" s="6">
        <v>-65000</v>
      </c>
      <c r="AJ81" s="7"/>
      <c r="AK81" s="6">
        <v>0</v>
      </c>
      <c r="AL81" s="22"/>
      <c r="AM81" s="28"/>
      <c r="AN81" s="36" t="e">
        <f t="shared" si="24"/>
        <v>#DIV/0!</v>
      </c>
    </row>
    <row r="82" spans="1:40" ht="25.5" outlineLevel="4">
      <c r="A82" s="3" t="s">
        <v>150</v>
      </c>
      <c r="B82" s="4" t="s">
        <v>151</v>
      </c>
      <c r="C82" s="3" t="s">
        <v>150</v>
      </c>
      <c r="D82" s="3"/>
      <c r="E82" s="3"/>
      <c r="F82" s="5"/>
      <c r="G82" s="5"/>
      <c r="H82" s="5"/>
      <c r="I82" s="3"/>
      <c r="J82" s="3"/>
      <c r="K82" s="3"/>
      <c r="L82" s="3"/>
      <c r="M82" s="3"/>
      <c r="N82" s="3"/>
      <c r="O82" s="3"/>
      <c r="P82" s="3"/>
      <c r="Q82" s="3"/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5000</v>
      </c>
      <c r="AC82" s="6">
        <v>5000</v>
      </c>
      <c r="AD82" s="6">
        <v>0</v>
      </c>
      <c r="AE82" s="6">
        <v>5000</v>
      </c>
      <c r="AF82" s="6">
        <v>5000</v>
      </c>
      <c r="AG82" s="6">
        <v>5000</v>
      </c>
      <c r="AH82" s="25" t="e">
        <f t="shared" si="23"/>
        <v>#DIV/0!</v>
      </c>
      <c r="AI82" s="6">
        <v>-5000</v>
      </c>
      <c r="AJ82" s="7"/>
      <c r="AK82" s="6">
        <v>0</v>
      </c>
      <c r="AL82" s="22"/>
      <c r="AM82" s="28">
        <v>9369.74</v>
      </c>
      <c r="AN82" s="36">
        <f t="shared" si="24"/>
        <v>0.5336327368742356</v>
      </c>
    </row>
    <row r="83" spans="1:40" ht="63.75" outlineLevel="4">
      <c r="A83" s="3" t="s">
        <v>152</v>
      </c>
      <c r="B83" s="4" t="s">
        <v>153</v>
      </c>
      <c r="C83" s="3" t="s">
        <v>152</v>
      </c>
      <c r="D83" s="3"/>
      <c r="E83" s="3"/>
      <c r="F83" s="5"/>
      <c r="G83" s="5"/>
      <c r="H83" s="5"/>
      <c r="I83" s="3"/>
      <c r="J83" s="3"/>
      <c r="K83" s="3"/>
      <c r="L83" s="3"/>
      <c r="M83" s="3"/>
      <c r="N83" s="3"/>
      <c r="O83" s="3"/>
      <c r="P83" s="3"/>
      <c r="Q83" s="3"/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58100</v>
      </c>
      <c r="AC83" s="6">
        <v>58800</v>
      </c>
      <c r="AD83" s="6">
        <v>0</v>
      </c>
      <c r="AE83" s="6">
        <v>58100</v>
      </c>
      <c r="AF83" s="6">
        <v>58100</v>
      </c>
      <c r="AG83" s="6">
        <v>58100</v>
      </c>
      <c r="AH83" s="25" t="e">
        <f t="shared" si="23"/>
        <v>#DIV/0!</v>
      </c>
      <c r="AI83" s="6">
        <v>-58100</v>
      </c>
      <c r="AJ83" s="7"/>
      <c r="AK83" s="6">
        <v>0</v>
      </c>
      <c r="AL83" s="22"/>
      <c r="AM83" s="28">
        <v>56565.08</v>
      </c>
      <c r="AN83" s="36">
        <f t="shared" si="24"/>
        <v>1.0395105955829993</v>
      </c>
    </row>
    <row r="84" spans="1:40" ht="76.5" outlineLevel="4">
      <c r="A84" s="3" t="s">
        <v>154</v>
      </c>
      <c r="B84" s="4" t="s">
        <v>155</v>
      </c>
      <c r="C84" s="3" t="s">
        <v>154</v>
      </c>
      <c r="D84" s="3"/>
      <c r="E84" s="3"/>
      <c r="F84" s="5"/>
      <c r="G84" s="5"/>
      <c r="H84" s="5"/>
      <c r="I84" s="3"/>
      <c r="J84" s="3"/>
      <c r="K84" s="3"/>
      <c r="L84" s="3"/>
      <c r="M84" s="3"/>
      <c r="N84" s="3"/>
      <c r="O84" s="3"/>
      <c r="P84" s="3"/>
      <c r="Q84" s="3"/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678</v>
      </c>
      <c r="AC84" s="6">
        <v>678</v>
      </c>
      <c r="AD84" s="6">
        <v>0</v>
      </c>
      <c r="AE84" s="6">
        <v>678</v>
      </c>
      <c r="AF84" s="6">
        <v>678</v>
      </c>
      <c r="AG84" s="6">
        <v>678</v>
      </c>
      <c r="AH84" s="25" t="e">
        <f t="shared" si="23"/>
        <v>#DIV/0!</v>
      </c>
      <c r="AI84" s="6">
        <v>-678</v>
      </c>
      <c r="AJ84" s="7"/>
      <c r="AK84" s="6">
        <v>0</v>
      </c>
      <c r="AL84" s="22"/>
      <c r="AM84" s="28">
        <v>3000</v>
      </c>
      <c r="AN84" s="36">
        <f t="shared" si="24"/>
        <v>0.226</v>
      </c>
    </row>
    <row r="85" spans="1:40" ht="76.5" outlineLevel="4">
      <c r="A85" s="3" t="s">
        <v>156</v>
      </c>
      <c r="B85" s="4" t="s">
        <v>157</v>
      </c>
      <c r="C85" s="3" t="s">
        <v>156</v>
      </c>
      <c r="D85" s="3"/>
      <c r="E85" s="3"/>
      <c r="F85" s="5"/>
      <c r="G85" s="5"/>
      <c r="H85" s="5"/>
      <c r="I85" s="3"/>
      <c r="J85" s="3"/>
      <c r="K85" s="3"/>
      <c r="L85" s="3"/>
      <c r="M85" s="3"/>
      <c r="N85" s="3"/>
      <c r="O85" s="3"/>
      <c r="P85" s="3"/>
      <c r="Q85" s="3"/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13765.95</v>
      </c>
      <c r="AC85" s="6">
        <v>13765.95</v>
      </c>
      <c r="AD85" s="6">
        <v>0</v>
      </c>
      <c r="AE85" s="6">
        <v>13765.95</v>
      </c>
      <c r="AF85" s="6">
        <v>13765.95</v>
      </c>
      <c r="AG85" s="6">
        <v>13765.95</v>
      </c>
      <c r="AH85" s="25" t="e">
        <f t="shared" si="23"/>
        <v>#DIV/0!</v>
      </c>
      <c r="AI85" s="6">
        <v>-13765.95</v>
      </c>
      <c r="AJ85" s="7"/>
      <c r="AK85" s="6">
        <v>0</v>
      </c>
      <c r="AL85" s="22"/>
      <c r="AM85" s="28">
        <v>3000</v>
      </c>
      <c r="AN85" s="36">
        <f t="shared" si="24"/>
        <v>4.58865</v>
      </c>
    </row>
    <row r="86" spans="1:40" ht="76.5" outlineLevel="4">
      <c r="A86" s="3" t="s">
        <v>158</v>
      </c>
      <c r="B86" s="4" t="s">
        <v>159</v>
      </c>
      <c r="C86" s="3" t="s">
        <v>158</v>
      </c>
      <c r="D86" s="3"/>
      <c r="E86" s="3"/>
      <c r="F86" s="5"/>
      <c r="G86" s="5"/>
      <c r="H86" s="5"/>
      <c r="I86" s="3"/>
      <c r="J86" s="3"/>
      <c r="K86" s="3"/>
      <c r="L86" s="3"/>
      <c r="M86" s="3"/>
      <c r="N86" s="3"/>
      <c r="O86" s="3"/>
      <c r="P86" s="3"/>
      <c r="Q86" s="3"/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133112.95</v>
      </c>
      <c r="AC86" s="6">
        <v>134102.95</v>
      </c>
      <c r="AD86" s="6">
        <v>0</v>
      </c>
      <c r="AE86" s="6">
        <v>133112.95</v>
      </c>
      <c r="AF86" s="6">
        <v>133112.95</v>
      </c>
      <c r="AG86" s="6">
        <v>133112.95</v>
      </c>
      <c r="AH86" s="25" t="e">
        <f t="shared" si="23"/>
        <v>#DIV/0!</v>
      </c>
      <c r="AI86" s="6">
        <v>-133112.95</v>
      </c>
      <c r="AJ86" s="7"/>
      <c r="AK86" s="6">
        <v>0</v>
      </c>
      <c r="AL86" s="22"/>
      <c r="AM86" s="28">
        <v>30253.85</v>
      </c>
      <c r="AN86" s="36">
        <f t="shared" si="24"/>
        <v>4.432591223926873</v>
      </c>
    </row>
    <row r="87" spans="1:40" ht="51" outlineLevel="4">
      <c r="A87" s="3" t="s">
        <v>160</v>
      </c>
      <c r="B87" s="4" t="s">
        <v>161</v>
      </c>
      <c r="C87" s="3" t="s">
        <v>160</v>
      </c>
      <c r="D87" s="3"/>
      <c r="E87" s="3"/>
      <c r="F87" s="5"/>
      <c r="G87" s="5"/>
      <c r="H87" s="5"/>
      <c r="I87" s="3"/>
      <c r="J87" s="3"/>
      <c r="K87" s="3"/>
      <c r="L87" s="3"/>
      <c r="M87" s="3"/>
      <c r="N87" s="3"/>
      <c r="O87" s="3"/>
      <c r="P87" s="3"/>
      <c r="Q87" s="3"/>
      <c r="R87" s="6">
        <v>1303000</v>
      </c>
      <c r="S87" s="6">
        <v>0</v>
      </c>
      <c r="T87" s="6">
        <v>1303000</v>
      </c>
      <c r="U87" s="6">
        <v>1303000</v>
      </c>
      <c r="V87" s="6">
        <v>1303000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265070.94</v>
      </c>
      <c r="AC87" s="6">
        <v>265780.94</v>
      </c>
      <c r="AD87" s="6">
        <v>0</v>
      </c>
      <c r="AE87" s="6">
        <v>265070.94</v>
      </c>
      <c r="AF87" s="6">
        <v>265070.94</v>
      </c>
      <c r="AG87" s="6">
        <v>265070.94</v>
      </c>
      <c r="AH87" s="25">
        <f t="shared" si="23"/>
        <v>0.20397616270145819</v>
      </c>
      <c r="AI87" s="6">
        <v>1037929.06</v>
      </c>
      <c r="AJ87" s="7">
        <v>0.2034312663085188</v>
      </c>
      <c r="AK87" s="6">
        <v>0</v>
      </c>
      <c r="AL87" s="22"/>
      <c r="AM87" s="28">
        <v>328008.91</v>
      </c>
      <c r="AN87" s="36">
        <f t="shared" si="24"/>
        <v>0.8102857327869539</v>
      </c>
    </row>
    <row r="88" spans="1:40" s="18" customFormat="1" ht="15" outlineLevel="1">
      <c r="A88" s="13" t="s">
        <v>162</v>
      </c>
      <c r="B88" s="14" t="s">
        <v>163</v>
      </c>
      <c r="C88" s="13" t="s">
        <v>162</v>
      </c>
      <c r="D88" s="13"/>
      <c r="E88" s="13"/>
      <c r="F88" s="15"/>
      <c r="G88" s="15"/>
      <c r="H88" s="15"/>
      <c r="I88" s="13"/>
      <c r="J88" s="13"/>
      <c r="K88" s="13"/>
      <c r="L88" s="13"/>
      <c r="M88" s="13"/>
      <c r="N88" s="13"/>
      <c r="O88" s="13"/>
      <c r="P88" s="13"/>
      <c r="Q88" s="13"/>
      <c r="R88" s="16">
        <v>65200</v>
      </c>
      <c r="S88" s="16">
        <v>0</v>
      </c>
      <c r="T88" s="16">
        <f>T89+T92</f>
        <v>65200</v>
      </c>
      <c r="U88" s="16">
        <f aca="true" t="shared" si="25" ref="U88:AC88">U89+U92</f>
        <v>65200</v>
      </c>
      <c r="V88" s="16">
        <f t="shared" si="25"/>
        <v>65200</v>
      </c>
      <c r="W88" s="16">
        <f t="shared" si="25"/>
        <v>0</v>
      </c>
      <c r="X88" s="16">
        <f t="shared" si="25"/>
        <v>0</v>
      </c>
      <c r="Y88" s="16">
        <f t="shared" si="25"/>
        <v>0</v>
      </c>
      <c r="Z88" s="16">
        <f t="shared" si="25"/>
        <v>0</v>
      </c>
      <c r="AA88" s="16">
        <f t="shared" si="25"/>
        <v>1905.12</v>
      </c>
      <c r="AB88" s="16">
        <f t="shared" si="25"/>
        <v>-210794.78999999998</v>
      </c>
      <c r="AC88" s="16">
        <f t="shared" si="25"/>
        <v>-212699.90999999997</v>
      </c>
      <c r="AD88" s="16">
        <v>1905.12</v>
      </c>
      <c r="AE88" s="16">
        <v>-210794.79</v>
      </c>
      <c r="AF88" s="16">
        <v>-212699.91</v>
      </c>
      <c r="AG88" s="16">
        <v>-212699.91</v>
      </c>
      <c r="AH88" s="25">
        <f t="shared" si="23"/>
        <v>-3.262268558282208</v>
      </c>
      <c r="AI88" s="16">
        <v>277899.91</v>
      </c>
      <c r="AJ88" s="17">
        <v>-3.2622685582822086</v>
      </c>
      <c r="AK88" s="16">
        <v>0</v>
      </c>
      <c r="AL88" s="23"/>
      <c r="AM88" s="29">
        <f>AM89+AM92</f>
        <v>604.0400000000002</v>
      </c>
      <c r="AN88" s="36">
        <f t="shared" si="24"/>
        <v>-352.12884908284207</v>
      </c>
    </row>
    <row r="89" spans="1:40" s="18" customFormat="1" ht="15" outlineLevel="3">
      <c r="A89" s="13" t="s">
        <v>164</v>
      </c>
      <c r="B89" s="14" t="s">
        <v>165</v>
      </c>
      <c r="C89" s="13" t="s">
        <v>164</v>
      </c>
      <c r="D89" s="13"/>
      <c r="E89" s="13"/>
      <c r="F89" s="15"/>
      <c r="G89" s="15"/>
      <c r="H89" s="15"/>
      <c r="I89" s="13"/>
      <c r="J89" s="13"/>
      <c r="K89" s="13"/>
      <c r="L89" s="13"/>
      <c r="M89" s="13"/>
      <c r="N89" s="13"/>
      <c r="O89" s="13"/>
      <c r="P89" s="13"/>
      <c r="Q89" s="13"/>
      <c r="R89" s="16">
        <v>0</v>
      </c>
      <c r="S89" s="16">
        <v>0</v>
      </c>
      <c r="T89" s="16">
        <f>T90+T91</f>
        <v>0</v>
      </c>
      <c r="U89" s="16">
        <f aca="true" t="shared" si="26" ref="U89:AC89">U90+U91</f>
        <v>0</v>
      </c>
      <c r="V89" s="16">
        <f t="shared" si="26"/>
        <v>0</v>
      </c>
      <c r="W89" s="16">
        <f t="shared" si="26"/>
        <v>0</v>
      </c>
      <c r="X89" s="16">
        <f t="shared" si="26"/>
        <v>0</v>
      </c>
      <c r="Y89" s="16">
        <f t="shared" si="26"/>
        <v>0</v>
      </c>
      <c r="Z89" s="16">
        <f t="shared" si="26"/>
        <v>0</v>
      </c>
      <c r="AA89" s="16">
        <f t="shared" si="26"/>
        <v>1905.12</v>
      </c>
      <c r="AB89" s="16">
        <f t="shared" si="26"/>
        <v>-233103.74</v>
      </c>
      <c r="AC89" s="16">
        <f t="shared" si="26"/>
        <v>-235008.86</v>
      </c>
      <c r="AD89" s="16">
        <v>1905.12</v>
      </c>
      <c r="AE89" s="16">
        <v>-233103.74</v>
      </c>
      <c r="AF89" s="16">
        <v>-235008.86</v>
      </c>
      <c r="AG89" s="16">
        <v>-235008.86</v>
      </c>
      <c r="AH89" s="25" t="e">
        <f t="shared" si="23"/>
        <v>#DIV/0!</v>
      </c>
      <c r="AI89" s="16">
        <v>235008.86</v>
      </c>
      <c r="AJ89" s="17"/>
      <c r="AK89" s="16">
        <v>0</v>
      </c>
      <c r="AL89" s="23"/>
      <c r="AM89" s="29">
        <f>AM90+AM91</f>
        <v>-1438.12</v>
      </c>
      <c r="AN89" s="36">
        <f t="shared" si="24"/>
        <v>163.41394320362696</v>
      </c>
    </row>
    <row r="90" spans="1:40" ht="25.5" outlineLevel="4">
      <c r="A90" s="3" t="s">
        <v>166</v>
      </c>
      <c r="B90" s="4" t="s">
        <v>167</v>
      </c>
      <c r="C90" s="3" t="s">
        <v>166</v>
      </c>
      <c r="D90" s="3"/>
      <c r="E90" s="3"/>
      <c r="F90" s="5"/>
      <c r="G90" s="5"/>
      <c r="H90" s="5"/>
      <c r="I90" s="3"/>
      <c r="J90" s="3"/>
      <c r="K90" s="3"/>
      <c r="L90" s="3"/>
      <c r="M90" s="3"/>
      <c r="N90" s="3"/>
      <c r="O90" s="3"/>
      <c r="P90" s="3"/>
      <c r="Q90" s="3"/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25" t="e">
        <f t="shared" si="23"/>
        <v>#DIV/0!</v>
      </c>
      <c r="AI90" s="6">
        <v>0</v>
      </c>
      <c r="AJ90" s="7"/>
      <c r="AK90" s="6">
        <v>0</v>
      </c>
      <c r="AL90" s="22"/>
      <c r="AM90" s="28"/>
      <c r="AN90" s="36" t="e">
        <f t="shared" si="24"/>
        <v>#DIV/0!</v>
      </c>
    </row>
    <row r="91" spans="1:40" ht="25.5" outlineLevel="4">
      <c r="A91" s="3" t="s">
        <v>168</v>
      </c>
      <c r="B91" s="4" t="s">
        <v>169</v>
      </c>
      <c r="C91" s="3" t="s">
        <v>168</v>
      </c>
      <c r="D91" s="3"/>
      <c r="E91" s="3"/>
      <c r="F91" s="5"/>
      <c r="G91" s="5"/>
      <c r="H91" s="5"/>
      <c r="I91" s="3"/>
      <c r="J91" s="3"/>
      <c r="K91" s="3"/>
      <c r="L91" s="3"/>
      <c r="M91" s="3"/>
      <c r="N91" s="3"/>
      <c r="O91" s="3"/>
      <c r="P91" s="3"/>
      <c r="Q91" s="3"/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1905.12</v>
      </c>
      <c r="AB91" s="6">
        <v>-233103.74</v>
      </c>
      <c r="AC91" s="6">
        <v>-235008.86</v>
      </c>
      <c r="AD91" s="6">
        <v>1905.12</v>
      </c>
      <c r="AE91" s="6">
        <v>-233103.74</v>
      </c>
      <c r="AF91" s="6">
        <v>-235008.86</v>
      </c>
      <c r="AG91" s="6">
        <v>-235008.86</v>
      </c>
      <c r="AH91" s="25" t="e">
        <f t="shared" si="23"/>
        <v>#DIV/0!</v>
      </c>
      <c r="AI91" s="6">
        <v>235008.86</v>
      </c>
      <c r="AJ91" s="7"/>
      <c r="AK91" s="6">
        <v>0</v>
      </c>
      <c r="AL91" s="22"/>
      <c r="AM91" s="28">
        <v>-1438.12</v>
      </c>
      <c r="AN91" s="36">
        <f t="shared" si="24"/>
        <v>163.41394320362696</v>
      </c>
    </row>
    <row r="92" spans="1:40" s="18" customFormat="1" ht="15" outlineLevel="3">
      <c r="A92" s="13" t="s">
        <v>170</v>
      </c>
      <c r="B92" s="14" t="s">
        <v>171</v>
      </c>
      <c r="C92" s="13" t="s">
        <v>170</v>
      </c>
      <c r="D92" s="13"/>
      <c r="E92" s="13"/>
      <c r="F92" s="15"/>
      <c r="G92" s="15"/>
      <c r="H92" s="15"/>
      <c r="I92" s="13"/>
      <c r="J92" s="13"/>
      <c r="K92" s="13"/>
      <c r="L92" s="13"/>
      <c r="M92" s="13"/>
      <c r="N92" s="13"/>
      <c r="O92" s="13"/>
      <c r="P92" s="13"/>
      <c r="Q92" s="13"/>
      <c r="R92" s="16">
        <v>65200</v>
      </c>
      <c r="S92" s="16">
        <v>0</v>
      </c>
      <c r="T92" s="16">
        <f>T93</f>
        <v>65200</v>
      </c>
      <c r="U92" s="16">
        <f aca="true" t="shared" si="27" ref="U92:AC92">U93</f>
        <v>65200</v>
      </c>
      <c r="V92" s="16">
        <f t="shared" si="27"/>
        <v>65200</v>
      </c>
      <c r="W92" s="16">
        <f t="shared" si="27"/>
        <v>0</v>
      </c>
      <c r="X92" s="16">
        <f t="shared" si="27"/>
        <v>0</v>
      </c>
      <c r="Y92" s="16">
        <f t="shared" si="27"/>
        <v>0</v>
      </c>
      <c r="Z92" s="16">
        <f t="shared" si="27"/>
        <v>0</v>
      </c>
      <c r="AA92" s="16">
        <f t="shared" si="27"/>
        <v>0</v>
      </c>
      <c r="AB92" s="16">
        <f t="shared" si="27"/>
        <v>22308.95</v>
      </c>
      <c r="AC92" s="16">
        <f t="shared" si="27"/>
        <v>22308.95</v>
      </c>
      <c r="AD92" s="16">
        <v>0</v>
      </c>
      <c r="AE92" s="16">
        <v>22308.95</v>
      </c>
      <c r="AF92" s="16">
        <v>22308.95</v>
      </c>
      <c r="AG92" s="16">
        <v>22308.95</v>
      </c>
      <c r="AH92" s="25">
        <f t="shared" si="23"/>
        <v>0.34216180981595096</v>
      </c>
      <c r="AI92" s="16">
        <v>42891.05</v>
      </c>
      <c r="AJ92" s="17">
        <v>0.3421618098159509</v>
      </c>
      <c r="AK92" s="16">
        <v>0</v>
      </c>
      <c r="AL92" s="23"/>
      <c r="AM92" s="29">
        <f>AM93</f>
        <v>2042.16</v>
      </c>
      <c r="AN92" s="36">
        <f t="shared" si="24"/>
        <v>10.924193011321346</v>
      </c>
    </row>
    <row r="93" spans="1:40" ht="25.5" outlineLevel="4">
      <c r="A93" s="3" t="s">
        <v>172</v>
      </c>
      <c r="B93" s="4" t="s">
        <v>173</v>
      </c>
      <c r="C93" s="3" t="s">
        <v>172</v>
      </c>
      <c r="D93" s="3"/>
      <c r="E93" s="3"/>
      <c r="F93" s="5"/>
      <c r="G93" s="5"/>
      <c r="H93" s="5"/>
      <c r="I93" s="3"/>
      <c r="J93" s="3"/>
      <c r="K93" s="3"/>
      <c r="L93" s="3"/>
      <c r="M93" s="3"/>
      <c r="N93" s="3"/>
      <c r="O93" s="3"/>
      <c r="P93" s="3"/>
      <c r="Q93" s="3"/>
      <c r="R93" s="6">
        <v>65200</v>
      </c>
      <c r="S93" s="6">
        <v>0</v>
      </c>
      <c r="T93" s="6">
        <v>65200</v>
      </c>
      <c r="U93" s="6">
        <v>65200</v>
      </c>
      <c r="V93" s="6">
        <v>65200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22308.95</v>
      </c>
      <c r="AC93" s="6">
        <v>22308.95</v>
      </c>
      <c r="AD93" s="6">
        <v>0</v>
      </c>
      <c r="AE93" s="6">
        <v>22308.95</v>
      </c>
      <c r="AF93" s="6">
        <v>22308.95</v>
      </c>
      <c r="AG93" s="6">
        <v>22308.95</v>
      </c>
      <c r="AH93" s="25">
        <f t="shared" si="23"/>
        <v>0.34216180981595096</v>
      </c>
      <c r="AI93" s="6">
        <v>42891.05</v>
      </c>
      <c r="AJ93" s="7">
        <v>0.3421618098159509</v>
      </c>
      <c r="AK93" s="6">
        <v>0</v>
      </c>
      <c r="AL93" s="22"/>
      <c r="AM93" s="28">
        <v>2042.16</v>
      </c>
      <c r="AN93" s="36">
        <f t="shared" si="24"/>
        <v>10.924193011321346</v>
      </c>
    </row>
    <row r="94" spans="1:40" s="18" customFormat="1" ht="15">
      <c r="A94" s="13" t="s">
        <v>174</v>
      </c>
      <c r="B94" s="14" t="s">
        <v>175</v>
      </c>
      <c r="C94" s="13" t="s">
        <v>174</v>
      </c>
      <c r="D94" s="13"/>
      <c r="E94" s="13"/>
      <c r="F94" s="15"/>
      <c r="G94" s="15"/>
      <c r="H94" s="15"/>
      <c r="I94" s="13"/>
      <c r="J94" s="13"/>
      <c r="K94" s="13"/>
      <c r="L94" s="13"/>
      <c r="M94" s="13"/>
      <c r="N94" s="13"/>
      <c r="O94" s="13"/>
      <c r="P94" s="13"/>
      <c r="Q94" s="13"/>
      <c r="R94" s="16">
        <v>234327636.81</v>
      </c>
      <c r="S94" s="16">
        <v>83617227.68</v>
      </c>
      <c r="T94" s="16">
        <f>T95+T118+T123</f>
        <v>254695346.89</v>
      </c>
      <c r="U94" s="16">
        <f aca="true" t="shared" si="28" ref="U94:AC94">U95+U118+U123</f>
        <v>254695346.89</v>
      </c>
      <c r="V94" s="16">
        <f t="shared" si="28"/>
        <v>254695346.89</v>
      </c>
      <c r="W94" s="16">
        <f t="shared" si="28"/>
        <v>0</v>
      </c>
      <c r="X94" s="16">
        <f t="shared" si="28"/>
        <v>0</v>
      </c>
      <c r="Y94" s="16">
        <f t="shared" si="28"/>
        <v>0</v>
      </c>
      <c r="Z94" s="16">
        <f t="shared" si="28"/>
        <v>0</v>
      </c>
      <c r="AA94" s="16">
        <f t="shared" si="28"/>
        <v>0</v>
      </c>
      <c r="AB94" s="16">
        <f t="shared" si="28"/>
        <v>103762023.28999999</v>
      </c>
      <c r="AC94" s="16">
        <f t="shared" si="28"/>
        <v>103908059.16</v>
      </c>
      <c r="AD94" s="16">
        <v>10585813.28</v>
      </c>
      <c r="AE94" s="16">
        <v>131761384.18</v>
      </c>
      <c r="AF94" s="16">
        <v>121175570.9</v>
      </c>
      <c r="AG94" s="16">
        <v>121175570.9</v>
      </c>
      <c r="AH94" s="25">
        <f t="shared" si="23"/>
        <v>0.4079699940685477</v>
      </c>
      <c r="AI94" s="16">
        <v>196769293.59</v>
      </c>
      <c r="AJ94" s="17">
        <v>0.3811213340224</v>
      </c>
      <c r="AK94" s="16">
        <v>0</v>
      </c>
      <c r="AL94" s="23"/>
      <c r="AM94" s="29">
        <f>AM95+AM118+AM121+AM123</f>
        <v>102745385.47999999</v>
      </c>
      <c r="AN94" s="36">
        <f t="shared" si="24"/>
        <v>1.011316067135943</v>
      </c>
    </row>
    <row r="95" spans="1:40" s="18" customFormat="1" ht="38.25" outlineLevel="1">
      <c r="A95" s="13" t="s">
        <v>176</v>
      </c>
      <c r="B95" s="14" t="s">
        <v>177</v>
      </c>
      <c r="C95" s="13" t="s">
        <v>176</v>
      </c>
      <c r="D95" s="13"/>
      <c r="E95" s="13"/>
      <c r="F95" s="15"/>
      <c r="G95" s="15"/>
      <c r="H95" s="15"/>
      <c r="I95" s="13"/>
      <c r="J95" s="13"/>
      <c r="K95" s="13"/>
      <c r="L95" s="13"/>
      <c r="M95" s="13"/>
      <c r="N95" s="13"/>
      <c r="O95" s="13"/>
      <c r="P95" s="13"/>
      <c r="Q95" s="13"/>
      <c r="R95" s="16">
        <v>234327636.81</v>
      </c>
      <c r="S95" s="16">
        <v>92403427.68</v>
      </c>
      <c r="T95" s="16">
        <f>T96+T99+T108+T116</f>
        <v>263481546.89</v>
      </c>
      <c r="U95" s="16">
        <f aca="true" t="shared" si="29" ref="U95:AC95">U96+U99+U108+U116</f>
        <v>263481546.89</v>
      </c>
      <c r="V95" s="16">
        <f t="shared" si="29"/>
        <v>263481546.89</v>
      </c>
      <c r="W95" s="16">
        <f t="shared" si="29"/>
        <v>0</v>
      </c>
      <c r="X95" s="16">
        <f t="shared" si="29"/>
        <v>0</v>
      </c>
      <c r="Y95" s="16">
        <f t="shared" si="29"/>
        <v>0</v>
      </c>
      <c r="Z95" s="16">
        <f t="shared" si="29"/>
        <v>0</v>
      </c>
      <c r="AA95" s="16">
        <f t="shared" si="29"/>
        <v>0</v>
      </c>
      <c r="AB95" s="16">
        <f t="shared" si="29"/>
        <v>114751005.94999999</v>
      </c>
      <c r="AC95" s="16">
        <f t="shared" si="29"/>
        <v>114973868.75999999</v>
      </c>
      <c r="AD95" s="16">
        <v>0</v>
      </c>
      <c r="AE95" s="16">
        <v>132164553.56</v>
      </c>
      <c r="AF95" s="16">
        <v>132164553.56</v>
      </c>
      <c r="AG95" s="16">
        <v>132164553.56</v>
      </c>
      <c r="AH95" s="25">
        <f t="shared" si="23"/>
        <v>0.4363640266921616</v>
      </c>
      <c r="AI95" s="16">
        <v>194566510.93</v>
      </c>
      <c r="AJ95" s="17">
        <v>0.40450562534143447</v>
      </c>
      <c r="AK95" s="16">
        <v>0</v>
      </c>
      <c r="AL95" s="23"/>
      <c r="AM95" s="29">
        <f>AM96+AM99+AM108+AM116</f>
        <v>101189685.47999999</v>
      </c>
      <c r="AN95" s="36">
        <f t="shared" si="24"/>
        <v>1.1362212286224016</v>
      </c>
    </row>
    <row r="96" spans="1:40" ht="25.5" outlineLevel="2">
      <c r="A96" s="3" t="s">
        <v>178</v>
      </c>
      <c r="B96" s="9" t="s">
        <v>179</v>
      </c>
      <c r="C96" s="10" t="s">
        <v>178</v>
      </c>
      <c r="D96" s="10"/>
      <c r="E96" s="10"/>
      <c r="F96" s="11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2">
        <v>16081400</v>
      </c>
      <c r="S96" s="12">
        <v>26579300</v>
      </c>
      <c r="T96" s="12">
        <f>T97+T98</f>
        <v>26579300</v>
      </c>
      <c r="U96" s="12">
        <f aca="true" t="shared" si="30" ref="U96:AC96">U97+U98</f>
        <v>26579300</v>
      </c>
      <c r="V96" s="12">
        <f t="shared" si="30"/>
        <v>26579300</v>
      </c>
      <c r="W96" s="12">
        <f t="shared" si="30"/>
        <v>0</v>
      </c>
      <c r="X96" s="12">
        <f t="shared" si="30"/>
        <v>0</v>
      </c>
      <c r="Y96" s="12">
        <f t="shared" si="30"/>
        <v>0</v>
      </c>
      <c r="Z96" s="12">
        <f t="shared" si="30"/>
        <v>0</v>
      </c>
      <c r="AA96" s="12">
        <f t="shared" si="30"/>
        <v>0</v>
      </c>
      <c r="AB96" s="12">
        <f t="shared" si="30"/>
        <v>8859900</v>
      </c>
      <c r="AC96" s="12">
        <f t="shared" si="30"/>
        <v>8859900</v>
      </c>
      <c r="AD96" s="12">
        <v>0</v>
      </c>
      <c r="AE96" s="12">
        <v>16900900</v>
      </c>
      <c r="AF96" s="12">
        <v>16900900</v>
      </c>
      <c r="AG96" s="12">
        <v>16900900</v>
      </c>
      <c r="AH96" s="32">
        <f t="shared" si="23"/>
        <v>0.3333383497684288</v>
      </c>
      <c r="AI96" s="16">
        <v>25759800</v>
      </c>
      <c r="AJ96" s="17">
        <v>0.3961702456827947</v>
      </c>
      <c r="AK96" s="16">
        <v>0</v>
      </c>
      <c r="AL96" s="23"/>
      <c r="AM96" s="29">
        <f>AM97+AM98</f>
        <v>2964600</v>
      </c>
      <c r="AN96" s="42">
        <f t="shared" si="24"/>
        <v>2.9885650678000406</v>
      </c>
    </row>
    <row r="97" spans="1:40" ht="38.25" outlineLevel="2">
      <c r="A97" s="3"/>
      <c r="B97" s="37" t="s">
        <v>242</v>
      </c>
      <c r="C97" s="38" t="s">
        <v>241</v>
      </c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  <c r="Q97" s="39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25"/>
      <c r="AI97" s="6"/>
      <c r="AJ97" s="7"/>
      <c r="AK97" s="6"/>
      <c r="AL97" s="22"/>
      <c r="AM97" s="28">
        <v>183600</v>
      </c>
      <c r="AN97" s="36">
        <f t="shared" si="24"/>
        <v>0</v>
      </c>
    </row>
    <row r="98" spans="1:40" ht="25.5" outlineLevel="4">
      <c r="A98" s="3" t="s">
        <v>180</v>
      </c>
      <c r="B98" s="4" t="s">
        <v>181</v>
      </c>
      <c r="C98" s="3" t="s">
        <v>180</v>
      </c>
      <c r="D98" s="3"/>
      <c r="E98" s="3"/>
      <c r="F98" s="5"/>
      <c r="G98" s="5"/>
      <c r="H98" s="5"/>
      <c r="I98" s="3"/>
      <c r="J98" s="3"/>
      <c r="K98" s="3"/>
      <c r="L98" s="3"/>
      <c r="M98" s="3"/>
      <c r="N98" s="3"/>
      <c r="O98" s="3"/>
      <c r="P98" s="3"/>
      <c r="Q98" s="3"/>
      <c r="R98" s="6">
        <v>0</v>
      </c>
      <c r="S98" s="6">
        <v>26579300</v>
      </c>
      <c r="T98" s="6">
        <v>26579300</v>
      </c>
      <c r="U98" s="6">
        <v>26579300</v>
      </c>
      <c r="V98" s="6">
        <v>26579300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8859900</v>
      </c>
      <c r="AC98" s="6">
        <v>8859900</v>
      </c>
      <c r="AD98" s="6">
        <v>0</v>
      </c>
      <c r="AE98" s="6">
        <v>8859900</v>
      </c>
      <c r="AF98" s="6">
        <v>8859900</v>
      </c>
      <c r="AG98" s="6">
        <v>8859900</v>
      </c>
      <c r="AH98" s="25">
        <f t="shared" si="23"/>
        <v>0.3333383497684288</v>
      </c>
      <c r="AI98" s="6">
        <v>17719400</v>
      </c>
      <c r="AJ98" s="7">
        <v>0.3333383497684288</v>
      </c>
      <c r="AK98" s="6">
        <v>0</v>
      </c>
      <c r="AL98" s="22"/>
      <c r="AM98" s="28">
        <v>2781000</v>
      </c>
      <c r="AN98" s="36">
        <f t="shared" si="24"/>
        <v>3.185868392664509</v>
      </c>
    </row>
    <row r="99" spans="1:40" ht="38.25" outlineLevel="2">
      <c r="A99" s="3" t="s">
        <v>182</v>
      </c>
      <c r="B99" s="9" t="s">
        <v>183</v>
      </c>
      <c r="C99" s="10" t="s">
        <v>182</v>
      </c>
      <c r="D99" s="10"/>
      <c r="E99" s="10"/>
      <c r="F99" s="11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2">
        <v>70859700.81</v>
      </c>
      <c r="S99" s="12">
        <v>40894666.78</v>
      </c>
      <c r="T99" s="12">
        <f>SUM(T100:T107)</f>
        <v>87922431.79</v>
      </c>
      <c r="U99" s="12">
        <f aca="true" t="shared" si="31" ref="U99:AC99">SUM(U100:U107)</f>
        <v>87922431.79</v>
      </c>
      <c r="V99" s="12">
        <f t="shared" si="31"/>
        <v>87922431.79</v>
      </c>
      <c r="W99" s="12">
        <f t="shared" si="31"/>
        <v>0</v>
      </c>
      <c r="X99" s="12">
        <f t="shared" si="31"/>
        <v>0</v>
      </c>
      <c r="Y99" s="12">
        <f t="shared" si="31"/>
        <v>0</v>
      </c>
      <c r="Z99" s="12">
        <f t="shared" si="31"/>
        <v>0</v>
      </c>
      <c r="AA99" s="12">
        <f t="shared" si="31"/>
        <v>0</v>
      </c>
      <c r="AB99" s="12">
        <f t="shared" si="31"/>
        <v>22228961.919999998</v>
      </c>
      <c r="AC99" s="12">
        <f t="shared" si="31"/>
        <v>22228961.919999998</v>
      </c>
      <c r="AD99" s="12">
        <v>0</v>
      </c>
      <c r="AE99" s="12">
        <v>23714625.92</v>
      </c>
      <c r="AF99" s="12">
        <v>23714625.92</v>
      </c>
      <c r="AG99" s="12">
        <v>23714625.92</v>
      </c>
      <c r="AH99" s="32">
        <f t="shared" si="23"/>
        <v>0.25282469407913083</v>
      </c>
      <c r="AI99" s="16">
        <v>88039741.67</v>
      </c>
      <c r="AJ99" s="17">
        <v>0.2122031239709868</v>
      </c>
      <c r="AK99" s="16">
        <v>0</v>
      </c>
      <c r="AL99" s="23"/>
      <c r="AM99" s="12">
        <f>SUM(AM100:AM107)</f>
        <v>9710649.08</v>
      </c>
      <c r="AN99" s="42">
        <f t="shared" si="24"/>
        <v>2.289132450042155</v>
      </c>
    </row>
    <row r="100" spans="1:40" ht="89.25" outlineLevel="4">
      <c r="A100" s="3" t="s">
        <v>184</v>
      </c>
      <c r="B100" s="4" t="s">
        <v>185</v>
      </c>
      <c r="C100" s="3" t="s">
        <v>184</v>
      </c>
      <c r="D100" s="3"/>
      <c r="E100" s="3"/>
      <c r="F100" s="5"/>
      <c r="G100" s="5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6">
        <v>0</v>
      </c>
      <c r="S100" s="6">
        <v>39803300</v>
      </c>
      <c r="T100" s="6">
        <v>39803300</v>
      </c>
      <c r="U100" s="6">
        <v>39803300</v>
      </c>
      <c r="V100" s="6">
        <v>39803300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6264724</v>
      </c>
      <c r="AC100" s="6">
        <v>6264724</v>
      </c>
      <c r="AD100" s="6">
        <v>0</v>
      </c>
      <c r="AE100" s="6">
        <v>6264724</v>
      </c>
      <c r="AF100" s="6">
        <v>6264724</v>
      </c>
      <c r="AG100" s="6">
        <v>6264724</v>
      </c>
      <c r="AH100" s="25">
        <f t="shared" si="23"/>
        <v>0.15739207553142578</v>
      </c>
      <c r="AI100" s="6">
        <v>33538576</v>
      </c>
      <c r="AJ100" s="7">
        <v>0.15739207553142578</v>
      </c>
      <c r="AK100" s="6">
        <v>0</v>
      </c>
      <c r="AL100" s="22"/>
      <c r="AM100" s="28"/>
      <c r="AN100" s="36" t="e">
        <f t="shared" si="24"/>
        <v>#DIV/0!</v>
      </c>
    </row>
    <row r="101" spans="1:40" ht="63.75" outlineLevel="4">
      <c r="A101" s="3" t="s">
        <v>186</v>
      </c>
      <c r="B101" s="4" t="s">
        <v>187</v>
      </c>
      <c r="C101" s="3" t="s">
        <v>186</v>
      </c>
      <c r="D101" s="3"/>
      <c r="E101" s="3"/>
      <c r="F101" s="5"/>
      <c r="G101" s="5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6">
        <v>0</v>
      </c>
      <c r="S101" s="6">
        <v>970002.51</v>
      </c>
      <c r="T101" s="6">
        <v>970002.51</v>
      </c>
      <c r="U101" s="6">
        <v>970002.51</v>
      </c>
      <c r="V101" s="6">
        <v>970002.51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25">
        <f t="shared" si="23"/>
        <v>0</v>
      </c>
      <c r="AI101" s="6">
        <v>970002.51</v>
      </c>
      <c r="AJ101" s="7">
        <v>0</v>
      </c>
      <c r="AK101" s="6">
        <v>0</v>
      </c>
      <c r="AL101" s="22"/>
      <c r="AM101" s="28"/>
      <c r="AN101" s="36" t="e">
        <f t="shared" si="24"/>
        <v>#DIV/0!</v>
      </c>
    </row>
    <row r="102" spans="1:40" ht="63.75" outlineLevel="4">
      <c r="A102" s="3" t="s">
        <v>188</v>
      </c>
      <c r="B102" s="4" t="s">
        <v>189</v>
      </c>
      <c r="C102" s="3" t="s">
        <v>188</v>
      </c>
      <c r="D102" s="3"/>
      <c r="E102" s="3"/>
      <c r="F102" s="5"/>
      <c r="G102" s="5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6">
        <v>0</v>
      </c>
      <c r="S102" s="6">
        <v>1188612.02</v>
      </c>
      <c r="T102" s="6">
        <v>1188612.02</v>
      </c>
      <c r="U102" s="6">
        <v>1188612.02</v>
      </c>
      <c r="V102" s="6">
        <v>1188612.02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25">
        <f t="shared" si="23"/>
        <v>0</v>
      </c>
      <c r="AI102" s="6">
        <v>1188612.02</v>
      </c>
      <c r="AJ102" s="7">
        <v>0</v>
      </c>
      <c r="AK102" s="6">
        <v>0</v>
      </c>
      <c r="AL102" s="22"/>
      <c r="AM102" s="28"/>
      <c r="AN102" s="36" t="e">
        <f t="shared" si="24"/>
        <v>#DIV/0!</v>
      </c>
    </row>
    <row r="103" spans="1:40" ht="38.25" outlineLevel="4">
      <c r="A103" s="3" t="s">
        <v>190</v>
      </c>
      <c r="B103" s="4" t="s">
        <v>191</v>
      </c>
      <c r="C103" s="3" t="s">
        <v>190</v>
      </c>
      <c r="D103" s="3"/>
      <c r="E103" s="3"/>
      <c r="F103" s="5"/>
      <c r="G103" s="5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6">
        <v>0</v>
      </c>
      <c r="S103" s="6">
        <v>8331387.72</v>
      </c>
      <c r="T103" s="6">
        <v>8331387.72</v>
      </c>
      <c r="U103" s="6">
        <v>8331387.72</v>
      </c>
      <c r="V103" s="6">
        <v>8331387.72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8032299.06</v>
      </c>
      <c r="AC103" s="6">
        <v>8032299.06</v>
      </c>
      <c r="AD103" s="6">
        <v>0</v>
      </c>
      <c r="AE103" s="6">
        <v>8032299.06</v>
      </c>
      <c r="AF103" s="6">
        <v>8032299.06</v>
      </c>
      <c r="AG103" s="6">
        <v>8032299.06</v>
      </c>
      <c r="AH103" s="25">
        <f t="shared" si="23"/>
        <v>0.9641009793264068</v>
      </c>
      <c r="AI103" s="6">
        <v>299088.66</v>
      </c>
      <c r="AJ103" s="7">
        <v>0.9641009793264068</v>
      </c>
      <c r="AK103" s="6">
        <v>0</v>
      </c>
      <c r="AL103" s="22"/>
      <c r="AM103" s="28">
        <v>583631.97</v>
      </c>
      <c r="AN103" s="36">
        <f t="shared" si="24"/>
        <v>13.76260978301103</v>
      </c>
    </row>
    <row r="104" spans="1:40" ht="25.5" outlineLevel="4">
      <c r="A104" s="3" t="s">
        <v>192</v>
      </c>
      <c r="B104" s="4" t="s">
        <v>193</v>
      </c>
      <c r="C104" s="3" t="s">
        <v>192</v>
      </c>
      <c r="D104" s="3"/>
      <c r="E104" s="3"/>
      <c r="F104" s="5"/>
      <c r="G104" s="5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6">
        <v>0</v>
      </c>
      <c r="S104" s="6">
        <v>5988.74</v>
      </c>
      <c r="T104" s="6">
        <v>5988.74</v>
      </c>
      <c r="U104" s="6">
        <v>5988.74</v>
      </c>
      <c r="V104" s="6">
        <v>5988.74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5988.74</v>
      </c>
      <c r="AC104" s="6">
        <v>5988.74</v>
      </c>
      <c r="AD104" s="6">
        <v>0</v>
      </c>
      <c r="AE104" s="6">
        <v>5988.74</v>
      </c>
      <c r="AF104" s="6">
        <v>5988.74</v>
      </c>
      <c r="AG104" s="6">
        <v>5988.74</v>
      </c>
      <c r="AH104" s="25">
        <f t="shared" si="23"/>
        <v>1</v>
      </c>
      <c r="AI104" s="6">
        <v>0</v>
      </c>
      <c r="AJ104" s="7">
        <v>1</v>
      </c>
      <c r="AK104" s="6">
        <v>0</v>
      </c>
      <c r="AL104" s="22"/>
      <c r="AM104" s="28">
        <v>6285.71</v>
      </c>
      <c r="AN104" s="36">
        <f t="shared" si="24"/>
        <v>0.9527547405145957</v>
      </c>
    </row>
    <row r="105" spans="1:40" ht="38.25" outlineLevel="4">
      <c r="A105" s="3" t="s">
        <v>194</v>
      </c>
      <c r="B105" s="4" t="s">
        <v>195</v>
      </c>
      <c r="C105" s="3" t="s">
        <v>194</v>
      </c>
      <c r="D105" s="3"/>
      <c r="E105" s="3"/>
      <c r="F105" s="5"/>
      <c r="G105" s="5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6">
        <v>0</v>
      </c>
      <c r="S105" s="6">
        <v>4544323.78</v>
      </c>
      <c r="T105" s="6">
        <v>4544323.78</v>
      </c>
      <c r="U105" s="6">
        <v>4544323.78</v>
      </c>
      <c r="V105" s="6">
        <v>4544323.78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25">
        <f t="shared" si="23"/>
        <v>0</v>
      </c>
      <c r="AI105" s="6">
        <v>4544323.78</v>
      </c>
      <c r="AJ105" s="7">
        <v>0</v>
      </c>
      <c r="AK105" s="6">
        <v>0</v>
      </c>
      <c r="AL105" s="22"/>
      <c r="AM105" s="28"/>
      <c r="AN105" s="36" t="e">
        <f t="shared" si="24"/>
        <v>#DIV/0!</v>
      </c>
    </row>
    <row r="106" spans="1:40" ht="38.25" outlineLevel="4">
      <c r="A106" s="3" t="s">
        <v>196</v>
      </c>
      <c r="B106" s="4" t="s">
        <v>197</v>
      </c>
      <c r="C106" s="3" t="s">
        <v>196</v>
      </c>
      <c r="D106" s="3"/>
      <c r="E106" s="3"/>
      <c r="F106" s="5"/>
      <c r="G106" s="5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6">
        <v>0</v>
      </c>
      <c r="S106" s="6">
        <v>5448617.02</v>
      </c>
      <c r="T106" s="6">
        <v>5448617.02</v>
      </c>
      <c r="U106" s="6">
        <v>5448617.02</v>
      </c>
      <c r="V106" s="6">
        <v>5448617.02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5167601.12</v>
      </c>
      <c r="AC106" s="6">
        <v>5167601.12</v>
      </c>
      <c r="AD106" s="6">
        <v>0</v>
      </c>
      <c r="AE106" s="6">
        <v>5167601.12</v>
      </c>
      <c r="AF106" s="6">
        <v>5167601.12</v>
      </c>
      <c r="AG106" s="6">
        <v>5167601.12</v>
      </c>
      <c r="AH106" s="25">
        <f t="shared" si="23"/>
        <v>0.9484243618209012</v>
      </c>
      <c r="AI106" s="6">
        <v>281015.9</v>
      </c>
      <c r="AJ106" s="7">
        <v>0.9484243618209011</v>
      </c>
      <c r="AK106" s="6">
        <v>0</v>
      </c>
      <c r="AL106" s="22"/>
      <c r="AM106" s="28">
        <v>1112143.4</v>
      </c>
      <c r="AN106" s="36">
        <f t="shared" si="24"/>
        <v>4.646524108311932</v>
      </c>
    </row>
    <row r="107" spans="1:40" ht="25.5" outlineLevel="4">
      <c r="A107" s="3" t="s">
        <v>198</v>
      </c>
      <c r="B107" s="4" t="s">
        <v>199</v>
      </c>
      <c r="C107" s="3" t="s">
        <v>198</v>
      </c>
      <c r="D107" s="3"/>
      <c r="E107" s="3"/>
      <c r="F107" s="5"/>
      <c r="G107" s="5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6">
        <v>38139100</v>
      </c>
      <c r="S107" s="6">
        <v>-10508900</v>
      </c>
      <c r="T107" s="6">
        <v>27630200</v>
      </c>
      <c r="U107" s="6">
        <v>27630200</v>
      </c>
      <c r="V107" s="6">
        <v>27630200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2758349</v>
      </c>
      <c r="AC107" s="6">
        <v>2758349</v>
      </c>
      <c r="AD107" s="6">
        <v>0</v>
      </c>
      <c r="AE107" s="6">
        <v>2758349</v>
      </c>
      <c r="AF107" s="6">
        <v>2758349</v>
      </c>
      <c r="AG107" s="6">
        <v>2758349</v>
      </c>
      <c r="AH107" s="25">
        <f t="shared" si="23"/>
        <v>0.09983094584910714</v>
      </c>
      <c r="AI107" s="6">
        <v>24871851</v>
      </c>
      <c r="AJ107" s="7">
        <v>0.09983094584910714</v>
      </c>
      <c r="AK107" s="6">
        <v>0</v>
      </c>
      <c r="AL107" s="22"/>
      <c r="AM107" s="28">
        <v>8008588</v>
      </c>
      <c r="AN107" s="36">
        <f t="shared" si="24"/>
        <v>0.34442388595842366</v>
      </c>
    </row>
    <row r="108" spans="1:40" s="18" customFormat="1" ht="25.5" outlineLevel="2">
      <c r="A108" s="13" t="s">
        <v>200</v>
      </c>
      <c r="B108" s="14" t="s">
        <v>201</v>
      </c>
      <c r="C108" s="13" t="s">
        <v>200</v>
      </c>
      <c r="D108" s="13"/>
      <c r="E108" s="13"/>
      <c r="F108" s="15"/>
      <c r="G108" s="15"/>
      <c r="H108" s="15"/>
      <c r="I108" s="13"/>
      <c r="J108" s="13"/>
      <c r="K108" s="13"/>
      <c r="L108" s="13"/>
      <c r="M108" s="13"/>
      <c r="N108" s="13"/>
      <c r="O108" s="13"/>
      <c r="P108" s="13"/>
      <c r="Q108" s="13"/>
      <c r="R108" s="16">
        <v>136196436</v>
      </c>
      <c r="S108" s="16">
        <v>15233867.1</v>
      </c>
      <c r="T108" s="29">
        <f>SUM(T109:T115)</f>
        <v>148975215.1</v>
      </c>
      <c r="U108" s="29">
        <f aca="true" t="shared" si="32" ref="U108:AC108">SUM(U109:U115)</f>
        <v>148975215.1</v>
      </c>
      <c r="V108" s="29">
        <f t="shared" si="32"/>
        <v>148975215.1</v>
      </c>
      <c r="W108" s="29">
        <f t="shared" si="32"/>
        <v>0</v>
      </c>
      <c r="X108" s="29">
        <f t="shared" si="32"/>
        <v>0</v>
      </c>
      <c r="Y108" s="29">
        <f t="shared" si="32"/>
        <v>0</v>
      </c>
      <c r="Z108" s="29">
        <f t="shared" si="32"/>
        <v>0</v>
      </c>
      <c r="AA108" s="29">
        <f t="shared" si="32"/>
        <v>0</v>
      </c>
      <c r="AB108" s="29">
        <f t="shared" si="32"/>
        <v>83662144.02999999</v>
      </c>
      <c r="AC108" s="29">
        <f t="shared" si="32"/>
        <v>83885006.83999999</v>
      </c>
      <c r="AD108" s="16">
        <v>0</v>
      </c>
      <c r="AE108" s="16">
        <v>85652432.03</v>
      </c>
      <c r="AF108" s="16">
        <v>85652432.03</v>
      </c>
      <c r="AG108" s="16">
        <v>85652432.03</v>
      </c>
      <c r="AH108" s="25">
        <f t="shared" si="23"/>
        <v>0.5630802867691244</v>
      </c>
      <c r="AI108" s="16">
        <v>65777871.07</v>
      </c>
      <c r="AJ108" s="17">
        <v>0.5656227999057607</v>
      </c>
      <c r="AK108" s="16">
        <v>0</v>
      </c>
      <c r="AL108" s="23"/>
      <c r="AM108" s="29">
        <f>SUM(AM109:AM115)</f>
        <v>78514436.39999999</v>
      </c>
      <c r="AN108" s="36">
        <f t="shared" si="24"/>
        <v>1.0684023306572445</v>
      </c>
    </row>
    <row r="109" spans="1:40" ht="38.25" outlineLevel="4">
      <c r="A109" s="3" t="s">
        <v>202</v>
      </c>
      <c r="B109" s="4" t="s">
        <v>203</v>
      </c>
      <c r="C109" s="3" t="s">
        <v>202</v>
      </c>
      <c r="D109" s="3"/>
      <c r="E109" s="3"/>
      <c r="F109" s="5"/>
      <c r="G109" s="5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6">
        <v>0</v>
      </c>
      <c r="S109" s="6">
        <v>142907488</v>
      </c>
      <c r="T109" s="6">
        <v>142907488</v>
      </c>
      <c r="U109" s="6">
        <v>142907488</v>
      </c>
      <c r="V109" s="6">
        <v>142907488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79522765.57</v>
      </c>
      <c r="AC109" s="6">
        <v>79610858.07</v>
      </c>
      <c r="AD109" s="6">
        <v>0</v>
      </c>
      <c r="AE109" s="6">
        <v>79522765.57</v>
      </c>
      <c r="AF109" s="6">
        <v>79522765.57</v>
      </c>
      <c r="AG109" s="6">
        <v>79522765.57</v>
      </c>
      <c r="AH109" s="25">
        <f t="shared" si="23"/>
        <v>0.5570796826965427</v>
      </c>
      <c r="AI109" s="6">
        <v>63384722.43</v>
      </c>
      <c r="AJ109" s="7">
        <v>0.5564632524364294</v>
      </c>
      <c r="AK109" s="6">
        <v>0</v>
      </c>
      <c r="AL109" s="22"/>
      <c r="AM109" s="28">
        <v>77248207.13</v>
      </c>
      <c r="AN109" s="36">
        <f t="shared" si="24"/>
        <v>1.0305851880293342</v>
      </c>
    </row>
    <row r="110" spans="1:40" ht="76.5" outlineLevel="4">
      <c r="A110" s="3" t="s">
        <v>204</v>
      </c>
      <c r="B110" s="4" t="s">
        <v>205</v>
      </c>
      <c r="C110" s="3" t="s">
        <v>204</v>
      </c>
      <c r="D110" s="3"/>
      <c r="E110" s="3"/>
      <c r="F110" s="5"/>
      <c r="G110" s="5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6">
        <v>0</v>
      </c>
      <c r="S110" s="6">
        <v>318500</v>
      </c>
      <c r="T110" s="6">
        <v>318500</v>
      </c>
      <c r="U110" s="6">
        <v>318500</v>
      </c>
      <c r="V110" s="6">
        <v>318500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53460.86</v>
      </c>
      <c r="AC110" s="6">
        <v>53460.86</v>
      </c>
      <c r="AD110" s="6">
        <v>0</v>
      </c>
      <c r="AE110" s="6">
        <v>53460.86</v>
      </c>
      <c r="AF110" s="6">
        <v>53460.86</v>
      </c>
      <c r="AG110" s="6">
        <v>53460.86</v>
      </c>
      <c r="AH110" s="25">
        <f t="shared" si="23"/>
        <v>0.16785199372056514</v>
      </c>
      <c r="AI110" s="6">
        <v>265039.14</v>
      </c>
      <c r="AJ110" s="7">
        <v>0.16785199372056514</v>
      </c>
      <c r="AK110" s="6">
        <v>0</v>
      </c>
      <c r="AL110" s="22"/>
      <c r="AM110" s="28">
        <v>64547.58</v>
      </c>
      <c r="AN110" s="36">
        <f t="shared" si="24"/>
        <v>0.8282395714912937</v>
      </c>
    </row>
    <row r="111" spans="1:40" ht="63.75" outlineLevel="4">
      <c r="A111" s="3" t="s">
        <v>206</v>
      </c>
      <c r="B111" s="4" t="s">
        <v>207</v>
      </c>
      <c r="C111" s="3" t="s">
        <v>206</v>
      </c>
      <c r="D111" s="3"/>
      <c r="E111" s="3"/>
      <c r="F111" s="5"/>
      <c r="G111" s="5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6">
        <v>0</v>
      </c>
      <c r="S111" s="6">
        <v>2891790</v>
      </c>
      <c r="T111" s="6">
        <v>2891790</v>
      </c>
      <c r="U111" s="6">
        <v>2891790</v>
      </c>
      <c r="V111" s="6">
        <v>2891790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2891790</v>
      </c>
      <c r="AC111" s="6">
        <v>2891790</v>
      </c>
      <c r="AD111" s="6">
        <v>0</v>
      </c>
      <c r="AE111" s="6">
        <v>2891790</v>
      </c>
      <c r="AF111" s="6">
        <v>2891790</v>
      </c>
      <c r="AG111" s="6">
        <v>2891790</v>
      </c>
      <c r="AH111" s="25">
        <f t="shared" si="23"/>
        <v>1</v>
      </c>
      <c r="AI111" s="6">
        <v>0</v>
      </c>
      <c r="AJ111" s="7">
        <v>1</v>
      </c>
      <c r="AK111" s="6">
        <v>0</v>
      </c>
      <c r="AL111" s="22"/>
      <c r="AM111" s="28"/>
      <c r="AN111" s="36" t="e">
        <f t="shared" si="24"/>
        <v>#DIV/0!</v>
      </c>
    </row>
    <row r="112" spans="1:40" ht="51" outlineLevel="4">
      <c r="A112" s="3" t="s">
        <v>208</v>
      </c>
      <c r="B112" s="4" t="s">
        <v>209</v>
      </c>
      <c r="C112" s="3" t="s">
        <v>208</v>
      </c>
      <c r="D112" s="3"/>
      <c r="E112" s="3"/>
      <c r="F112" s="5"/>
      <c r="G112" s="5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6">
        <v>0</v>
      </c>
      <c r="S112" s="6">
        <v>899500</v>
      </c>
      <c r="T112" s="6">
        <v>899500</v>
      </c>
      <c r="U112" s="6">
        <v>899500</v>
      </c>
      <c r="V112" s="6">
        <v>899500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447900</v>
      </c>
      <c r="AC112" s="6">
        <v>447900</v>
      </c>
      <c r="AD112" s="6">
        <v>0</v>
      </c>
      <c r="AE112" s="6">
        <v>447900</v>
      </c>
      <c r="AF112" s="6">
        <v>447900</v>
      </c>
      <c r="AG112" s="6">
        <v>447900</v>
      </c>
      <c r="AH112" s="25">
        <f t="shared" si="23"/>
        <v>0.4979433018343524</v>
      </c>
      <c r="AI112" s="6">
        <v>451600</v>
      </c>
      <c r="AJ112" s="7">
        <v>0.4979433018343524</v>
      </c>
      <c r="AK112" s="6">
        <v>0</v>
      </c>
      <c r="AL112" s="22"/>
      <c r="AM112" s="28">
        <v>362790</v>
      </c>
      <c r="AN112" s="36">
        <f t="shared" si="24"/>
        <v>1.2345985280740925</v>
      </c>
    </row>
    <row r="113" spans="1:40" ht="63.75" outlineLevel="4">
      <c r="A113" s="3" t="s">
        <v>210</v>
      </c>
      <c r="B113" s="4" t="s">
        <v>211</v>
      </c>
      <c r="C113" s="3" t="s">
        <v>210</v>
      </c>
      <c r="D113" s="3"/>
      <c r="E113" s="3"/>
      <c r="F113" s="5"/>
      <c r="G113" s="5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6">
        <v>0</v>
      </c>
      <c r="S113" s="6">
        <v>7400</v>
      </c>
      <c r="T113" s="6">
        <v>7400</v>
      </c>
      <c r="U113" s="6">
        <v>7400</v>
      </c>
      <c r="V113" s="6">
        <v>7400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25">
        <f t="shared" si="23"/>
        <v>0</v>
      </c>
      <c r="AI113" s="6">
        <v>7400</v>
      </c>
      <c r="AJ113" s="7">
        <v>0</v>
      </c>
      <c r="AK113" s="6">
        <v>0</v>
      </c>
      <c r="AL113" s="22"/>
      <c r="AM113" s="28">
        <v>50505</v>
      </c>
      <c r="AN113" s="36">
        <f t="shared" si="24"/>
        <v>0</v>
      </c>
    </row>
    <row r="114" spans="1:40" ht="51" outlineLevel="4">
      <c r="A114" s="3" t="s">
        <v>212</v>
      </c>
      <c r="B114" s="4" t="s">
        <v>213</v>
      </c>
      <c r="C114" s="3" t="s">
        <v>212</v>
      </c>
      <c r="D114" s="3"/>
      <c r="E114" s="3"/>
      <c r="F114" s="5"/>
      <c r="G114" s="5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6">
        <v>0</v>
      </c>
      <c r="S114" s="6">
        <v>103437.1</v>
      </c>
      <c r="T114" s="6">
        <v>103437.1</v>
      </c>
      <c r="U114" s="6">
        <v>103437.1</v>
      </c>
      <c r="V114" s="6">
        <v>103437.1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50997.91</v>
      </c>
      <c r="AC114" s="6">
        <v>50997.91</v>
      </c>
      <c r="AD114" s="6">
        <v>0</v>
      </c>
      <c r="AE114" s="6">
        <v>50997.91</v>
      </c>
      <c r="AF114" s="6">
        <v>50997.91</v>
      </c>
      <c r="AG114" s="6">
        <v>50997.91</v>
      </c>
      <c r="AH114" s="25">
        <f t="shared" si="23"/>
        <v>0.4930330606716546</v>
      </c>
      <c r="AI114" s="6">
        <v>52439.19</v>
      </c>
      <c r="AJ114" s="7">
        <v>0.4930330606716546</v>
      </c>
      <c r="AK114" s="6">
        <v>0</v>
      </c>
      <c r="AL114" s="22"/>
      <c r="AM114" s="28">
        <v>83386.69</v>
      </c>
      <c r="AN114" s="36">
        <f t="shared" si="24"/>
        <v>0.611583335421996</v>
      </c>
    </row>
    <row r="115" spans="1:40" ht="38.25" outlineLevel="4">
      <c r="A115" s="3" t="s">
        <v>214</v>
      </c>
      <c r="B115" s="4" t="s">
        <v>215</v>
      </c>
      <c r="C115" s="3" t="s">
        <v>214</v>
      </c>
      <c r="D115" s="3"/>
      <c r="E115" s="3"/>
      <c r="F115" s="5"/>
      <c r="G115" s="5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6">
        <v>0</v>
      </c>
      <c r="S115" s="6">
        <v>1847100</v>
      </c>
      <c r="T115" s="6">
        <v>1847100</v>
      </c>
      <c r="U115" s="6">
        <v>1847100</v>
      </c>
      <c r="V115" s="6">
        <v>1847100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695229.69</v>
      </c>
      <c r="AC115" s="6">
        <v>830000</v>
      </c>
      <c r="AD115" s="6">
        <v>0</v>
      </c>
      <c r="AE115" s="6">
        <v>695229.69</v>
      </c>
      <c r="AF115" s="6">
        <v>695229.69</v>
      </c>
      <c r="AG115" s="6">
        <v>695229.69</v>
      </c>
      <c r="AH115" s="25">
        <f t="shared" si="23"/>
        <v>0.4493530399003844</v>
      </c>
      <c r="AI115" s="6">
        <v>1151870.31</v>
      </c>
      <c r="AJ115" s="7">
        <v>0.3763898489524119</v>
      </c>
      <c r="AK115" s="6">
        <v>0</v>
      </c>
      <c r="AL115" s="22"/>
      <c r="AM115" s="28">
        <v>705000</v>
      </c>
      <c r="AN115" s="36">
        <f t="shared" si="24"/>
        <v>1.177304964539007</v>
      </c>
    </row>
    <row r="116" spans="1:40" ht="15" outlineLevel="2">
      <c r="A116" s="3" t="s">
        <v>216</v>
      </c>
      <c r="B116" s="9" t="s">
        <v>217</v>
      </c>
      <c r="C116" s="10" t="s">
        <v>216</v>
      </c>
      <c r="D116" s="10"/>
      <c r="E116" s="10"/>
      <c r="F116" s="11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2">
        <v>9766900</v>
      </c>
      <c r="S116" s="12">
        <v>-1277353.1</v>
      </c>
      <c r="T116" s="12">
        <f>T117</f>
        <v>4600</v>
      </c>
      <c r="U116" s="12">
        <f aca="true" t="shared" si="33" ref="U116:AC116">U117</f>
        <v>4600</v>
      </c>
      <c r="V116" s="12">
        <f t="shared" si="33"/>
        <v>4600</v>
      </c>
      <c r="W116" s="12">
        <f t="shared" si="33"/>
        <v>0</v>
      </c>
      <c r="X116" s="12">
        <f t="shared" si="33"/>
        <v>0</v>
      </c>
      <c r="Y116" s="12">
        <f t="shared" si="33"/>
        <v>0</v>
      </c>
      <c r="Z116" s="12">
        <f t="shared" si="33"/>
        <v>0</v>
      </c>
      <c r="AA116" s="12">
        <f t="shared" si="33"/>
        <v>0</v>
      </c>
      <c r="AB116" s="12">
        <f t="shared" si="33"/>
        <v>0</v>
      </c>
      <c r="AC116" s="12">
        <f t="shared" si="33"/>
        <v>0</v>
      </c>
      <c r="AD116" s="12">
        <v>0</v>
      </c>
      <c r="AE116" s="12">
        <v>2634800</v>
      </c>
      <c r="AF116" s="12">
        <v>2634800</v>
      </c>
      <c r="AG116" s="12">
        <v>2634800</v>
      </c>
      <c r="AH116" s="25">
        <f t="shared" si="23"/>
        <v>0</v>
      </c>
      <c r="AI116" s="6">
        <v>5854746.9</v>
      </c>
      <c r="AJ116" s="7">
        <v>0.3103581417283884</v>
      </c>
      <c r="AK116" s="6">
        <v>0</v>
      </c>
      <c r="AL116" s="22"/>
      <c r="AM116" s="12">
        <f>AM117</f>
        <v>10000000</v>
      </c>
      <c r="AN116" s="36">
        <f t="shared" si="24"/>
        <v>0</v>
      </c>
    </row>
    <row r="117" spans="1:40" ht="25.5" outlineLevel="4">
      <c r="A117" s="3" t="s">
        <v>218</v>
      </c>
      <c r="B117" s="4" t="s">
        <v>219</v>
      </c>
      <c r="C117" s="3" t="s">
        <v>218</v>
      </c>
      <c r="D117" s="3"/>
      <c r="E117" s="3"/>
      <c r="F117" s="5"/>
      <c r="G117" s="5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6">
        <v>0</v>
      </c>
      <c r="S117" s="6">
        <v>4600</v>
      </c>
      <c r="T117" s="6">
        <v>4600</v>
      </c>
      <c r="U117" s="6">
        <v>4600</v>
      </c>
      <c r="V117" s="6">
        <v>4600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25">
        <f t="shared" si="23"/>
        <v>0</v>
      </c>
      <c r="AI117" s="6">
        <v>4600</v>
      </c>
      <c r="AJ117" s="7">
        <v>0</v>
      </c>
      <c r="AK117" s="6">
        <v>0</v>
      </c>
      <c r="AL117" s="22"/>
      <c r="AM117" s="28">
        <v>10000000</v>
      </c>
      <c r="AN117" s="36">
        <f t="shared" si="24"/>
        <v>0</v>
      </c>
    </row>
    <row r="118" spans="1:40" s="18" customFormat="1" ht="15" outlineLevel="1">
      <c r="A118" s="13" t="s">
        <v>220</v>
      </c>
      <c r="B118" s="14" t="s">
        <v>221</v>
      </c>
      <c r="C118" s="13" t="s">
        <v>220</v>
      </c>
      <c r="D118" s="13"/>
      <c r="E118" s="13"/>
      <c r="F118" s="15"/>
      <c r="G118" s="15"/>
      <c r="H118" s="15"/>
      <c r="I118" s="13"/>
      <c r="J118" s="13"/>
      <c r="K118" s="13"/>
      <c r="L118" s="13"/>
      <c r="M118" s="13"/>
      <c r="N118" s="13"/>
      <c r="O118" s="13"/>
      <c r="P118" s="13"/>
      <c r="Q118" s="13"/>
      <c r="R118" s="16">
        <v>0</v>
      </c>
      <c r="S118" s="16">
        <v>1597800</v>
      </c>
      <c r="T118" s="29">
        <f>T119+T120</f>
        <v>1597800</v>
      </c>
      <c r="U118" s="29">
        <f aca="true" t="shared" si="34" ref="U118:AC118">U119+U120</f>
        <v>1597800</v>
      </c>
      <c r="V118" s="29">
        <f t="shared" si="34"/>
        <v>1597800</v>
      </c>
      <c r="W118" s="29">
        <f t="shared" si="34"/>
        <v>0</v>
      </c>
      <c r="X118" s="29">
        <f t="shared" si="34"/>
        <v>0</v>
      </c>
      <c r="Y118" s="29">
        <f t="shared" si="34"/>
        <v>0</v>
      </c>
      <c r="Z118" s="29">
        <f t="shared" si="34"/>
        <v>0</v>
      </c>
      <c r="AA118" s="29">
        <f t="shared" si="34"/>
        <v>0</v>
      </c>
      <c r="AB118" s="29">
        <f t="shared" si="34"/>
        <v>430290.4</v>
      </c>
      <c r="AC118" s="29">
        <f t="shared" si="34"/>
        <v>430290.4</v>
      </c>
      <c r="AD118" s="16">
        <v>0</v>
      </c>
      <c r="AE118" s="16">
        <v>430290.4</v>
      </c>
      <c r="AF118" s="16">
        <v>430290.4</v>
      </c>
      <c r="AG118" s="16">
        <v>430290.4</v>
      </c>
      <c r="AH118" s="32">
        <f t="shared" si="23"/>
        <v>0.26930178996119664</v>
      </c>
      <c r="AI118" s="16">
        <v>1167509.6</v>
      </c>
      <c r="AJ118" s="17">
        <v>0.26930178996119664</v>
      </c>
      <c r="AK118" s="16">
        <v>0</v>
      </c>
      <c r="AL118" s="23"/>
      <c r="AM118" s="29">
        <f>AM119+AM120</f>
        <v>1555700</v>
      </c>
      <c r="AN118" s="42">
        <f t="shared" si="24"/>
        <v>0.27658957382528765</v>
      </c>
    </row>
    <row r="119" spans="1:40" ht="76.5" outlineLevel="4">
      <c r="A119" s="3" t="s">
        <v>222</v>
      </c>
      <c r="B119" s="4" t="s">
        <v>223</v>
      </c>
      <c r="C119" s="3" t="s">
        <v>222</v>
      </c>
      <c r="D119" s="3"/>
      <c r="E119" s="3"/>
      <c r="F119" s="5"/>
      <c r="G119" s="5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6">
        <v>0</v>
      </c>
      <c r="S119" s="6">
        <v>1005500</v>
      </c>
      <c r="T119" s="6">
        <v>1005500</v>
      </c>
      <c r="U119" s="6">
        <v>1005500</v>
      </c>
      <c r="V119" s="6">
        <v>1005500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252500</v>
      </c>
      <c r="AC119" s="6">
        <v>252500</v>
      </c>
      <c r="AD119" s="6">
        <v>0</v>
      </c>
      <c r="AE119" s="6">
        <v>252500</v>
      </c>
      <c r="AF119" s="6">
        <v>252500</v>
      </c>
      <c r="AG119" s="6">
        <v>252500</v>
      </c>
      <c r="AH119" s="25">
        <f t="shared" si="23"/>
        <v>0.25111884634510195</v>
      </c>
      <c r="AI119" s="6">
        <v>753000</v>
      </c>
      <c r="AJ119" s="7">
        <v>0.25111884634510195</v>
      </c>
      <c r="AK119" s="6">
        <v>0</v>
      </c>
      <c r="AL119" s="22"/>
      <c r="AM119" s="28">
        <v>1105700</v>
      </c>
      <c r="AN119" s="36">
        <f t="shared" si="24"/>
        <v>0.22836212354164784</v>
      </c>
    </row>
    <row r="120" spans="1:40" ht="51" outlineLevel="4">
      <c r="A120" s="3" t="s">
        <v>224</v>
      </c>
      <c r="B120" s="48" t="s">
        <v>225</v>
      </c>
      <c r="C120" s="49" t="s">
        <v>224</v>
      </c>
      <c r="D120" s="49"/>
      <c r="E120" s="49"/>
      <c r="F120" s="50"/>
      <c r="G120" s="50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51">
        <v>0</v>
      </c>
      <c r="S120" s="51">
        <v>592300</v>
      </c>
      <c r="T120" s="51">
        <v>592300</v>
      </c>
      <c r="U120" s="51">
        <v>592300</v>
      </c>
      <c r="V120" s="51">
        <v>592300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177790.4</v>
      </c>
      <c r="AC120" s="51">
        <v>177790.4</v>
      </c>
      <c r="AD120" s="51">
        <v>0</v>
      </c>
      <c r="AE120" s="51">
        <v>177790.4</v>
      </c>
      <c r="AF120" s="51">
        <v>177790.4</v>
      </c>
      <c r="AG120" s="51">
        <v>177790.4</v>
      </c>
      <c r="AH120" s="52">
        <f t="shared" si="23"/>
        <v>0.3001695086949181</v>
      </c>
      <c r="AI120" s="51">
        <v>414509.6</v>
      </c>
      <c r="AJ120" s="53">
        <v>0.3001695086949181</v>
      </c>
      <c r="AK120" s="51">
        <v>0</v>
      </c>
      <c r="AL120" s="54"/>
      <c r="AM120" s="55">
        <v>450000</v>
      </c>
      <c r="AN120" s="56">
        <f t="shared" si="24"/>
        <v>0.39508977777777776</v>
      </c>
    </row>
    <row r="121" spans="1:40" ht="102" outlineLevel="4">
      <c r="A121" s="47"/>
      <c r="B121" s="64" t="s">
        <v>247</v>
      </c>
      <c r="C121" s="65" t="s">
        <v>245</v>
      </c>
      <c r="D121" s="66"/>
      <c r="E121" s="66"/>
      <c r="F121" s="67"/>
      <c r="G121" s="67"/>
      <c r="H121" s="67"/>
      <c r="I121" s="66"/>
      <c r="J121" s="66"/>
      <c r="K121" s="66"/>
      <c r="L121" s="66"/>
      <c r="M121" s="66"/>
      <c r="N121" s="66"/>
      <c r="O121" s="66"/>
      <c r="P121" s="66"/>
      <c r="Q121" s="66"/>
      <c r="R121" s="68"/>
      <c r="S121" s="68"/>
      <c r="T121" s="68">
        <f>T122</f>
        <v>0</v>
      </c>
      <c r="U121" s="68">
        <f aca="true" t="shared" si="35" ref="U121:AC121">U122</f>
        <v>0</v>
      </c>
      <c r="V121" s="68">
        <f t="shared" si="35"/>
        <v>0</v>
      </c>
      <c r="W121" s="68">
        <f t="shared" si="35"/>
        <v>0</v>
      </c>
      <c r="X121" s="68">
        <f t="shared" si="35"/>
        <v>0</v>
      </c>
      <c r="Y121" s="68">
        <f t="shared" si="35"/>
        <v>0</v>
      </c>
      <c r="Z121" s="68">
        <f t="shared" si="35"/>
        <v>0</v>
      </c>
      <c r="AA121" s="68">
        <f t="shared" si="35"/>
        <v>0</v>
      </c>
      <c r="AB121" s="68">
        <f t="shared" si="35"/>
        <v>0</v>
      </c>
      <c r="AC121" s="68">
        <f t="shared" si="35"/>
        <v>0</v>
      </c>
      <c r="AD121" s="68"/>
      <c r="AE121" s="68"/>
      <c r="AF121" s="68"/>
      <c r="AG121" s="68"/>
      <c r="AH121" s="52" t="e">
        <f t="shared" si="23"/>
        <v>#DIV/0!</v>
      </c>
      <c r="AI121" s="68"/>
      <c r="AJ121" s="69"/>
      <c r="AK121" s="68"/>
      <c r="AL121" s="69"/>
      <c r="AM121" s="29">
        <f>AM122</f>
        <v>90135.76</v>
      </c>
      <c r="AN121" s="56">
        <f t="shared" si="24"/>
        <v>0</v>
      </c>
    </row>
    <row r="122" spans="1:40" ht="63.75" outlineLevel="4">
      <c r="A122" s="3"/>
      <c r="B122" s="46" t="s">
        <v>248</v>
      </c>
      <c r="C122" s="57" t="s">
        <v>246</v>
      </c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  <c r="Q122" s="58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52" t="e">
        <f t="shared" si="23"/>
        <v>#DIV/0!</v>
      </c>
      <c r="AI122" s="60"/>
      <c r="AJ122" s="61"/>
      <c r="AK122" s="60"/>
      <c r="AL122" s="62"/>
      <c r="AM122" s="63">
        <v>90135.76</v>
      </c>
      <c r="AN122" s="56">
        <f t="shared" si="24"/>
        <v>0</v>
      </c>
    </row>
    <row r="123" spans="1:40" s="18" customFormat="1" ht="51" outlineLevel="1">
      <c r="A123" s="13" t="s">
        <v>226</v>
      </c>
      <c r="B123" s="14" t="s">
        <v>227</v>
      </c>
      <c r="C123" s="13" t="s">
        <v>226</v>
      </c>
      <c r="D123" s="13"/>
      <c r="E123" s="13"/>
      <c r="F123" s="15"/>
      <c r="G123" s="15"/>
      <c r="H123" s="15"/>
      <c r="I123" s="13"/>
      <c r="J123" s="13"/>
      <c r="K123" s="13"/>
      <c r="L123" s="13"/>
      <c r="M123" s="13"/>
      <c r="N123" s="13"/>
      <c r="O123" s="13"/>
      <c r="P123" s="13"/>
      <c r="Q123" s="13"/>
      <c r="R123" s="16">
        <v>0</v>
      </c>
      <c r="S123" s="16">
        <v>-10384000</v>
      </c>
      <c r="T123" s="16">
        <f>T124+T125</f>
        <v>-10384000</v>
      </c>
      <c r="U123" s="16">
        <f aca="true" t="shared" si="36" ref="U123:AC123">U124+U125</f>
        <v>-10384000</v>
      </c>
      <c r="V123" s="16">
        <f t="shared" si="36"/>
        <v>-10384000</v>
      </c>
      <c r="W123" s="16">
        <f t="shared" si="36"/>
        <v>0</v>
      </c>
      <c r="X123" s="16">
        <f t="shared" si="36"/>
        <v>0</v>
      </c>
      <c r="Y123" s="16">
        <f t="shared" si="36"/>
        <v>0</v>
      </c>
      <c r="Z123" s="16">
        <f t="shared" si="36"/>
        <v>0</v>
      </c>
      <c r="AA123" s="16">
        <f t="shared" si="36"/>
        <v>0</v>
      </c>
      <c r="AB123" s="16">
        <f t="shared" si="36"/>
        <v>-11419273.06</v>
      </c>
      <c r="AC123" s="16">
        <f t="shared" si="36"/>
        <v>-11496100</v>
      </c>
      <c r="AD123" s="16">
        <v>0</v>
      </c>
      <c r="AE123" s="16">
        <v>-11419273.06</v>
      </c>
      <c r="AF123" s="16">
        <v>-11419273.06</v>
      </c>
      <c r="AG123" s="16">
        <v>-11419273.06</v>
      </c>
      <c r="AH123" s="32">
        <f t="shared" si="23"/>
        <v>1.1070974576271186</v>
      </c>
      <c r="AI123" s="16">
        <v>1035273.06</v>
      </c>
      <c r="AJ123" s="17">
        <v>1.0996988694144838</v>
      </c>
      <c r="AK123" s="16">
        <v>0</v>
      </c>
      <c r="AL123" s="23"/>
      <c r="AM123" s="29">
        <f>AM124+AM125</f>
        <v>-90135.76</v>
      </c>
      <c r="AN123" s="42">
        <f t="shared" si="24"/>
        <v>127.54205434114053</v>
      </c>
    </row>
    <row r="124" spans="1:40" s="18" customFormat="1" ht="51" outlineLevel="1">
      <c r="A124" s="13"/>
      <c r="B124" s="4" t="s">
        <v>244</v>
      </c>
      <c r="C124" s="31" t="s">
        <v>243</v>
      </c>
      <c r="D124" s="3"/>
      <c r="E124" s="3"/>
      <c r="F124" s="5"/>
      <c r="G124" s="5"/>
      <c r="H124" s="5"/>
      <c r="I124" s="3"/>
      <c r="J124" s="3"/>
      <c r="K124" s="3"/>
      <c r="L124" s="3"/>
      <c r="M124" s="3"/>
      <c r="N124" s="3"/>
      <c r="O124" s="3"/>
      <c r="P124" s="3"/>
      <c r="Q124" s="3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25"/>
      <c r="AI124" s="6"/>
      <c r="AJ124" s="7"/>
      <c r="AK124" s="6"/>
      <c r="AL124" s="22"/>
      <c r="AM124" s="28">
        <v>-90135.76</v>
      </c>
      <c r="AN124" s="42">
        <f t="shared" si="24"/>
        <v>0</v>
      </c>
    </row>
    <row r="125" spans="1:40" ht="51" outlineLevel="4">
      <c r="A125" s="3" t="s">
        <v>228</v>
      </c>
      <c r="B125" s="4" t="s">
        <v>229</v>
      </c>
      <c r="C125" s="3" t="s">
        <v>228</v>
      </c>
      <c r="D125" s="3"/>
      <c r="E125" s="3"/>
      <c r="F125" s="5"/>
      <c r="G125" s="5"/>
      <c r="H125" s="5"/>
      <c r="I125" s="3"/>
      <c r="J125" s="3"/>
      <c r="K125" s="3"/>
      <c r="L125" s="3"/>
      <c r="M125" s="3"/>
      <c r="N125" s="3"/>
      <c r="O125" s="3"/>
      <c r="P125" s="3"/>
      <c r="Q125" s="3"/>
      <c r="R125" s="6">
        <v>0</v>
      </c>
      <c r="S125" s="6">
        <v>-10384000</v>
      </c>
      <c r="T125" s="6">
        <v>-10384000</v>
      </c>
      <c r="U125" s="6">
        <v>-10384000</v>
      </c>
      <c r="V125" s="6">
        <v>-10384000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-11419273.06</v>
      </c>
      <c r="AC125" s="6">
        <v>-11496100</v>
      </c>
      <c r="AD125" s="6">
        <v>0</v>
      </c>
      <c r="AE125" s="6">
        <v>-11419273.06</v>
      </c>
      <c r="AF125" s="6">
        <v>-11419273.06</v>
      </c>
      <c r="AG125" s="6">
        <v>-11419273.06</v>
      </c>
      <c r="AH125" s="25">
        <f t="shared" si="23"/>
        <v>1.1070974576271186</v>
      </c>
      <c r="AI125" s="6">
        <v>1035273.06</v>
      </c>
      <c r="AJ125" s="7">
        <v>1.0996988694144838</v>
      </c>
      <c r="AK125" s="6">
        <v>0</v>
      </c>
      <c r="AL125" s="22"/>
      <c r="AM125" s="28"/>
      <c r="AN125" s="36" t="e">
        <f t="shared" si="24"/>
        <v>#DIV/0!</v>
      </c>
    </row>
    <row r="126" spans="1:40" s="18" customFormat="1" ht="15">
      <c r="A126" s="85" t="s">
        <v>230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19"/>
      <c r="M126" s="19"/>
      <c r="N126" s="19"/>
      <c r="O126" s="19"/>
      <c r="P126" s="19"/>
      <c r="Q126" s="19"/>
      <c r="R126" s="20">
        <v>336097456.81</v>
      </c>
      <c r="S126" s="20">
        <v>86995027.68</v>
      </c>
      <c r="T126" s="29">
        <f>T9+T94</f>
        <v>359842966.89</v>
      </c>
      <c r="U126" s="29">
        <f aca="true" t="shared" si="37" ref="U126:AC126">U9+U94</f>
        <v>359842966.89</v>
      </c>
      <c r="V126" s="29">
        <f t="shared" si="37"/>
        <v>359842966.89</v>
      </c>
      <c r="W126" s="29">
        <f t="shared" si="37"/>
        <v>0</v>
      </c>
      <c r="X126" s="29">
        <f t="shared" si="37"/>
        <v>0</v>
      </c>
      <c r="Y126" s="29">
        <f t="shared" si="37"/>
        <v>0</v>
      </c>
      <c r="Z126" s="29">
        <f t="shared" si="37"/>
        <v>0</v>
      </c>
      <c r="AA126" s="29">
        <f t="shared" si="37"/>
        <v>1905.12</v>
      </c>
      <c r="AB126" s="29">
        <f t="shared" si="37"/>
        <v>151830803.52999997</v>
      </c>
      <c r="AC126" s="29">
        <f t="shared" si="37"/>
        <v>153046327.59</v>
      </c>
      <c r="AD126" s="20">
        <v>10587718.4</v>
      </c>
      <c r="AE126" s="20">
        <v>179830164.42</v>
      </c>
      <c r="AF126" s="20">
        <v>169242446.02</v>
      </c>
      <c r="AG126" s="20">
        <v>169242446.02</v>
      </c>
      <c r="AH126" s="25">
        <f t="shared" si="23"/>
        <v>0.4253142111202762</v>
      </c>
      <c r="AI126" s="20">
        <v>253850038.47</v>
      </c>
      <c r="AJ126" s="21">
        <v>0.40001288660092027</v>
      </c>
      <c r="AK126" s="20">
        <v>0</v>
      </c>
      <c r="AL126" s="24"/>
      <c r="AM126" s="29">
        <f>AM9+AM94</f>
        <v>148902940.63</v>
      </c>
      <c r="AN126" s="36">
        <f t="shared" si="24"/>
        <v>1.0278260922347777</v>
      </c>
    </row>
    <row r="127" spans="1:3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 t="s">
        <v>2</v>
      </c>
      <c r="AH127" s="1"/>
      <c r="AI127" s="1"/>
      <c r="AJ127" s="1"/>
      <c r="AK127" s="1"/>
      <c r="AL127" s="1"/>
      <c r="AM127" s="27"/>
    </row>
    <row r="128" spans="1:39" ht="1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"/>
      <c r="AF128" s="8"/>
      <c r="AG128" s="8"/>
      <c r="AH128" s="8"/>
      <c r="AI128" s="8"/>
      <c r="AJ128" s="8"/>
      <c r="AK128" s="8"/>
      <c r="AL128" s="8"/>
      <c r="AM128" s="27"/>
    </row>
  </sheetData>
  <sheetProtection/>
  <mergeCells count="37">
    <mergeCell ref="C7:C8"/>
    <mergeCell ref="D7:D8"/>
    <mergeCell ref="L7:N7"/>
    <mergeCell ref="O7:O8"/>
    <mergeCell ref="AN7:AN8"/>
    <mergeCell ref="A4:AN4"/>
    <mergeCell ref="A5:AN5"/>
    <mergeCell ref="AA7:AC8"/>
    <mergeCell ref="E7:E8"/>
    <mergeCell ref="F7:F8"/>
    <mergeCell ref="A128:AD128"/>
    <mergeCell ref="A126:K126"/>
    <mergeCell ref="I7:K7"/>
    <mergeCell ref="A7:A8"/>
    <mergeCell ref="B7:B8"/>
    <mergeCell ref="A1:AL1"/>
    <mergeCell ref="A2:AL2"/>
    <mergeCell ref="A3:AL3"/>
    <mergeCell ref="A6:AL6"/>
    <mergeCell ref="R7:R8"/>
    <mergeCell ref="G7:G8"/>
    <mergeCell ref="H7:H8"/>
    <mergeCell ref="AM7:AM8"/>
    <mergeCell ref="X7:X8"/>
    <mergeCell ref="Y7:Y8"/>
    <mergeCell ref="Z7:Z8"/>
    <mergeCell ref="AD7:AF7"/>
    <mergeCell ref="P7:P8"/>
    <mergeCell ref="Q7:Q8"/>
    <mergeCell ref="AI7:AJ7"/>
    <mergeCell ref="AK7:AL7"/>
    <mergeCell ref="T7:T8"/>
    <mergeCell ref="S7:S8"/>
    <mergeCell ref="U7:U8"/>
    <mergeCell ref="V7:V8"/>
    <mergeCell ref="W7:W8"/>
    <mergeCell ref="AH7:AH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2019-07-01T13:28:08Z</cp:lastPrinted>
  <dcterms:created xsi:type="dcterms:W3CDTF">2019-06-27T11:38:16Z</dcterms:created>
  <dcterms:modified xsi:type="dcterms:W3CDTF">2019-07-01T13:29:20Z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2017(3).xlsx</vt:lpwstr>
  </property>
  <property fmtid="{D5CDD505-2E9C-101B-9397-08002B2CF9AE}" pid="3" name="Название отчета">
    <vt:lpwstr>Вариант 2017(3).xlsx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19.1.1766.301364630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