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20775" windowHeight="8640" activeTab="0"/>
  </bookViews>
  <sheets>
    <sheet name="Консолид расход" sheetId="1" r:id="rId1"/>
  </sheets>
  <definedNames>
    <definedName name="_xlnm.Print_Titles" localSheetId="0">'Консолид расход'!$6:$7</definedName>
  </definedNames>
  <calcPr fullCalcOnLoad="1"/>
</workbook>
</file>

<file path=xl/sharedStrings.xml><?xml version="1.0" encoding="utf-8"?>
<sst xmlns="http://schemas.openxmlformats.org/spreadsheetml/2006/main" count="1167" uniqueCount="155">
  <si>
    <t xml:space="preserve">                       2. РАСХОД</t>
  </si>
  <si>
    <t>Единица измерения: руб.</t>
  </si>
  <si>
    <t>Наименование показателя</t>
  </si>
  <si>
    <t/>
  </si>
  <si>
    <t>Разд.</t>
  </si>
  <si>
    <t>КОСГУ</t>
  </si>
  <si>
    <t>Уточненная роспись/план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</si>
  <si>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</si>
  <si>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</si>
  <si>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</si>
  <si>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</si>
  <si>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</si>
  <si>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</si>
  <si>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Заработная плата</t>
  </si>
  <si>
    <t>211</t>
  </si>
  <si>
    <t xml:space="preserve">        Прочие несоциальные выплаты персоналу в денежной форме</t>
  </si>
  <si>
    <t>212</t>
  </si>
  <si>
    <t xml:space="preserve">        Начисления на выплаты по оплате труда</t>
  </si>
  <si>
    <t>213</t>
  </si>
  <si>
    <t xml:space="preserve">        Услуги связи</t>
  </si>
  <si>
    <t>221</t>
  </si>
  <si>
    <t xml:space="preserve">        Коммунальные услуги</t>
  </si>
  <si>
    <t>223</t>
  </si>
  <si>
    <t xml:space="preserve">        Работы, услуги по содержанию имущества</t>
  </si>
  <si>
    <t>225</t>
  </si>
  <si>
    <t xml:space="preserve">        Прочие работы, услуги</t>
  </si>
  <si>
    <t>226</t>
  </si>
  <si>
    <t xml:space="preserve">        Социальные пособия и компенсации персоналу в денежной форме</t>
  </si>
  <si>
    <t>266</t>
  </si>
  <si>
    <t xml:space="preserve">        Налоги, пошлины и сборы</t>
  </si>
  <si>
    <t>291</t>
  </si>
  <si>
    <t xml:space="preserve">        Иные выплаты текущего характера физическим лицам</t>
  </si>
  <si>
    <t>296</t>
  </si>
  <si>
    <t xml:space="preserve">        Увеличение стоимости основных средств</t>
  </si>
  <si>
    <t>310</t>
  </si>
  <si>
    <t xml:space="preserve">        Увеличение стоимости прочих оборотных запасов (материалов)</t>
  </si>
  <si>
    <t>346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</si>
  <si>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</si>
  <si>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</si>
  <si>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</si>
  <si>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</si>
  <si>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</si>
  <si>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</si>
  <si>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</si>
  <si>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</si>
  <si>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</si>
  <si>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</si>
  <si>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    Безвозмездные перечисления государственным (муниципальным) бюджетным и автономным учреждениям</t>
  </si>
  <si>
    <t>241</t>
  </si>
  <si>
    <t xml:space="preserve">        Другие экономические санкции</t>
  </si>
  <si>
    <t>295</t>
  </si>
  <si>
    <t xml:space="preserve">        Иные выплаты текущего характера организациям</t>
  </si>
  <si>
    <t>297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</si>
  <si>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</si>
  <si>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</si>
  <si>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</si>
  <si>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</si>
  <si>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</si>
  <si>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</si>
  <si>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</si>
  <si>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</si>
  <si>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</si>
  <si>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</si>
  <si>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</si>
  <si>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</si>
  <si>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  Страхование</t>
  </si>
  <si>
    <t>227</t>
  </si>
  <si>
    <t xml:space="preserve">        Увеличение стоимости горюче-смазочных материалов</t>
  </si>
  <si>
    <t>343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</si>
  <si>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</si>
  <si>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</si>
  <si>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</si>
  <si>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</si>
  <si>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</si>
  <si>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</si>
  <si>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</si>
  <si>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</si>
  <si>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</si>
  <si>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</si>
  <si>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</si>
  <si>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</si>
  <si>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</si>
  <si>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</si>
  <si>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</si>
  <si>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</si>
  <si>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</si>
  <si>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</si>
  <si>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  Транспортные услуги</t>
  </si>
  <si>
    <t>222</t>
  </si>
  <si>
    <t xml:space="preserve">        Увеличение стоимости материальных запасов</t>
  </si>
  <si>
    <t>340</t>
  </si>
  <si>
    <t xml:space="preserve">        Увеличение стоимости строительных материалов</t>
  </si>
  <si>
    <t>344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</si>
  <si>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</si>
  <si>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</si>
  <si>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</si>
  <si>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</si>
  <si>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</si>
  <si>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</si>
  <si>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</si>
  <si>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</si>
  <si>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</si>
  <si>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</si>
  <si>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</si>
  <si>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</si>
  <si>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</si>
  <si>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</si>
  <si>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  Пособия по социальной помощи населению в денежной форме</t>
  </si>
  <si>
    <t>262</t>
  </si>
  <si>
    <t xml:space="preserve">      Другие вопросы в области образования</t>
  </si>
  <si>
    <t>0709</t>
  </si>
  <si>
    <t xml:space="preserve">        Увеличение стоимости мягкого инвентаря</t>
  </si>
  <si>
    <t>345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</si>
  <si>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</si>
  <si>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</si>
  <si>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</si>
  <si>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</si>
  <si>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</si>
  <si>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</si>
  <si>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</si>
  <si>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</si>
  <si>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</si>
  <si>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</si>
  <si>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Пособия по социальной помощи населению в натуральной форме</t>
  </si>
  <si>
    <t>263</t>
  </si>
  <si>
    <t xml:space="preserve">        Пенсии, пособия, выплачиваемые работодателями, нанимателями бывшим работникам</t>
  </si>
  <si>
    <t>264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</si>
  <si>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</si>
  <si>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</si>
  <si>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</si>
  <si>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</si>
  <si>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</si>
  <si>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</si>
  <si>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</si>
  <si>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</si>
  <si>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Другие вопросы в области физической культуры и спорта</t>
  </si>
  <si>
    <t>1105</t>
  </si>
  <si>
    <t>ВСЕГО РАСХОДОВ:</t>
  </si>
  <si>
    <t>% исполнения</t>
  </si>
  <si>
    <t>Исполнение на 01.07.2019</t>
  </si>
  <si>
    <t>Темп роста 01.01.2019/01.01.2018</t>
  </si>
  <si>
    <t>Исполнение на 01.07.2018</t>
  </si>
  <si>
    <t>за период с 01.01.2019г. по 30.06.2019г.</t>
  </si>
  <si>
    <t>290</t>
  </si>
  <si>
    <t xml:space="preserve">        Прочие расходы</t>
  </si>
  <si>
    <t xml:space="preserve">        Увеличение стоимости материальных средств</t>
  </si>
  <si>
    <t xml:space="preserve">        Пособия по социальной помощи населению</t>
  </si>
  <si>
    <t xml:space="preserve">   Увеличение стоимости материальных средств</t>
  </si>
  <si>
    <t>0107</t>
  </si>
  <si>
    <t xml:space="preserve">      Прочие расходы</t>
  </si>
  <si>
    <t xml:space="preserve">      Обеспечение проведения  выборов и референдумов</t>
  </si>
  <si>
    <t xml:space="preserve">         Работы, услуги по содержанию имущества</t>
  </si>
  <si>
    <t xml:space="preserve">        Увеличиение стоимости основных средств</t>
  </si>
  <si>
    <t xml:space="preserve">    Увеличение стоимости основных средств</t>
  </si>
  <si>
    <t>Консолидированный бюджет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</si>
</sst>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center" vertical="top"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20" borderId="0">
      <alignment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7" fillId="0" borderId="1">
      <alignment horizontal="left"/>
      <protection/>
    </xf>
    <xf numFmtId="0" fontId="26" fillId="0" borderId="1">
      <alignment horizontal="center" vertical="center" wrapText="1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0" fontId="26" fillId="20" borderId="0">
      <alignment horizontal="center"/>
      <protection/>
    </xf>
    <xf numFmtId="0" fontId="26" fillId="20" borderId="0">
      <alignment horizontal="left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6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4" fillId="0" borderId="0" xfId="74" applyNumberFormat="1" applyFont="1" applyFill="1" applyProtection="1">
      <alignment horizontal="center" wrapText="1"/>
      <protection/>
    </xf>
    <xf numFmtId="0" fontId="44" fillId="0" borderId="0" xfId="75" applyNumberFormat="1" applyFont="1" applyFill="1" applyProtection="1">
      <alignment horizontal="center"/>
      <protection/>
    </xf>
    <xf numFmtId="0" fontId="26" fillId="0" borderId="1" xfId="78" applyNumberFormat="1" applyFont="1" applyFill="1" applyProtection="1">
      <alignment vertical="top" wrapText="1"/>
      <protection/>
    </xf>
    <xf numFmtId="1" fontId="26" fillId="0" borderId="1" xfId="43" applyNumberFormat="1" applyFont="1" applyFill="1" applyProtection="1">
      <alignment horizontal="center" vertical="top" shrinkToFit="1"/>
      <protection/>
    </xf>
    <xf numFmtId="4" fontId="26" fillId="0" borderId="1" xfId="81" applyNumberFormat="1" applyFont="1" applyFill="1" applyProtection="1">
      <alignment horizontal="right" vertical="top" shrinkToFit="1"/>
      <protection/>
    </xf>
    <xf numFmtId="0" fontId="26" fillId="0" borderId="0" xfId="71" applyNumberFormat="1" applyFont="1" applyFill="1" applyProtection="1">
      <alignment horizontal="left" wrapText="1"/>
      <protection/>
    </xf>
    <xf numFmtId="0" fontId="45" fillId="0" borderId="1" xfId="70" applyNumberFormat="1" applyFont="1" applyFill="1" applyProtection="1">
      <alignment horizontal="center" vertical="center" wrapText="1"/>
      <protection/>
    </xf>
    <xf numFmtId="4" fontId="26" fillId="0" borderId="11" xfId="81" applyNumberFormat="1" applyFont="1" applyFill="1" applyBorder="1" applyProtection="1">
      <alignment horizontal="right" vertical="top" shrinkToFit="1"/>
      <protection/>
    </xf>
    <xf numFmtId="10" fontId="26" fillId="0" borderId="12" xfId="82" applyNumberFormat="1" applyFont="1" applyFill="1" applyBorder="1" applyProtection="1">
      <alignment horizontal="right" vertical="top" shrinkToFit="1"/>
      <protection/>
    </xf>
    <xf numFmtId="4" fontId="26" fillId="0" borderId="12" xfId="81" applyNumberFormat="1" applyFont="1" applyFill="1" applyBorder="1" applyProtection="1">
      <alignment horizontal="right" vertical="top" shrinkToFit="1"/>
      <protection/>
    </xf>
    <xf numFmtId="4" fontId="26" fillId="0" borderId="0" xfId="41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vertical="top"/>
      <protection locked="0"/>
    </xf>
    <xf numFmtId="4" fontId="26" fillId="0" borderId="12" xfId="41" applyNumberFormat="1" applyFont="1" applyFill="1" applyBorder="1" applyAlignment="1" applyProtection="1">
      <alignment vertical="top"/>
      <protection/>
    </xf>
    <xf numFmtId="0" fontId="27" fillId="0" borderId="1" xfId="78" applyNumberFormat="1" applyFont="1" applyFill="1" applyProtection="1">
      <alignment vertical="top" wrapText="1"/>
      <protection/>
    </xf>
    <xf numFmtId="1" fontId="27" fillId="0" borderId="1" xfId="43" applyNumberFormat="1" applyFont="1" applyFill="1" applyProtection="1">
      <alignment horizontal="center" vertical="top" shrinkToFit="1"/>
      <protection/>
    </xf>
    <xf numFmtId="4" fontId="27" fillId="0" borderId="1" xfId="81" applyNumberFormat="1" applyFont="1" applyFill="1" applyProtection="1">
      <alignment horizontal="right" vertical="top" shrinkToFit="1"/>
      <protection/>
    </xf>
    <xf numFmtId="4" fontId="27" fillId="0" borderId="11" xfId="81" applyNumberFormat="1" applyFont="1" applyFill="1" applyBorder="1" applyProtection="1">
      <alignment horizontal="right" vertical="top" shrinkToFit="1"/>
      <protection/>
    </xf>
    <xf numFmtId="10" fontId="27" fillId="0" borderId="12" xfId="82" applyNumberFormat="1" applyFont="1" applyFill="1" applyBorder="1" applyProtection="1">
      <alignment horizontal="right" vertical="top" shrinkToFit="1"/>
      <protection/>
    </xf>
    <xf numFmtId="4" fontId="27" fillId="0" borderId="12" xfId="41" applyNumberFormat="1" applyFont="1" applyFill="1" applyBorder="1" applyAlignment="1" applyProtection="1">
      <alignment vertical="top"/>
      <protection/>
    </xf>
    <xf numFmtId="0" fontId="45" fillId="0" borderId="1" xfId="78" applyNumberFormat="1" applyFont="1" applyFill="1" applyProtection="1">
      <alignment vertical="top" wrapText="1"/>
      <protection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4" fontId="45" fillId="0" borderId="11" xfId="81" applyNumberFormat="1" applyFont="1" applyFill="1" applyBorder="1" applyProtection="1">
      <alignment horizontal="right" vertical="top" shrinkToFit="1"/>
      <protection/>
    </xf>
    <xf numFmtId="10" fontId="45" fillId="0" borderId="12" xfId="82" applyNumberFormat="1" applyFont="1" applyFill="1" applyBorder="1" applyProtection="1">
      <alignment horizontal="right" vertical="top" shrinkToFit="1"/>
      <protection/>
    </xf>
    <xf numFmtId="4" fontId="45" fillId="0" borderId="12" xfId="81" applyNumberFormat="1" applyFont="1" applyFill="1" applyBorder="1" applyProtection="1">
      <alignment horizontal="right" vertical="top" shrinkToFit="1"/>
      <protection/>
    </xf>
    <xf numFmtId="4" fontId="45" fillId="0" borderId="12" xfId="41" applyNumberFormat="1" applyFont="1" applyFill="1" applyBorder="1" applyAlignment="1" applyProtection="1">
      <alignment vertical="top"/>
      <protection/>
    </xf>
    <xf numFmtId="4" fontId="45" fillId="0" borderId="1" xfId="58" applyNumberFormat="1" applyFont="1" applyFill="1" applyProtection="1">
      <alignment horizontal="right" vertical="top" shrinkToFit="1"/>
      <protection/>
    </xf>
    <xf numFmtId="10" fontId="23" fillId="0" borderId="12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10" fontId="0" fillId="0" borderId="12" xfId="0" applyNumberFormat="1" applyFont="1" applyFill="1" applyBorder="1" applyAlignment="1" applyProtection="1">
      <alignment vertical="top"/>
      <protection locked="0"/>
    </xf>
    <xf numFmtId="49" fontId="26" fillId="0" borderId="1" xfId="43" applyNumberFormat="1" applyFont="1" applyFill="1" applyProtection="1">
      <alignment horizontal="center" vertical="top" shrinkToFit="1"/>
      <protection/>
    </xf>
    <xf numFmtId="4" fontId="26" fillId="0" borderId="0" xfId="81" applyNumberFormat="1" applyFont="1" applyFill="1" applyBorder="1" applyProtection="1">
      <alignment horizontal="right" vertical="top" shrinkToFit="1"/>
      <protection/>
    </xf>
    <xf numFmtId="10" fontId="26" fillId="0" borderId="0" xfId="82" applyNumberFormat="1" applyFont="1" applyFill="1" applyBorder="1" applyProtection="1">
      <alignment horizontal="right" vertical="top" shrinkToFit="1"/>
      <protection/>
    </xf>
    <xf numFmtId="4" fontId="26" fillId="0" borderId="0" xfId="41" applyNumberFormat="1" applyFont="1" applyFill="1" applyBorder="1" applyAlignment="1" applyProtection="1">
      <alignment vertical="top"/>
      <protection/>
    </xf>
    <xf numFmtId="4" fontId="45" fillId="0" borderId="13" xfId="81" applyNumberFormat="1" applyFont="1" applyFill="1" applyBorder="1" applyProtection="1">
      <alignment horizontal="right" vertical="top" shrinkToFit="1"/>
      <protection/>
    </xf>
    <xf numFmtId="49" fontId="27" fillId="0" borderId="1" xfId="43" applyNumberFormat="1" applyFont="1" applyFill="1" applyProtection="1">
      <alignment horizontal="center" vertical="top" shrinkToFit="1"/>
      <protection/>
    </xf>
    <xf numFmtId="4" fontId="27" fillId="0" borderId="0" xfId="81" applyNumberFormat="1" applyFont="1" applyFill="1" applyBorder="1" applyProtection="1">
      <alignment horizontal="right" vertical="top" shrinkToFit="1"/>
      <protection/>
    </xf>
    <xf numFmtId="10" fontId="27" fillId="0" borderId="0" xfId="82" applyNumberFormat="1" applyFont="1" applyFill="1" applyBorder="1" applyProtection="1">
      <alignment horizontal="right" vertical="top" shrinkToFit="1"/>
      <protection/>
    </xf>
    <xf numFmtId="0" fontId="26" fillId="0" borderId="1" xfId="78" applyNumberFormat="1" applyFont="1" applyFill="1" applyProtection="1">
      <alignment vertical="top" wrapText="1"/>
      <protection/>
    </xf>
    <xf numFmtId="1" fontId="26" fillId="0" borderId="1" xfId="43" applyNumberFormat="1" applyFont="1" applyFill="1" applyProtection="1">
      <alignment horizontal="center" vertical="top" shrinkToFit="1"/>
      <protection/>
    </xf>
    <xf numFmtId="49" fontId="26" fillId="0" borderId="1" xfId="43" applyNumberFormat="1" applyFont="1" applyFill="1" applyProtection="1">
      <alignment horizontal="center" vertical="top" shrinkToFit="1"/>
      <protection/>
    </xf>
    <xf numFmtId="4" fontId="26" fillId="0" borderId="1" xfId="81" applyNumberFormat="1" applyFont="1" applyFill="1" applyProtection="1">
      <alignment horizontal="right" vertical="top" shrinkToFit="1"/>
      <protection/>
    </xf>
    <xf numFmtId="0" fontId="26" fillId="35" borderId="1" xfId="78" applyNumberFormat="1" applyFont="1" applyFill="1" applyProtection="1">
      <alignment vertical="top" wrapText="1"/>
      <protection/>
    </xf>
    <xf numFmtId="1" fontId="26" fillId="35" borderId="1" xfId="43" applyNumberFormat="1" applyFont="1" applyFill="1" applyProtection="1">
      <alignment horizontal="center" vertical="top" shrinkToFit="1"/>
      <protection/>
    </xf>
    <xf numFmtId="4" fontId="26" fillId="35" borderId="1" xfId="81" applyNumberFormat="1" applyFont="1" applyFill="1" applyProtection="1">
      <alignment horizontal="right" vertical="top" shrinkToFit="1"/>
      <protection/>
    </xf>
    <xf numFmtId="4" fontId="26" fillId="35" borderId="11" xfId="81" applyNumberFormat="1" applyFont="1" applyFill="1" applyBorder="1" applyProtection="1">
      <alignment horizontal="right" vertical="top" shrinkToFit="1"/>
      <protection/>
    </xf>
    <xf numFmtId="10" fontId="26" fillId="35" borderId="12" xfId="82" applyNumberFormat="1" applyFont="1" applyFill="1" applyBorder="1" applyProtection="1">
      <alignment horizontal="right" vertical="top" shrinkToFit="1"/>
      <protection/>
    </xf>
    <xf numFmtId="4" fontId="26" fillId="35" borderId="12" xfId="81" applyNumberFormat="1" applyFont="1" applyFill="1" applyBorder="1" applyProtection="1">
      <alignment horizontal="right" vertical="top" shrinkToFit="1"/>
      <protection/>
    </xf>
    <xf numFmtId="4" fontId="26" fillId="35" borderId="12" xfId="41" applyNumberFormat="1" applyFont="1" applyFill="1" applyBorder="1" applyAlignment="1" applyProtection="1">
      <alignment vertical="top"/>
      <protection/>
    </xf>
    <xf numFmtId="10" fontId="0" fillId="35" borderId="12" xfId="0" applyNumberFormat="1" applyFont="1" applyFill="1" applyBorder="1" applyAlignment="1" applyProtection="1">
      <alignment vertical="top"/>
      <protection locked="0"/>
    </xf>
    <xf numFmtId="49" fontId="26" fillId="35" borderId="1" xfId="43" applyNumberFormat="1" applyFont="1" applyFill="1" applyProtection="1">
      <alignment horizontal="center" vertical="top" shrinkToFit="1"/>
      <protection/>
    </xf>
    <xf numFmtId="4" fontId="27" fillId="0" borderId="14" xfId="41" applyNumberFormat="1" applyFont="1" applyFill="1" applyBorder="1" applyAlignment="1" applyProtection="1">
      <alignment horizontal="center" vertical="top" wrapText="1"/>
      <protection/>
    </xf>
    <xf numFmtId="4" fontId="27" fillId="0" borderId="15" xfId="41" applyNumberFormat="1" applyFont="1" applyFill="1" applyBorder="1" applyAlignment="1" applyProtection="1">
      <alignment horizontal="center" vertical="top" wrapText="1"/>
      <protection/>
    </xf>
    <xf numFmtId="4" fontId="23" fillId="0" borderId="14" xfId="0" applyNumberFormat="1" applyFont="1" applyFill="1" applyBorder="1" applyAlignment="1" applyProtection="1">
      <alignment horizontal="center" vertical="top" wrapText="1"/>
      <protection locked="0"/>
    </xf>
    <xf numFmtId="4" fontId="2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51" applyNumberFormat="1" applyFont="1" applyFill="1" applyProtection="1">
      <alignment horizontal="center" vertical="center" wrapText="1"/>
      <protection/>
    </xf>
    <xf numFmtId="0" fontId="45" fillId="0" borderId="1" xfId="51" applyFont="1" applyFill="1">
      <alignment horizontal="center" vertical="center" wrapText="1"/>
      <protection/>
    </xf>
    <xf numFmtId="0" fontId="45" fillId="0" borderId="1" xfId="52" applyNumberFormat="1" applyFont="1" applyFill="1" applyProtection="1">
      <alignment horizontal="center" vertical="center" wrapText="1"/>
      <protection/>
    </xf>
    <xf numFmtId="0" fontId="45" fillId="0" borderId="1" xfId="52" applyFont="1" applyFill="1">
      <alignment horizontal="center" vertical="center" wrapText="1"/>
      <protection/>
    </xf>
    <xf numFmtId="0" fontId="45" fillId="0" borderId="1" xfId="53" applyNumberFormat="1" applyFont="1" applyFill="1" applyProtection="1">
      <alignment horizontal="center" vertical="center" wrapText="1"/>
      <protection/>
    </xf>
    <xf numFmtId="0" fontId="45" fillId="0" borderId="1" xfId="53" applyFont="1" applyFill="1">
      <alignment horizontal="center" vertical="center" wrapText="1"/>
      <protection/>
    </xf>
    <xf numFmtId="0" fontId="45" fillId="0" borderId="1" xfId="54" applyNumberFormat="1" applyFont="1" applyFill="1" applyProtection="1">
      <alignment horizontal="center" vertical="center" wrapText="1"/>
      <protection/>
    </xf>
    <xf numFmtId="0" fontId="45" fillId="0" borderId="1" xfId="54" applyFont="1" applyFill="1">
      <alignment horizontal="center" vertical="center" wrapText="1"/>
      <protection/>
    </xf>
    <xf numFmtId="0" fontId="45" fillId="0" borderId="1" xfId="56" applyNumberFormat="1" applyFont="1" applyFill="1" applyProtection="1">
      <alignment horizontal="center" vertical="center" wrapText="1"/>
      <protection/>
    </xf>
    <xf numFmtId="0" fontId="45" fillId="0" borderId="1" xfId="56" applyFont="1" applyFill="1">
      <alignment horizontal="center" vertical="center" wrapText="1"/>
      <protection/>
    </xf>
    <xf numFmtId="0" fontId="45" fillId="0" borderId="1" xfId="70" applyNumberFormat="1" applyFont="1" applyFill="1" applyProtection="1">
      <alignment horizontal="center" vertical="center" wrapText="1"/>
      <protection/>
    </xf>
    <xf numFmtId="0" fontId="45" fillId="0" borderId="1" xfId="70" applyFont="1" applyFill="1">
      <alignment horizontal="center" vertical="center" wrapText="1"/>
      <protection/>
    </xf>
    <xf numFmtId="0" fontId="26" fillId="0" borderId="0" xfId="71" applyNumberFormat="1" applyFont="1" applyFill="1" applyProtection="1">
      <alignment horizontal="left" wrapText="1"/>
      <protection/>
    </xf>
    <xf numFmtId="0" fontId="26" fillId="0" borderId="0" xfId="71" applyFont="1" applyFill="1">
      <alignment horizontal="left" wrapText="1"/>
      <protection/>
    </xf>
    <xf numFmtId="0" fontId="45" fillId="0" borderId="1" xfId="55" applyNumberFormat="1" applyFont="1" applyFill="1" applyProtection="1">
      <alignment horizontal="left"/>
      <protection/>
    </xf>
    <xf numFmtId="0" fontId="45" fillId="0" borderId="1" xfId="55" applyFont="1" applyFill="1">
      <alignment horizontal="left"/>
      <protection/>
    </xf>
    <xf numFmtId="0" fontId="45" fillId="0" borderId="1" xfId="62" applyNumberFormat="1" applyFont="1" applyFill="1" applyProtection="1">
      <alignment horizontal="center" vertical="center" wrapText="1"/>
      <protection/>
    </xf>
    <xf numFmtId="0" fontId="45" fillId="0" borderId="1" xfId="62" applyFont="1" applyFill="1">
      <alignment horizontal="center" vertical="center" wrapText="1"/>
      <protection/>
    </xf>
    <xf numFmtId="0" fontId="45" fillId="0" borderId="1" xfId="63" applyNumberFormat="1" applyFont="1" applyFill="1" applyProtection="1">
      <alignment horizontal="center" vertical="center" wrapText="1"/>
      <protection/>
    </xf>
    <xf numFmtId="0" fontId="45" fillId="0" borderId="1" xfId="63" applyFont="1" applyFill="1">
      <alignment horizontal="center" vertical="center" wrapText="1"/>
      <protection/>
    </xf>
    <xf numFmtId="0" fontId="45" fillId="0" borderId="1" xfId="64" applyNumberFormat="1" applyFont="1" applyFill="1" applyProtection="1">
      <alignment horizontal="center" vertical="center" wrapText="1"/>
      <protection/>
    </xf>
    <xf numFmtId="0" fontId="45" fillId="0" borderId="1" xfId="64" applyFont="1" applyFill="1">
      <alignment horizontal="center" vertical="center" wrapText="1"/>
      <protection/>
    </xf>
    <xf numFmtId="0" fontId="45" fillId="0" borderId="1" xfId="65" applyNumberFormat="1" applyFont="1" applyFill="1" applyProtection="1">
      <alignment horizontal="center" vertical="center" wrapText="1"/>
      <protection/>
    </xf>
    <xf numFmtId="0" fontId="45" fillId="0" borderId="1" xfId="65" applyFont="1" applyFill="1">
      <alignment horizontal="center" vertical="center" wrapText="1"/>
      <protection/>
    </xf>
    <xf numFmtId="0" fontId="45" fillId="0" borderId="1" xfId="66" applyNumberFormat="1" applyFont="1" applyFill="1" applyProtection="1">
      <alignment horizontal="center" vertical="center" wrapText="1"/>
      <protection/>
    </xf>
    <xf numFmtId="0" fontId="45" fillId="0" borderId="1" xfId="66" applyFont="1" applyFill="1">
      <alignment horizontal="center" vertical="center" wrapText="1"/>
      <protection/>
    </xf>
    <xf numFmtId="0" fontId="45" fillId="0" borderId="1" xfId="67" applyNumberFormat="1" applyFont="1" applyFill="1" applyProtection="1">
      <alignment horizontal="center" vertical="center" wrapText="1"/>
      <protection/>
    </xf>
    <xf numFmtId="0" fontId="45" fillId="0" borderId="1" xfId="67" applyFont="1" applyFill="1">
      <alignment horizontal="center" vertical="center" wrapText="1"/>
      <protection/>
    </xf>
    <xf numFmtId="0" fontId="45" fillId="0" borderId="1" xfId="68" applyNumberFormat="1" applyFont="1" applyFill="1" applyProtection="1">
      <alignment horizontal="center" vertical="center" wrapText="1"/>
      <protection/>
    </xf>
    <xf numFmtId="0" fontId="45" fillId="0" borderId="1" xfId="68" applyFont="1" applyFill="1">
      <alignment horizontal="center" vertical="center" wrapText="1"/>
      <protection/>
    </xf>
    <xf numFmtId="0" fontId="45" fillId="0" borderId="1" xfId="69" applyNumberFormat="1" applyFont="1" applyFill="1" applyProtection="1">
      <alignment horizontal="center" vertical="center" wrapText="1"/>
      <protection/>
    </xf>
    <xf numFmtId="0" fontId="45" fillId="0" borderId="1" xfId="69" applyFont="1" applyFill="1">
      <alignment horizontal="center" vertical="center" wrapText="1"/>
      <protection/>
    </xf>
    <xf numFmtId="0" fontId="45" fillId="0" borderId="1" xfId="39" applyNumberFormat="1" applyFont="1" applyFill="1" applyProtection="1">
      <alignment horizontal="center" vertical="center" wrapText="1"/>
      <protection/>
    </xf>
    <xf numFmtId="0" fontId="45" fillId="0" borderId="1" xfId="39" applyFont="1" applyFill="1">
      <alignment horizontal="center" vertical="center" wrapText="1"/>
      <protection/>
    </xf>
    <xf numFmtId="0" fontId="26" fillId="0" borderId="12" xfId="70" applyNumberFormat="1" applyFont="1" applyFill="1" applyBorder="1" applyProtection="1">
      <alignment horizontal="center" vertical="center" wrapText="1"/>
      <protection/>
    </xf>
    <xf numFmtId="0" fontId="26" fillId="0" borderId="12" xfId="70" applyFont="1" applyFill="1" applyBorder="1">
      <alignment horizontal="center" vertical="center" wrapText="1"/>
      <protection/>
    </xf>
    <xf numFmtId="0" fontId="45" fillId="0" borderId="1" xfId="45" applyNumberFormat="1" applyFont="1" applyFill="1" applyProtection="1">
      <alignment horizontal="center" vertical="center" wrapText="1"/>
      <protection/>
    </xf>
    <xf numFmtId="0" fontId="45" fillId="0" borderId="1" xfId="45" applyFont="1" applyFill="1">
      <alignment horizontal="center" vertical="center" wrapText="1"/>
      <protection/>
    </xf>
    <xf numFmtId="0" fontId="45" fillId="0" borderId="1" xfId="46" applyNumberFormat="1" applyFont="1" applyFill="1" applyProtection="1">
      <alignment horizontal="center" vertical="center" wrapText="1"/>
      <protection/>
    </xf>
    <xf numFmtId="0" fontId="45" fillId="0" borderId="1" xfId="46" applyFont="1" applyFill="1">
      <alignment horizontal="center" vertical="center" wrapText="1"/>
      <protection/>
    </xf>
    <xf numFmtId="0" fontId="45" fillId="0" borderId="1" xfId="47" applyNumberFormat="1" applyFont="1" applyFill="1" applyProtection="1">
      <alignment horizontal="center" vertical="center" wrapText="1"/>
      <protection/>
    </xf>
    <xf numFmtId="0" fontId="45" fillId="0" borderId="1" xfId="47" applyFont="1" applyFill="1">
      <alignment horizontal="center" vertical="center" wrapText="1"/>
      <protection/>
    </xf>
    <xf numFmtId="0" fontId="45" fillId="0" borderId="1" xfId="48" applyNumberFormat="1" applyFont="1" applyFill="1" applyProtection="1">
      <alignment horizontal="center" vertical="center" wrapText="1"/>
      <protection/>
    </xf>
    <xf numFmtId="0" fontId="45" fillId="0" borderId="1" xfId="48" applyFont="1" applyFill="1">
      <alignment horizontal="center" vertical="center" wrapText="1"/>
      <protection/>
    </xf>
    <xf numFmtId="0" fontId="45" fillId="0" borderId="1" xfId="60" applyNumberFormat="1" applyFont="1" applyFill="1" applyProtection="1">
      <alignment horizontal="center" vertical="center" wrapText="1"/>
      <protection/>
    </xf>
    <xf numFmtId="0" fontId="45" fillId="0" borderId="1" xfId="60" applyFont="1" applyFill="1">
      <alignment horizontal="center" vertical="center" wrapText="1"/>
      <protection/>
    </xf>
    <xf numFmtId="0" fontId="45" fillId="0" borderId="1" xfId="61" applyNumberFormat="1" applyFont="1" applyFill="1" applyProtection="1">
      <alignment horizontal="center" vertical="center" wrapText="1"/>
      <protection/>
    </xf>
    <xf numFmtId="0" fontId="45" fillId="0" borderId="1" xfId="61" applyFont="1" applyFill="1">
      <alignment horizontal="center" vertical="center" wrapText="1"/>
      <protection/>
    </xf>
    <xf numFmtId="0" fontId="26" fillId="0" borderId="0" xfId="59" applyNumberFormat="1" applyFont="1" applyFill="1" applyProtection="1">
      <alignment wrapText="1"/>
      <protection/>
    </xf>
    <xf numFmtId="0" fontId="26" fillId="0" borderId="0" xfId="59" applyFont="1" applyFill="1">
      <alignment wrapText="1"/>
      <protection/>
    </xf>
    <xf numFmtId="0" fontId="28" fillId="0" borderId="0" xfId="74" applyNumberFormat="1" applyFont="1" applyFill="1" applyProtection="1">
      <alignment horizontal="center" wrapText="1"/>
      <protection/>
    </xf>
    <xf numFmtId="0" fontId="28" fillId="0" borderId="0" xfId="74" applyFont="1" applyFill="1">
      <alignment horizontal="center" wrapText="1"/>
      <protection/>
    </xf>
    <xf numFmtId="0" fontId="28" fillId="0" borderId="0" xfId="75" applyNumberFormat="1" applyFont="1" applyFill="1" applyProtection="1">
      <alignment horizontal="center"/>
      <protection/>
    </xf>
    <xf numFmtId="0" fontId="28" fillId="0" borderId="0" xfId="75" applyFont="1" applyFill="1">
      <alignment horizontal="center"/>
      <protection/>
    </xf>
    <xf numFmtId="0" fontId="26" fillId="0" borderId="0" xfId="76" applyNumberFormat="1" applyFont="1" applyFill="1" applyProtection="1">
      <alignment horizontal="right"/>
      <protection/>
    </xf>
    <xf numFmtId="0" fontId="26" fillId="0" borderId="0" xfId="76" applyFont="1" applyFill="1">
      <alignment horizontal="right"/>
      <protection/>
    </xf>
    <xf numFmtId="0" fontId="45" fillId="0" borderId="1" xfId="42" applyNumberFormat="1" applyFont="1" applyFill="1" applyProtection="1">
      <alignment horizontal="center" vertical="center" wrapText="1"/>
      <protection/>
    </xf>
    <xf numFmtId="0" fontId="45" fillId="0" borderId="1" xfId="42" applyFont="1" applyFill="1">
      <alignment horizontal="center" vertical="center" wrapText="1"/>
      <protection/>
    </xf>
    <xf numFmtId="0" fontId="45" fillId="0" borderId="1" xfId="44" applyNumberFormat="1" applyFont="1" applyFill="1" applyProtection="1">
      <alignment horizontal="center" vertical="center" wrapText="1"/>
      <protection/>
    </xf>
    <xf numFmtId="0" fontId="45" fillId="0" borderId="1" xfId="44" applyFont="1" applyFill="1">
      <alignment horizontal="center" vertical="center" wrapText="1"/>
      <protection/>
    </xf>
    <xf numFmtId="0" fontId="45" fillId="0" borderId="1" xfId="49" applyNumberFormat="1" applyFont="1" applyFill="1" applyProtection="1">
      <alignment horizontal="center" vertical="center" wrapText="1"/>
      <protection/>
    </xf>
    <xf numFmtId="0" fontId="45" fillId="0" borderId="1" xfId="49" applyFont="1" applyFill="1">
      <alignment horizontal="center" vertical="center" wrapText="1"/>
      <protection/>
    </xf>
    <xf numFmtId="0" fontId="45" fillId="0" borderId="11" xfId="70" applyNumberFormat="1" applyFont="1" applyFill="1" applyBorder="1" applyProtection="1">
      <alignment horizontal="center" vertical="center" wrapText="1"/>
      <protection/>
    </xf>
    <xf numFmtId="0" fontId="45" fillId="0" borderId="11" xfId="70" applyFont="1" applyFill="1" applyBorder="1">
      <alignment horizontal="center" vertical="center" wrapText="1"/>
      <protection/>
    </xf>
    <xf numFmtId="0" fontId="45" fillId="0" borderId="12" xfId="70" applyNumberFormat="1" applyFont="1" applyFill="1" applyBorder="1" applyProtection="1">
      <alignment horizontal="center" vertical="center" wrapText="1"/>
      <protection/>
    </xf>
    <xf numFmtId="0" fontId="45" fillId="0" borderId="12" xfId="70" applyFont="1" applyFill="1" applyBorder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0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AS9" sqref="AS9"/>
    </sheetView>
  </sheetViews>
  <sheetFormatPr defaultColWidth="9.140625" defaultRowHeight="15" outlineLevelRow="2"/>
  <cols>
    <col min="1" max="1" width="40.00390625" style="2" customWidth="1"/>
    <col min="2" max="2" width="9.140625" style="2" hidden="1" customWidth="1"/>
    <col min="3" max="3" width="7.7109375" style="2" customWidth="1"/>
    <col min="4" max="5" width="9.140625" style="2" hidden="1" customWidth="1"/>
    <col min="6" max="6" width="9.57421875" style="2" customWidth="1"/>
    <col min="7" max="13" width="9.140625" style="2" hidden="1" customWidth="1"/>
    <col min="14" max="14" width="14.7109375" style="2" customWidth="1"/>
    <col min="15" max="30" width="9.140625" style="2" hidden="1" customWidth="1"/>
    <col min="31" max="31" width="12.28125" style="2" customWidth="1"/>
    <col min="32" max="35" width="9.140625" style="2" hidden="1" customWidth="1"/>
    <col min="36" max="36" width="12.00390625" style="2" customWidth="1"/>
    <col min="37" max="39" width="9.140625" style="2" hidden="1" customWidth="1"/>
    <col min="40" max="40" width="13.421875" style="14" hidden="1" customWidth="1"/>
    <col min="41" max="41" width="11.140625" style="31" hidden="1" customWidth="1"/>
    <col min="42" max="16384" width="9.140625" style="2" customWidth="1"/>
  </cols>
  <sheetData>
    <row r="1" spans="1:40" ht="15">
      <c r="A1" s="106" t="s">
        <v>154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3"/>
    </row>
    <row r="2" spans="1:40" ht="35.2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3"/>
    </row>
    <row r="3" spans="1:40" ht="15.75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3"/>
      <c r="AM3" s="4"/>
      <c r="AN3" s="13"/>
    </row>
    <row r="4" spans="1:40" ht="15.75">
      <c r="A4" s="110" t="s">
        <v>142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4"/>
      <c r="AM4" s="4"/>
      <c r="AN4" s="13"/>
    </row>
    <row r="5" spans="1:40" ht="15">
      <c r="A5" s="112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3"/>
    </row>
    <row r="6" spans="1:41" ht="15">
      <c r="A6" s="90" t="s">
        <v>2</v>
      </c>
      <c r="B6" s="114" t="s">
        <v>3</v>
      </c>
      <c r="C6" s="116" t="s">
        <v>4</v>
      </c>
      <c r="D6" s="94" t="s">
        <v>3</v>
      </c>
      <c r="E6" s="96" t="s">
        <v>3</v>
      </c>
      <c r="F6" s="98" t="s">
        <v>5</v>
      </c>
      <c r="G6" s="100" t="s">
        <v>3</v>
      </c>
      <c r="H6" s="118" t="s">
        <v>3</v>
      </c>
      <c r="I6" s="58" t="s">
        <v>3</v>
      </c>
      <c r="J6" s="60" t="s">
        <v>3</v>
      </c>
      <c r="K6" s="62" t="s">
        <v>3</v>
      </c>
      <c r="L6" s="64" t="s">
        <v>3</v>
      </c>
      <c r="M6" s="66" t="s">
        <v>3</v>
      </c>
      <c r="N6" s="102" t="s">
        <v>6</v>
      </c>
      <c r="O6" s="104" t="s">
        <v>3</v>
      </c>
      <c r="P6" s="74" t="s">
        <v>3</v>
      </c>
      <c r="Q6" s="76" t="s">
        <v>3</v>
      </c>
      <c r="R6" s="78" t="s">
        <v>3</v>
      </c>
      <c r="S6" s="80" t="s">
        <v>3</v>
      </c>
      <c r="T6" s="82" t="s">
        <v>3</v>
      </c>
      <c r="U6" s="84" t="s">
        <v>3</v>
      </c>
      <c r="V6" s="86" t="s">
        <v>3</v>
      </c>
      <c r="W6" s="88" t="s">
        <v>3</v>
      </c>
      <c r="X6" s="9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9" t="s">
        <v>3</v>
      </c>
      <c r="AE6" s="68" t="s">
        <v>139</v>
      </c>
      <c r="AF6" s="68" t="s">
        <v>3</v>
      </c>
      <c r="AG6" s="68" t="s">
        <v>3</v>
      </c>
      <c r="AH6" s="9" t="s">
        <v>3</v>
      </c>
      <c r="AI6" s="120" t="s">
        <v>3</v>
      </c>
      <c r="AJ6" s="122" t="s">
        <v>138</v>
      </c>
      <c r="AK6" s="92" t="s">
        <v>3</v>
      </c>
      <c r="AL6" s="92" t="s">
        <v>3</v>
      </c>
      <c r="AM6" s="92" t="s">
        <v>3</v>
      </c>
      <c r="AN6" s="54" t="s">
        <v>141</v>
      </c>
      <c r="AO6" s="56" t="s">
        <v>140</v>
      </c>
    </row>
    <row r="7" spans="1:41" ht="32.25" customHeight="1">
      <c r="A7" s="91"/>
      <c r="B7" s="115"/>
      <c r="C7" s="117"/>
      <c r="D7" s="95"/>
      <c r="E7" s="97"/>
      <c r="F7" s="99"/>
      <c r="G7" s="101"/>
      <c r="H7" s="119"/>
      <c r="I7" s="59"/>
      <c r="J7" s="61"/>
      <c r="K7" s="63"/>
      <c r="L7" s="65"/>
      <c r="M7" s="67"/>
      <c r="N7" s="103"/>
      <c r="O7" s="105"/>
      <c r="P7" s="75"/>
      <c r="Q7" s="77"/>
      <c r="R7" s="79"/>
      <c r="S7" s="81"/>
      <c r="T7" s="83"/>
      <c r="U7" s="85"/>
      <c r="V7" s="87"/>
      <c r="W7" s="89"/>
      <c r="X7" s="9"/>
      <c r="Y7" s="69"/>
      <c r="Z7" s="69"/>
      <c r="AA7" s="69"/>
      <c r="AB7" s="69"/>
      <c r="AC7" s="69"/>
      <c r="AD7" s="9"/>
      <c r="AE7" s="69"/>
      <c r="AF7" s="69"/>
      <c r="AG7" s="69"/>
      <c r="AH7" s="9"/>
      <c r="AI7" s="121"/>
      <c r="AJ7" s="123"/>
      <c r="AK7" s="93"/>
      <c r="AL7" s="93"/>
      <c r="AM7" s="93"/>
      <c r="AN7" s="55"/>
      <c r="AO7" s="57"/>
    </row>
    <row r="8" spans="1:41" ht="15">
      <c r="A8" s="16" t="s">
        <v>7</v>
      </c>
      <c r="B8" s="17" t="s">
        <v>8</v>
      </c>
      <c r="C8" s="17" t="s">
        <v>9</v>
      </c>
      <c r="D8" s="17" t="s">
        <v>10</v>
      </c>
      <c r="E8" s="17" t="s">
        <v>8</v>
      </c>
      <c r="F8" s="17" t="s">
        <v>8</v>
      </c>
      <c r="G8" s="17"/>
      <c r="H8" s="17"/>
      <c r="I8" s="17"/>
      <c r="J8" s="17"/>
      <c r="K8" s="17"/>
      <c r="L8" s="17"/>
      <c r="M8" s="18">
        <v>0</v>
      </c>
      <c r="N8" s="18">
        <f>N9+N24+N26+N41+N43</f>
        <v>44095537.7</v>
      </c>
      <c r="O8" s="18">
        <f aca="true" t="shared" si="0" ref="O8:AE8">O9+O24+O26+O41+O43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19461884.33</v>
      </c>
      <c r="AF8" s="18">
        <f>AF9+AF24+AF26+AF41+AF43</f>
        <v>0</v>
      </c>
      <c r="AG8" s="18">
        <f>AG9+AG24+AG26+AG41+AG43</f>
        <v>0</v>
      </c>
      <c r="AH8" s="18">
        <f>AH9+AH24+AH26+AH41+AH43</f>
        <v>19311484.91</v>
      </c>
      <c r="AI8" s="18">
        <f>AI9+AI24+AI26+AI41+AI43</f>
        <v>-19311484.91</v>
      </c>
      <c r="AJ8" s="11">
        <f aca="true" t="shared" si="1" ref="AJ8:AJ85">AE8/N8</f>
        <v>0.4413572289878211</v>
      </c>
      <c r="AK8" s="18">
        <f>AK9+AK24+AK26+AK41+AK43</f>
        <v>0</v>
      </c>
      <c r="AL8" s="18">
        <f>AL9+AL24+AL26+AL41+AL43</f>
        <v>0</v>
      </c>
      <c r="AM8" s="18">
        <f>AM9+AM24+AM26+AM41+AM43</f>
        <v>0</v>
      </c>
      <c r="AN8" s="18">
        <f>AN9+AN24+AN26+AN41+AN43+AN39</f>
        <v>19968103.259999998</v>
      </c>
      <c r="AO8" s="32">
        <f>AE8/AN8</f>
        <v>0.9746486221846591</v>
      </c>
    </row>
    <row r="9" spans="1:41" ht="76.5" outlineLevel="1">
      <c r="A9" s="16" t="s">
        <v>11</v>
      </c>
      <c r="B9" s="17" t="s">
        <v>8</v>
      </c>
      <c r="C9" s="17" t="s">
        <v>12</v>
      </c>
      <c r="D9" s="17" t="s">
        <v>10</v>
      </c>
      <c r="E9" s="17" t="s">
        <v>8</v>
      </c>
      <c r="F9" s="17" t="s">
        <v>8</v>
      </c>
      <c r="G9" s="17"/>
      <c r="H9" s="17"/>
      <c r="I9" s="17"/>
      <c r="J9" s="17"/>
      <c r="K9" s="17"/>
      <c r="L9" s="17"/>
      <c r="M9" s="18">
        <v>0</v>
      </c>
      <c r="N9" s="18">
        <f aca="true" t="shared" si="2" ref="N9:AI9">SUM(N10:N23)</f>
        <v>28962303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12386877.03</v>
      </c>
      <c r="AF9" s="18">
        <f t="shared" si="2"/>
        <v>0</v>
      </c>
      <c r="AG9" s="18">
        <f t="shared" si="2"/>
        <v>0</v>
      </c>
      <c r="AH9" s="18">
        <f t="shared" si="2"/>
        <v>12386877.03</v>
      </c>
      <c r="AI9" s="18">
        <f t="shared" si="2"/>
        <v>-12386877.03</v>
      </c>
      <c r="AJ9" s="11">
        <f t="shared" si="1"/>
        <v>0.4276896429817753</v>
      </c>
      <c r="AK9" s="18">
        <f>SUM(AK10:AK23)</f>
        <v>0</v>
      </c>
      <c r="AL9" s="18">
        <f>SUM(AL10:AL23)</f>
        <v>0</v>
      </c>
      <c r="AM9" s="18">
        <f>SUM(AM10:AM23)</f>
        <v>0</v>
      </c>
      <c r="AN9" s="18">
        <f>SUM(AN10:AN23)</f>
        <v>11728206.299999999</v>
      </c>
      <c r="AO9" s="32">
        <f aca="true" t="shared" si="3" ref="AO9:AO85">AE9/AN9</f>
        <v>1.0561612503354414</v>
      </c>
    </row>
    <row r="10" spans="1:41" ht="15" outlineLevel="2">
      <c r="A10" s="5" t="s">
        <v>13</v>
      </c>
      <c r="B10" s="6" t="s">
        <v>8</v>
      </c>
      <c r="C10" s="6" t="s">
        <v>12</v>
      </c>
      <c r="D10" s="6" t="s">
        <v>10</v>
      </c>
      <c r="E10" s="6" t="s">
        <v>8</v>
      </c>
      <c r="F10" s="6" t="s">
        <v>14</v>
      </c>
      <c r="G10" s="6"/>
      <c r="H10" s="6"/>
      <c r="I10" s="6"/>
      <c r="J10" s="6"/>
      <c r="K10" s="6"/>
      <c r="L10" s="6"/>
      <c r="M10" s="7">
        <v>0</v>
      </c>
      <c r="N10" s="7">
        <v>18404734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8099931.44</v>
      </c>
      <c r="AF10" s="7">
        <v>0</v>
      </c>
      <c r="AG10" s="7">
        <v>0</v>
      </c>
      <c r="AH10" s="7">
        <v>8099931.44</v>
      </c>
      <c r="AI10" s="10">
        <v>-8099931.44</v>
      </c>
      <c r="AJ10" s="11">
        <f t="shared" si="1"/>
        <v>0.4401004350293789</v>
      </c>
      <c r="AK10" s="12">
        <v>0</v>
      </c>
      <c r="AL10" s="11">
        <v>0</v>
      </c>
      <c r="AM10" s="12">
        <v>0</v>
      </c>
      <c r="AN10" s="15">
        <v>7737155.43</v>
      </c>
      <c r="AO10" s="32">
        <f t="shared" si="3"/>
        <v>1.0468875174193057</v>
      </c>
    </row>
    <row r="11" spans="1:41" ht="25.5" outlineLevel="2">
      <c r="A11" s="5" t="s">
        <v>15</v>
      </c>
      <c r="B11" s="6" t="s">
        <v>8</v>
      </c>
      <c r="C11" s="6" t="s">
        <v>12</v>
      </c>
      <c r="D11" s="6" t="s">
        <v>10</v>
      </c>
      <c r="E11" s="6" t="s">
        <v>8</v>
      </c>
      <c r="F11" s="6" t="s">
        <v>16</v>
      </c>
      <c r="G11" s="6"/>
      <c r="H11" s="6"/>
      <c r="I11" s="6"/>
      <c r="J11" s="6"/>
      <c r="K11" s="6"/>
      <c r="L11" s="6"/>
      <c r="M11" s="7">
        <v>0</v>
      </c>
      <c r="N11" s="7">
        <v>14000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2630</v>
      </c>
      <c r="AF11" s="7">
        <v>0</v>
      </c>
      <c r="AG11" s="7">
        <v>0</v>
      </c>
      <c r="AH11" s="7">
        <v>2630</v>
      </c>
      <c r="AI11" s="10">
        <v>-2630</v>
      </c>
      <c r="AJ11" s="11">
        <f t="shared" si="1"/>
        <v>0.18785714285714286</v>
      </c>
      <c r="AK11" s="12">
        <v>0</v>
      </c>
      <c r="AL11" s="11">
        <v>0</v>
      </c>
      <c r="AM11" s="12">
        <v>0</v>
      </c>
      <c r="AN11" s="15">
        <v>4404</v>
      </c>
      <c r="AO11" s="32">
        <f t="shared" si="3"/>
        <v>0.5971843778383288</v>
      </c>
    </row>
    <row r="12" spans="1:41" ht="25.5" outlineLevel="2">
      <c r="A12" s="5" t="s">
        <v>17</v>
      </c>
      <c r="B12" s="6" t="s">
        <v>8</v>
      </c>
      <c r="C12" s="6" t="s">
        <v>12</v>
      </c>
      <c r="D12" s="6" t="s">
        <v>10</v>
      </c>
      <c r="E12" s="6" t="s">
        <v>8</v>
      </c>
      <c r="F12" s="6" t="s">
        <v>18</v>
      </c>
      <c r="G12" s="6"/>
      <c r="H12" s="6"/>
      <c r="I12" s="6"/>
      <c r="J12" s="6"/>
      <c r="K12" s="6"/>
      <c r="L12" s="6"/>
      <c r="M12" s="7">
        <v>0</v>
      </c>
      <c r="N12" s="7">
        <v>5570140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2080639.4</v>
      </c>
      <c r="AF12" s="7">
        <v>0</v>
      </c>
      <c r="AG12" s="7">
        <v>0</v>
      </c>
      <c r="AH12" s="7">
        <v>2080639.4</v>
      </c>
      <c r="AI12" s="10">
        <v>-2080639.4</v>
      </c>
      <c r="AJ12" s="11">
        <f t="shared" si="1"/>
        <v>0.3735344892587978</v>
      </c>
      <c r="AK12" s="12">
        <v>0</v>
      </c>
      <c r="AL12" s="11">
        <v>0</v>
      </c>
      <c r="AM12" s="12">
        <v>0</v>
      </c>
      <c r="AN12" s="15">
        <v>2317060.92</v>
      </c>
      <c r="AO12" s="32">
        <f t="shared" si="3"/>
        <v>0.8979649097875251</v>
      </c>
    </row>
    <row r="13" spans="1:41" ht="15" outlineLevel="2">
      <c r="A13" s="5" t="s">
        <v>19</v>
      </c>
      <c r="B13" s="6" t="s">
        <v>8</v>
      </c>
      <c r="C13" s="6" t="s">
        <v>12</v>
      </c>
      <c r="D13" s="6" t="s">
        <v>10</v>
      </c>
      <c r="E13" s="6" t="s">
        <v>8</v>
      </c>
      <c r="F13" s="6" t="s">
        <v>20</v>
      </c>
      <c r="G13" s="6"/>
      <c r="H13" s="6"/>
      <c r="I13" s="6"/>
      <c r="J13" s="6"/>
      <c r="K13" s="6"/>
      <c r="L13" s="6"/>
      <c r="M13" s="7">
        <v>0</v>
      </c>
      <c r="N13" s="7">
        <v>303600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136258.49</v>
      </c>
      <c r="AF13" s="7">
        <v>0</v>
      </c>
      <c r="AG13" s="7">
        <v>0</v>
      </c>
      <c r="AH13" s="7">
        <v>136258.49</v>
      </c>
      <c r="AI13" s="10">
        <v>-136258.49</v>
      </c>
      <c r="AJ13" s="11">
        <f t="shared" si="1"/>
        <v>0.44880925559947293</v>
      </c>
      <c r="AK13" s="12">
        <v>0</v>
      </c>
      <c r="AL13" s="11">
        <v>0</v>
      </c>
      <c r="AM13" s="12">
        <v>0</v>
      </c>
      <c r="AN13" s="15">
        <v>130780.99</v>
      </c>
      <c r="AO13" s="32">
        <f t="shared" si="3"/>
        <v>1.0418829984388402</v>
      </c>
    </row>
    <row r="14" spans="1:41" ht="15" outlineLevel="2">
      <c r="A14" s="5" t="s">
        <v>21</v>
      </c>
      <c r="B14" s="6" t="s">
        <v>8</v>
      </c>
      <c r="C14" s="6" t="s">
        <v>12</v>
      </c>
      <c r="D14" s="6" t="s">
        <v>10</v>
      </c>
      <c r="E14" s="6" t="s">
        <v>8</v>
      </c>
      <c r="F14" s="6" t="s">
        <v>22</v>
      </c>
      <c r="G14" s="6"/>
      <c r="H14" s="6"/>
      <c r="I14" s="6"/>
      <c r="J14" s="6"/>
      <c r="K14" s="6"/>
      <c r="L14" s="6"/>
      <c r="M14" s="7">
        <v>0</v>
      </c>
      <c r="N14" s="7">
        <v>990022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417740.39</v>
      </c>
      <c r="AF14" s="7">
        <v>0</v>
      </c>
      <c r="AG14" s="7">
        <v>0</v>
      </c>
      <c r="AH14" s="7">
        <v>417740.39</v>
      </c>
      <c r="AI14" s="10">
        <v>-417740.39</v>
      </c>
      <c r="AJ14" s="11">
        <f t="shared" si="1"/>
        <v>0.42195061321869615</v>
      </c>
      <c r="AK14" s="12">
        <v>0</v>
      </c>
      <c r="AL14" s="11">
        <v>0</v>
      </c>
      <c r="AM14" s="12">
        <v>0</v>
      </c>
      <c r="AN14" s="15">
        <v>476039.6</v>
      </c>
      <c r="AO14" s="32">
        <f t="shared" si="3"/>
        <v>0.8775328565102568</v>
      </c>
    </row>
    <row r="15" spans="1:41" ht="25.5" outlineLevel="2">
      <c r="A15" s="5" t="s">
        <v>23</v>
      </c>
      <c r="B15" s="6" t="s">
        <v>8</v>
      </c>
      <c r="C15" s="6" t="s">
        <v>12</v>
      </c>
      <c r="D15" s="6" t="s">
        <v>10</v>
      </c>
      <c r="E15" s="6" t="s">
        <v>8</v>
      </c>
      <c r="F15" s="6" t="s">
        <v>24</v>
      </c>
      <c r="G15" s="6"/>
      <c r="H15" s="6"/>
      <c r="I15" s="6"/>
      <c r="J15" s="6"/>
      <c r="K15" s="6"/>
      <c r="L15" s="6"/>
      <c r="M15" s="7">
        <v>0</v>
      </c>
      <c r="N15" s="7">
        <v>1781007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867835.03</v>
      </c>
      <c r="AF15" s="7">
        <v>0</v>
      </c>
      <c r="AG15" s="7">
        <v>0</v>
      </c>
      <c r="AH15" s="7">
        <v>867835.03</v>
      </c>
      <c r="AI15" s="10">
        <v>-867835.03</v>
      </c>
      <c r="AJ15" s="11">
        <f t="shared" si="1"/>
        <v>0.487272105050682</v>
      </c>
      <c r="AK15" s="12">
        <v>0</v>
      </c>
      <c r="AL15" s="11">
        <v>0</v>
      </c>
      <c r="AM15" s="12">
        <v>0</v>
      </c>
      <c r="AN15" s="15">
        <v>649176.89</v>
      </c>
      <c r="AO15" s="32">
        <f t="shared" si="3"/>
        <v>1.3368236660427022</v>
      </c>
    </row>
    <row r="16" spans="1:41" ht="15" outlineLevel="2">
      <c r="A16" s="5" t="s">
        <v>25</v>
      </c>
      <c r="B16" s="6" t="s">
        <v>8</v>
      </c>
      <c r="C16" s="6" t="s">
        <v>12</v>
      </c>
      <c r="D16" s="6" t="s">
        <v>10</v>
      </c>
      <c r="E16" s="6" t="s">
        <v>8</v>
      </c>
      <c r="F16" s="6" t="s">
        <v>26</v>
      </c>
      <c r="G16" s="6"/>
      <c r="H16" s="6"/>
      <c r="I16" s="6"/>
      <c r="J16" s="6"/>
      <c r="K16" s="6"/>
      <c r="L16" s="6"/>
      <c r="M16" s="7">
        <v>0</v>
      </c>
      <c r="N16" s="7">
        <v>137500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100630.18</v>
      </c>
      <c r="AF16" s="7">
        <v>0</v>
      </c>
      <c r="AG16" s="7">
        <v>0</v>
      </c>
      <c r="AH16" s="7">
        <v>100630.18</v>
      </c>
      <c r="AI16" s="10">
        <v>-100630.18</v>
      </c>
      <c r="AJ16" s="11">
        <f t="shared" si="1"/>
        <v>0.7318558545454545</v>
      </c>
      <c r="AK16" s="12">
        <v>0</v>
      </c>
      <c r="AL16" s="11">
        <v>0</v>
      </c>
      <c r="AM16" s="12">
        <v>0</v>
      </c>
      <c r="AN16" s="15">
        <v>66841.43</v>
      </c>
      <c r="AO16" s="32">
        <f t="shared" si="3"/>
        <v>1.505506091057597</v>
      </c>
    </row>
    <row r="17" spans="1:41" ht="25.5" outlineLevel="2">
      <c r="A17" s="5" t="s">
        <v>27</v>
      </c>
      <c r="B17" s="6" t="s">
        <v>8</v>
      </c>
      <c r="C17" s="6" t="s">
        <v>12</v>
      </c>
      <c r="D17" s="6" t="s">
        <v>10</v>
      </c>
      <c r="E17" s="6" t="s">
        <v>8</v>
      </c>
      <c r="F17" s="6" t="s">
        <v>28</v>
      </c>
      <c r="G17" s="6"/>
      <c r="H17" s="6"/>
      <c r="I17" s="6"/>
      <c r="J17" s="6"/>
      <c r="K17" s="6"/>
      <c r="L17" s="6"/>
      <c r="M17" s="7">
        <v>0</v>
      </c>
      <c r="N17" s="7">
        <v>40000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25951.92</v>
      </c>
      <c r="AF17" s="7">
        <v>0</v>
      </c>
      <c r="AG17" s="7">
        <v>0</v>
      </c>
      <c r="AH17" s="7">
        <v>25951.92</v>
      </c>
      <c r="AI17" s="10">
        <v>-25951.92</v>
      </c>
      <c r="AJ17" s="11">
        <f t="shared" si="1"/>
        <v>0.648798</v>
      </c>
      <c r="AK17" s="12">
        <v>0</v>
      </c>
      <c r="AL17" s="11">
        <v>0</v>
      </c>
      <c r="AM17" s="12">
        <v>0</v>
      </c>
      <c r="AN17" s="15"/>
      <c r="AO17" s="32" t="e">
        <f t="shared" si="3"/>
        <v>#DIV/0!</v>
      </c>
    </row>
    <row r="18" spans="1:41" ht="15" outlineLevel="2">
      <c r="A18" s="5" t="s">
        <v>144</v>
      </c>
      <c r="B18" s="6"/>
      <c r="C18" s="33" t="s">
        <v>12</v>
      </c>
      <c r="D18" s="33"/>
      <c r="E18" s="33"/>
      <c r="F18" s="33" t="s">
        <v>143</v>
      </c>
      <c r="G18" s="6"/>
      <c r="H18" s="6"/>
      <c r="I18" s="6"/>
      <c r="J18" s="6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0"/>
      <c r="AJ18" s="11"/>
      <c r="AK18" s="12"/>
      <c r="AL18" s="11"/>
      <c r="AM18" s="12"/>
      <c r="AN18" s="15">
        <v>60836.78</v>
      </c>
      <c r="AO18" s="32">
        <f t="shared" si="3"/>
        <v>0</v>
      </c>
    </row>
    <row r="19" spans="1:41" ht="15" outlineLevel="2">
      <c r="A19" s="5" t="s">
        <v>29</v>
      </c>
      <c r="B19" s="6" t="s">
        <v>8</v>
      </c>
      <c r="C19" s="6" t="s">
        <v>12</v>
      </c>
      <c r="D19" s="6" t="s">
        <v>10</v>
      </c>
      <c r="E19" s="6" t="s">
        <v>8</v>
      </c>
      <c r="F19" s="6" t="s">
        <v>30</v>
      </c>
      <c r="G19" s="6"/>
      <c r="H19" s="6"/>
      <c r="I19" s="6"/>
      <c r="J19" s="6"/>
      <c r="K19" s="6"/>
      <c r="L19" s="6"/>
      <c r="M19" s="7">
        <v>0</v>
      </c>
      <c r="N19" s="7">
        <v>73000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7532.6</v>
      </c>
      <c r="AF19" s="7">
        <v>0</v>
      </c>
      <c r="AG19" s="7">
        <v>0</v>
      </c>
      <c r="AH19" s="7">
        <v>7532.6</v>
      </c>
      <c r="AI19" s="10">
        <v>-7532.6</v>
      </c>
      <c r="AJ19" s="11">
        <f t="shared" si="1"/>
        <v>0.10318630136986302</v>
      </c>
      <c r="AK19" s="12">
        <v>0</v>
      </c>
      <c r="AL19" s="11">
        <v>0</v>
      </c>
      <c r="AM19" s="12">
        <v>0</v>
      </c>
      <c r="AN19" s="15"/>
      <c r="AO19" s="32" t="e">
        <f t="shared" si="3"/>
        <v>#DIV/0!</v>
      </c>
    </row>
    <row r="20" spans="1:41" ht="25.5" outlineLevel="2">
      <c r="A20" s="5" t="s">
        <v>31</v>
      </c>
      <c r="B20" s="6" t="s">
        <v>8</v>
      </c>
      <c r="C20" s="6" t="s">
        <v>12</v>
      </c>
      <c r="D20" s="6" t="s">
        <v>10</v>
      </c>
      <c r="E20" s="6" t="s">
        <v>8</v>
      </c>
      <c r="F20" s="6" t="s">
        <v>32</v>
      </c>
      <c r="G20" s="6"/>
      <c r="H20" s="6"/>
      <c r="I20" s="6"/>
      <c r="J20" s="6"/>
      <c r="K20" s="6"/>
      <c r="L20" s="6"/>
      <c r="M20" s="7">
        <v>0</v>
      </c>
      <c r="N20" s="7">
        <v>45600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18301.96</v>
      </c>
      <c r="AF20" s="7">
        <v>0</v>
      </c>
      <c r="AG20" s="7">
        <v>0</v>
      </c>
      <c r="AH20" s="7">
        <v>18301.96</v>
      </c>
      <c r="AI20" s="10">
        <v>-18301.96</v>
      </c>
      <c r="AJ20" s="11">
        <f t="shared" si="1"/>
        <v>0.40135877192982455</v>
      </c>
      <c r="AK20" s="12">
        <v>0</v>
      </c>
      <c r="AL20" s="11">
        <v>0</v>
      </c>
      <c r="AM20" s="12">
        <v>0</v>
      </c>
      <c r="AN20" s="15"/>
      <c r="AO20" s="32" t="e">
        <f t="shared" si="3"/>
        <v>#DIV/0!</v>
      </c>
    </row>
    <row r="21" spans="1:41" ht="25.5" outlineLevel="2">
      <c r="A21" s="5" t="s">
        <v>33</v>
      </c>
      <c r="B21" s="6" t="s">
        <v>8</v>
      </c>
      <c r="C21" s="6" t="s">
        <v>12</v>
      </c>
      <c r="D21" s="6" t="s">
        <v>10</v>
      </c>
      <c r="E21" s="6" t="s">
        <v>8</v>
      </c>
      <c r="F21" s="6" t="s">
        <v>34</v>
      </c>
      <c r="G21" s="6"/>
      <c r="H21" s="6"/>
      <c r="I21" s="6"/>
      <c r="J21" s="6"/>
      <c r="K21" s="6"/>
      <c r="L21" s="6"/>
      <c r="M21" s="7">
        <v>0</v>
      </c>
      <c r="N21" s="7">
        <v>1240000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441714.5</v>
      </c>
      <c r="AF21" s="7">
        <v>0</v>
      </c>
      <c r="AG21" s="7">
        <v>0</v>
      </c>
      <c r="AH21" s="7">
        <v>441714.5</v>
      </c>
      <c r="AI21" s="10">
        <v>-441714.5</v>
      </c>
      <c r="AJ21" s="11">
        <f t="shared" si="1"/>
        <v>0.3562213709677419</v>
      </c>
      <c r="AK21" s="12">
        <v>0</v>
      </c>
      <c r="AL21" s="11">
        <v>0</v>
      </c>
      <c r="AM21" s="12">
        <v>0</v>
      </c>
      <c r="AN21" s="15">
        <v>139833.74</v>
      </c>
      <c r="AO21" s="32">
        <f t="shared" si="3"/>
        <v>3.1588549372991097</v>
      </c>
    </row>
    <row r="22" spans="1:41" ht="25.5" outlineLevel="2">
      <c r="A22" s="5" t="s">
        <v>145</v>
      </c>
      <c r="B22" s="6"/>
      <c r="C22" s="33" t="s">
        <v>12</v>
      </c>
      <c r="D22" s="33"/>
      <c r="E22" s="33"/>
      <c r="F22" s="33" t="s">
        <v>90</v>
      </c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0"/>
      <c r="AJ22" s="11"/>
      <c r="AK22" s="12"/>
      <c r="AL22" s="11"/>
      <c r="AM22" s="12"/>
      <c r="AN22" s="15">
        <v>146076.52</v>
      </c>
      <c r="AO22" s="32"/>
    </row>
    <row r="23" spans="1:41" ht="25.5" outlineLevel="2">
      <c r="A23" s="5" t="s">
        <v>35</v>
      </c>
      <c r="B23" s="6" t="s">
        <v>8</v>
      </c>
      <c r="C23" s="6" t="s">
        <v>12</v>
      </c>
      <c r="D23" s="6" t="s">
        <v>10</v>
      </c>
      <c r="E23" s="6" t="s">
        <v>8</v>
      </c>
      <c r="F23" s="6" t="s">
        <v>36</v>
      </c>
      <c r="G23" s="6"/>
      <c r="H23" s="6"/>
      <c r="I23" s="6"/>
      <c r="J23" s="6"/>
      <c r="K23" s="6"/>
      <c r="L23" s="6"/>
      <c r="M23" s="7">
        <v>0</v>
      </c>
      <c r="N23" s="7">
        <v>362700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187711.12</v>
      </c>
      <c r="AF23" s="7">
        <v>0</v>
      </c>
      <c r="AG23" s="7">
        <v>0</v>
      </c>
      <c r="AH23" s="7">
        <v>187711.12</v>
      </c>
      <c r="AI23" s="10">
        <v>-187711.12</v>
      </c>
      <c r="AJ23" s="11">
        <f t="shared" si="1"/>
        <v>0.517538240970499</v>
      </c>
      <c r="AK23" s="12">
        <v>0</v>
      </c>
      <c r="AL23" s="11">
        <v>0</v>
      </c>
      <c r="AM23" s="12">
        <v>0</v>
      </c>
      <c r="AN23" s="15"/>
      <c r="AO23" s="32" t="e">
        <f t="shared" si="3"/>
        <v>#DIV/0!</v>
      </c>
    </row>
    <row r="24" spans="1:41" ht="15" outlineLevel="1">
      <c r="A24" s="22" t="s">
        <v>37</v>
      </c>
      <c r="B24" s="23" t="s">
        <v>8</v>
      </c>
      <c r="C24" s="23" t="s">
        <v>38</v>
      </c>
      <c r="D24" s="23" t="s">
        <v>10</v>
      </c>
      <c r="E24" s="23" t="s">
        <v>8</v>
      </c>
      <c r="F24" s="23" t="s">
        <v>8</v>
      </c>
      <c r="G24" s="23"/>
      <c r="H24" s="23"/>
      <c r="I24" s="23"/>
      <c r="J24" s="23"/>
      <c r="K24" s="23"/>
      <c r="L24" s="23"/>
      <c r="M24" s="24">
        <v>0</v>
      </c>
      <c r="N24" s="24">
        <f>N25</f>
        <v>7400</v>
      </c>
      <c r="O24" s="24">
        <f aca="true" t="shared" si="4" ref="O24:AN24">O25</f>
        <v>0</v>
      </c>
      <c r="P24" s="24">
        <f t="shared" si="4"/>
        <v>0</v>
      </c>
      <c r="Q24" s="24">
        <f t="shared" si="4"/>
        <v>0</v>
      </c>
      <c r="R24" s="24">
        <f t="shared" si="4"/>
        <v>0</v>
      </c>
      <c r="S24" s="24">
        <f t="shared" si="4"/>
        <v>0</v>
      </c>
      <c r="T24" s="24">
        <f t="shared" si="4"/>
        <v>0</v>
      </c>
      <c r="U24" s="24">
        <f t="shared" si="4"/>
        <v>0</v>
      </c>
      <c r="V24" s="24">
        <f t="shared" si="4"/>
        <v>0</v>
      </c>
      <c r="W24" s="24">
        <f t="shared" si="4"/>
        <v>0</v>
      </c>
      <c r="X24" s="24">
        <f t="shared" si="4"/>
        <v>0</v>
      </c>
      <c r="Y24" s="24">
        <f t="shared" si="4"/>
        <v>0</v>
      </c>
      <c r="Z24" s="24">
        <f t="shared" si="4"/>
        <v>0</v>
      </c>
      <c r="AA24" s="24">
        <f t="shared" si="4"/>
        <v>0</v>
      </c>
      <c r="AB24" s="24">
        <f t="shared" si="4"/>
        <v>0</v>
      </c>
      <c r="AC24" s="24">
        <f t="shared" si="4"/>
        <v>0</v>
      </c>
      <c r="AD24" s="24">
        <f t="shared" si="4"/>
        <v>0</v>
      </c>
      <c r="AE24" s="24">
        <f t="shared" si="4"/>
        <v>0</v>
      </c>
      <c r="AF24" s="24">
        <f t="shared" si="4"/>
        <v>0</v>
      </c>
      <c r="AG24" s="24">
        <f t="shared" si="4"/>
        <v>0</v>
      </c>
      <c r="AH24" s="24">
        <f t="shared" si="4"/>
        <v>0</v>
      </c>
      <c r="AI24" s="24">
        <f t="shared" si="4"/>
        <v>0</v>
      </c>
      <c r="AJ24" s="11">
        <f t="shared" si="1"/>
        <v>0</v>
      </c>
      <c r="AK24" s="24">
        <f t="shared" si="4"/>
        <v>0</v>
      </c>
      <c r="AL24" s="24">
        <f t="shared" si="4"/>
        <v>0</v>
      </c>
      <c r="AM24" s="24">
        <f t="shared" si="4"/>
        <v>0</v>
      </c>
      <c r="AN24" s="24">
        <f t="shared" si="4"/>
        <v>50505</v>
      </c>
      <c r="AO24" s="32">
        <f t="shared" si="3"/>
        <v>0</v>
      </c>
    </row>
    <row r="25" spans="1:41" ht="15" outlineLevel="2">
      <c r="A25" s="5" t="s">
        <v>25</v>
      </c>
      <c r="B25" s="6" t="s">
        <v>8</v>
      </c>
      <c r="C25" s="6" t="s">
        <v>38</v>
      </c>
      <c r="D25" s="6" t="s">
        <v>10</v>
      </c>
      <c r="E25" s="6" t="s">
        <v>8</v>
      </c>
      <c r="F25" s="6" t="s">
        <v>26</v>
      </c>
      <c r="G25" s="6"/>
      <c r="H25" s="6"/>
      <c r="I25" s="6"/>
      <c r="J25" s="6"/>
      <c r="K25" s="6"/>
      <c r="L25" s="6"/>
      <c r="M25" s="7">
        <v>0</v>
      </c>
      <c r="N25" s="7">
        <v>7400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10">
        <v>0</v>
      </c>
      <c r="AJ25" s="11">
        <f t="shared" si="1"/>
        <v>0</v>
      </c>
      <c r="AK25" s="12">
        <v>0</v>
      </c>
      <c r="AL25" s="11">
        <v>0</v>
      </c>
      <c r="AM25" s="12">
        <v>0</v>
      </c>
      <c r="AN25" s="15">
        <v>50505</v>
      </c>
      <c r="AO25" s="32">
        <f t="shared" si="3"/>
        <v>0</v>
      </c>
    </row>
    <row r="26" spans="1:41" ht="51" outlineLevel="1">
      <c r="A26" s="5" t="s">
        <v>39</v>
      </c>
      <c r="B26" s="6" t="s">
        <v>8</v>
      </c>
      <c r="C26" s="23" t="s">
        <v>40</v>
      </c>
      <c r="D26" s="23" t="s">
        <v>10</v>
      </c>
      <c r="E26" s="23" t="s">
        <v>8</v>
      </c>
      <c r="F26" s="23" t="s">
        <v>8</v>
      </c>
      <c r="G26" s="23"/>
      <c r="H26" s="23"/>
      <c r="I26" s="23"/>
      <c r="J26" s="23"/>
      <c r="K26" s="23"/>
      <c r="L26" s="23"/>
      <c r="M26" s="24">
        <v>0</v>
      </c>
      <c r="N26" s="24">
        <f aca="true" t="shared" si="5" ref="N26:AI26">SUM(N27:N38)</f>
        <v>4052745</v>
      </c>
      <c r="O26" s="24">
        <f t="shared" si="5"/>
        <v>0</v>
      </c>
      <c r="P26" s="24">
        <f t="shared" si="5"/>
        <v>0</v>
      </c>
      <c r="Q26" s="24">
        <f t="shared" si="5"/>
        <v>0</v>
      </c>
      <c r="R26" s="24">
        <f t="shared" si="5"/>
        <v>0</v>
      </c>
      <c r="S26" s="24">
        <f t="shared" si="5"/>
        <v>0</v>
      </c>
      <c r="T26" s="24">
        <f t="shared" si="5"/>
        <v>0</v>
      </c>
      <c r="U26" s="24">
        <f t="shared" si="5"/>
        <v>0</v>
      </c>
      <c r="V26" s="24">
        <f t="shared" si="5"/>
        <v>0</v>
      </c>
      <c r="W26" s="24">
        <f t="shared" si="5"/>
        <v>0</v>
      </c>
      <c r="X26" s="24">
        <f t="shared" si="5"/>
        <v>0</v>
      </c>
      <c r="Y26" s="24">
        <f t="shared" si="5"/>
        <v>0</v>
      </c>
      <c r="Z26" s="24">
        <f t="shared" si="5"/>
        <v>0</v>
      </c>
      <c r="AA26" s="24">
        <f t="shared" si="5"/>
        <v>0</v>
      </c>
      <c r="AB26" s="24">
        <f t="shared" si="5"/>
        <v>0</v>
      </c>
      <c r="AC26" s="24">
        <f t="shared" si="5"/>
        <v>0</v>
      </c>
      <c r="AD26" s="24">
        <f t="shared" si="5"/>
        <v>0</v>
      </c>
      <c r="AE26" s="24">
        <f t="shared" si="5"/>
        <v>1966192.57</v>
      </c>
      <c r="AF26" s="24">
        <f t="shared" si="5"/>
        <v>0</v>
      </c>
      <c r="AG26" s="24">
        <f t="shared" si="5"/>
        <v>0</v>
      </c>
      <c r="AH26" s="24">
        <f t="shared" si="5"/>
        <v>1815793.1500000001</v>
      </c>
      <c r="AI26" s="24">
        <f t="shared" si="5"/>
        <v>-1815793.1500000001</v>
      </c>
      <c r="AJ26" s="11">
        <f t="shared" si="1"/>
        <v>0.48515082246724134</v>
      </c>
      <c r="AK26" s="24">
        <f>SUM(AK27:AK38)</f>
        <v>0</v>
      </c>
      <c r="AL26" s="24">
        <f>SUM(AL27:AL38)</f>
        <v>0</v>
      </c>
      <c r="AM26" s="24">
        <f>SUM(AM27:AM38)</f>
        <v>0</v>
      </c>
      <c r="AN26" s="24">
        <f>SUM(AN27:AN38)</f>
        <v>2020059.21</v>
      </c>
      <c r="AO26" s="32">
        <f t="shared" si="3"/>
        <v>0.9733341281615207</v>
      </c>
    </row>
    <row r="27" spans="1:41" ht="15" outlineLevel="2">
      <c r="A27" s="5" t="s">
        <v>13</v>
      </c>
      <c r="B27" s="6" t="s">
        <v>8</v>
      </c>
      <c r="C27" s="6" t="s">
        <v>40</v>
      </c>
      <c r="D27" s="6" t="s">
        <v>10</v>
      </c>
      <c r="E27" s="6" t="s">
        <v>8</v>
      </c>
      <c r="F27" s="6" t="s">
        <v>14</v>
      </c>
      <c r="G27" s="6"/>
      <c r="H27" s="6"/>
      <c r="I27" s="6"/>
      <c r="J27" s="6"/>
      <c r="K27" s="6"/>
      <c r="L27" s="6"/>
      <c r="M27" s="7">
        <v>0</v>
      </c>
      <c r="N27" s="7">
        <v>2932762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1453504.76</v>
      </c>
      <c r="AF27" s="7">
        <v>0</v>
      </c>
      <c r="AG27" s="7">
        <v>0</v>
      </c>
      <c r="AH27" s="7">
        <v>1362532.12</v>
      </c>
      <c r="AI27" s="10">
        <v>-1362532.12</v>
      </c>
      <c r="AJ27" s="11">
        <f t="shared" si="1"/>
        <v>0.49560951758103794</v>
      </c>
      <c r="AK27" s="12">
        <v>0</v>
      </c>
      <c r="AL27" s="11">
        <v>0</v>
      </c>
      <c r="AM27" s="12">
        <v>0</v>
      </c>
      <c r="AN27" s="15">
        <v>1510742.81</v>
      </c>
      <c r="AO27" s="32">
        <f t="shared" si="3"/>
        <v>0.9621126444414453</v>
      </c>
    </row>
    <row r="28" spans="1:41" ht="25.5" outlineLevel="2">
      <c r="A28" s="5" t="s">
        <v>15</v>
      </c>
      <c r="B28" s="6" t="s">
        <v>8</v>
      </c>
      <c r="C28" s="6" t="s">
        <v>40</v>
      </c>
      <c r="D28" s="6" t="s">
        <v>10</v>
      </c>
      <c r="E28" s="6" t="s">
        <v>8</v>
      </c>
      <c r="F28" s="6" t="s">
        <v>16</v>
      </c>
      <c r="G28" s="6"/>
      <c r="H28" s="6"/>
      <c r="I28" s="6"/>
      <c r="J28" s="6"/>
      <c r="K28" s="6"/>
      <c r="L28" s="6"/>
      <c r="M28" s="7">
        <v>0</v>
      </c>
      <c r="N28" s="7">
        <v>1000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10">
        <v>0</v>
      </c>
      <c r="AJ28" s="11">
        <f t="shared" si="1"/>
        <v>0</v>
      </c>
      <c r="AK28" s="12">
        <v>0</v>
      </c>
      <c r="AL28" s="11">
        <v>0</v>
      </c>
      <c r="AM28" s="12">
        <v>0</v>
      </c>
      <c r="AN28" s="15">
        <v>436</v>
      </c>
      <c r="AO28" s="32">
        <f t="shared" si="3"/>
        <v>0</v>
      </c>
    </row>
    <row r="29" spans="1:41" ht="25.5" outlineLevel="2">
      <c r="A29" s="5" t="s">
        <v>17</v>
      </c>
      <c r="B29" s="6" t="s">
        <v>8</v>
      </c>
      <c r="C29" s="6" t="s">
        <v>40</v>
      </c>
      <c r="D29" s="6" t="s">
        <v>10</v>
      </c>
      <c r="E29" s="6" t="s">
        <v>8</v>
      </c>
      <c r="F29" s="6" t="s">
        <v>18</v>
      </c>
      <c r="G29" s="6"/>
      <c r="H29" s="6"/>
      <c r="I29" s="6"/>
      <c r="J29" s="6"/>
      <c r="K29" s="6"/>
      <c r="L29" s="6"/>
      <c r="M29" s="7">
        <v>0</v>
      </c>
      <c r="N29" s="7">
        <v>888083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429974.27</v>
      </c>
      <c r="AF29" s="7">
        <v>0</v>
      </c>
      <c r="AG29" s="7">
        <v>0</v>
      </c>
      <c r="AH29" s="7">
        <v>370547.49</v>
      </c>
      <c r="AI29" s="10">
        <v>-370547.49</v>
      </c>
      <c r="AJ29" s="11">
        <f t="shared" si="1"/>
        <v>0.48416000531481856</v>
      </c>
      <c r="AK29" s="12">
        <v>0</v>
      </c>
      <c r="AL29" s="11">
        <v>0</v>
      </c>
      <c r="AM29" s="12">
        <v>0</v>
      </c>
      <c r="AN29" s="15">
        <v>443047.92</v>
      </c>
      <c r="AO29" s="32">
        <f t="shared" si="3"/>
        <v>0.9704915666910253</v>
      </c>
    </row>
    <row r="30" spans="1:41" ht="15" outlineLevel="2">
      <c r="A30" s="5" t="s">
        <v>19</v>
      </c>
      <c r="B30" s="6" t="s">
        <v>8</v>
      </c>
      <c r="C30" s="6" t="s">
        <v>40</v>
      </c>
      <c r="D30" s="6" t="s">
        <v>10</v>
      </c>
      <c r="E30" s="6" t="s">
        <v>8</v>
      </c>
      <c r="F30" s="6" t="s">
        <v>20</v>
      </c>
      <c r="G30" s="6"/>
      <c r="H30" s="6"/>
      <c r="I30" s="6"/>
      <c r="J30" s="6"/>
      <c r="K30" s="6"/>
      <c r="L30" s="6"/>
      <c r="M30" s="7">
        <v>0</v>
      </c>
      <c r="N30" s="7">
        <v>20000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6007.5</v>
      </c>
      <c r="AF30" s="7">
        <v>0</v>
      </c>
      <c r="AG30" s="7">
        <v>0</v>
      </c>
      <c r="AH30" s="7">
        <v>6007.5</v>
      </c>
      <c r="AI30" s="10">
        <v>-6007.5</v>
      </c>
      <c r="AJ30" s="11">
        <f t="shared" si="1"/>
        <v>0.300375</v>
      </c>
      <c r="AK30" s="12">
        <v>0</v>
      </c>
      <c r="AL30" s="11">
        <v>0</v>
      </c>
      <c r="AM30" s="12">
        <v>0</v>
      </c>
      <c r="AN30" s="15">
        <v>9479.74</v>
      </c>
      <c r="AO30" s="32">
        <f t="shared" si="3"/>
        <v>0.6337199121494893</v>
      </c>
    </row>
    <row r="31" spans="1:41" ht="25.5" outlineLevel="2">
      <c r="A31" s="5" t="s">
        <v>23</v>
      </c>
      <c r="B31" s="6" t="s">
        <v>8</v>
      </c>
      <c r="C31" s="6" t="s">
        <v>40</v>
      </c>
      <c r="D31" s="6" t="s">
        <v>10</v>
      </c>
      <c r="E31" s="6" t="s">
        <v>8</v>
      </c>
      <c r="F31" s="6" t="s">
        <v>24</v>
      </c>
      <c r="G31" s="6"/>
      <c r="H31" s="6"/>
      <c r="I31" s="6"/>
      <c r="J31" s="6"/>
      <c r="K31" s="6"/>
      <c r="L31" s="6"/>
      <c r="M31" s="7">
        <v>0</v>
      </c>
      <c r="N31" s="7">
        <v>23000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4830</v>
      </c>
      <c r="AF31" s="7">
        <v>0</v>
      </c>
      <c r="AG31" s="7">
        <v>0</v>
      </c>
      <c r="AH31" s="7">
        <v>4830</v>
      </c>
      <c r="AI31" s="10">
        <v>-4830</v>
      </c>
      <c r="AJ31" s="11">
        <f t="shared" si="1"/>
        <v>0.21</v>
      </c>
      <c r="AK31" s="12">
        <v>0</v>
      </c>
      <c r="AL31" s="11">
        <v>0</v>
      </c>
      <c r="AM31" s="12">
        <v>0</v>
      </c>
      <c r="AN31" s="15">
        <v>13990</v>
      </c>
      <c r="AO31" s="32">
        <f t="shared" si="3"/>
        <v>0.34524660471765545</v>
      </c>
    </row>
    <row r="32" spans="1:41" ht="15" outlineLevel="2">
      <c r="A32" s="5" t="s">
        <v>25</v>
      </c>
      <c r="B32" s="6" t="s">
        <v>8</v>
      </c>
      <c r="C32" s="6" t="s">
        <v>40</v>
      </c>
      <c r="D32" s="6" t="s">
        <v>10</v>
      </c>
      <c r="E32" s="6" t="s">
        <v>8</v>
      </c>
      <c r="F32" s="6" t="s">
        <v>26</v>
      </c>
      <c r="G32" s="6"/>
      <c r="H32" s="6"/>
      <c r="I32" s="6"/>
      <c r="J32" s="6"/>
      <c r="K32" s="6"/>
      <c r="L32" s="6"/>
      <c r="M32" s="7">
        <v>0</v>
      </c>
      <c r="N32" s="7">
        <v>96000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41928</v>
      </c>
      <c r="AF32" s="7">
        <v>0</v>
      </c>
      <c r="AG32" s="7">
        <v>0</v>
      </c>
      <c r="AH32" s="7">
        <v>41928</v>
      </c>
      <c r="AI32" s="10">
        <v>-41928</v>
      </c>
      <c r="AJ32" s="11">
        <f t="shared" si="1"/>
        <v>0.43675</v>
      </c>
      <c r="AK32" s="12">
        <v>0</v>
      </c>
      <c r="AL32" s="11">
        <v>0</v>
      </c>
      <c r="AM32" s="12">
        <v>0</v>
      </c>
      <c r="AN32" s="15">
        <v>22234.74</v>
      </c>
      <c r="AO32" s="32">
        <f t="shared" si="3"/>
        <v>1.8856977864369</v>
      </c>
    </row>
    <row r="33" spans="1:41" ht="25.5" outlineLevel="2">
      <c r="A33" s="5" t="s">
        <v>146</v>
      </c>
      <c r="B33" s="6"/>
      <c r="C33" s="33" t="s">
        <v>40</v>
      </c>
      <c r="D33" s="33"/>
      <c r="E33" s="33"/>
      <c r="F33" s="33" t="s">
        <v>108</v>
      </c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0"/>
      <c r="AJ33" s="11"/>
      <c r="AK33" s="12"/>
      <c r="AL33" s="11"/>
      <c r="AM33" s="12"/>
      <c r="AN33" s="15">
        <v>6729</v>
      </c>
      <c r="AO33" s="32">
        <f t="shared" si="3"/>
        <v>0</v>
      </c>
    </row>
    <row r="34" spans="1:41" ht="25.5" outlineLevel="2">
      <c r="A34" s="5" t="s">
        <v>27</v>
      </c>
      <c r="B34" s="6" t="s">
        <v>8</v>
      </c>
      <c r="C34" s="6" t="s">
        <v>40</v>
      </c>
      <c r="D34" s="6" t="s">
        <v>10</v>
      </c>
      <c r="E34" s="6" t="s">
        <v>8</v>
      </c>
      <c r="F34" s="6" t="s">
        <v>28</v>
      </c>
      <c r="G34" s="6"/>
      <c r="H34" s="6"/>
      <c r="I34" s="6"/>
      <c r="J34" s="6"/>
      <c r="K34" s="6"/>
      <c r="L34" s="6"/>
      <c r="M34" s="7">
        <v>0</v>
      </c>
      <c r="N34" s="7">
        <v>8000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3548.04</v>
      </c>
      <c r="AF34" s="7">
        <v>0</v>
      </c>
      <c r="AG34" s="7">
        <v>0</v>
      </c>
      <c r="AH34" s="7">
        <v>3548.04</v>
      </c>
      <c r="AI34" s="10">
        <v>-3548.04</v>
      </c>
      <c r="AJ34" s="11">
        <f t="shared" si="1"/>
        <v>0.443505</v>
      </c>
      <c r="AK34" s="12">
        <v>0</v>
      </c>
      <c r="AL34" s="11">
        <v>0</v>
      </c>
      <c r="AM34" s="12">
        <v>0</v>
      </c>
      <c r="AN34" s="15"/>
      <c r="AO34" s="32" t="e">
        <f t="shared" si="3"/>
        <v>#DIV/0!</v>
      </c>
    </row>
    <row r="35" spans="1:41" ht="25.5" outlineLevel="2">
      <c r="A35" s="5" t="s">
        <v>33</v>
      </c>
      <c r="B35" s="6" t="s">
        <v>8</v>
      </c>
      <c r="C35" s="6" t="s">
        <v>40</v>
      </c>
      <c r="D35" s="6" t="s">
        <v>10</v>
      </c>
      <c r="E35" s="6" t="s">
        <v>8</v>
      </c>
      <c r="F35" s="6" t="s">
        <v>34</v>
      </c>
      <c r="G35" s="6"/>
      <c r="H35" s="6"/>
      <c r="I35" s="6"/>
      <c r="J35" s="6"/>
      <c r="K35" s="6"/>
      <c r="L35" s="6"/>
      <c r="M35" s="7">
        <v>0</v>
      </c>
      <c r="N35" s="7">
        <v>50000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10">
        <v>0</v>
      </c>
      <c r="AJ35" s="11">
        <f t="shared" si="1"/>
        <v>0</v>
      </c>
      <c r="AK35" s="12">
        <v>0</v>
      </c>
      <c r="AL35" s="11">
        <v>0</v>
      </c>
      <c r="AM35" s="12">
        <v>0</v>
      </c>
      <c r="AN35" s="15">
        <v>0</v>
      </c>
      <c r="AO35" s="32" t="e">
        <f t="shared" si="3"/>
        <v>#DIV/0!</v>
      </c>
    </row>
    <row r="36" spans="1:41" ht="25.5" outlineLevel="2">
      <c r="A36" s="5" t="s">
        <v>147</v>
      </c>
      <c r="B36" s="6"/>
      <c r="C36" s="33" t="s">
        <v>40</v>
      </c>
      <c r="D36" s="33"/>
      <c r="E36" s="33"/>
      <c r="F36" s="33" t="s">
        <v>90</v>
      </c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0"/>
      <c r="AJ36" s="11"/>
      <c r="AK36" s="12"/>
      <c r="AL36" s="11"/>
      <c r="AM36" s="12"/>
      <c r="AN36" s="15">
        <v>13399</v>
      </c>
      <c r="AO36" s="32">
        <f t="shared" si="3"/>
        <v>0</v>
      </c>
    </row>
    <row r="37" spans="1:41" ht="25.5" outlineLevel="2">
      <c r="A37" s="5" t="s">
        <v>35</v>
      </c>
      <c r="B37" s="6" t="s">
        <v>8</v>
      </c>
      <c r="C37" s="6" t="s">
        <v>40</v>
      </c>
      <c r="D37" s="6" t="s">
        <v>10</v>
      </c>
      <c r="E37" s="6" t="s">
        <v>8</v>
      </c>
      <c r="F37" s="6" t="s">
        <v>36</v>
      </c>
      <c r="G37" s="6"/>
      <c r="H37" s="6"/>
      <c r="I37" s="6"/>
      <c r="J37" s="6"/>
      <c r="K37" s="6"/>
      <c r="L37" s="6"/>
      <c r="M37" s="7">
        <v>0</v>
      </c>
      <c r="N37" s="7">
        <v>33900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26400</v>
      </c>
      <c r="AF37" s="7">
        <v>0</v>
      </c>
      <c r="AG37" s="7">
        <v>0</v>
      </c>
      <c r="AH37" s="7">
        <v>26400</v>
      </c>
      <c r="AI37" s="10">
        <v>-26400</v>
      </c>
      <c r="AJ37" s="11">
        <f t="shared" si="1"/>
        <v>0.7787610619469026</v>
      </c>
      <c r="AK37" s="12">
        <v>0</v>
      </c>
      <c r="AL37" s="11">
        <v>0</v>
      </c>
      <c r="AM37" s="12">
        <v>0</v>
      </c>
      <c r="AN37" s="15"/>
      <c r="AO37" s="32" t="e">
        <f t="shared" si="3"/>
        <v>#DIV/0!</v>
      </c>
    </row>
    <row r="38" spans="1:41" ht="63.75" outlineLevel="2">
      <c r="A38" s="5" t="s">
        <v>41</v>
      </c>
      <c r="B38" s="6" t="s">
        <v>8</v>
      </c>
      <c r="C38" s="6" t="s">
        <v>40</v>
      </c>
      <c r="D38" s="6" t="s">
        <v>10</v>
      </c>
      <c r="E38" s="6" t="s">
        <v>8</v>
      </c>
      <c r="F38" s="6" t="s">
        <v>42</v>
      </c>
      <c r="G38" s="6"/>
      <c r="H38" s="6"/>
      <c r="I38" s="6"/>
      <c r="J38" s="6"/>
      <c r="K38" s="6"/>
      <c r="L38" s="6"/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10">
        <v>0</v>
      </c>
      <c r="AJ38" s="11" t="e">
        <f t="shared" si="1"/>
        <v>#DIV/0!</v>
      </c>
      <c r="AK38" s="12">
        <v>0</v>
      </c>
      <c r="AL38" s="11">
        <v>0</v>
      </c>
      <c r="AM38" s="12">
        <v>0</v>
      </c>
      <c r="AN38" s="15"/>
      <c r="AO38" s="32" t="e">
        <f t="shared" si="3"/>
        <v>#DIV/0!</v>
      </c>
    </row>
    <row r="39" spans="1:41" ht="25.5" outlineLevel="2">
      <c r="A39" s="16" t="s">
        <v>150</v>
      </c>
      <c r="B39" s="17"/>
      <c r="C39" s="38" t="s">
        <v>148</v>
      </c>
      <c r="D39" s="38"/>
      <c r="E39" s="38"/>
      <c r="F39" s="38" t="s">
        <v>8</v>
      </c>
      <c r="G39" s="17"/>
      <c r="H39" s="17"/>
      <c r="I39" s="17"/>
      <c r="J39" s="17"/>
      <c r="K39" s="17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9"/>
      <c r="AJ39" s="20"/>
      <c r="AK39" s="39"/>
      <c r="AL39" s="40"/>
      <c r="AM39" s="39"/>
      <c r="AN39" s="21">
        <f>AN40</f>
        <v>266200</v>
      </c>
      <c r="AO39" s="30">
        <f t="shared" si="3"/>
        <v>0</v>
      </c>
    </row>
    <row r="40" spans="1:41" ht="15" outlineLevel="2">
      <c r="A40" s="5" t="s">
        <v>149</v>
      </c>
      <c r="B40" s="6"/>
      <c r="C40" s="33" t="s">
        <v>148</v>
      </c>
      <c r="D40" s="33"/>
      <c r="E40" s="33"/>
      <c r="F40" s="33" t="s">
        <v>143</v>
      </c>
      <c r="G40" s="6"/>
      <c r="H40" s="6"/>
      <c r="I40" s="6"/>
      <c r="J40" s="6"/>
      <c r="K40" s="6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0"/>
      <c r="AJ40" s="11"/>
      <c r="AK40" s="34"/>
      <c r="AL40" s="35"/>
      <c r="AM40" s="34"/>
      <c r="AN40" s="15">
        <v>266200</v>
      </c>
      <c r="AO40" s="32">
        <f t="shared" si="3"/>
        <v>0</v>
      </c>
    </row>
    <row r="41" spans="1:41" ht="15" outlineLevel="1">
      <c r="A41" s="22" t="s">
        <v>43</v>
      </c>
      <c r="B41" s="23" t="s">
        <v>8</v>
      </c>
      <c r="C41" s="23" t="s">
        <v>44</v>
      </c>
      <c r="D41" s="23" t="s">
        <v>10</v>
      </c>
      <c r="E41" s="23" t="s">
        <v>8</v>
      </c>
      <c r="F41" s="23" t="s">
        <v>8</v>
      </c>
      <c r="G41" s="23"/>
      <c r="H41" s="23"/>
      <c r="I41" s="23"/>
      <c r="J41" s="23"/>
      <c r="K41" s="23"/>
      <c r="L41" s="23"/>
      <c r="M41" s="24">
        <v>0</v>
      </c>
      <c r="N41" s="24">
        <f>N42</f>
        <v>234100</v>
      </c>
      <c r="O41" s="24">
        <f aca="true" t="shared" si="6" ref="O41:AN41">O42</f>
        <v>0</v>
      </c>
      <c r="P41" s="24">
        <f t="shared" si="6"/>
        <v>0</v>
      </c>
      <c r="Q41" s="24">
        <f t="shared" si="6"/>
        <v>0</v>
      </c>
      <c r="R41" s="24">
        <f t="shared" si="6"/>
        <v>0</v>
      </c>
      <c r="S41" s="24">
        <f t="shared" si="6"/>
        <v>0</v>
      </c>
      <c r="T41" s="24">
        <f t="shared" si="6"/>
        <v>0</v>
      </c>
      <c r="U41" s="24">
        <f t="shared" si="6"/>
        <v>0</v>
      </c>
      <c r="V41" s="24">
        <f t="shared" si="6"/>
        <v>0</v>
      </c>
      <c r="W41" s="24">
        <f t="shared" si="6"/>
        <v>0</v>
      </c>
      <c r="X41" s="24">
        <f t="shared" si="6"/>
        <v>0</v>
      </c>
      <c r="Y41" s="24">
        <f t="shared" si="6"/>
        <v>0</v>
      </c>
      <c r="Z41" s="24">
        <f t="shared" si="6"/>
        <v>0</v>
      </c>
      <c r="AA41" s="24">
        <f t="shared" si="6"/>
        <v>0</v>
      </c>
      <c r="AB41" s="24">
        <f t="shared" si="6"/>
        <v>0</v>
      </c>
      <c r="AC41" s="24">
        <f t="shared" si="6"/>
        <v>0</v>
      </c>
      <c r="AD41" s="24">
        <f t="shared" si="6"/>
        <v>0</v>
      </c>
      <c r="AE41" s="24">
        <f t="shared" si="6"/>
        <v>0</v>
      </c>
      <c r="AF41" s="24">
        <f t="shared" si="6"/>
        <v>0</v>
      </c>
      <c r="AG41" s="24">
        <f t="shared" si="6"/>
        <v>0</v>
      </c>
      <c r="AH41" s="24">
        <f t="shared" si="6"/>
        <v>0</v>
      </c>
      <c r="AI41" s="24">
        <f t="shared" si="6"/>
        <v>0</v>
      </c>
      <c r="AJ41" s="11">
        <f t="shared" si="1"/>
        <v>0</v>
      </c>
      <c r="AK41" s="24">
        <f t="shared" si="6"/>
        <v>0</v>
      </c>
      <c r="AL41" s="24">
        <f t="shared" si="6"/>
        <v>0</v>
      </c>
      <c r="AM41" s="24">
        <f t="shared" si="6"/>
        <v>0</v>
      </c>
      <c r="AN41" s="37">
        <f t="shared" si="6"/>
        <v>0</v>
      </c>
      <c r="AO41" s="32" t="e">
        <f t="shared" si="3"/>
        <v>#DIV/0!</v>
      </c>
    </row>
    <row r="42" spans="1:41" ht="25.5" outlineLevel="2">
      <c r="A42" s="5" t="s">
        <v>31</v>
      </c>
      <c r="B42" s="6" t="s">
        <v>8</v>
      </c>
      <c r="C42" s="6" t="s">
        <v>44</v>
      </c>
      <c r="D42" s="6" t="s">
        <v>10</v>
      </c>
      <c r="E42" s="6" t="s">
        <v>8</v>
      </c>
      <c r="F42" s="6" t="s">
        <v>32</v>
      </c>
      <c r="G42" s="6"/>
      <c r="H42" s="6"/>
      <c r="I42" s="6"/>
      <c r="J42" s="6"/>
      <c r="K42" s="6"/>
      <c r="L42" s="6"/>
      <c r="M42" s="7">
        <v>0</v>
      </c>
      <c r="N42" s="7">
        <v>234100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10">
        <v>0</v>
      </c>
      <c r="AJ42" s="11">
        <f t="shared" si="1"/>
        <v>0</v>
      </c>
      <c r="AK42" s="12">
        <v>0</v>
      </c>
      <c r="AL42" s="11">
        <v>0</v>
      </c>
      <c r="AM42" s="12">
        <v>0</v>
      </c>
      <c r="AN42" s="15"/>
      <c r="AO42" s="32" t="e">
        <f t="shared" si="3"/>
        <v>#DIV/0!</v>
      </c>
    </row>
    <row r="43" spans="1:41" ht="25.5" outlineLevel="1">
      <c r="A43" s="22" t="s">
        <v>45</v>
      </c>
      <c r="B43" s="23" t="s">
        <v>8</v>
      </c>
      <c r="C43" s="23" t="s">
        <v>46</v>
      </c>
      <c r="D43" s="23" t="s">
        <v>10</v>
      </c>
      <c r="E43" s="23" t="s">
        <v>8</v>
      </c>
      <c r="F43" s="23" t="s">
        <v>8</v>
      </c>
      <c r="G43" s="23"/>
      <c r="H43" s="23"/>
      <c r="I43" s="23"/>
      <c r="J43" s="23"/>
      <c r="K43" s="23"/>
      <c r="L43" s="23"/>
      <c r="M43" s="24">
        <v>0</v>
      </c>
      <c r="N43" s="24">
        <f aca="true" t="shared" si="7" ref="N43:AI43">SUM(N45:N53)</f>
        <v>10838989.7</v>
      </c>
      <c r="O43" s="24">
        <f t="shared" si="7"/>
        <v>0</v>
      </c>
      <c r="P43" s="24">
        <f t="shared" si="7"/>
        <v>0</v>
      </c>
      <c r="Q43" s="24">
        <f t="shared" si="7"/>
        <v>0</v>
      </c>
      <c r="R43" s="24">
        <f t="shared" si="7"/>
        <v>0</v>
      </c>
      <c r="S43" s="24">
        <f t="shared" si="7"/>
        <v>0</v>
      </c>
      <c r="T43" s="24">
        <f t="shared" si="7"/>
        <v>0</v>
      </c>
      <c r="U43" s="24">
        <f t="shared" si="7"/>
        <v>0</v>
      </c>
      <c r="V43" s="24">
        <f t="shared" si="7"/>
        <v>0</v>
      </c>
      <c r="W43" s="24">
        <f t="shared" si="7"/>
        <v>0</v>
      </c>
      <c r="X43" s="24">
        <f t="shared" si="7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4">
        <f t="shared" si="7"/>
        <v>0</v>
      </c>
      <c r="AC43" s="24">
        <f t="shared" si="7"/>
        <v>0</v>
      </c>
      <c r="AD43" s="24">
        <f t="shared" si="7"/>
        <v>0</v>
      </c>
      <c r="AE43" s="24">
        <f t="shared" si="7"/>
        <v>5108814.73</v>
      </c>
      <c r="AF43" s="24">
        <f t="shared" si="7"/>
        <v>0</v>
      </c>
      <c r="AG43" s="24">
        <f t="shared" si="7"/>
        <v>0</v>
      </c>
      <c r="AH43" s="24">
        <f t="shared" si="7"/>
        <v>5108814.73</v>
      </c>
      <c r="AI43" s="24">
        <f t="shared" si="7"/>
        <v>-5108814.73</v>
      </c>
      <c r="AJ43" s="11">
        <f t="shared" si="1"/>
        <v>0.47133680088283514</v>
      </c>
      <c r="AK43" s="24">
        <f>SUM(AK45:AK53)</f>
        <v>0</v>
      </c>
      <c r="AL43" s="24">
        <f>SUM(AL45:AL53)</f>
        <v>0</v>
      </c>
      <c r="AM43" s="24">
        <f>SUM(AM45:AM53)</f>
        <v>0</v>
      </c>
      <c r="AN43" s="24">
        <f>SUM(AN44:AN53)</f>
        <v>5903132.75</v>
      </c>
      <c r="AO43" s="32">
        <f t="shared" si="3"/>
        <v>0.8654412743809633</v>
      </c>
    </row>
    <row r="44" spans="1:41" ht="25.5" outlineLevel="1">
      <c r="A44" s="41" t="s">
        <v>151</v>
      </c>
      <c r="B44" s="42"/>
      <c r="C44" s="43" t="s">
        <v>46</v>
      </c>
      <c r="D44" s="43"/>
      <c r="E44" s="43"/>
      <c r="F44" s="43" t="s">
        <v>24</v>
      </c>
      <c r="G44" s="42"/>
      <c r="H44" s="42"/>
      <c r="I44" s="42"/>
      <c r="J44" s="42"/>
      <c r="K44" s="42"/>
      <c r="L44" s="42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11" t="e">
        <f t="shared" si="1"/>
        <v>#DIV/0!</v>
      </c>
      <c r="AK44" s="44"/>
      <c r="AL44" s="44"/>
      <c r="AM44" s="44"/>
      <c r="AN44" s="44">
        <v>36920</v>
      </c>
      <c r="AO44" s="32">
        <f t="shared" si="3"/>
        <v>0</v>
      </c>
    </row>
    <row r="45" spans="1:41" ht="15" outlineLevel="2">
      <c r="A45" s="5" t="s">
        <v>25</v>
      </c>
      <c r="B45" s="6" t="s">
        <v>8</v>
      </c>
      <c r="C45" s="6" t="s">
        <v>46</v>
      </c>
      <c r="D45" s="6" t="s">
        <v>10</v>
      </c>
      <c r="E45" s="6" t="s">
        <v>8</v>
      </c>
      <c r="F45" s="6" t="s">
        <v>26</v>
      </c>
      <c r="G45" s="6"/>
      <c r="H45" s="6"/>
      <c r="I45" s="6"/>
      <c r="J45" s="6"/>
      <c r="K45" s="6"/>
      <c r="L45" s="6"/>
      <c r="M45" s="7">
        <v>0</v>
      </c>
      <c r="N45" s="7">
        <v>1091300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430692.03</v>
      </c>
      <c r="AF45" s="7">
        <v>0</v>
      </c>
      <c r="AG45" s="7">
        <v>0</v>
      </c>
      <c r="AH45" s="7">
        <v>430692.03</v>
      </c>
      <c r="AI45" s="10">
        <v>-430692.03</v>
      </c>
      <c r="AJ45" s="11">
        <f t="shared" si="1"/>
        <v>0.39465960780720244</v>
      </c>
      <c r="AK45" s="12">
        <v>0</v>
      </c>
      <c r="AL45" s="11">
        <v>0</v>
      </c>
      <c r="AM45" s="12">
        <v>0</v>
      </c>
      <c r="AN45" s="15">
        <v>593755.25</v>
      </c>
      <c r="AO45" s="32">
        <f t="shared" si="3"/>
        <v>0.7253696367316331</v>
      </c>
    </row>
    <row r="46" spans="1:41" ht="38.25" outlineLevel="2">
      <c r="A46" s="5" t="s">
        <v>47</v>
      </c>
      <c r="B46" s="6" t="s">
        <v>8</v>
      </c>
      <c r="C46" s="6" t="s">
        <v>46</v>
      </c>
      <c r="D46" s="6" t="s">
        <v>10</v>
      </c>
      <c r="E46" s="6" t="s">
        <v>8</v>
      </c>
      <c r="F46" s="6" t="s">
        <v>48</v>
      </c>
      <c r="G46" s="6"/>
      <c r="H46" s="6"/>
      <c r="I46" s="6"/>
      <c r="J46" s="6"/>
      <c r="K46" s="6"/>
      <c r="L46" s="6"/>
      <c r="M46" s="7">
        <v>0</v>
      </c>
      <c r="N46" s="7">
        <v>9397400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4330000</v>
      </c>
      <c r="AF46" s="7">
        <v>0</v>
      </c>
      <c r="AG46" s="7">
        <v>0</v>
      </c>
      <c r="AH46" s="7">
        <v>4330000</v>
      </c>
      <c r="AI46" s="10">
        <v>-4330000</v>
      </c>
      <c r="AJ46" s="11">
        <f t="shared" si="1"/>
        <v>0.4607657437163471</v>
      </c>
      <c r="AK46" s="12">
        <v>0</v>
      </c>
      <c r="AL46" s="11">
        <v>0</v>
      </c>
      <c r="AM46" s="12">
        <v>0</v>
      </c>
      <c r="AN46" s="15">
        <v>5129900</v>
      </c>
      <c r="AO46" s="32">
        <f t="shared" si="3"/>
        <v>0.8440710345230901</v>
      </c>
    </row>
    <row r="47" spans="1:41" ht="15" outlineLevel="2">
      <c r="A47" s="5" t="s">
        <v>29</v>
      </c>
      <c r="B47" s="6" t="s">
        <v>8</v>
      </c>
      <c r="C47" s="6" t="s">
        <v>46</v>
      </c>
      <c r="D47" s="6" t="s">
        <v>10</v>
      </c>
      <c r="E47" s="6" t="s">
        <v>8</v>
      </c>
      <c r="F47" s="6" t="s">
        <v>30</v>
      </c>
      <c r="G47" s="6"/>
      <c r="H47" s="6"/>
      <c r="I47" s="6"/>
      <c r="J47" s="6"/>
      <c r="K47" s="6"/>
      <c r="L47" s="6"/>
      <c r="M47" s="7">
        <v>0</v>
      </c>
      <c r="N47" s="7">
        <v>138500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138500</v>
      </c>
      <c r="AF47" s="7">
        <v>0</v>
      </c>
      <c r="AG47" s="7">
        <v>0</v>
      </c>
      <c r="AH47" s="7">
        <v>138500</v>
      </c>
      <c r="AI47" s="10">
        <v>-138500</v>
      </c>
      <c r="AJ47" s="11">
        <f t="shared" si="1"/>
        <v>1</v>
      </c>
      <c r="AK47" s="12">
        <v>0</v>
      </c>
      <c r="AL47" s="11">
        <v>0</v>
      </c>
      <c r="AM47" s="12">
        <v>0</v>
      </c>
      <c r="AN47" s="15"/>
      <c r="AO47" s="32" t="e">
        <f t="shared" si="3"/>
        <v>#DIV/0!</v>
      </c>
    </row>
    <row r="48" spans="1:41" ht="15" outlineLevel="2">
      <c r="A48" s="5" t="s">
        <v>49</v>
      </c>
      <c r="B48" s="6" t="s">
        <v>8</v>
      </c>
      <c r="C48" s="6" t="s">
        <v>46</v>
      </c>
      <c r="D48" s="6" t="s">
        <v>10</v>
      </c>
      <c r="E48" s="6" t="s">
        <v>8</v>
      </c>
      <c r="F48" s="6" t="s">
        <v>50</v>
      </c>
      <c r="G48" s="6"/>
      <c r="H48" s="6"/>
      <c r="I48" s="6"/>
      <c r="J48" s="6"/>
      <c r="K48" s="6"/>
      <c r="L48" s="6"/>
      <c r="M48" s="7">
        <v>0</v>
      </c>
      <c r="N48" s="7">
        <v>144388.7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144388.7</v>
      </c>
      <c r="AF48" s="7">
        <v>0</v>
      </c>
      <c r="AG48" s="7">
        <v>0</v>
      </c>
      <c r="AH48" s="7">
        <v>144388.7</v>
      </c>
      <c r="AI48" s="10">
        <v>-144388.7</v>
      </c>
      <c r="AJ48" s="11">
        <f t="shared" si="1"/>
        <v>1</v>
      </c>
      <c r="AK48" s="12">
        <v>0</v>
      </c>
      <c r="AL48" s="11">
        <v>0</v>
      </c>
      <c r="AM48" s="12">
        <v>0</v>
      </c>
      <c r="AN48" s="15"/>
      <c r="AO48" s="32" t="e">
        <f t="shared" si="3"/>
        <v>#DIV/0!</v>
      </c>
    </row>
    <row r="49" spans="1:41" ht="25.5" outlineLevel="2">
      <c r="A49" s="5" t="s">
        <v>31</v>
      </c>
      <c r="B49" s="6" t="s">
        <v>8</v>
      </c>
      <c r="C49" s="6" t="s">
        <v>46</v>
      </c>
      <c r="D49" s="6" t="s">
        <v>10</v>
      </c>
      <c r="E49" s="6" t="s">
        <v>8</v>
      </c>
      <c r="F49" s="6" t="s">
        <v>32</v>
      </c>
      <c r="G49" s="6"/>
      <c r="H49" s="6"/>
      <c r="I49" s="6"/>
      <c r="J49" s="6"/>
      <c r="K49" s="6"/>
      <c r="L49" s="6"/>
      <c r="M49" s="7">
        <v>0</v>
      </c>
      <c r="N49" s="7">
        <v>35401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34117</v>
      </c>
      <c r="AF49" s="7">
        <v>0</v>
      </c>
      <c r="AG49" s="7">
        <v>0</v>
      </c>
      <c r="AH49" s="7">
        <v>34117</v>
      </c>
      <c r="AI49" s="10">
        <v>-34117</v>
      </c>
      <c r="AJ49" s="11">
        <f t="shared" si="1"/>
        <v>0.9637298381401656</v>
      </c>
      <c r="AK49" s="12">
        <v>0</v>
      </c>
      <c r="AL49" s="11">
        <v>0</v>
      </c>
      <c r="AM49" s="12">
        <v>0</v>
      </c>
      <c r="AN49" s="15"/>
      <c r="AO49" s="32" t="e">
        <f t="shared" si="3"/>
        <v>#DIV/0!</v>
      </c>
    </row>
    <row r="50" spans="1:41" ht="15" outlineLevel="2">
      <c r="A50" s="5" t="s">
        <v>144</v>
      </c>
      <c r="B50" s="6"/>
      <c r="C50" s="33" t="s">
        <v>46</v>
      </c>
      <c r="D50" s="33"/>
      <c r="E50" s="33"/>
      <c r="F50" s="33" t="s">
        <v>143</v>
      </c>
      <c r="G50" s="6"/>
      <c r="H50" s="6"/>
      <c r="I50" s="6"/>
      <c r="J50" s="6"/>
      <c r="K50" s="6"/>
      <c r="L50" s="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0"/>
      <c r="AJ50" s="11"/>
      <c r="AK50" s="12"/>
      <c r="AL50" s="11"/>
      <c r="AM50" s="12"/>
      <c r="AN50" s="15">
        <v>83767.5</v>
      </c>
      <c r="AO50" s="32"/>
    </row>
    <row r="51" spans="1:41" ht="25.5" outlineLevel="2">
      <c r="A51" s="5" t="s">
        <v>51</v>
      </c>
      <c r="B51" s="6" t="s">
        <v>8</v>
      </c>
      <c r="C51" s="6" t="s">
        <v>46</v>
      </c>
      <c r="D51" s="6" t="s">
        <v>10</v>
      </c>
      <c r="E51" s="6" t="s">
        <v>8</v>
      </c>
      <c r="F51" s="6" t="s">
        <v>52</v>
      </c>
      <c r="G51" s="6"/>
      <c r="H51" s="6"/>
      <c r="I51" s="6"/>
      <c r="J51" s="6"/>
      <c r="K51" s="6"/>
      <c r="L51" s="6"/>
      <c r="M51" s="7">
        <v>0</v>
      </c>
      <c r="N51" s="7">
        <v>32000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31117</v>
      </c>
      <c r="AF51" s="7">
        <v>0</v>
      </c>
      <c r="AG51" s="7">
        <v>0</v>
      </c>
      <c r="AH51" s="7">
        <v>31117</v>
      </c>
      <c r="AI51" s="10">
        <v>-31117</v>
      </c>
      <c r="AJ51" s="11">
        <f t="shared" si="1"/>
        <v>0.97240625</v>
      </c>
      <c r="AK51" s="12">
        <v>0</v>
      </c>
      <c r="AL51" s="11">
        <v>0</v>
      </c>
      <c r="AM51" s="12">
        <v>0</v>
      </c>
      <c r="AN51" s="15"/>
      <c r="AO51" s="32" t="e">
        <f t="shared" si="3"/>
        <v>#DIV/0!</v>
      </c>
    </row>
    <row r="52" spans="1:41" ht="25.5" outlineLevel="2">
      <c r="A52" s="5" t="s">
        <v>152</v>
      </c>
      <c r="B52" s="6"/>
      <c r="C52" s="33" t="s">
        <v>46</v>
      </c>
      <c r="D52" s="33"/>
      <c r="E52" s="33"/>
      <c r="F52" s="33" t="s">
        <v>34</v>
      </c>
      <c r="G52" s="6"/>
      <c r="H52" s="6"/>
      <c r="I52" s="6"/>
      <c r="J52" s="6"/>
      <c r="K52" s="6"/>
      <c r="L52" s="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10"/>
      <c r="AJ52" s="11"/>
      <c r="AK52" s="12"/>
      <c r="AL52" s="11"/>
      <c r="AM52" s="12"/>
      <c r="AN52" s="15">
        <v>58790</v>
      </c>
      <c r="AO52" s="32">
        <f t="shared" si="3"/>
        <v>0</v>
      </c>
    </row>
    <row r="53" spans="1:41" ht="63.75" outlineLevel="2">
      <c r="A53" s="5" t="s">
        <v>41</v>
      </c>
      <c r="B53" s="6" t="s">
        <v>8</v>
      </c>
      <c r="C53" s="6" t="s">
        <v>46</v>
      </c>
      <c r="D53" s="6" t="s">
        <v>10</v>
      </c>
      <c r="E53" s="6" t="s">
        <v>8</v>
      </c>
      <c r="F53" s="6" t="s">
        <v>42</v>
      </c>
      <c r="G53" s="6"/>
      <c r="H53" s="6"/>
      <c r="I53" s="6"/>
      <c r="J53" s="6"/>
      <c r="K53" s="6"/>
      <c r="L53" s="6"/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10">
        <v>0</v>
      </c>
      <c r="AJ53" s="11" t="e">
        <f t="shared" si="1"/>
        <v>#DIV/0!</v>
      </c>
      <c r="AK53" s="12">
        <v>0</v>
      </c>
      <c r="AL53" s="11">
        <v>0</v>
      </c>
      <c r="AM53" s="12">
        <v>0</v>
      </c>
      <c r="AN53" s="15"/>
      <c r="AO53" s="32" t="e">
        <f t="shared" si="3"/>
        <v>#DIV/0!</v>
      </c>
    </row>
    <row r="54" spans="1:41" ht="15">
      <c r="A54" s="22" t="s">
        <v>53</v>
      </c>
      <c r="B54" s="23" t="s">
        <v>8</v>
      </c>
      <c r="C54" s="23" t="s">
        <v>54</v>
      </c>
      <c r="D54" s="23" t="s">
        <v>10</v>
      </c>
      <c r="E54" s="23" t="s">
        <v>8</v>
      </c>
      <c r="F54" s="23" t="s">
        <v>8</v>
      </c>
      <c r="G54" s="23"/>
      <c r="H54" s="23"/>
      <c r="I54" s="23"/>
      <c r="J54" s="23"/>
      <c r="K54" s="23"/>
      <c r="L54" s="23"/>
      <c r="M54" s="24">
        <v>0</v>
      </c>
      <c r="N54" s="24">
        <f>N55</f>
        <v>899500</v>
      </c>
      <c r="O54" s="24">
        <f aca="true" t="shared" si="8" ref="O54:AN54">O55</f>
        <v>0</v>
      </c>
      <c r="P54" s="24">
        <f t="shared" si="8"/>
        <v>0</v>
      </c>
      <c r="Q54" s="24">
        <f t="shared" si="8"/>
        <v>0</v>
      </c>
      <c r="R54" s="24">
        <f t="shared" si="8"/>
        <v>0</v>
      </c>
      <c r="S54" s="24">
        <f t="shared" si="8"/>
        <v>0</v>
      </c>
      <c r="T54" s="24">
        <f t="shared" si="8"/>
        <v>0</v>
      </c>
      <c r="U54" s="24">
        <f t="shared" si="8"/>
        <v>0</v>
      </c>
      <c r="V54" s="24">
        <f t="shared" si="8"/>
        <v>0</v>
      </c>
      <c r="W54" s="24">
        <f t="shared" si="8"/>
        <v>0</v>
      </c>
      <c r="X54" s="24">
        <f t="shared" si="8"/>
        <v>0</v>
      </c>
      <c r="Y54" s="24">
        <f t="shared" si="8"/>
        <v>0</v>
      </c>
      <c r="Z54" s="24">
        <f t="shared" si="8"/>
        <v>0</v>
      </c>
      <c r="AA54" s="24">
        <f t="shared" si="8"/>
        <v>0</v>
      </c>
      <c r="AB54" s="24">
        <f t="shared" si="8"/>
        <v>0</v>
      </c>
      <c r="AC54" s="24">
        <f t="shared" si="8"/>
        <v>0</v>
      </c>
      <c r="AD54" s="24">
        <f t="shared" si="8"/>
        <v>0</v>
      </c>
      <c r="AE54" s="24">
        <f t="shared" si="8"/>
        <v>447900</v>
      </c>
      <c r="AF54" s="24">
        <f t="shared" si="8"/>
        <v>0</v>
      </c>
      <c r="AG54" s="24">
        <f t="shared" si="8"/>
        <v>0</v>
      </c>
      <c r="AH54" s="24">
        <f t="shared" si="8"/>
        <v>447900</v>
      </c>
      <c r="AI54" s="24">
        <f t="shared" si="8"/>
        <v>-447900</v>
      </c>
      <c r="AJ54" s="11">
        <f t="shared" si="1"/>
        <v>0.4979433018343524</v>
      </c>
      <c r="AK54" s="24">
        <f t="shared" si="8"/>
        <v>0</v>
      </c>
      <c r="AL54" s="24">
        <f t="shared" si="8"/>
        <v>0</v>
      </c>
      <c r="AM54" s="24">
        <f t="shared" si="8"/>
        <v>0</v>
      </c>
      <c r="AN54" s="24">
        <f t="shared" si="8"/>
        <v>362719.98000000004</v>
      </c>
      <c r="AO54" s="32">
        <f t="shared" si="3"/>
        <v>1.2348368567951509</v>
      </c>
    </row>
    <row r="55" spans="1:41" ht="25.5" outlineLevel="1">
      <c r="A55" s="22" t="s">
        <v>55</v>
      </c>
      <c r="B55" s="23" t="s">
        <v>8</v>
      </c>
      <c r="C55" s="23" t="s">
        <v>56</v>
      </c>
      <c r="D55" s="23" t="s">
        <v>10</v>
      </c>
      <c r="E55" s="23" t="s">
        <v>8</v>
      </c>
      <c r="F55" s="23" t="s">
        <v>8</v>
      </c>
      <c r="G55" s="23"/>
      <c r="H55" s="23"/>
      <c r="I55" s="23"/>
      <c r="J55" s="23"/>
      <c r="K55" s="23"/>
      <c r="L55" s="23"/>
      <c r="M55" s="24">
        <v>0</v>
      </c>
      <c r="N55" s="24">
        <f>SUM(N56:N59)</f>
        <v>899500</v>
      </c>
      <c r="O55" s="24">
        <f aca="true" t="shared" si="9" ref="O55:AN55">SUM(O56:O59)</f>
        <v>0</v>
      </c>
      <c r="P55" s="24">
        <f t="shared" si="9"/>
        <v>0</v>
      </c>
      <c r="Q55" s="24">
        <f t="shared" si="9"/>
        <v>0</v>
      </c>
      <c r="R55" s="24">
        <f t="shared" si="9"/>
        <v>0</v>
      </c>
      <c r="S55" s="24">
        <f t="shared" si="9"/>
        <v>0</v>
      </c>
      <c r="T55" s="24">
        <f t="shared" si="9"/>
        <v>0</v>
      </c>
      <c r="U55" s="24">
        <f t="shared" si="9"/>
        <v>0</v>
      </c>
      <c r="V55" s="24">
        <f t="shared" si="9"/>
        <v>0</v>
      </c>
      <c r="W55" s="24">
        <f t="shared" si="9"/>
        <v>0</v>
      </c>
      <c r="X55" s="24">
        <f t="shared" si="9"/>
        <v>0</v>
      </c>
      <c r="Y55" s="24">
        <f t="shared" si="9"/>
        <v>0</v>
      </c>
      <c r="Z55" s="24">
        <f t="shared" si="9"/>
        <v>0</v>
      </c>
      <c r="AA55" s="24">
        <f t="shared" si="9"/>
        <v>0</v>
      </c>
      <c r="AB55" s="24">
        <f t="shared" si="9"/>
        <v>0</v>
      </c>
      <c r="AC55" s="24">
        <f t="shared" si="9"/>
        <v>0</v>
      </c>
      <c r="AD55" s="24">
        <f t="shared" si="9"/>
        <v>0</v>
      </c>
      <c r="AE55" s="24">
        <f t="shared" si="9"/>
        <v>447900</v>
      </c>
      <c r="AF55" s="24">
        <f t="shared" si="9"/>
        <v>0</v>
      </c>
      <c r="AG55" s="24">
        <f t="shared" si="9"/>
        <v>0</v>
      </c>
      <c r="AH55" s="24">
        <f t="shared" si="9"/>
        <v>447900</v>
      </c>
      <c r="AI55" s="24">
        <f t="shared" si="9"/>
        <v>-447900</v>
      </c>
      <c r="AJ55" s="11">
        <f t="shared" si="1"/>
        <v>0.4979433018343524</v>
      </c>
      <c r="AK55" s="24">
        <f t="shared" si="9"/>
        <v>0</v>
      </c>
      <c r="AL55" s="24">
        <f t="shared" si="9"/>
        <v>0</v>
      </c>
      <c r="AM55" s="24">
        <f t="shared" si="9"/>
        <v>0</v>
      </c>
      <c r="AN55" s="24">
        <f t="shared" si="9"/>
        <v>362719.98000000004</v>
      </c>
      <c r="AO55" s="32">
        <f t="shared" si="3"/>
        <v>1.2348368567951509</v>
      </c>
    </row>
    <row r="56" spans="1:41" ht="15" outlineLevel="2">
      <c r="A56" s="5" t="s">
        <v>13</v>
      </c>
      <c r="B56" s="6" t="s">
        <v>8</v>
      </c>
      <c r="C56" s="6" t="s">
        <v>56</v>
      </c>
      <c r="D56" s="6" t="s">
        <v>10</v>
      </c>
      <c r="E56" s="6" t="s">
        <v>8</v>
      </c>
      <c r="F56" s="6" t="s">
        <v>14</v>
      </c>
      <c r="G56" s="6"/>
      <c r="H56" s="6"/>
      <c r="I56" s="6"/>
      <c r="J56" s="6"/>
      <c r="K56" s="6"/>
      <c r="L56" s="6"/>
      <c r="M56" s="7">
        <v>0</v>
      </c>
      <c r="N56" s="7">
        <v>683900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339179.07</v>
      </c>
      <c r="AF56" s="7">
        <v>0</v>
      </c>
      <c r="AG56" s="7">
        <v>0</v>
      </c>
      <c r="AH56" s="7">
        <v>339179.07</v>
      </c>
      <c r="AI56" s="10">
        <v>-339179.07</v>
      </c>
      <c r="AJ56" s="11">
        <f t="shared" si="1"/>
        <v>0.4959483404006434</v>
      </c>
      <c r="AK56" s="12">
        <v>0</v>
      </c>
      <c r="AL56" s="11">
        <v>0</v>
      </c>
      <c r="AM56" s="12">
        <v>0</v>
      </c>
      <c r="AN56" s="15">
        <v>281711.78</v>
      </c>
      <c r="AO56" s="32">
        <f t="shared" si="3"/>
        <v>1.203993208945682</v>
      </c>
    </row>
    <row r="57" spans="1:41" ht="25.5" outlineLevel="2">
      <c r="A57" s="5" t="s">
        <v>17</v>
      </c>
      <c r="B57" s="6" t="s">
        <v>8</v>
      </c>
      <c r="C57" s="6" t="s">
        <v>56</v>
      </c>
      <c r="D57" s="6" t="s">
        <v>10</v>
      </c>
      <c r="E57" s="6" t="s">
        <v>8</v>
      </c>
      <c r="F57" s="6" t="s">
        <v>18</v>
      </c>
      <c r="G57" s="6"/>
      <c r="H57" s="6"/>
      <c r="I57" s="6"/>
      <c r="J57" s="6"/>
      <c r="K57" s="6"/>
      <c r="L57" s="6"/>
      <c r="M57" s="7">
        <v>0</v>
      </c>
      <c r="N57" s="7">
        <v>206900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106980.93</v>
      </c>
      <c r="AF57" s="7">
        <v>0</v>
      </c>
      <c r="AG57" s="7">
        <v>0</v>
      </c>
      <c r="AH57" s="7">
        <v>106980.93</v>
      </c>
      <c r="AI57" s="10">
        <v>-106980.93</v>
      </c>
      <c r="AJ57" s="11">
        <f t="shared" si="1"/>
        <v>0.5170658772353793</v>
      </c>
      <c r="AK57" s="12">
        <v>0</v>
      </c>
      <c r="AL57" s="11">
        <v>0</v>
      </c>
      <c r="AM57" s="12">
        <v>0</v>
      </c>
      <c r="AN57" s="15">
        <v>81008.2</v>
      </c>
      <c r="AO57" s="32">
        <f t="shared" si="3"/>
        <v>1.3206185299759776</v>
      </c>
    </row>
    <row r="58" spans="1:41" ht="25.5" outlineLevel="2">
      <c r="A58" s="5" t="s">
        <v>145</v>
      </c>
      <c r="B58" s="6"/>
      <c r="C58" s="33" t="s">
        <v>56</v>
      </c>
      <c r="D58" s="33"/>
      <c r="E58" s="33"/>
      <c r="F58" s="33" t="s">
        <v>90</v>
      </c>
      <c r="G58" s="6"/>
      <c r="H58" s="6"/>
      <c r="I58" s="6"/>
      <c r="J58" s="6"/>
      <c r="K58" s="6"/>
      <c r="L58" s="6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10"/>
      <c r="AJ58" s="11"/>
      <c r="AK58" s="12"/>
      <c r="AL58" s="11"/>
      <c r="AM58" s="12"/>
      <c r="AN58" s="15">
        <v>0</v>
      </c>
      <c r="AO58" s="32" t="e">
        <f t="shared" si="3"/>
        <v>#DIV/0!</v>
      </c>
    </row>
    <row r="59" spans="1:41" ht="25.5" outlineLevel="2">
      <c r="A59" s="5" t="s">
        <v>35</v>
      </c>
      <c r="B59" s="6" t="s">
        <v>8</v>
      </c>
      <c r="C59" s="6" t="s">
        <v>56</v>
      </c>
      <c r="D59" s="6" t="s">
        <v>10</v>
      </c>
      <c r="E59" s="6" t="s">
        <v>8</v>
      </c>
      <c r="F59" s="6" t="s">
        <v>36</v>
      </c>
      <c r="G59" s="6"/>
      <c r="H59" s="6"/>
      <c r="I59" s="6"/>
      <c r="J59" s="6"/>
      <c r="K59" s="6"/>
      <c r="L59" s="6"/>
      <c r="M59" s="7">
        <v>0</v>
      </c>
      <c r="N59" s="7">
        <v>8700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1740</v>
      </c>
      <c r="AF59" s="7">
        <v>0</v>
      </c>
      <c r="AG59" s="7">
        <v>0</v>
      </c>
      <c r="AH59" s="7">
        <v>1740</v>
      </c>
      <c r="AI59" s="10">
        <v>-1740</v>
      </c>
      <c r="AJ59" s="11">
        <f t="shared" si="1"/>
        <v>0.2</v>
      </c>
      <c r="AK59" s="12">
        <v>0</v>
      </c>
      <c r="AL59" s="11">
        <v>0</v>
      </c>
      <c r="AM59" s="12">
        <v>0</v>
      </c>
      <c r="AN59" s="15"/>
      <c r="AO59" s="32" t="e">
        <f t="shared" si="3"/>
        <v>#DIV/0!</v>
      </c>
    </row>
    <row r="60" spans="1:41" ht="38.25">
      <c r="A60" s="22" t="s">
        <v>57</v>
      </c>
      <c r="B60" s="23" t="s">
        <v>8</v>
      </c>
      <c r="C60" s="23" t="s">
        <v>58</v>
      </c>
      <c r="D60" s="23" t="s">
        <v>10</v>
      </c>
      <c r="E60" s="23" t="s">
        <v>8</v>
      </c>
      <c r="F60" s="23" t="s">
        <v>8</v>
      </c>
      <c r="G60" s="23"/>
      <c r="H60" s="23"/>
      <c r="I60" s="23"/>
      <c r="J60" s="23"/>
      <c r="K60" s="23"/>
      <c r="L60" s="23"/>
      <c r="M60" s="24">
        <v>0</v>
      </c>
      <c r="N60" s="24">
        <f>N61+N73+N76+N81</f>
        <v>15957484</v>
      </c>
      <c r="O60" s="24">
        <f aca="true" t="shared" si="10" ref="O60:AN60">O61+O73+O76+O81</f>
        <v>0</v>
      </c>
      <c r="P60" s="24">
        <f t="shared" si="10"/>
        <v>0</v>
      </c>
      <c r="Q60" s="24">
        <f t="shared" si="10"/>
        <v>0</v>
      </c>
      <c r="R60" s="24">
        <f t="shared" si="10"/>
        <v>0</v>
      </c>
      <c r="S60" s="24">
        <f t="shared" si="10"/>
        <v>0</v>
      </c>
      <c r="T60" s="24">
        <f t="shared" si="10"/>
        <v>0</v>
      </c>
      <c r="U60" s="24">
        <f t="shared" si="10"/>
        <v>0</v>
      </c>
      <c r="V60" s="24">
        <f t="shared" si="10"/>
        <v>0</v>
      </c>
      <c r="W60" s="24">
        <f t="shared" si="10"/>
        <v>0</v>
      </c>
      <c r="X60" s="24">
        <f t="shared" si="10"/>
        <v>0</v>
      </c>
      <c r="Y60" s="24">
        <f t="shared" si="10"/>
        <v>0</v>
      </c>
      <c r="Z60" s="24">
        <f t="shared" si="10"/>
        <v>0</v>
      </c>
      <c r="AA60" s="24">
        <f t="shared" si="10"/>
        <v>0</v>
      </c>
      <c r="AB60" s="24">
        <f t="shared" si="10"/>
        <v>0</v>
      </c>
      <c r="AC60" s="24">
        <f t="shared" si="10"/>
        <v>0</v>
      </c>
      <c r="AD60" s="24">
        <f t="shared" si="10"/>
        <v>0</v>
      </c>
      <c r="AE60" s="24">
        <f t="shared" si="10"/>
        <v>4896714.43</v>
      </c>
      <c r="AF60" s="24">
        <f t="shared" si="10"/>
        <v>0</v>
      </c>
      <c r="AG60" s="24">
        <f t="shared" si="10"/>
        <v>0</v>
      </c>
      <c r="AH60" s="24">
        <f t="shared" si="10"/>
        <v>4744444.12</v>
      </c>
      <c r="AI60" s="24">
        <f t="shared" si="10"/>
        <v>-4744444.12</v>
      </c>
      <c r="AJ60" s="11">
        <f t="shared" si="1"/>
        <v>0.3068600557581634</v>
      </c>
      <c r="AK60" s="24">
        <f t="shared" si="10"/>
        <v>0</v>
      </c>
      <c r="AL60" s="24">
        <f t="shared" si="10"/>
        <v>0</v>
      </c>
      <c r="AM60" s="24">
        <f t="shared" si="10"/>
        <v>0</v>
      </c>
      <c r="AN60" s="24">
        <f t="shared" si="10"/>
        <v>1726050</v>
      </c>
      <c r="AO60" s="32">
        <f t="shared" si="3"/>
        <v>2.8369481938530168</v>
      </c>
    </row>
    <row r="61" spans="1:41" ht="15" outlineLevel="1">
      <c r="A61" s="22" t="s">
        <v>59</v>
      </c>
      <c r="B61" s="23" t="s">
        <v>8</v>
      </c>
      <c r="C61" s="23" t="s">
        <v>60</v>
      </c>
      <c r="D61" s="23" t="s">
        <v>10</v>
      </c>
      <c r="E61" s="23" t="s">
        <v>8</v>
      </c>
      <c r="F61" s="23" t="s">
        <v>8</v>
      </c>
      <c r="G61" s="23"/>
      <c r="H61" s="23"/>
      <c r="I61" s="23"/>
      <c r="J61" s="23"/>
      <c r="K61" s="23"/>
      <c r="L61" s="23"/>
      <c r="M61" s="24">
        <v>0</v>
      </c>
      <c r="N61" s="24">
        <f>SUM(N62:N72)</f>
        <v>1847100</v>
      </c>
      <c r="O61" s="24">
        <f aca="true" t="shared" si="11" ref="O61:AN61">SUM(O62:O72)</f>
        <v>0</v>
      </c>
      <c r="P61" s="24">
        <f t="shared" si="11"/>
        <v>0</v>
      </c>
      <c r="Q61" s="24">
        <f t="shared" si="11"/>
        <v>0</v>
      </c>
      <c r="R61" s="24">
        <f t="shared" si="11"/>
        <v>0</v>
      </c>
      <c r="S61" s="24">
        <f t="shared" si="11"/>
        <v>0</v>
      </c>
      <c r="T61" s="24">
        <f t="shared" si="11"/>
        <v>0</v>
      </c>
      <c r="U61" s="24">
        <f t="shared" si="11"/>
        <v>0</v>
      </c>
      <c r="V61" s="24">
        <f t="shared" si="11"/>
        <v>0</v>
      </c>
      <c r="W61" s="24">
        <f t="shared" si="11"/>
        <v>0</v>
      </c>
      <c r="X61" s="24">
        <f t="shared" si="11"/>
        <v>0</v>
      </c>
      <c r="Y61" s="24">
        <f t="shared" si="11"/>
        <v>0</v>
      </c>
      <c r="Z61" s="24">
        <f t="shared" si="11"/>
        <v>0</v>
      </c>
      <c r="AA61" s="24">
        <f t="shared" si="11"/>
        <v>0</v>
      </c>
      <c r="AB61" s="24">
        <f t="shared" si="11"/>
        <v>0</v>
      </c>
      <c r="AC61" s="24">
        <f t="shared" si="11"/>
        <v>0</v>
      </c>
      <c r="AD61" s="24">
        <f t="shared" si="11"/>
        <v>0</v>
      </c>
      <c r="AE61" s="24">
        <f t="shared" si="11"/>
        <v>830000</v>
      </c>
      <c r="AF61" s="24">
        <f t="shared" si="11"/>
        <v>0</v>
      </c>
      <c r="AG61" s="24">
        <f t="shared" si="11"/>
        <v>0</v>
      </c>
      <c r="AH61" s="24">
        <f t="shared" si="11"/>
        <v>695229.6900000001</v>
      </c>
      <c r="AI61" s="24">
        <f t="shared" si="11"/>
        <v>-695229.6900000001</v>
      </c>
      <c r="AJ61" s="11">
        <f t="shared" si="1"/>
        <v>0.4493530399003844</v>
      </c>
      <c r="AK61" s="24">
        <f t="shared" si="11"/>
        <v>0</v>
      </c>
      <c r="AL61" s="24">
        <f t="shared" si="11"/>
        <v>0</v>
      </c>
      <c r="AM61" s="24">
        <f t="shared" si="11"/>
        <v>0</v>
      </c>
      <c r="AN61" s="24">
        <f t="shared" si="11"/>
        <v>705000.0000000001</v>
      </c>
      <c r="AO61" s="32">
        <f t="shared" si="3"/>
        <v>1.1773049645390068</v>
      </c>
    </row>
    <row r="62" spans="1:41" ht="15" outlineLevel="2">
      <c r="A62" s="5" t="s">
        <v>13</v>
      </c>
      <c r="B62" s="6" t="s">
        <v>8</v>
      </c>
      <c r="C62" s="6" t="s">
        <v>60</v>
      </c>
      <c r="D62" s="6" t="s">
        <v>10</v>
      </c>
      <c r="E62" s="6" t="s">
        <v>8</v>
      </c>
      <c r="F62" s="6" t="s">
        <v>14</v>
      </c>
      <c r="G62" s="6"/>
      <c r="H62" s="6"/>
      <c r="I62" s="6"/>
      <c r="J62" s="6"/>
      <c r="K62" s="6"/>
      <c r="L62" s="6"/>
      <c r="M62" s="7">
        <v>0</v>
      </c>
      <c r="N62" s="7">
        <v>710000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362409.28</v>
      </c>
      <c r="AF62" s="7">
        <v>0</v>
      </c>
      <c r="AG62" s="7">
        <v>0</v>
      </c>
      <c r="AH62" s="7">
        <v>299110.1</v>
      </c>
      <c r="AI62" s="10">
        <v>-299110.1</v>
      </c>
      <c r="AJ62" s="11">
        <f t="shared" si="1"/>
        <v>0.5104356056338029</v>
      </c>
      <c r="AK62" s="12">
        <v>0</v>
      </c>
      <c r="AL62" s="11">
        <v>0</v>
      </c>
      <c r="AM62" s="12">
        <v>0</v>
      </c>
      <c r="AN62" s="15">
        <v>333068.76</v>
      </c>
      <c r="AO62" s="32">
        <f t="shared" si="3"/>
        <v>1.0880914799694814</v>
      </c>
    </row>
    <row r="63" spans="1:41" ht="25.5" outlineLevel="2">
      <c r="A63" s="5" t="s">
        <v>15</v>
      </c>
      <c r="B63" s="6" t="s">
        <v>8</v>
      </c>
      <c r="C63" s="6" t="s">
        <v>60</v>
      </c>
      <c r="D63" s="6" t="s">
        <v>10</v>
      </c>
      <c r="E63" s="6" t="s">
        <v>8</v>
      </c>
      <c r="F63" s="6" t="s">
        <v>16</v>
      </c>
      <c r="G63" s="6"/>
      <c r="H63" s="6"/>
      <c r="I63" s="6"/>
      <c r="J63" s="6"/>
      <c r="K63" s="6"/>
      <c r="L63" s="6"/>
      <c r="M63" s="7">
        <v>0</v>
      </c>
      <c r="N63" s="7">
        <v>1000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10">
        <v>0</v>
      </c>
      <c r="AJ63" s="11">
        <f t="shared" si="1"/>
        <v>0</v>
      </c>
      <c r="AK63" s="12">
        <v>0</v>
      </c>
      <c r="AL63" s="11">
        <v>0</v>
      </c>
      <c r="AM63" s="12">
        <v>0</v>
      </c>
      <c r="AN63" s="15"/>
      <c r="AO63" s="32" t="e">
        <f t="shared" si="3"/>
        <v>#DIV/0!</v>
      </c>
    </row>
    <row r="64" spans="1:41" ht="25.5" outlineLevel="2">
      <c r="A64" s="5" t="s">
        <v>17</v>
      </c>
      <c r="B64" s="6" t="s">
        <v>8</v>
      </c>
      <c r="C64" s="6" t="s">
        <v>60</v>
      </c>
      <c r="D64" s="6" t="s">
        <v>10</v>
      </c>
      <c r="E64" s="6" t="s">
        <v>8</v>
      </c>
      <c r="F64" s="6" t="s">
        <v>18</v>
      </c>
      <c r="G64" s="6"/>
      <c r="H64" s="6"/>
      <c r="I64" s="6"/>
      <c r="J64" s="6"/>
      <c r="K64" s="6"/>
      <c r="L64" s="6"/>
      <c r="M64" s="7">
        <v>0</v>
      </c>
      <c r="N64" s="7">
        <v>214400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94632.83</v>
      </c>
      <c r="AF64" s="7">
        <v>0</v>
      </c>
      <c r="AG64" s="7">
        <v>0</v>
      </c>
      <c r="AH64" s="7">
        <v>63751.46</v>
      </c>
      <c r="AI64" s="10">
        <v>-63751.46</v>
      </c>
      <c r="AJ64" s="11">
        <f t="shared" si="1"/>
        <v>0.4413844682835821</v>
      </c>
      <c r="AK64" s="12">
        <v>0</v>
      </c>
      <c r="AL64" s="11">
        <v>0</v>
      </c>
      <c r="AM64" s="12">
        <v>0</v>
      </c>
      <c r="AN64" s="15">
        <v>98124.94</v>
      </c>
      <c r="AO64" s="32">
        <f t="shared" si="3"/>
        <v>0.9644115960733326</v>
      </c>
    </row>
    <row r="65" spans="1:41" ht="15" outlineLevel="2">
      <c r="A65" s="5" t="s">
        <v>19</v>
      </c>
      <c r="B65" s="6" t="s">
        <v>8</v>
      </c>
      <c r="C65" s="6" t="s">
        <v>60</v>
      </c>
      <c r="D65" s="6" t="s">
        <v>10</v>
      </c>
      <c r="E65" s="6" t="s">
        <v>8</v>
      </c>
      <c r="F65" s="6" t="s">
        <v>20</v>
      </c>
      <c r="G65" s="6"/>
      <c r="H65" s="6"/>
      <c r="I65" s="6"/>
      <c r="J65" s="6"/>
      <c r="K65" s="6"/>
      <c r="L65" s="6"/>
      <c r="M65" s="7">
        <v>0</v>
      </c>
      <c r="N65" s="7">
        <v>32500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22860.74</v>
      </c>
      <c r="AF65" s="7">
        <v>0</v>
      </c>
      <c r="AG65" s="7">
        <v>0</v>
      </c>
      <c r="AH65" s="7">
        <v>22860.74</v>
      </c>
      <c r="AI65" s="10">
        <v>-22860.74</v>
      </c>
      <c r="AJ65" s="11">
        <f t="shared" si="1"/>
        <v>0.7034073846153847</v>
      </c>
      <c r="AK65" s="12">
        <v>0</v>
      </c>
      <c r="AL65" s="11">
        <v>0</v>
      </c>
      <c r="AM65" s="12">
        <v>0</v>
      </c>
      <c r="AN65" s="15">
        <v>17208.32</v>
      </c>
      <c r="AO65" s="32">
        <f t="shared" si="3"/>
        <v>1.3284701818655162</v>
      </c>
    </row>
    <row r="66" spans="1:41" ht="15" outlineLevel="2">
      <c r="A66" s="5" t="s">
        <v>21</v>
      </c>
      <c r="B66" s="6" t="s">
        <v>8</v>
      </c>
      <c r="C66" s="6" t="s">
        <v>60</v>
      </c>
      <c r="D66" s="6" t="s">
        <v>10</v>
      </c>
      <c r="E66" s="6" t="s">
        <v>8</v>
      </c>
      <c r="F66" s="6" t="s">
        <v>22</v>
      </c>
      <c r="G66" s="6"/>
      <c r="H66" s="6"/>
      <c r="I66" s="6"/>
      <c r="J66" s="6"/>
      <c r="K66" s="6"/>
      <c r="L66" s="6"/>
      <c r="M66" s="7">
        <v>0</v>
      </c>
      <c r="N66" s="7">
        <v>96000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43719.95</v>
      </c>
      <c r="AF66" s="7">
        <v>0</v>
      </c>
      <c r="AG66" s="7">
        <v>0</v>
      </c>
      <c r="AH66" s="7">
        <v>43719.95</v>
      </c>
      <c r="AI66" s="10">
        <v>-43719.95</v>
      </c>
      <c r="AJ66" s="11">
        <f t="shared" si="1"/>
        <v>0.4554161458333333</v>
      </c>
      <c r="AK66" s="12">
        <v>0</v>
      </c>
      <c r="AL66" s="11">
        <v>0</v>
      </c>
      <c r="AM66" s="12">
        <v>0</v>
      </c>
      <c r="AN66" s="15">
        <v>41876.65</v>
      </c>
      <c r="AO66" s="32">
        <f t="shared" si="3"/>
        <v>1.0440173700618363</v>
      </c>
    </row>
    <row r="67" spans="1:41" ht="25.5" outlineLevel="2">
      <c r="A67" s="5" t="s">
        <v>23</v>
      </c>
      <c r="B67" s="6" t="s">
        <v>8</v>
      </c>
      <c r="C67" s="6" t="s">
        <v>60</v>
      </c>
      <c r="D67" s="6" t="s">
        <v>10</v>
      </c>
      <c r="E67" s="6" t="s">
        <v>8</v>
      </c>
      <c r="F67" s="6" t="s">
        <v>24</v>
      </c>
      <c r="G67" s="6"/>
      <c r="H67" s="6"/>
      <c r="I67" s="6"/>
      <c r="J67" s="6"/>
      <c r="K67" s="6"/>
      <c r="L67" s="6"/>
      <c r="M67" s="7">
        <v>0</v>
      </c>
      <c r="N67" s="7">
        <v>167300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68329.4</v>
      </c>
      <c r="AF67" s="7">
        <v>0</v>
      </c>
      <c r="AG67" s="7">
        <v>0</v>
      </c>
      <c r="AH67" s="7">
        <v>56413.4</v>
      </c>
      <c r="AI67" s="10">
        <v>-56413.4</v>
      </c>
      <c r="AJ67" s="11">
        <f t="shared" si="1"/>
        <v>0.408424387328153</v>
      </c>
      <c r="AK67" s="12">
        <v>0</v>
      </c>
      <c r="AL67" s="11">
        <v>0</v>
      </c>
      <c r="AM67" s="12">
        <v>0</v>
      </c>
      <c r="AN67" s="15">
        <v>67987.66</v>
      </c>
      <c r="AO67" s="32">
        <f t="shared" si="3"/>
        <v>1.0050265003972778</v>
      </c>
    </row>
    <row r="68" spans="1:41" ht="15" outlineLevel="2">
      <c r="A68" s="5" t="s">
        <v>25</v>
      </c>
      <c r="B68" s="6" t="s">
        <v>8</v>
      </c>
      <c r="C68" s="6" t="s">
        <v>60</v>
      </c>
      <c r="D68" s="6" t="s">
        <v>10</v>
      </c>
      <c r="E68" s="6" t="s">
        <v>8</v>
      </c>
      <c r="F68" s="6" t="s">
        <v>26</v>
      </c>
      <c r="G68" s="6"/>
      <c r="H68" s="6"/>
      <c r="I68" s="6"/>
      <c r="J68" s="6"/>
      <c r="K68" s="6"/>
      <c r="L68" s="6"/>
      <c r="M68" s="7">
        <v>0</v>
      </c>
      <c r="N68" s="7">
        <v>520900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145788.8</v>
      </c>
      <c r="AF68" s="7">
        <v>0</v>
      </c>
      <c r="AG68" s="7">
        <v>0</v>
      </c>
      <c r="AH68" s="7">
        <v>117115.04</v>
      </c>
      <c r="AI68" s="10">
        <v>-117115.04</v>
      </c>
      <c r="AJ68" s="11">
        <f t="shared" si="1"/>
        <v>0.27987867153004414</v>
      </c>
      <c r="AK68" s="12">
        <v>0</v>
      </c>
      <c r="AL68" s="11">
        <v>0</v>
      </c>
      <c r="AM68" s="12">
        <v>0</v>
      </c>
      <c r="AN68" s="15">
        <v>137863.67</v>
      </c>
      <c r="AO68" s="32">
        <f t="shared" si="3"/>
        <v>1.05748526787369</v>
      </c>
    </row>
    <row r="69" spans="1:41" ht="25.5" outlineLevel="2">
      <c r="A69" s="5" t="s">
        <v>31</v>
      </c>
      <c r="B69" s="6" t="s">
        <v>8</v>
      </c>
      <c r="C69" s="6" t="s">
        <v>60</v>
      </c>
      <c r="D69" s="6" t="s">
        <v>10</v>
      </c>
      <c r="E69" s="6" t="s">
        <v>8</v>
      </c>
      <c r="F69" s="6" t="s">
        <v>32</v>
      </c>
      <c r="G69" s="6"/>
      <c r="H69" s="6"/>
      <c r="I69" s="6"/>
      <c r="J69" s="6"/>
      <c r="K69" s="6"/>
      <c r="L69" s="6"/>
      <c r="M69" s="7">
        <v>0</v>
      </c>
      <c r="N69" s="7">
        <v>5000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10">
        <v>0</v>
      </c>
      <c r="AJ69" s="11">
        <f t="shared" si="1"/>
        <v>0</v>
      </c>
      <c r="AK69" s="12">
        <v>0</v>
      </c>
      <c r="AL69" s="11">
        <v>0</v>
      </c>
      <c r="AM69" s="12">
        <v>0</v>
      </c>
      <c r="AN69" s="15"/>
      <c r="AO69" s="32" t="e">
        <f t="shared" si="3"/>
        <v>#DIV/0!</v>
      </c>
    </row>
    <row r="70" spans="1:41" ht="25.5" outlineLevel="2">
      <c r="A70" s="5" t="s">
        <v>33</v>
      </c>
      <c r="B70" s="6" t="s">
        <v>8</v>
      </c>
      <c r="C70" s="6" t="s">
        <v>60</v>
      </c>
      <c r="D70" s="6" t="s">
        <v>10</v>
      </c>
      <c r="E70" s="6" t="s">
        <v>8</v>
      </c>
      <c r="F70" s="6" t="s">
        <v>34</v>
      </c>
      <c r="G70" s="6"/>
      <c r="H70" s="6"/>
      <c r="I70" s="6"/>
      <c r="J70" s="6"/>
      <c r="K70" s="6"/>
      <c r="L70" s="6"/>
      <c r="M70" s="7">
        <v>0</v>
      </c>
      <c r="N70" s="7">
        <v>75000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75000</v>
      </c>
      <c r="AF70" s="7">
        <v>0</v>
      </c>
      <c r="AG70" s="7">
        <v>0</v>
      </c>
      <c r="AH70" s="7">
        <v>75000</v>
      </c>
      <c r="AI70" s="10">
        <v>-75000</v>
      </c>
      <c r="AJ70" s="11">
        <f t="shared" si="1"/>
        <v>1</v>
      </c>
      <c r="AK70" s="12">
        <v>0</v>
      </c>
      <c r="AL70" s="11">
        <v>0</v>
      </c>
      <c r="AM70" s="12">
        <v>0</v>
      </c>
      <c r="AN70" s="15"/>
      <c r="AO70" s="32" t="e">
        <f t="shared" si="3"/>
        <v>#DIV/0!</v>
      </c>
    </row>
    <row r="71" spans="1:41" ht="25.5" outlineLevel="2">
      <c r="A71" s="5" t="s">
        <v>145</v>
      </c>
      <c r="B71" s="6"/>
      <c r="C71" s="33" t="s">
        <v>60</v>
      </c>
      <c r="D71" s="33"/>
      <c r="E71" s="33"/>
      <c r="F71" s="33" t="s">
        <v>90</v>
      </c>
      <c r="G71" s="6"/>
      <c r="H71" s="6"/>
      <c r="I71" s="6"/>
      <c r="J71" s="6"/>
      <c r="K71" s="6"/>
      <c r="L71" s="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0"/>
      <c r="AJ71" s="11"/>
      <c r="AK71" s="12"/>
      <c r="AL71" s="11"/>
      <c r="AM71" s="12"/>
      <c r="AN71" s="15">
        <v>8870</v>
      </c>
      <c r="AO71" s="32">
        <f t="shared" si="3"/>
        <v>0</v>
      </c>
    </row>
    <row r="72" spans="1:41" ht="25.5" outlineLevel="2">
      <c r="A72" s="5" t="s">
        <v>35</v>
      </c>
      <c r="B72" s="6" t="s">
        <v>8</v>
      </c>
      <c r="C72" s="6" t="s">
        <v>60</v>
      </c>
      <c r="D72" s="6" t="s">
        <v>10</v>
      </c>
      <c r="E72" s="6" t="s">
        <v>8</v>
      </c>
      <c r="F72" s="6" t="s">
        <v>36</v>
      </c>
      <c r="G72" s="6"/>
      <c r="H72" s="6"/>
      <c r="I72" s="6"/>
      <c r="J72" s="6"/>
      <c r="K72" s="6"/>
      <c r="L72" s="6"/>
      <c r="M72" s="7">
        <v>0</v>
      </c>
      <c r="N72" s="7">
        <v>25000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17259</v>
      </c>
      <c r="AF72" s="7">
        <v>0</v>
      </c>
      <c r="AG72" s="7">
        <v>0</v>
      </c>
      <c r="AH72" s="7">
        <v>17259</v>
      </c>
      <c r="AI72" s="10">
        <v>-17259</v>
      </c>
      <c r="AJ72" s="11">
        <f t="shared" si="1"/>
        <v>0.69036</v>
      </c>
      <c r="AK72" s="12">
        <v>0</v>
      </c>
      <c r="AL72" s="11">
        <v>0</v>
      </c>
      <c r="AM72" s="12">
        <v>0</v>
      </c>
      <c r="AN72" s="15"/>
      <c r="AO72" s="32" t="e">
        <f t="shared" si="3"/>
        <v>#DIV/0!</v>
      </c>
    </row>
    <row r="73" spans="1:41" ht="51" outlineLevel="1">
      <c r="A73" s="22" t="s">
        <v>61</v>
      </c>
      <c r="B73" s="23" t="s">
        <v>8</v>
      </c>
      <c r="C73" s="23" t="s">
        <v>62</v>
      </c>
      <c r="D73" s="23" t="s">
        <v>10</v>
      </c>
      <c r="E73" s="23" t="s">
        <v>8</v>
      </c>
      <c r="F73" s="23" t="s">
        <v>8</v>
      </c>
      <c r="G73" s="23"/>
      <c r="H73" s="23"/>
      <c r="I73" s="23"/>
      <c r="J73" s="23"/>
      <c r="K73" s="23"/>
      <c r="L73" s="23"/>
      <c r="M73" s="24">
        <v>0</v>
      </c>
      <c r="N73" s="24">
        <f>N74</f>
        <v>1176900</v>
      </c>
      <c r="O73" s="24">
        <f aca="true" t="shared" si="12" ref="O73:AM73">O74</f>
        <v>0</v>
      </c>
      <c r="P73" s="24">
        <f t="shared" si="12"/>
        <v>0</v>
      </c>
      <c r="Q73" s="24">
        <f t="shared" si="12"/>
        <v>0</v>
      </c>
      <c r="R73" s="24">
        <f t="shared" si="12"/>
        <v>0</v>
      </c>
      <c r="S73" s="24">
        <f t="shared" si="12"/>
        <v>0</v>
      </c>
      <c r="T73" s="24">
        <f t="shared" si="12"/>
        <v>0</v>
      </c>
      <c r="U73" s="24">
        <f t="shared" si="12"/>
        <v>0</v>
      </c>
      <c r="V73" s="24">
        <f t="shared" si="12"/>
        <v>0</v>
      </c>
      <c r="W73" s="24">
        <f t="shared" si="12"/>
        <v>0</v>
      </c>
      <c r="X73" s="24">
        <f t="shared" si="12"/>
        <v>0</v>
      </c>
      <c r="Y73" s="24">
        <f t="shared" si="12"/>
        <v>0</v>
      </c>
      <c r="Z73" s="24">
        <f t="shared" si="12"/>
        <v>0</v>
      </c>
      <c r="AA73" s="24">
        <f t="shared" si="12"/>
        <v>0</v>
      </c>
      <c r="AB73" s="24">
        <f t="shared" si="12"/>
        <v>0</v>
      </c>
      <c r="AC73" s="24">
        <f t="shared" si="12"/>
        <v>0</v>
      </c>
      <c r="AD73" s="24">
        <f t="shared" si="12"/>
        <v>0</v>
      </c>
      <c r="AE73" s="24">
        <f t="shared" si="12"/>
        <v>820000</v>
      </c>
      <c r="AF73" s="24">
        <f t="shared" si="12"/>
        <v>0</v>
      </c>
      <c r="AG73" s="24">
        <f t="shared" si="12"/>
        <v>0</v>
      </c>
      <c r="AH73" s="24">
        <f t="shared" si="12"/>
        <v>820000</v>
      </c>
      <c r="AI73" s="24">
        <f t="shared" si="12"/>
        <v>-820000</v>
      </c>
      <c r="AJ73" s="11">
        <f t="shared" si="1"/>
        <v>0.6967456878239443</v>
      </c>
      <c r="AK73" s="24">
        <f t="shared" si="12"/>
        <v>0</v>
      </c>
      <c r="AL73" s="24">
        <f t="shared" si="12"/>
        <v>0</v>
      </c>
      <c r="AM73" s="24">
        <f t="shared" si="12"/>
        <v>0</v>
      </c>
      <c r="AN73" s="24">
        <f>AN74+AN75</f>
        <v>1009550</v>
      </c>
      <c r="AO73" s="32">
        <f t="shared" si="3"/>
        <v>0.812243078599376</v>
      </c>
    </row>
    <row r="74" spans="1:41" ht="38.25" outlineLevel="2">
      <c r="A74" s="5" t="s">
        <v>47</v>
      </c>
      <c r="B74" s="6" t="s">
        <v>8</v>
      </c>
      <c r="C74" s="6" t="s">
        <v>62</v>
      </c>
      <c r="D74" s="6" t="s">
        <v>10</v>
      </c>
      <c r="E74" s="6" t="s">
        <v>8</v>
      </c>
      <c r="F74" s="6" t="s">
        <v>48</v>
      </c>
      <c r="G74" s="6"/>
      <c r="H74" s="6"/>
      <c r="I74" s="6"/>
      <c r="J74" s="6"/>
      <c r="K74" s="6"/>
      <c r="L74" s="6"/>
      <c r="M74" s="7">
        <v>0</v>
      </c>
      <c r="N74" s="7">
        <v>1176900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820000</v>
      </c>
      <c r="AF74" s="7">
        <v>0</v>
      </c>
      <c r="AG74" s="7">
        <v>0</v>
      </c>
      <c r="AH74" s="7">
        <v>820000</v>
      </c>
      <c r="AI74" s="10">
        <v>-820000</v>
      </c>
      <c r="AJ74" s="11">
        <f t="shared" si="1"/>
        <v>0.6967456878239443</v>
      </c>
      <c r="AK74" s="12">
        <v>0</v>
      </c>
      <c r="AL74" s="11">
        <v>0</v>
      </c>
      <c r="AM74" s="12">
        <v>0</v>
      </c>
      <c r="AN74" s="15">
        <v>765800</v>
      </c>
      <c r="AO74" s="32">
        <f t="shared" si="3"/>
        <v>1.0707756594411073</v>
      </c>
    </row>
    <row r="75" spans="1:41" ht="15" outlineLevel="2">
      <c r="A75" s="5" t="s">
        <v>153</v>
      </c>
      <c r="B75" s="6"/>
      <c r="C75" s="33" t="s">
        <v>62</v>
      </c>
      <c r="D75" s="33"/>
      <c r="E75" s="33"/>
      <c r="F75" s="33" t="s">
        <v>34</v>
      </c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10"/>
      <c r="AJ75" s="11" t="e">
        <f t="shared" si="1"/>
        <v>#DIV/0!</v>
      </c>
      <c r="AK75" s="34"/>
      <c r="AL75" s="35"/>
      <c r="AM75" s="34"/>
      <c r="AN75" s="36">
        <v>243750</v>
      </c>
      <c r="AO75" s="32">
        <f t="shared" si="3"/>
        <v>0</v>
      </c>
    </row>
    <row r="76" spans="1:41" ht="25.5" outlineLevel="1">
      <c r="A76" s="22" t="s">
        <v>63</v>
      </c>
      <c r="B76" s="23" t="s">
        <v>8</v>
      </c>
      <c r="C76" s="23" t="s">
        <v>64</v>
      </c>
      <c r="D76" s="23" t="s">
        <v>10</v>
      </c>
      <c r="E76" s="23" t="s">
        <v>8</v>
      </c>
      <c r="F76" s="23" t="s">
        <v>8</v>
      </c>
      <c r="G76" s="23"/>
      <c r="H76" s="23"/>
      <c r="I76" s="23"/>
      <c r="J76" s="23"/>
      <c r="K76" s="23"/>
      <c r="L76" s="23"/>
      <c r="M76" s="24">
        <v>0</v>
      </c>
      <c r="N76" s="24">
        <f>SUM(N77:N80)</f>
        <v>60650</v>
      </c>
      <c r="O76" s="24">
        <f aca="true" t="shared" si="13" ref="O76:AN76">SUM(O77:O80)</f>
        <v>0</v>
      </c>
      <c r="P76" s="24">
        <f t="shared" si="13"/>
        <v>0</v>
      </c>
      <c r="Q76" s="24">
        <f t="shared" si="13"/>
        <v>0</v>
      </c>
      <c r="R76" s="24">
        <f t="shared" si="13"/>
        <v>0</v>
      </c>
      <c r="S76" s="24">
        <f t="shared" si="13"/>
        <v>0</v>
      </c>
      <c r="T76" s="24">
        <f t="shared" si="13"/>
        <v>0</v>
      </c>
      <c r="U76" s="24">
        <f t="shared" si="13"/>
        <v>0</v>
      </c>
      <c r="V76" s="24">
        <f t="shared" si="13"/>
        <v>0</v>
      </c>
      <c r="W76" s="24">
        <f t="shared" si="13"/>
        <v>0</v>
      </c>
      <c r="X76" s="24">
        <f t="shared" si="13"/>
        <v>0</v>
      </c>
      <c r="Y76" s="24">
        <f t="shared" si="13"/>
        <v>0</v>
      </c>
      <c r="Z76" s="24">
        <f t="shared" si="13"/>
        <v>0</v>
      </c>
      <c r="AA76" s="24">
        <f t="shared" si="13"/>
        <v>0</v>
      </c>
      <c r="AB76" s="24">
        <f t="shared" si="13"/>
        <v>0</v>
      </c>
      <c r="AC76" s="24">
        <f t="shared" si="13"/>
        <v>0</v>
      </c>
      <c r="AD76" s="24">
        <f t="shared" si="13"/>
        <v>0</v>
      </c>
      <c r="AE76" s="24">
        <f t="shared" si="13"/>
        <v>12131.93</v>
      </c>
      <c r="AF76" s="24">
        <f t="shared" si="13"/>
        <v>0</v>
      </c>
      <c r="AG76" s="24">
        <f t="shared" si="13"/>
        <v>0</v>
      </c>
      <c r="AH76" s="24">
        <f t="shared" si="13"/>
        <v>12131.93</v>
      </c>
      <c r="AI76" s="24">
        <f t="shared" si="13"/>
        <v>-12131.93</v>
      </c>
      <c r="AJ76" s="11">
        <f t="shared" si="1"/>
        <v>0.2000318219291014</v>
      </c>
      <c r="AK76" s="24">
        <f t="shared" si="13"/>
        <v>0</v>
      </c>
      <c r="AL76" s="24">
        <f t="shared" si="13"/>
        <v>0</v>
      </c>
      <c r="AM76" s="24">
        <f t="shared" si="13"/>
        <v>0</v>
      </c>
      <c r="AN76" s="24">
        <f t="shared" si="13"/>
        <v>11500</v>
      </c>
      <c r="AO76" s="32">
        <f t="shared" si="3"/>
        <v>1.0549504347826086</v>
      </c>
    </row>
    <row r="77" spans="1:41" ht="15" outlineLevel="2">
      <c r="A77" s="5" t="s">
        <v>65</v>
      </c>
      <c r="B77" s="6" t="s">
        <v>8</v>
      </c>
      <c r="C77" s="6" t="s">
        <v>64</v>
      </c>
      <c r="D77" s="6" t="s">
        <v>10</v>
      </c>
      <c r="E77" s="6" t="s">
        <v>8</v>
      </c>
      <c r="F77" s="6" t="s">
        <v>66</v>
      </c>
      <c r="G77" s="6"/>
      <c r="H77" s="6"/>
      <c r="I77" s="6"/>
      <c r="J77" s="6"/>
      <c r="K77" s="6"/>
      <c r="L77" s="6"/>
      <c r="M77" s="7">
        <v>0</v>
      </c>
      <c r="N77" s="7">
        <v>11000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10">
        <v>0</v>
      </c>
      <c r="AJ77" s="11">
        <f t="shared" si="1"/>
        <v>0</v>
      </c>
      <c r="AK77" s="12">
        <v>0</v>
      </c>
      <c r="AL77" s="11">
        <v>0</v>
      </c>
      <c r="AM77" s="12">
        <v>0</v>
      </c>
      <c r="AN77" s="15"/>
      <c r="AO77" s="32" t="e">
        <f t="shared" si="3"/>
        <v>#DIV/0!</v>
      </c>
    </row>
    <row r="78" spans="1:41" ht="15" outlineLevel="2">
      <c r="A78" s="5" t="s">
        <v>144</v>
      </c>
      <c r="B78" s="6"/>
      <c r="C78" s="33" t="s">
        <v>64</v>
      </c>
      <c r="D78" s="33"/>
      <c r="E78" s="33"/>
      <c r="F78" s="33" t="s">
        <v>143</v>
      </c>
      <c r="G78" s="6"/>
      <c r="H78" s="6"/>
      <c r="I78" s="6"/>
      <c r="J78" s="6"/>
      <c r="K78" s="6"/>
      <c r="L78" s="6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10"/>
      <c r="AJ78" s="11"/>
      <c r="AK78" s="12"/>
      <c r="AL78" s="11"/>
      <c r="AM78" s="12"/>
      <c r="AN78" s="15">
        <v>11500</v>
      </c>
      <c r="AO78" s="32"/>
    </row>
    <row r="79" spans="1:41" ht="15" outlineLevel="2">
      <c r="A79" s="5" t="s">
        <v>29</v>
      </c>
      <c r="B79" s="6" t="s">
        <v>8</v>
      </c>
      <c r="C79" s="6" t="s">
        <v>64</v>
      </c>
      <c r="D79" s="6" t="s">
        <v>10</v>
      </c>
      <c r="E79" s="6" t="s">
        <v>8</v>
      </c>
      <c r="F79" s="6" t="s">
        <v>30</v>
      </c>
      <c r="G79" s="6"/>
      <c r="H79" s="6"/>
      <c r="I79" s="6"/>
      <c r="J79" s="6"/>
      <c r="K79" s="6"/>
      <c r="L79" s="6"/>
      <c r="M79" s="7">
        <v>0</v>
      </c>
      <c r="N79" s="7">
        <v>32650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10655.93</v>
      </c>
      <c r="AF79" s="7">
        <v>0</v>
      </c>
      <c r="AG79" s="7">
        <v>0</v>
      </c>
      <c r="AH79" s="7">
        <v>10655.93</v>
      </c>
      <c r="AI79" s="10">
        <v>-10655.93</v>
      </c>
      <c r="AJ79" s="11">
        <f t="shared" si="1"/>
        <v>0.3263684532924962</v>
      </c>
      <c r="AK79" s="12">
        <v>0</v>
      </c>
      <c r="AL79" s="11">
        <v>0</v>
      </c>
      <c r="AM79" s="12">
        <v>0</v>
      </c>
      <c r="AN79" s="15"/>
      <c r="AO79" s="32" t="e">
        <f t="shared" si="3"/>
        <v>#DIV/0!</v>
      </c>
    </row>
    <row r="80" spans="1:41" ht="25.5" outlineLevel="2">
      <c r="A80" s="5" t="s">
        <v>67</v>
      </c>
      <c r="B80" s="6" t="s">
        <v>8</v>
      </c>
      <c r="C80" s="6" t="s">
        <v>64</v>
      </c>
      <c r="D80" s="6" t="s">
        <v>10</v>
      </c>
      <c r="E80" s="6" t="s">
        <v>8</v>
      </c>
      <c r="F80" s="6" t="s">
        <v>68</v>
      </c>
      <c r="G80" s="6"/>
      <c r="H80" s="6"/>
      <c r="I80" s="6"/>
      <c r="J80" s="6"/>
      <c r="K80" s="6"/>
      <c r="L80" s="6"/>
      <c r="M80" s="7">
        <v>0</v>
      </c>
      <c r="N80" s="7">
        <v>17000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1476</v>
      </c>
      <c r="AF80" s="7">
        <v>0</v>
      </c>
      <c r="AG80" s="7">
        <v>0</v>
      </c>
      <c r="AH80" s="7">
        <v>1476</v>
      </c>
      <c r="AI80" s="10">
        <v>-1476</v>
      </c>
      <c r="AJ80" s="11">
        <f t="shared" si="1"/>
        <v>0.0868235294117647</v>
      </c>
      <c r="AK80" s="12">
        <v>0</v>
      </c>
      <c r="AL80" s="11">
        <v>0</v>
      </c>
      <c r="AM80" s="12">
        <v>0</v>
      </c>
      <c r="AN80" s="15"/>
      <c r="AO80" s="32" t="e">
        <f t="shared" si="3"/>
        <v>#DIV/0!</v>
      </c>
    </row>
    <row r="81" spans="1:41" ht="38.25" outlineLevel="1">
      <c r="A81" s="22" t="s">
        <v>69</v>
      </c>
      <c r="B81" s="23" t="s">
        <v>8</v>
      </c>
      <c r="C81" s="23" t="s">
        <v>70</v>
      </c>
      <c r="D81" s="23" t="s">
        <v>10</v>
      </c>
      <c r="E81" s="23" t="s">
        <v>8</v>
      </c>
      <c r="F81" s="23" t="s">
        <v>8</v>
      </c>
      <c r="G81" s="23"/>
      <c r="H81" s="23"/>
      <c r="I81" s="23"/>
      <c r="J81" s="23"/>
      <c r="K81" s="23"/>
      <c r="L81" s="23"/>
      <c r="M81" s="24">
        <v>0</v>
      </c>
      <c r="N81" s="24">
        <f>SUM(N82:N86)</f>
        <v>12872834</v>
      </c>
      <c r="O81" s="24">
        <f aca="true" t="shared" si="14" ref="O81:AN81">SUM(O82:O86)</f>
        <v>0</v>
      </c>
      <c r="P81" s="24">
        <f t="shared" si="14"/>
        <v>0</v>
      </c>
      <c r="Q81" s="24">
        <f t="shared" si="14"/>
        <v>0</v>
      </c>
      <c r="R81" s="24">
        <f t="shared" si="14"/>
        <v>0</v>
      </c>
      <c r="S81" s="24">
        <f t="shared" si="14"/>
        <v>0</v>
      </c>
      <c r="T81" s="24">
        <f t="shared" si="14"/>
        <v>0</v>
      </c>
      <c r="U81" s="24">
        <f t="shared" si="14"/>
        <v>0</v>
      </c>
      <c r="V81" s="24">
        <f t="shared" si="14"/>
        <v>0</v>
      </c>
      <c r="W81" s="24">
        <f t="shared" si="14"/>
        <v>0</v>
      </c>
      <c r="X81" s="24">
        <f t="shared" si="14"/>
        <v>0</v>
      </c>
      <c r="Y81" s="24">
        <f t="shared" si="14"/>
        <v>0</v>
      </c>
      <c r="Z81" s="24">
        <f t="shared" si="14"/>
        <v>0</v>
      </c>
      <c r="AA81" s="24">
        <f t="shared" si="14"/>
        <v>0</v>
      </c>
      <c r="AB81" s="24">
        <f t="shared" si="14"/>
        <v>0</v>
      </c>
      <c r="AC81" s="24">
        <f t="shared" si="14"/>
        <v>0</v>
      </c>
      <c r="AD81" s="24">
        <f t="shared" si="14"/>
        <v>0</v>
      </c>
      <c r="AE81" s="24">
        <f t="shared" si="14"/>
        <v>3234582.5</v>
      </c>
      <c r="AF81" s="24">
        <f t="shared" si="14"/>
        <v>0</v>
      </c>
      <c r="AG81" s="24">
        <f t="shared" si="14"/>
        <v>0</v>
      </c>
      <c r="AH81" s="24">
        <f t="shared" si="14"/>
        <v>3217082.5</v>
      </c>
      <c r="AI81" s="24">
        <f t="shared" si="14"/>
        <v>-3217082.5</v>
      </c>
      <c r="AJ81" s="11">
        <f t="shared" si="1"/>
        <v>0.2512719809794797</v>
      </c>
      <c r="AK81" s="24">
        <f t="shared" si="14"/>
        <v>0</v>
      </c>
      <c r="AL81" s="24">
        <f t="shared" si="14"/>
        <v>0</v>
      </c>
      <c r="AM81" s="24">
        <f t="shared" si="14"/>
        <v>0</v>
      </c>
      <c r="AN81" s="24">
        <f t="shared" si="14"/>
        <v>0</v>
      </c>
      <c r="AO81" s="32" t="e">
        <f t="shared" si="3"/>
        <v>#DIV/0!</v>
      </c>
    </row>
    <row r="82" spans="1:41" ht="25.5" outlineLevel="2">
      <c r="A82" s="5" t="s">
        <v>23</v>
      </c>
      <c r="B82" s="6" t="s">
        <v>8</v>
      </c>
      <c r="C82" s="6" t="s">
        <v>70</v>
      </c>
      <c r="D82" s="6" t="s">
        <v>10</v>
      </c>
      <c r="E82" s="6" t="s">
        <v>8</v>
      </c>
      <c r="F82" s="6" t="s">
        <v>24</v>
      </c>
      <c r="G82" s="6"/>
      <c r="H82" s="6"/>
      <c r="I82" s="6"/>
      <c r="J82" s="6"/>
      <c r="K82" s="6"/>
      <c r="L82" s="6"/>
      <c r="M82" s="7">
        <v>0</v>
      </c>
      <c r="N82" s="7">
        <v>50000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10">
        <v>0</v>
      </c>
      <c r="AJ82" s="11">
        <f t="shared" si="1"/>
        <v>0</v>
      </c>
      <c r="AK82" s="12">
        <v>0</v>
      </c>
      <c r="AL82" s="11">
        <v>0</v>
      </c>
      <c r="AM82" s="12">
        <v>0</v>
      </c>
      <c r="AN82" s="15"/>
      <c r="AO82" s="32" t="e">
        <f t="shared" si="3"/>
        <v>#DIV/0!</v>
      </c>
    </row>
    <row r="83" spans="1:41" ht="15" outlineLevel="2">
      <c r="A83" s="5" t="s">
        <v>25</v>
      </c>
      <c r="B83" s="6" t="s">
        <v>8</v>
      </c>
      <c r="C83" s="6" t="s">
        <v>70</v>
      </c>
      <c r="D83" s="6" t="s">
        <v>10</v>
      </c>
      <c r="E83" s="6" t="s">
        <v>8</v>
      </c>
      <c r="F83" s="6" t="s">
        <v>26</v>
      </c>
      <c r="G83" s="6"/>
      <c r="H83" s="6"/>
      <c r="I83" s="6"/>
      <c r="J83" s="6"/>
      <c r="K83" s="6"/>
      <c r="L83" s="6"/>
      <c r="M83" s="7">
        <v>0</v>
      </c>
      <c r="N83" s="7">
        <v>39500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17500</v>
      </c>
      <c r="AF83" s="7">
        <v>0</v>
      </c>
      <c r="AG83" s="7">
        <v>0</v>
      </c>
      <c r="AH83" s="7">
        <v>0</v>
      </c>
      <c r="AI83" s="10">
        <v>0</v>
      </c>
      <c r="AJ83" s="11">
        <f t="shared" si="1"/>
        <v>0.4430379746835443</v>
      </c>
      <c r="AK83" s="12">
        <v>0</v>
      </c>
      <c r="AL83" s="11">
        <v>0</v>
      </c>
      <c r="AM83" s="12">
        <v>0</v>
      </c>
      <c r="AN83" s="15"/>
      <c r="AO83" s="32" t="e">
        <f t="shared" si="3"/>
        <v>#DIV/0!</v>
      </c>
    </row>
    <row r="84" spans="1:41" ht="38.25" outlineLevel="2">
      <c r="A84" s="5" t="s">
        <v>47</v>
      </c>
      <c r="B84" s="6" t="s">
        <v>8</v>
      </c>
      <c r="C84" s="6" t="s">
        <v>70</v>
      </c>
      <c r="D84" s="6" t="s">
        <v>10</v>
      </c>
      <c r="E84" s="6" t="s">
        <v>8</v>
      </c>
      <c r="F84" s="6" t="s">
        <v>48</v>
      </c>
      <c r="G84" s="6"/>
      <c r="H84" s="6"/>
      <c r="I84" s="6"/>
      <c r="J84" s="6"/>
      <c r="K84" s="6"/>
      <c r="L84" s="6"/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10">
        <v>0</v>
      </c>
      <c r="AJ84" s="11" t="e">
        <f t="shared" si="1"/>
        <v>#DIV/0!</v>
      </c>
      <c r="AK84" s="12">
        <v>0</v>
      </c>
      <c r="AL84" s="11">
        <v>0</v>
      </c>
      <c r="AM84" s="12">
        <v>0</v>
      </c>
      <c r="AN84" s="15"/>
      <c r="AO84" s="32" t="e">
        <f t="shared" si="3"/>
        <v>#DIV/0!</v>
      </c>
    </row>
    <row r="85" spans="1:41" ht="25.5" outlineLevel="2">
      <c r="A85" s="5" t="s">
        <v>31</v>
      </c>
      <c r="B85" s="6" t="s">
        <v>8</v>
      </c>
      <c r="C85" s="6" t="s">
        <v>70</v>
      </c>
      <c r="D85" s="6" t="s">
        <v>10</v>
      </c>
      <c r="E85" s="6" t="s">
        <v>8</v>
      </c>
      <c r="F85" s="6" t="s">
        <v>32</v>
      </c>
      <c r="G85" s="6"/>
      <c r="H85" s="6"/>
      <c r="I85" s="6"/>
      <c r="J85" s="6"/>
      <c r="K85" s="6"/>
      <c r="L85" s="6"/>
      <c r="M85" s="7">
        <v>0</v>
      </c>
      <c r="N85" s="7">
        <v>7000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10">
        <v>0</v>
      </c>
      <c r="AJ85" s="11">
        <f t="shared" si="1"/>
        <v>0</v>
      </c>
      <c r="AK85" s="12">
        <v>0</v>
      </c>
      <c r="AL85" s="11">
        <v>0</v>
      </c>
      <c r="AM85" s="12">
        <v>0</v>
      </c>
      <c r="AN85" s="15"/>
      <c r="AO85" s="32" t="e">
        <f t="shared" si="3"/>
        <v>#DIV/0!</v>
      </c>
    </row>
    <row r="86" spans="1:41" ht="25.5" outlineLevel="2">
      <c r="A86" s="5" t="s">
        <v>33</v>
      </c>
      <c r="B86" s="6" t="s">
        <v>8</v>
      </c>
      <c r="C86" s="6" t="s">
        <v>70</v>
      </c>
      <c r="D86" s="6" t="s">
        <v>10</v>
      </c>
      <c r="E86" s="6" t="s">
        <v>8</v>
      </c>
      <c r="F86" s="6" t="s">
        <v>34</v>
      </c>
      <c r="G86" s="6"/>
      <c r="H86" s="6"/>
      <c r="I86" s="6"/>
      <c r="J86" s="6"/>
      <c r="K86" s="6"/>
      <c r="L86" s="6"/>
      <c r="M86" s="7">
        <v>0</v>
      </c>
      <c r="N86" s="7">
        <v>12776334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3217082.5</v>
      </c>
      <c r="AF86" s="7">
        <v>0</v>
      </c>
      <c r="AG86" s="7">
        <v>0</v>
      </c>
      <c r="AH86" s="7">
        <v>3217082.5</v>
      </c>
      <c r="AI86" s="10">
        <v>-3217082.5</v>
      </c>
      <c r="AJ86" s="11">
        <f aca="true" t="shared" si="15" ref="AJ86:AJ158">AE86/N86</f>
        <v>0.25180012513761774</v>
      </c>
      <c r="AK86" s="12">
        <v>0</v>
      </c>
      <c r="AL86" s="11">
        <v>0</v>
      </c>
      <c r="AM86" s="12">
        <v>0</v>
      </c>
      <c r="AN86" s="15"/>
      <c r="AO86" s="32" t="e">
        <f aca="true" t="shared" si="16" ref="AO86:AO158">AE86/AN86</f>
        <v>#DIV/0!</v>
      </c>
    </row>
    <row r="87" spans="1:41" ht="15">
      <c r="A87" s="22" t="s">
        <v>71</v>
      </c>
      <c r="B87" s="23" t="s">
        <v>8</v>
      </c>
      <c r="C87" s="23" t="s">
        <v>72</v>
      </c>
      <c r="D87" s="23" t="s">
        <v>10</v>
      </c>
      <c r="E87" s="23" t="s">
        <v>8</v>
      </c>
      <c r="F87" s="23" t="s">
        <v>8</v>
      </c>
      <c r="G87" s="23"/>
      <c r="H87" s="23"/>
      <c r="I87" s="23"/>
      <c r="J87" s="23"/>
      <c r="K87" s="23"/>
      <c r="L87" s="23"/>
      <c r="M87" s="24">
        <v>0</v>
      </c>
      <c r="N87" s="24">
        <f>N88+N92+N97</f>
        <v>57611246.43</v>
      </c>
      <c r="O87" s="24">
        <f aca="true" t="shared" si="17" ref="O87:AN87">O88+O92+O97</f>
        <v>0</v>
      </c>
      <c r="P87" s="24">
        <f t="shared" si="17"/>
        <v>0</v>
      </c>
      <c r="Q87" s="24">
        <f t="shared" si="17"/>
        <v>0</v>
      </c>
      <c r="R87" s="24">
        <f t="shared" si="17"/>
        <v>0</v>
      </c>
      <c r="S87" s="24">
        <f t="shared" si="17"/>
        <v>0</v>
      </c>
      <c r="T87" s="24">
        <f t="shared" si="17"/>
        <v>0</v>
      </c>
      <c r="U87" s="24">
        <f t="shared" si="17"/>
        <v>0</v>
      </c>
      <c r="V87" s="24">
        <f t="shared" si="17"/>
        <v>0</v>
      </c>
      <c r="W87" s="24">
        <f t="shared" si="17"/>
        <v>0</v>
      </c>
      <c r="X87" s="24">
        <f t="shared" si="17"/>
        <v>0</v>
      </c>
      <c r="Y87" s="24">
        <f t="shared" si="17"/>
        <v>0</v>
      </c>
      <c r="Z87" s="24">
        <f t="shared" si="17"/>
        <v>0</v>
      </c>
      <c r="AA87" s="24">
        <f t="shared" si="17"/>
        <v>0</v>
      </c>
      <c r="AB87" s="24">
        <f t="shared" si="17"/>
        <v>0</v>
      </c>
      <c r="AC87" s="24">
        <f t="shared" si="17"/>
        <v>0</v>
      </c>
      <c r="AD87" s="24">
        <f t="shared" si="17"/>
        <v>0</v>
      </c>
      <c r="AE87" s="24">
        <f t="shared" si="17"/>
        <v>7574170.71</v>
      </c>
      <c r="AF87" s="24">
        <f t="shared" si="17"/>
        <v>0</v>
      </c>
      <c r="AG87" s="24">
        <f t="shared" si="17"/>
        <v>0</v>
      </c>
      <c r="AH87" s="24">
        <f t="shared" si="17"/>
        <v>7574170.71</v>
      </c>
      <c r="AI87" s="24">
        <f t="shared" si="17"/>
        <v>-7574170.71</v>
      </c>
      <c r="AJ87" s="11">
        <f t="shared" si="15"/>
        <v>0.13147034961659657</v>
      </c>
      <c r="AK87" s="24">
        <f t="shared" si="17"/>
        <v>0</v>
      </c>
      <c r="AL87" s="24">
        <f t="shared" si="17"/>
        <v>0</v>
      </c>
      <c r="AM87" s="24">
        <f t="shared" si="17"/>
        <v>0</v>
      </c>
      <c r="AN87" s="24">
        <f t="shared" si="17"/>
        <v>8375832.61</v>
      </c>
      <c r="AO87" s="32">
        <f t="shared" si="16"/>
        <v>0.9042886913662903</v>
      </c>
    </row>
    <row r="88" spans="1:41" ht="15" outlineLevel="1">
      <c r="A88" s="22" t="s">
        <v>73</v>
      </c>
      <c r="B88" s="23" t="s">
        <v>8</v>
      </c>
      <c r="C88" s="23" t="s">
        <v>74</v>
      </c>
      <c r="D88" s="23" t="s">
        <v>10</v>
      </c>
      <c r="E88" s="23" t="s">
        <v>8</v>
      </c>
      <c r="F88" s="23" t="s">
        <v>8</v>
      </c>
      <c r="G88" s="23"/>
      <c r="H88" s="23"/>
      <c r="I88" s="23"/>
      <c r="J88" s="23"/>
      <c r="K88" s="23"/>
      <c r="L88" s="23"/>
      <c r="M88" s="24">
        <v>0</v>
      </c>
      <c r="N88" s="24">
        <f>N89+N91</f>
        <v>113200</v>
      </c>
      <c r="O88" s="24">
        <f aca="true" t="shared" si="18" ref="O88:AE88">O89+O91</f>
        <v>0</v>
      </c>
      <c r="P88" s="24">
        <f t="shared" si="18"/>
        <v>0</v>
      </c>
      <c r="Q88" s="24">
        <f t="shared" si="18"/>
        <v>0</v>
      </c>
      <c r="R88" s="24">
        <f t="shared" si="18"/>
        <v>0</v>
      </c>
      <c r="S88" s="24">
        <f t="shared" si="18"/>
        <v>0</v>
      </c>
      <c r="T88" s="24">
        <f t="shared" si="18"/>
        <v>0</v>
      </c>
      <c r="U88" s="24">
        <f t="shared" si="18"/>
        <v>0</v>
      </c>
      <c r="V88" s="24">
        <f t="shared" si="18"/>
        <v>0</v>
      </c>
      <c r="W88" s="24">
        <f t="shared" si="18"/>
        <v>0</v>
      </c>
      <c r="X88" s="24">
        <f t="shared" si="18"/>
        <v>0</v>
      </c>
      <c r="Y88" s="24">
        <f t="shared" si="18"/>
        <v>0</v>
      </c>
      <c r="Z88" s="24">
        <f t="shared" si="18"/>
        <v>0</v>
      </c>
      <c r="AA88" s="24">
        <f t="shared" si="18"/>
        <v>0</v>
      </c>
      <c r="AB88" s="24">
        <f t="shared" si="18"/>
        <v>0</v>
      </c>
      <c r="AC88" s="24">
        <f t="shared" si="18"/>
        <v>0</v>
      </c>
      <c r="AD88" s="24">
        <f t="shared" si="18"/>
        <v>0</v>
      </c>
      <c r="AE88" s="24">
        <f t="shared" si="18"/>
        <v>17000</v>
      </c>
      <c r="AF88" s="24">
        <v>0</v>
      </c>
      <c r="AG88" s="24">
        <v>0</v>
      </c>
      <c r="AH88" s="24">
        <v>17000</v>
      </c>
      <c r="AI88" s="25">
        <v>-17000</v>
      </c>
      <c r="AJ88" s="11">
        <f t="shared" si="15"/>
        <v>0.1501766784452297</v>
      </c>
      <c r="AK88" s="27">
        <v>0</v>
      </c>
      <c r="AL88" s="26">
        <v>0</v>
      </c>
      <c r="AM88" s="27">
        <v>0</v>
      </c>
      <c r="AN88" s="28">
        <f>AN89+AN90+AN91</f>
        <v>20000</v>
      </c>
      <c r="AO88" s="32">
        <f t="shared" si="16"/>
        <v>0.85</v>
      </c>
    </row>
    <row r="89" spans="1:41" ht="15" outlineLevel="2">
      <c r="A89" s="5" t="s">
        <v>25</v>
      </c>
      <c r="B89" s="6" t="s">
        <v>8</v>
      </c>
      <c r="C89" s="6" t="s">
        <v>74</v>
      </c>
      <c r="D89" s="6" t="s">
        <v>10</v>
      </c>
      <c r="E89" s="6" t="s">
        <v>8</v>
      </c>
      <c r="F89" s="6" t="s">
        <v>26</v>
      </c>
      <c r="G89" s="6"/>
      <c r="H89" s="6"/>
      <c r="I89" s="6"/>
      <c r="J89" s="6"/>
      <c r="K89" s="6"/>
      <c r="L89" s="6"/>
      <c r="M89" s="7">
        <v>0</v>
      </c>
      <c r="N89" s="7">
        <v>13200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10">
        <v>0</v>
      </c>
      <c r="AJ89" s="11">
        <f t="shared" si="15"/>
        <v>0</v>
      </c>
      <c r="AK89" s="12">
        <v>0</v>
      </c>
      <c r="AL89" s="11">
        <v>0</v>
      </c>
      <c r="AM89" s="12">
        <v>0</v>
      </c>
      <c r="AN89" s="15"/>
      <c r="AO89" s="32" t="e">
        <f t="shared" si="16"/>
        <v>#DIV/0!</v>
      </c>
    </row>
    <row r="90" spans="1:41" ht="15" outlineLevel="2">
      <c r="A90" s="5" t="s">
        <v>144</v>
      </c>
      <c r="B90" s="6"/>
      <c r="C90" s="33" t="s">
        <v>74</v>
      </c>
      <c r="D90" s="33"/>
      <c r="E90" s="33"/>
      <c r="F90" s="33" t="s">
        <v>143</v>
      </c>
      <c r="G90" s="6"/>
      <c r="H90" s="6"/>
      <c r="I90" s="6"/>
      <c r="J90" s="6"/>
      <c r="K90" s="6"/>
      <c r="L90" s="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10"/>
      <c r="AJ90" s="11"/>
      <c r="AK90" s="12"/>
      <c r="AL90" s="11"/>
      <c r="AM90" s="12"/>
      <c r="AN90" s="15">
        <v>20000</v>
      </c>
      <c r="AO90" s="32"/>
    </row>
    <row r="91" spans="1:41" ht="25.5" outlineLevel="2">
      <c r="A91" s="5" t="s">
        <v>31</v>
      </c>
      <c r="B91" s="6" t="s">
        <v>8</v>
      </c>
      <c r="C91" s="6" t="s">
        <v>74</v>
      </c>
      <c r="D91" s="6" t="s">
        <v>10</v>
      </c>
      <c r="E91" s="6" t="s">
        <v>8</v>
      </c>
      <c r="F91" s="6" t="s">
        <v>32</v>
      </c>
      <c r="G91" s="6"/>
      <c r="H91" s="6"/>
      <c r="I91" s="6"/>
      <c r="J91" s="6"/>
      <c r="K91" s="6"/>
      <c r="L91" s="6"/>
      <c r="M91" s="7">
        <v>0</v>
      </c>
      <c r="N91" s="7">
        <v>100000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17000</v>
      </c>
      <c r="AF91" s="7">
        <v>0</v>
      </c>
      <c r="AG91" s="7">
        <v>0</v>
      </c>
      <c r="AH91" s="7">
        <v>17000</v>
      </c>
      <c r="AI91" s="10">
        <v>-17000</v>
      </c>
      <c r="AJ91" s="11">
        <f t="shared" si="15"/>
        <v>0.17</v>
      </c>
      <c r="AK91" s="12">
        <v>0</v>
      </c>
      <c r="AL91" s="11">
        <v>0</v>
      </c>
      <c r="AM91" s="12">
        <v>0</v>
      </c>
      <c r="AN91" s="15"/>
      <c r="AO91" s="32" t="e">
        <f t="shared" si="16"/>
        <v>#DIV/0!</v>
      </c>
    </row>
    <row r="92" spans="1:41" ht="25.5" outlineLevel="1">
      <c r="A92" s="22" t="s">
        <v>75</v>
      </c>
      <c r="B92" s="23" t="s">
        <v>8</v>
      </c>
      <c r="C92" s="23" t="s">
        <v>76</v>
      </c>
      <c r="D92" s="23" t="s">
        <v>10</v>
      </c>
      <c r="E92" s="23" t="s">
        <v>8</v>
      </c>
      <c r="F92" s="23" t="s">
        <v>8</v>
      </c>
      <c r="G92" s="23"/>
      <c r="H92" s="23"/>
      <c r="I92" s="23"/>
      <c r="J92" s="23"/>
      <c r="K92" s="23"/>
      <c r="L92" s="23"/>
      <c r="M92" s="24">
        <v>0</v>
      </c>
      <c r="N92" s="24">
        <f>SUM(N93:N96)</f>
        <v>56591296.43</v>
      </c>
      <c r="O92" s="24">
        <f aca="true" t="shared" si="19" ref="O92:AI92">SUM(O93:O96)</f>
        <v>0</v>
      </c>
      <c r="P92" s="24">
        <f t="shared" si="19"/>
        <v>0</v>
      </c>
      <c r="Q92" s="24">
        <f t="shared" si="19"/>
        <v>0</v>
      </c>
      <c r="R92" s="24">
        <f t="shared" si="19"/>
        <v>0</v>
      </c>
      <c r="S92" s="24">
        <f t="shared" si="19"/>
        <v>0</v>
      </c>
      <c r="T92" s="24">
        <f t="shared" si="19"/>
        <v>0</v>
      </c>
      <c r="U92" s="24">
        <f t="shared" si="19"/>
        <v>0</v>
      </c>
      <c r="V92" s="24">
        <f t="shared" si="19"/>
        <v>0</v>
      </c>
      <c r="W92" s="24">
        <f t="shared" si="19"/>
        <v>0</v>
      </c>
      <c r="X92" s="24">
        <f t="shared" si="19"/>
        <v>0</v>
      </c>
      <c r="Y92" s="24">
        <f t="shared" si="19"/>
        <v>0</v>
      </c>
      <c r="Z92" s="24">
        <f t="shared" si="19"/>
        <v>0</v>
      </c>
      <c r="AA92" s="24">
        <f t="shared" si="19"/>
        <v>0</v>
      </c>
      <c r="AB92" s="24">
        <f t="shared" si="19"/>
        <v>0</v>
      </c>
      <c r="AC92" s="24">
        <f t="shared" si="19"/>
        <v>0</v>
      </c>
      <c r="AD92" s="24">
        <f t="shared" si="19"/>
        <v>0</v>
      </c>
      <c r="AE92" s="24">
        <f t="shared" si="19"/>
        <v>7432720.71</v>
      </c>
      <c r="AF92" s="24">
        <f t="shared" si="19"/>
        <v>0</v>
      </c>
      <c r="AG92" s="24">
        <f t="shared" si="19"/>
        <v>0</v>
      </c>
      <c r="AH92" s="24">
        <f t="shared" si="19"/>
        <v>7432720.71</v>
      </c>
      <c r="AI92" s="24">
        <f t="shared" si="19"/>
        <v>-7432720.71</v>
      </c>
      <c r="AJ92" s="11">
        <f t="shared" si="15"/>
        <v>0.1313403505288808</v>
      </c>
      <c r="AK92" s="24">
        <f>SUM(AK93:AK96)</f>
        <v>0</v>
      </c>
      <c r="AL92" s="24">
        <f>SUM(AL93:AL96)</f>
        <v>0</v>
      </c>
      <c r="AM92" s="24">
        <f>SUM(AM93:AM96)</f>
        <v>0</v>
      </c>
      <c r="AN92" s="24">
        <f>SUM(AN93:AN96)</f>
        <v>8236785.91</v>
      </c>
      <c r="AO92" s="32">
        <f t="shared" si="16"/>
        <v>0.9023811947055936</v>
      </c>
    </row>
    <row r="93" spans="1:41" ht="25.5" outlineLevel="2">
      <c r="A93" s="5" t="s">
        <v>23</v>
      </c>
      <c r="B93" s="6" t="s">
        <v>8</v>
      </c>
      <c r="C93" s="6" t="s">
        <v>76</v>
      </c>
      <c r="D93" s="6" t="s">
        <v>10</v>
      </c>
      <c r="E93" s="6" t="s">
        <v>8</v>
      </c>
      <c r="F93" s="6" t="s">
        <v>24</v>
      </c>
      <c r="G93" s="6"/>
      <c r="H93" s="6"/>
      <c r="I93" s="6"/>
      <c r="J93" s="6"/>
      <c r="K93" s="6"/>
      <c r="L93" s="6"/>
      <c r="M93" s="7">
        <v>0</v>
      </c>
      <c r="N93" s="7">
        <v>56461796.43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7423220.71</v>
      </c>
      <c r="AF93" s="7">
        <v>0</v>
      </c>
      <c r="AG93" s="7">
        <v>0</v>
      </c>
      <c r="AH93" s="7">
        <v>7423220.71</v>
      </c>
      <c r="AI93" s="10">
        <v>-7423220.71</v>
      </c>
      <c r="AJ93" s="11">
        <f t="shared" si="15"/>
        <v>0.1314733355890143</v>
      </c>
      <c r="AK93" s="12">
        <v>0</v>
      </c>
      <c r="AL93" s="11">
        <v>0</v>
      </c>
      <c r="AM93" s="12">
        <v>0</v>
      </c>
      <c r="AN93" s="15">
        <v>8187008.49</v>
      </c>
      <c r="AO93" s="32">
        <f t="shared" si="16"/>
        <v>0.9067073423787301</v>
      </c>
    </row>
    <row r="94" spans="1:41" ht="15" outlineLevel="2">
      <c r="A94" s="5" t="s">
        <v>25</v>
      </c>
      <c r="B94" s="6" t="s">
        <v>8</v>
      </c>
      <c r="C94" s="6" t="s">
        <v>76</v>
      </c>
      <c r="D94" s="6" t="s">
        <v>10</v>
      </c>
      <c r="E94" s="6" t="s">
        <v>8</v>
      </c>
      <c r="F94" s="6" t="s">
        <v>26</v>
      </c>
      <c r="G94" s="6"/>
      <c r="H94" s="6"/>
      <c r="I94" s="6"/>
      <c r="J94" s="6"/>
      <c r="K94" s="6"/>
      <c r="L94" s="6"/>
      <c r="M94" s="7">
        <v>0</v>
      </c>
      <c r="N94" s="7">
        <v>9500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9500</v>
      </c>
      <c r="AF94" s="7">
        <v>0</v>
      </c>
      <c r="AG94" s="7">
        <v>0</v>
      </c>
      <c r="AH94" s="7">
        <v>9500</v>
      </c>
      <c r="AI94" s="10">
        <v>-9500</v>
      </c>
      <c r="AJ94" s="11">
        <f t="shared" si="15"/>
        <v>1</v>
      </c>
      <c r="AK94" s="12">
        <v>0</v>
      </c>
      <c r="AL94" s="11">
        <v>0</v>
      </c>
      <c r="AM94" s="12">
        <v>0</v>
      </c>
      <c r="AN94" s="15">
        <v>20803</v>
      </c>
      <c r="AO94" s="32">
        <f t="shared" si="16"/>
        <v>0.45666490410037014</v>
      </c>
    </row>
    <row r="95" spans="1:41" ht="15" outlineLevel="2">
      <c r="A95" s="5" t="s">
        <v>144</v>
      </c>
      <c r="B95" s="6"/>
      <c r="C95" s="33" t="s">
        <v>76</v>
      </c>
      <c r="D95" s="33"/>
      <c r="E95" s="33"/>
      <c r="F95" s="33" t="s">
        <v>143</v>
      </c>
      <c r="G95" s="6"/>
      <c r="H95" s="6"/>
      <c r="I95" s="6"/>
      <c r="J95" s="6"/>
      <c r="K95" s="6"/>
      <c r="L95" s="6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10"/>
      <c r="AJ95" s="11"/>
      <c r="AK95" s="12"/>
      <c r="AL95" s="11"/>
      <c r="AM95" s="12"/>
      <c r="AN95" s="15">
        <v>28974.42</v>
      </c>
      <c r="AO95" s="32"/>
    </row>
    <row r="96" spans="1:41" ht="25.5" outlineLevel="2">
      <c r="A96" s="5" t="s">
        <v>33</v>
      </c>
      <c r="B96" s="6" t="s">
        <v>8</v>
      </c>
      <c r="C96" s="6" t="s">
        <v>76</v>
      </c>
      <c r="D96" s="6" t="s">
        <v>10</v>
      </c>
      <c r="E96" s="6" t="s">
        <v>8</v>
      </c>
      <c r="F96" s="6" t="s">
        <v>34</v>
      </c>
      <c r="G96" s="6"/>
      <c r="H96" s="6"/>
      <c r="I96" s="6"/>
      <c r="J96" s="6"/>
      <c r="K96" s="6"/>
      <c r="L96" s="6"/>
      <c r="M96" s="7">
        <v>0</v>
      </c>
      <c r="N96" s="7">
        <v>120000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10">
        <v>0</v>
      </c>
      <c r="AJ96" s="11">
        <f t="shared" si="15"/>
        <v>0</v>
      </c>
      <c r="AK96" s="12">
        <v>0</v>
      </c>
      <c r="AL96" s="11">
        <v>0</v>
      </c>
      <c r="AM96" s="12">
        <v>0</v>
      </c>
      <c r="AN96" s="15"/>
      <c r="AO96" s="32" t="e">
        <f t="shared" si="16"/>
        <v>#DIV/0!</v>
      </c>
    </row>
    <row r="97" spans="1:41" ht="25.5" outlineLevel="1">
      <c r="A97" s="22" t="s">
        <v>77</v>
      </c>
      <c r="B97" s="23" t="s">
        <v>8</v>
      </c>
      <c r="C97" s="23" t="s">
        <v>78</v>
      </c>
      <c r="D97" s="23" t="s">
        <v>10</v>
      </c>
      <c r="E97" s="23" t="s">
        <v>8</v>
      </c>
      <c r="F97" s="23" t="s">
        <v>8</v>
      </c>
      <c r="G97" s="23"/>
      <c r="H97" s="23"/>
      <c r="I97" s="23"/>
      <c r="J97" s="23"/>
      <c r="K97" s="23"/>
      <c r="L97" s="23"/>
      <c r="M97" s="24">
        <v>0</v>
      </c>
      <c r="N97" s="24">
        <f>N98</f>
        <v>906750</v>
      </c>
      <c r="O97" s="24">
        <f aca="true" t="shared" si="20" ref="O97:AN97">O98</f>
        <v>0</v>
      </c>
      <c r="P97" s="24">
        <f t="shared" si="20"/>
        <v>0</v>
      </c>
      <c r="Q97" s="24">
        <f t="shared" si="20"/>
        <v>0</v>
      </c>
      <c r="R97" s="24">
        <f t="shared" si="20"/>
        <v>0</v>
      </c>
      <c r="S97" s="24">
        <f t="shared" si="20"/>
        <v>0</v>
      </c>
      <c r="T97" s="24">
        <f t="shared" si="20"/>
        <v>0</v>
      </c>
      <c r="U97" s="24">
        <f t="shared" si="20"/>
        <v>0</v>
      </c>
      <c r="V97" s="24">
        <f t="shared" si="20"/>
        <v>0</v>
      </c>
      <c r="W97" s="24">
        <f t="shared" si="20"/>
        <v>0</v>
      </c>
      <c r="X97" s="24">
        <f t="shared" si="20"/>
        <v>0</v>
      </c>
      <c r="Y97" s="24">
        <f t="shared" si="20"/>
        <v>0</v>
      </c>
      <c r="Z97" s="24">
        <f t="shared" si="20"/>
        <v>0</v>
      </c>
      <c r="AA97" s="24">
        <f t="shared" si="20"/>
        <v>0</v>
      </c>
      <c r="AB97" s="24">
        <f t="shared" si="20"/>
        <v>0</v>
      </c>
      <c r="AC97" s="24">
        <f t="shared" si="20"/>
        <v>0</v>
      </c>
      <c r="AD97" s="24">
        <f t="shared" si="20"/>
        <v>0</v>
      </c>
      <c r="AE97" s="24">
        <f t="shared" si="20"/>
        <v>124450</v>
      </c>
      <c r="AF97" s="24">
        <f t="shared" si="20"/>
        <v>0</v>
      </c>
      <c r="AG97" s="24">
        <f t="shared" si="20"/>
        <v>0</v>
      </c>
      <c r="AH97" s="24">
        <f t="shared" si="20"/>
        <v>124450</v>
      </c>
      <c r="AI97" s="24">
        <f t="shared" si="20"/>
        <v>-124450</v>
      </c>
      <c r="AJ97" s="11">
        <f t="shared" si="15"/>
        <v>0.13724841466776952</v>
      </c>
      <c r="AK97" s="24">
        <f t="shared" si="20"/>
        <v>0</v>
      </c>
      <c r="AL97" s="24">
        <f t="shared" si="20"/>
        <v>0</v>
      </c>
      <c r="AM97" s="24">
        <f t="shared" si="20"/>
        <v>0</v>
      </c>
      <c r="AN97" s="24">
        <f t="shared" si="20"/>
        <v>119046.7</v>
      </c>
      <c r="AO97" s="32">
        <f t="shared" si="16"/>
        <v>1.0453880703959035</v>
      </c>
    </row>
    <row r="98" spans="1:41" ht="15" outlineLevel="2">
      <c r="A98" s="5" t="s">
        <v>25</v>
      </c>
      <c r="B98" s="6" t="s">
        <v>8</v>
      </c>
      <c r="C98" s="6" t="s">
        <v>78</v>
      </c>
      <c r="D98" s="6" t="s">
        <v>10</v>
      </c>
      <c r="E98" s="6" t="s">
        <v>8</v>
      </c>
      <c r="F98" s="6" t="s">
        <v>26</v>
      </c>
      <c r="G98" s="6"/>
      <c r="H98" s="6"/>
      <c r="I98" s="6"/>
      <c r="J98" s="6"/>
      <c r="K98" s="6"/>
      <c r="L98" s="6"/>
      <c r="M98" s="7">
        <v>0</v>
      </c>
      <c r="N98" s="7">
        <v>906750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124450</v>
      </c>
      <c r="AF98" s="7">
        <v>0</v>
      </c>
      <c r="AG98" s="7">
        <v>0</v>
      </c>
      <c r="AH98" s="7">
        <v>124450</v>
      </c>
      <c r="AI98" s="10">
        <v>-124450</v>
      </c>
      <c r="AJ98" s="11">
        <f t="shared" si="15"/>
        <v>0.13724841466776952</v>
      </c>
      <c r="AK98" s="12">
        <v>0</v>
      </c>
      <c r="AL98" s="11">
        <v>0</v>
      </c>
      <c r="AM98" s="12">
        <v>0</v>
      </c>
      <c r="AN98" s="15">
        <v>119046.7</v>
      </c>
      <c r="AO98" s="32">
        <f t="shared" si="16"/>
        <v>1.0453880703959035</v>
      </c>
    </row>
    <row r="99" spans="1:41" ht="25.5">
      <c r="A99" s="5" t="s">
        <v>79</v>
      </c>
      <c r="B99" s="6" t="s">
        <v>8</v>
      </c>
      <c r="C99" s="23" t="s">
        <v>80</v>
      </c>
      <c r="D99" s="23" t="s">
        <v>10</v>
      </c>
      <c r="E99" s="23" t="s">
        <v>8</v>
      </c>
      <c r="F99" s="23" t="s">
        <v>8</v>
      </c>
      <c r="G99" s="23"/>
      <c r="H99" s="23"/>
      <c r="I99" s="23"/>
      <c r="J99" s="23"/>
      <c r="K99" s="23"/>
      <c r="L99" s="23"/>
      <c r="M99" s="24">
        <v>0</v>
      </c>
      <c r="N99" s="24">
        <f>N100+N103+N110+N121</f>
        <v>30453564.07</v>
      </c>
      <c r="O99" s="24">
        <f aca="true" t="shared" si="21" ref="O99:AN99">O100+O103+O110+O121</f>
        <v>0</v>
      </c>
      <c r="P99" s="24">
        <f t="shared" si="21"/>
        <v>0</v>
      </c>
      <c r="Q99" s="24">
        <f t="shared" si="21"/>
        <v>0</v>
      </c>
      <c r="R99" s="24">
        <f t="shared" si="21"/>
        <v>0</v>
      </c>
      <c r="S99" s="24">
        <f t="shared" si="21"/>
        <v>0</v>
      </c>
      <c r="T99" s="24">
        <f t="shared" si="21"/>
        <v>0</v>
      </c>
      <c r="U99" s="24">
        <f t="shared" si="21"/>
        <v>0</v>
      </c>
      <c r="V99" s="24">
        <f t="shared" si="21"/>
        <v>0</v>
      </c>
      <c r="W99" s="24">
        <f t="shared" si="21"/>
        <v>0</v>
      </c>
      <c r="X99" s="24">
        <f t="shared" si="21"/>
        <v>0</v>
      </c>
      <c r="Y99" s="24">
        <f t="shared" si="21"/>
        <v>0</v>
      </c>
      <c r="Z99" s="24">
        <f t="shared" si="21"/>
        <v>0</v>
      </c>
      <c r="AA99" s="24">
        <f t="shared" si="21"/>
        <v>0</v>
      </c>
      <c r="AB99" s="24">
        <f t="shared" si="21"/>
        <v>0</v>
      </c>
      <c r="AC99" s="24">
        <f t="shared" si="21"/>
        <v>0</v>
      </c>
      <c r="AD99" s="24">
        <f t="shared" si="21"/>
        <v>0</v>
      </c>
      <c r="AE99" s="24">
        <f t="shared" si="21"/>
        <v>6426511.850000001</v>
      </c>
      <c r="AF99" s="24">
        <f t="shared" si="21"/>
        <v>0</v>
      </c>
      <c r="AG99" s="24">
        <f t="shared" si="21"/>
        <v>0</v>
      </c>
      <c r="AH99" s="24">
        <f t="shared" si="21"/>
        <v>6176611.850000001</v>
      </c>
      <c r="AI99" s="24">
        <f t="shared" si="21"/>
        <v>-6176611.850000001</v>
      </c>
      <c r="AJ99" s="11">
        <f t="shared" si="15"/>
        <v>0.21102659233015023</v>
      </c>
      <c r="AK99" s="24">
        <f t="shared" si="21"/>
        <v>0</v>
      </c>
      <c r="AL99" s="24">
        <f t="shared" si="21"/>
        <v>0</v>
      </c>
      <c r="AM99" s="24">
        <f t="shared" si="21"/>
        <v>0</v>
      </c>
      <c r="AN99" s="24">
        <f t="shared" si="21"/>
        <v>10087178.909999998</v>
      </c>
      <c r="AO99" s="32">
        <f t="shared" si="16"/>
        <v>0.6370970424276932</v>
      </c>
    </row>
    <row r="100" spans="1:41" ht="15" outlineLevel="1">
      <c r="A100" s="5" t="s">
        <v>81</v>
      </c>
      <c r="B100" s="6" t="s">
        <v>8</v>
      </c>
      <c r="C100" s="23" t="s">
        <v>82</v>
      </c>
      <c r="D100" s="23" t="s">
        <v>10</v>
      </c>
      <c r="E100" s="23" t="s">
        <v>8</v>
      </c>
      <c r="F100" s="23" t="s">
        <v>8</v>
      </c>
      <c r="G100" s="23"/>
      <c r="H100" s="23"/>
      <c r="I100" s="23"/>
      <c r="J100" s="23"/>
      <c r="K100" s="23"/>
      <c r="L100" s="23"/>
      <c r="M100" s="24">
        <v>0</v>
      </c>
      <c r="N100" s="24">
        <f>SUM(N101:N102)</f>
        <v>2107088</v>
      </c>
      <c r="O100" s="24">
        <f aca="true" t="shared" si="22" ref="O100:AN100">SUM(O101:O102)</f>
        <v>0</v>
      </c>
      <c r="P100" s="24">
        <f t="shared" si="22"/>
        <v>0</v>
      </c>
      <c r="Q100" s="24">
        <f t="shared" si="22"/>
        <v>0</v>
      </c>
      <c r="R100" s="24">
        <f t="shared" si="22"/>
        <v>0</v>
      </c>
      <c r="S100" s="24">
        <f t="shared" si="22"/>
        <v>0</v>
      </c>
      <c r="T100" s="24">
        <f t="shared" si="22"/>
        <v>0</v>
      </c>
      <c r="U100" s="24">
        <f t="shared" si="22"/>
        <v>0</v>
      </c>
      <c r="V100" s="24">
        <f t="shared" si="22"/>
        <v>0</v>
      </c>
      <c r="W100" s="24">
        <f t="shared" si="22"/>
        <v>0</v>
      </c>
      <c r="X100" s="24">
        <f t="shared" si="22"/>
        <v>0</v>
      </c>
      <c r="Y100" s="24">
        <f t="shared" si="22"/>
        <v>0</v>
      </c>
      <c r="Z100" s="24">
        <f t="shared" si="22"/>
        <v>0</v>
      </c>
      <c r="AA100" s="24">
        <f t="shared" si="22"/>
        <v>0</v>
      </c>
      <c r="AB100" s="24">
        <f t="shared" si="22"/>
        <v>0</v>
      </c>
      <c r="AC100" s="24">
        <f t="shared" si="22"/>
        <v>0</v>
      </c>
      <c r="AD100" s="24">
        <f t="shared" si="22"/>
        <v>0</v>
      </c>
      <c r="AE100" s="24">
        <f t="shared" si="22"/>
        <v>1688825.72</v>
      </c>
      <c r="AF100" s="24">
        <f t="shared" si="22"/>
        <v>0</v>
      </c>
      <c r="AG100" s="24">
        <f t="shared" si="22"/>
        <v>0</v>
      </c>
      <c r="AH100" s="24">
        <f t="shared" si="22"/>
        <v>1688825.72</v>
      </c>
      <c r="AI100" s="24">
        <f t="shared" si="22"/>
        <v>-1688825.72</v>
      </c>
      <c r="AJ100" s="11">
        <f t="shared" si="15"/>
        <v>0.8014974789852156</v>
      </c>
      <c r="AK100" s="24">
        <f t="shared" si="22"/>
        <v>0</v>
      </c>
      <c r="AL100" s="24">
        <f t="shared" si="22"/>
        <v>0</v>
      </c>
      <c r="AM100" s="24">
        <f t="shared" si="22"/>
        <v>0</v>
      </c>
      <c r="AN100" s="24">
        <f t="shared" si="22"/>
        <v>77820.79</v>
      </c>
      <c r="AO100" s="32">
        <f t="shared" si="16"/>
        <v>21.7014723186439</v>
      </c>
    </row>
    <row r="101" spans="1:41" ht="25.5" outlineLevel="2">
      <c r="A101" s="5" t="s">
        <v>23</v>
      </c>
      <c r="B101" s="6" t="s">
        <v>8</v>
      </c>
      <c r="C101" s="6" t="s">
        <v>82</v>
      </c>
      <c r="D101" s="6" t="s">
        <v>10</v>
      </c>
      <c r="E101" s="6" t="s">
        <v>8</v>
      </c>
      <c r="F101" s="6" t="s">
        <v>24</v>
      </c>
      <c r="G101" s="6"/>
      <c r="H101" s="6"/>
      <c r="I101" s="6"/>
      <c r="J101" s="6"/>
      <c r="K101" s="6"/>
      <c r="L101" s="6"/>
      <c r="M101" s="7">
        <v>0</v>
      </c>
      <c r="N101" s="7">
        <v>564800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146537.72</v>
      </c>
      <c r="AF101" s="7">
        <v>0</v>
      </c>
      <c r="AG101" s="7">
        <v>0</v>
      </c>
      <c r="AH101" s="7">
        <v>146537.72</v>
      </c>
      <c r="AI101" s="10">
        <v>-146537.72</v>
      </c>
      <c r="AJ101" s="11">
        <f t="shared" si="15"/>
        <v>0.2594506373937677</v>
      </c>
      <c r="AK101" s="12">
        <v>0</v>
      </c>
      <c r="AL101" s="11">
        <v>0</v>
      </c>
      <c r="AM101" s="12">
        <v>0</v>
      </c>
      <c r="AN101" s="15">
        <v>77820.79</v>
      </c>
      <c r="AO101" s="32">
        <f t="shared" si="16"/>
        <v>1.883015065768415</v>
      </c>
    </row>
    <row r="102" spans="1:41" ht="25.5" outlineLevel="2">
      <c r="A102" s="5" t="s">
        <v>33</v>
      </c>
      <c r="B102" s="6" t="s">
        <v>8</v>
      </c>
      <c r="C102" s="6" t="s">
        <v>82</v>
      </c>
      <c r="D102" s="6" t="s">
        <v>10</v>
      </c>
      <c r="E102" s="6" t="s">
        <v>8</v>
      </c>
      <c r="F102" s="6" t="s">
        <v>34</v>
      </c>
      <c r="G102" s="6"/>
      <c r="H102" s="6"/>
      <c r="I102" s="6"/>
      <c r="J102" s="6"/>
      <c r="K102" s="6"/>
      <c r="L102" s="6"/>
      <c r="M102" s="7">
        <v>0</v>
      </c>
      <c r="N102" s="7">
        <v>1542288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1542288</v>
      </c>
      <c r="AF102" s="7">
        <v>0</v>
      </c>
      <c r="AG102" s="7">
        <v>0</v>
      </c>
      <c r="AH102" s="7">
        <v>1542288</v>
      </c>
      <c r="AI102" s="10">
        <v>-1542288</v>
      </c>
      <c r="AJ102" s="11">
        <f t="shared" si="15"/>
        <v>1</v>
      </c>
      <c r="AK102" s="12">
        <v>0</v>
      </c>
      <c r="AL102" s="11">
        <v>0</v>
      </c>
      <c r="AM102" s="12">
        <v>0</v>
      </c>
      <c r="AN102" s="15"/>
      <c r="AO102" s="32" t="e">
        <f t="shared" si="16"/>
        <v>#DIV/0!</v>
      </c>
    </row>
    <row r="103" spans="1:41" ht="15" outlineLevel="1">
      <c r="A103" s="5" t="s">
        <v>83</v>
      </c>
      <c r="B103" s="6" t="s">
        <v>8</v>
      </c>
      <c r="C103" s="23" t="s">
        <v>84</v>
      </c>
      <c r="D103" s="23" t="s">
        <v>10</v>
      </c>
      <c r="E103" s="23" t="s">
        <v>8</v>
      </c>
      <c r="F103" s="23" t="s">
        <v>8</v>
      </c>
      <c r="G103" s="23"/>
      <c r="H103" s="23"/>
      <c r="I103" s="23"/>
      <c r="J103" s="23"/>
      <c r="K103" s="23"/>
      <c r="L103" s="23"/>
      <c r="M103" s="24">
        <v>0</v>
      </c>
      <c r="N103" s="24">
        <f>SUM(N104:N108)</f>
        <v>6869435</v>
      </c>
      <c r="O103" s="24">
        <f aca="true" t="shared" si="23" ref="O103:AM103">SUM(O104:O108)</f>
        <v>0</v>
      </c>
      <c r="P103" s="24">
        <f t="shared" si="23"/>
        <v>0</v>
      </c>
      <c r="Q103" s="24">
        <f t="shared" si="23"/>
        <v>0</v>
      </c>
      <c r="R103" s="24">
        <f t="shared" si="23"/>
        <v>0</v>
      </c>
      <c r="S103" s="24">
        <f t="shared" si="23"/>
        <v>0</v>
      </c>
      <c r="T103" s="24">
        <f t="shared" si="23"/>
        <v>0</v>
      </c>
      <c r="U103" s="24">
        <f t="shared" si="23"/>
        <v>0</v>
      </c>
      <c r="V103" s="24">
        <f t="shared" si="23"/>
        <v>0</v>
      </c>
      <c r="W103" s="24">
        <f t="shared" si="23"/>
        <v>0</v>
      </c>
      <c r="X103" s="24">
        <f t="shared" si="23"/>
        <v>0</v>
      </c>
      <c r="Y103" s="24">
        <f t="shared" si="23"/>
        <v>0</v>
      </c>
      <c r="Z103" s="24">
        <f t="shared" si="23"/>
        <v>0</v>
      </c>
      <c r="AA103" s="24">
        <f t="shared" si="23"/>
        <v>0</v>
      </c>
      <c r="AB103" s="24">
        <f t="shared" si="23"/>
        <v>0</v>
      </c>
      <c r="AC103" s="24">
        <f t="shared" si="23"/>
        <v>0</v>
      </c>
      <c r="AD103" s="24">
        <f t="shared" si="23"/>
        <v>0</v>
      </c>
      <c r="AE103" s="24">
        <f t="shared" si="23"/>
        <v>133941</v>
      </c>
      <c r="AF103" s="24">
        <f t="shared" si="23"/>
        <v>0</v>
      </c>
      <c r="AG103" s="24">
        <f t="shared" si="23"/>
        <v>0</v>
      </c>
      <c r="AH103" s="24">
        <f t="shared" si="23"/>
        <v>133941</v>
      </c>
      <c r="AI103" s="24">
        <f t="shared" si="23"/>
        <v>-133941</v>
      </c>
      <c r="AJ103" s="11">
        <f t="shared" si="15"/>
        <v>0.019498110106580816</v>
      </c>
      <c r="AK103" s="24">
        <f t="shared" si="23"/>
        <v>0</v>
      </c>
      <c r="AL103" s="24">
        <f t="shared" si="23"/>
        <v>0</v>
      </c>
      <c r="AM103" s="24">
        <f t="shared" si="23"/>
        <v>0</v>
      </c>
      <c r="AN103" s="24">
        <f>SUM(AN104:AN109)</f>
        <v>284791.49</v>
      </c>
      <c r="AO103" s="32">
        <f t="shared" si="16"/>
        <v>0.4703125082845699</v>
      </c>
    </row>
    <row r="104" spans="1:41" ht="25.5" outlineLevel="2">
      <c r="A104" s="5" t="s">
        <v>23</v>
      </c>
      <c r="B104" s="6" t="s">
        <v>8</v>
      </c>
      <c r="C104" s="6" t="s">
        <v>84</v>
      </c>
      <c r="D104" s="6" t="s">
        <v>10</v>
      </c>
      <c r="E104" s="6" t="s">
        <v>8</v>
      </c>
      <c r="F104" s="6" t="s">
        <v>24</v>
      </c>
      <c r="G104" s="6"/>
      <c r="H104" s="6"/>
      <c r="I104" s="6"/>
      <c r="J104" s="6"/>
      <c r="K104" s="6"/>
      <c r="L104" s="6"/>
      <c r="M104" s="7">
        <v>0</v>
      </c>
      <c r="N104" s="7">
        <v>3243800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10">
        <v>0</v>
      </c>
      <c r="AJ104" s="11">
        <f t="shared" si="15"/>
        <v>0</v>
      </c>
      <c r="AK104" s="12">
        <v>0</v>
      </c>
      <c r="AL104" s="11">
        <v>0</v>
      </c>
      <c r="AM104" s="12">
        <v>0</v>
      </c>
      <c r="AN104" s="15"/>
      <c r="AO104" s="32" t="e">
        <f t="shared" si="16"/>
        <v>#DIV/0!</v>
      </c>
    </row>
    <row r="105" spans="1:41" ht="15" outlineLevel="2">
      <c r="A105" s="5" t="s">
        <v>25</v>
      </c>
      <c r="B105" s="6" t="s">
        <v>8</v>
      </c>
      <c r="C105" s="6" t="s">
        <v>84</v>
      </c>
      <c r="D105" s="6" t="s">
        <v>10</v>
      </c>
      <c r="E105" s="6" t="s">
        <v>8</v>
      </c>
      <c r="F105" s="6" t="s">
        <v>26</v>
      </c>
      <c r="G105" s="6"/>
      <c r="H105" s="6"/>
      <c r="I105" s="6"/>
      <c r="J105" s="6"/>
      <c r="K105" s="6"/>
      <c r="L105" s="6"/>
      <c r="M105" s="7">
        <v>0</v>
      </c>
      <c r="N105" s="7">
        <v>131777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31942</v>
      </c>
      <c r="AF105" s="7">
        <v>0</v>
      </c>
      <c r="AG105" s="7">
        <v>0</v>
      </c>
      <c r="AH105" s="7">
        <v>31942</v>
      </c>
      <c r="AI105" s="10">
        <v>-31942</v>
      </c>
      <c r="AJ105" s="11">
        <f t="shared" si="15"/>
        <v>0.24239434802734924</v>
      </c>
      <c r="AK105" s="12">
        <v>0</v>
      </c>
      <c r="AL105" s="11">
        <v>0</v>
      </c>
      <c r="AM105" s="12">
        <v>0</v>
      </c>
      <c r="AN105" s="15">
        <v>85611.52</v>
      </c>
      <c r="AO105" s="32">
        <f t="shared" si="16"/>
        <v>0.3731039934812511</v>
      </c>
    </row>
    <row r="106" spans="1:41" ht="15" outlineLevel="2">
      <c r="A106" s="5" t="s">
        <v>144</v>
      </c>
      <c r="B106" s="6"/>
      <c r="C106" s="33" t="s">
        <v>84</v>
      </c>
      <c r="D106" s="33"/>
      <c r="E106" s="33"/>
      <c r="F106" s="33" t="s">
        <v>143</v>
      </c>
      <c r="G106" s="6"/>
      <c r="H106" s="6"/>
      <c r="I106" s="6"/>
      <c r="J106" s="6"/>
      <c r="K106" s="6"/>
      <c r="L106" s="6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10"/>
      <c r="AJ106" s="11"/>
      <c r="AK106" s="12"/>
      <c r="AL106" s="11"/>
      <c r="AM106" s="12"/>
      <c r="AN106" s="15">
        <v>112049.97</v>
      </c>
      <c r="AO106" s="32">
        <f t="shared" si="16"/>
        <v>0</v>
      </c>
    </row>
    <row r="107" spans="1:41" ht="15" outlineLevel="2">
      <c r="A107" s="5" t="s">
        <v>29</v>
      </c>
      <c r="B107" s="6" t="s">
        <v>8</v>
      </c>
      <c r="C107" s="6" t="s">
        <v>84</v>
      </c>
      <c r="D107" s="6" t="s">
        <v>10</v>
      </c>
      <c r="E107" s="6" t="s">
        <v>8</v>
      </c>
      <c r="F107" s="6" t="s">
        <v>30</v>
      </c>
      <c r="G107" s="6"/>
      <c r="H107" s="6"/>
      <c r="I107" s="6"/>
      <c r="J107" s="6"/>
      <c r="K107" s="6"/>
      <c r="L107" s="6"/>
      <c r="M107" s="7">
        <v>0</v>
      </c>
      <c r="N107" s="7">
        <v>225800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101999</v>
      </c>
      <c r="AF107" s="7">
        <v>0</v>
      </c>
      <c r="AG107" s="7">
        <v>0</v>
      </c>
      <c r="AH107" s="7">
        <v>101999</v>
      </c>
      <c r="AI107" s="10">
        <v>-101999</v>
      </c>
      <c r="AJ107" s="11">
        <f t="shared" si="15"/>
        <v>0.45172276350752877</v>
      </c>
      <c r="AK107" s="12">
        <v>0</v>
      </c>
      <c r="AL107" s="11">
        <v>0</v>
      </c>
      <c r="AM107" s="12">
        <v>0</v>
      </c>
      <c r="AN107" s="15"/>
      <c r="AO107" s="32" t="e">
        <f t="shared" si="16"/>
        <v>#DIV/0!</v>
      </c>
    </row>
    <row r="108" spans="1:41" ht="25.5" outlineLevel="2">
      <c r="A108" s="5" t="s">
        <v>33</v>
      </c>
      <c r="B108" s="6" t="s">
        <v>8</v>
      </c>
      <c r="C108" s="6" t="s">
        <v>84</v>
      </c>
      <c r="D108" s="6" t="s">
        <v>10</v>
      </c>
      <c r="E108" s="6" t="s">
        <v>8</v>
      </c>
      <c r="F108" s="6" t="s">
        <v>34</v>
      </c>
      <c r="G108" s="6"/>
      <c r="H108" s="6"/>
      <c r="I108" s="6"/>
      <c r="J108" s="6"/>
      <c r="K108" s="6"/>
      <c r="L108" s="6"/>
      <c r="M108" s="7">
        <v>0</v>
      </c>
      <c r="N108" s="7">
        <v>3268058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10">
        <v>0</v>
      </c>
      <c r="AJ108" s="11">
        <f t="shared" si="15"/>
        <v>0</v>
      </c>
      <c r="AK108" s="12">
        <v>0</v>
      </c>
      <c r="AL108" s="11">
        <v>0</v>
      </c>
      <c r="AM108" s="12">
        <v>0</v>
      </c>
      <c r="AN108" s="15"/>
      <c r="AO108" s="32" t="e">
        <f t="shared" si="16"/>
        <v>#DIV/0!</v>
      </c>
    </row>
    <row r="109" spans="1:41" ht="25.5" outlineLevel="2">
      <c r="A109" s="5" t="s">
        <v>145</v>
      </c>
      <c r="B109" s="6"/>
      <c r="C109" s="33" t="s">
        <v>84</v>
      </c>
      <c r="D109" s="33"/>
      <c r="E109" s="33"/>
      <c r="F109" s="33" t="s">
        <v>90</v>
      </c>
      <c r="G109" s="6"/>
      <c r="H109" s="6"/>
      <c r="I109" s="6"/>
      <c r="J109" s="6"/>
      <c r="K109" s="6"/>
      <c r="L109" s="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10"/>
      <c r="AJ109" s="11" t="e">
        <f t="shared" si="15"/>
        <v>#DIV/0!</v>
      </c>
      <c r="AK109" s="34"/>
      <c r="AL109" s="35"/>
      <c r="AM109" s="34"/>
      <c r="AN109" s="36">
        <v>87130</v>
      </c>
      <c r="AO109" s="32">
        <f t="shared" si="16"/>
        <v>0</v>
      </c>
    </row>
    <row r="110" spans="1:41" ht="15" outlineLevel="1">
      <c r="A110" s="5" t="s">
        <v>85</v>
      </c>
      <c r="B110" s="6" t="s">
        <v>8</v>
      </c>
      <c r="C110" s="23" t="s">
        <v>86</v>
      </c>
      <c r="D110" s="23" t="s">
        <v>10</v>
      </c>
      <c r="E110" s="23" t="s">
        <v>8</v>
      </c>
      <c r="F110" s="23" t="s">
        <v>8</v>
      </c>
      <c r="G110" s="23"/>
      <c r="H110" s="23"/>
      <c r="I110" s="23"/>
      <c r="J110" s="23"/>
      <c r="K110" s="23"/>
      <c r="L110" s="23"/>
      <c r="M110" s="24">
        <v>0</v>
      </c>
      <c r="N110" s="24">
        <f>SUM(N111:N120)</f>
        <v>21277041.07</v>
      </c>
      <c r="O110" s="24">
        <f aca="true" t="shared" si="24" ref="O110:AN110">SUM(O111:O120)</f>
        <v>0</v>
      </c>
      <c r="P110" s="24">
        <f t="shared" si="24"/>
        <v>0</v>
      </c>
      <c r="Q110" s="24">
        <f t="shared" si="24"/>
        <v>0</v>
      </c>
      <c r="R110" s="24">
        <f t="shared" si="24"/>
        <v>0</v>
      </c>
      <c r="S110" s="24">
        <f t="shared" si="24"/>
        <v>0</v>
      </c>
      <c r="T110" s="24">
        <f t="shared" si="24"/>
        <v>0</v>
      </c>
      <c r="U110" s="24">
        <f t="shared" si="24"/>
        <v>0</v>
      </c>
      <c r="V110" s="24">
        <f t="shared" si="24"/>
        <v>0</v>
      </c>
      <c r="W110" s="24">
        <f t="shared" si="24"/>
        <v>0</v>
      </c>
      <c r="X110" s="24">
        <f t="shared" si="24"/>
        <v>0</v>
      </c>
      <c r="Y110" s="24">
        <f t="shared" si="24"/>
        <v>0</v>
      </c>
      <c r="Z110" s="24">
        <f t="shared" si="24"/>
        <v>0</v>
      </c>
      <c r="AA110" s="24">
        <f t="shared" si="24"/>
        <v>0</v>
      </c>
      <c r="AB110" s="24">
        <f t="shared" si="24"/>
        <v>0</v>
      </c>
      <c r="AC110" s="24">
        <f t="shared" si="24"/>
        <v>0</v>
      </c>
      <c r="AD110" s="24">
        <f t="shared" si="24"/>
        <v>0</v>
      </c>
      <c r="AE110" s="24">
        <f t="shared" si="24"/>
        <v>4552094.470000001</v>
      </c>
      <c r="AF110" s="24">
        <f t="shared" si="24"/>
        <v>0</v>
      </c>
      <c r="AG110" s="24">
        <f t="shared" si="24"/>
        <v>0</v>
      </c>
      <c r="AH110" s="24">
        <f t="shared" si="24"/>
        <v>4302194.470000001</v>
      </c>
      <c r="AI110" s="24">
        <f t="shared" si="24"/>
        <v>-4302194.470000001</v>
      </c>
      <c r="AJ110" s="11">
        <f t="shared" si="15"/>
        <v>0.21394396218082784</v>
      </c>
      <c r="AK110" s="24">
        <f t="shared" si="24"/>
        <v>0</v>
      </c>
      <c r="AL110" s="24">
        <f t="shared" si="24"/>
        <v>0</v>
      </c>
      <c r="AM110" s="24">
        <f t="shared" si="24"/>
        <v>0</v>
      </c>
      <c r="AN110" s="24">
        <f t="shared" si="24"/>
        <v>9624566.629999999</v>
      </c>
      <c r="AO110" s="32">
        <f t="shared" si="16"/>
        <v>0.4729661755170374</v>
      </c>
    </row>
    <row r="111" spans="1:41" ht="15" outlineLevel="2">
      <c r="A111" s="5" t="s">
        <v>87</v>
      </c>
      <c r="B111" s="6" t="s">
        <v>8</v>
      </c>
      <c r="C111" s="6" t="s">
        <v>86</v>
      </c>
      <c r="D111" s="6" t="s">
        <v>10</v>
      </c>
      <c r="E111" s="6" t="s">
        <v>8</v>
      </c>
      <c r="F111" s="6" t="s">
        <v>88</v>
      </c>
      <c r="G111" s="6"/>
      <c r="H111" s="6"/>
      <c r="I111" s="6"/>
      <c r="J111" s="6"/>
      <c r="K111" s="6"/>
      <c r="L111" s="6"/>
      <c r="M111" s="7">
        <v>0</v>
      </c>
      <c r="N111" s="7">
        <v>100200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100200</v>
      </c>
      <c r="AF111" s="7">
        <v>0</v>
      </c>
      <c r="AG111" s="7">
        <v>0</v>
      </c>
      <c r="AH111" s="7">
        <v>100200</v>
      </c>
      <c r="AI111" s="10">
        <v>-100200</v>
      </c>
      <c r="AJ111" s="11">
        <f t="shared" si="15"/>
        <v>1</v>
      </c>
      <c r="AK111" s="12">
        <v>0</v>
      </c>
      <c r="AL111" s="11">
        <v>0</v>
      </c>
      <c r="AM111" s="12">
        <v>0</v>
      </c>
      <c r="AN111" s="15"/>
      <c r="AO111" s="32" t="e">
        <f t="shared" si="16"/>
        <v>#DIV/0!</v>
      </c>
    </row>
    <row r="112" spans="1:41" ht="15" outlineLevel="2">
      <c r="A112" s="5" t="s">
        <v>21</v>
      </c>
      <c r="B112" s="6" t="s">
        <v>8</v>
      </c>
      <c r="C112" s="6" t="s">
        <v>86</v>
      </c>
      <c r="D112" s="6" t="s">
        <v>10</v>
      </c>
      <c r="E112" s="6" t="s">
        <v>8</v>
      </c>
      <c r="F112" s="6" t="s">
        <v>22</v>
      </c>
      <c r="G112" s="6"/>
      <c r="H112" s="6"/>
      <c r="I112" s="6"/>
      <c r="J112" s="6"/>
      <c r="K112" s="6"/>
      <c r="L112" s="6"/>
      <c r="M112" s="7">
        <v>0</v>
      </c>
      <c r="N112" s="7">
        <v>2581217.81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1057376.99</v>
      </c>
      <c r="AF112" s="7">
        <v>0</v>
      </c>
      <c r="AG112" s="7">
        <v>0</v>
      </c>
      <c r="AH112" s="7">
        <v>1057376.99</v>
      </c>
      <c r="AI112" s="10">
        <v>-1057376.99</v>
      </c>
      <c r="AJ112" s="11">
        <f t="shared" si="15"/>
        <v>0.40964268335030585</v>
      </c>
      <c r="AK112" s="12">
        <v>0</v>
      </c>
      <c r="AL112" s="11">
        <v>0</v>
      </c>
      <c r="AM112" s="12">
        <v>0</v>
      </c>
      <c r="AN112" s="15">
        <v>1456680.97</v>
      </c>
      <c r="AO112" s="32">
        <f t="shared" si="16"/>
        <v>0.7258809662351805</v>
      </c>
    </row>
    <row r="113" spans="1:41" ht="25.5" outlineLevel="2">
      <c r="A113" s="5" t="s">
        <v>23</v>
      </c>
      <c r="B113" s="6" t="s">
        <v>8</v>
      </c>
      <c r="C113" s="6" t="s">
        <v>86</v>
      </c>
      <c r="D113" s="6" t="s">
        <v>10</v>
      </c>
      <c r="E113" s="6" t="s">
        <v>8</v>
      </c>
      <c r="F113" s="6" t="s">
        <v>24</v>
      </c>
      <c r="G113" s="6"/>
      <c r="H113" s="6"/>
      <c r="I113" s="6"/>
      <c r="J113" s="6"/>
      <c r="K113" s="6"/>
      <c r="L113" s="6"/>
      <c r="M113" s="7">
        <v>0</v>
      </c>
      <c r="N113" s="7">
        <v>12936210.71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1084823.05</v>
      </c>
      <c r="AF113" s="7">
        <v>0</v>
      </c>
      <c r="AG113" s="7">
        <v>0</v>
      </c>
      <c r="AH113" s="7">
        <v>1084823.05</v>
      </c>
      <c r="AI113" s="10">
        <v>-1084823.05</v>
      </c>
      <c r="AJ113" s="11">
        <f t="shared" si="15"/>
        <v>0.08385941403701826</v>
      </c>
      <c r="AK113" s="12">
        <v>0</v>
      </c>
      <c r="AL113" s="11">
        <v>0</v>
      </c>
      <c r="AM113" s="12">
        <v>0</v>
      </c>
      <c r="AN113" s="15">
        <v>7497459.71</v>
      </c>
      <c r="AO113" s="32">
        <f t="shared" si="16"/>
        <v>0.14469208131296515</v>
      </c>
    </row>
    <row r="114" spans="1:41" ht="15" outlineLevel="2">
      <c r="A114" s="45" t="s">
        <v>25</v>
      </c>
      <c r="B114" s="46" t="s">
        <v>8</v>
      </c>
      <c r="C114" s="46" t="s">
        <v>86</v>
      </c>
      <c r="D114" s="46" t="s">
        <v>10</v>
      </c>
      <c r="E114" s="46" t="s">
        <v>8</v>
      </c>
      <c r="F114" s="46" t="s">
        <v>26</v>
      </c>
      <c r="G114" s="46"/>
      <c r="H114" s="46"/>
      <c r="I114" s="46"/>
      <c r="J114" s="46"/>
      <c r="K114" s="46"/>
      <c r="L114" s="46"/>
      <c r="M114" s="47">
        <v>0</v>
      </c>
      <c r="N114" s="47">
        <v>677655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288157.73</v>
      </c>
      <c r="AF114" s="47">
        <v>0</v>
      </c>
      <c r="AG114" s="47">
        <v>0</v>
      </c>
      <c r="AH114" s="47">
        <v>92157.73</v>
      </c>
      <c r="AI114" s="48">
        <v>-92157.73</v>
      </c>
      <c r="AJ114" s="49">
        <f t="shared" si="15"/>
        <v>0.42522777814669704</v>
      </c>
      <c r="AK114" s="50">
        <v>0</v>
      </c>
      <c r="AL114" s="49">
        <v>0</v>
      </c>
      <c r="AM114" s="50">
        <v>0</v>
      </c>
      <c r="AN114" s="51">
        <v>25052</v>
      </c>
      <c r="AO114" s="52">
        <f t="shared" si="16"/>
        <v>11.502384240779179</v>
      </c>
    </row>
    <row r="115" spans="1:41" ht="15" outlineLevel="2">
      <c r="A115" s="45" t="s">
        <v>144</v>
      </c>
      <c r="B115" s="46"/>
      <c r="C115" s="53" t="s">
        <v>86</v>
      </c>
      <c r="D115" s="53"/>
      <c r="E115" s="53"/>
      <c r="F115" s="53" t="s">
        <v>143</v>
      </c>
      <c r="G115" s="46"/>
      <c r="H115" s="46"/>
      <c r="I115" s="46"/>
      <c r="J115" s="46"/>
      <c r="K115" s="46"/>
      <c r="L115" s="46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8"/>
      <c r="AJ115" s="49"/>
      <c r="AK115" s="50"/>
      <c r="AL115" s="49"/>
      <c r="AM115" s="50"/>
      <c r="AN115" s="51">
        <v>3223</v>
      </c>
      <c r="AO115" s="52">
        <f t="shared" si="16"/>
        <v>0</v>
      </c>
    </row>
    <row r="116" spans="1:41" ht="15" outlineLevel="2">
      <c r="A116" s="5" t="s">
        <v>29</v>
      </c>
      <c r="B116" s="6" t="s">
        <v>8</v>
      </c>
      <c r="C116" s="6" t="s">
        <v>86</v>
      </c>
      <c r="D116" s="6" t="s">
        <v>10</v>
      </c>
      <c r="E116" s="6" t="s">
        <v>8</v>
      </c>
      <c r="F116" s="6" t="s">
        <v>30</v>
      </c>
      <c r="G116" s="6"/>
      <c r="H116" s="6"/>
      <c r="I116" s="6"/>
      <c r="J116" s="6"/>
      <c r="K116" s="6"/>
      <c r="L116" s="6"/>
      <c r="M116" s="7">
        <v>0</v>
      </c>
      <c r="N116" s="7">
        <v>14767.9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834</v>
      </c>
      <c r="AF116" s="7">
        <v>0</v>
      </c>
      <c r="AG116" s="7">
        <v>0</v>
      </c>
      <c r="AH116" s="7">
        <v>834</v>
      </c>
      <c r="AI116" s="10">
        <v>-834</v>
      </c>
      <c r="AJ116" s="11">
        <f t="shared" si="15"/>
        <v>0.05647383852815905</v>
      </c>
      <c r="AK116" s="12">
        <v>0</v>
      </c>
      <c r="AL116" s="11">
        <v>0</v>
      </c>
      <c r="AM116" s="12">
        <v>0</v>
      </c>
      <c r="AN116" s="15"/>
      <c r="AO116" s="32" t="e">
        <f t="shared" si="16"/>
        <v>#DIV/0!</v>
      </c>
    </row>
    <row r="117" spans="1:41" ht="25.5" outlineLevel="2">
      <c r="A117" s="5" t="s">
        <v>33</v>
      </c>
      <c r="B117" s="6" t="s">
        <v>8</v>
      </c>
      <c r="C117" s="6" t="s">
        <v>86</v>
      </c>
      <c r="D117" s="6" t="s">
        <v>10</v>
      </c>
      <c r="E117" s="6" t="s">
        <v>8</v>
      </c>
      <c r="F117" s="6" t="s">
        <v>34</v>
      </c>
      <c r="G117" s="6"/>
      <c r="H117" s="6"/>
      <c r="I117" s="6"/>
      <c r="J117" s="6"/>
      <c r="K117" s="6"/>
      <c r="L117" s="6"/>
      <c r="M117" s="7">
        <v>0</v>
      </c>
      <c r="N117" s="7">
        <v>1946950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134650</v>
      </c>
      <c r="AF117" s="7">
        <v>0</v>
      </c>
      <c r="AG117" s="7">
        <v>0</v>
      </c>
      <c r="AH117" s="7">
        <v>134650</v>
      </c>
      <c r="AI117" s="10">
        <v>-134650</v>
      </c>
      <c r="AJ117" s="11">
        <f t="shared" si="15"/>
        <v>0.06915945453144662</v>
      </c>
      <c r="AK117" s="12">
        <v>0</v>
      </c>
      <c r="AL117" s="11">
        <v>0</v>
      </c>
      <c r="AM117" s="12">
        <v>0</v>
      </c>
      <c r="AN117" s="15">
        <v>173638</v>
      </c>
      <c r="AO117" s="32">
        <f t="shared" si="16"/>
        <v>0.775463896151764</v>
      </c>
    </row>
    <row r="118" spans="1:41" ht="25.5" outlineLevel="2">
      <c r="A118" s="5" t="s">
        <v>89</v>
      </c>
      <c r="B118" s="6" t="s">
        <v>8</v>
      </c>
      <c r="C118" s="6" t="s">
        <v>86</v>
      </c>
      <c r="D118" s="6" t="s">
        <v>10</v>
      </c>
      <c r="E118" s="6" t="s">
        <v>8</v>
      </c>
      <c r="F118" s="6" t="s">
        <v>90</v>
      </c>
      <c r="G118" s="6"/>
      <c r="H118" s="6"/>
      <c r="I118" s="6"/>
      <c r="J118" s="6"/>
      <c r="K118" s="6"/>
      <c r="L118" s="6"/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10">
        <v>0</v>
      </c>
      <c r="AJ118" s="11" t="e">
        <f t="shared" si="15"/>
        <v>#DIV/0!</v>
      </c>
      <c r="AK118" s="12">
        <v>0</v>
      </c>
      <c r="AL118" s="11">
        <v>0</v>
      </c>
      <c r="AM118" s="12">
        <v>0</v>
      </c>
      <c r="AN118" s="15">
        <v>468512.95</v>
      </c>
      <c r="AO118" s="32">
        <f t="shared" si="16"/>
        <v>0</v>
      </c>
    </row>
    <row r="119" spans="1:41" ht="25.5" outlineLevel="2">
      <c r="A119" s="5" t="s">
        <v>91</v>
      </c>
      <c r="B119" s="6" t="s">
        <v>8</v>
      </c>
      <c r="C119" s="6" t="s">
        <v>86</v>
      </c>
      <c r="D119" s="6" t="s">
        <v>10</v>
      </c>
      <c r="E119" s="6" t="s">
        <v>8</v>
      </c>
      <c r="F119" s="6" t="s">
        <v>92</v>
      </c>
      <c r="G119" s="6"/>
      <c r="H119" s="6"/>
      <c r="I119" s="6"/>
      <c r="J119" s="6"/>
      <c r="K119" s="6"/>
      <c r="L119" s="6"/>
      <c r="M119" s="7">
        <v>0</v>
      </c>
      <c r="N119" s="7">
        <v>230099.65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207203.6</v>
      </c>
      <c r="AF119" s="7">
        <v>0</v>
      </c>
      <c r="AG119" s="7">
        <v>0</v>
      </c>
      <c r="AH119" s="7">
        <v>207203.6</v>
      </c>
      <c r="AI119" s="10">
        <v>-207203.6</v>
      </c>
      <c r="AJ119" s="11">
        <f t="shared" si="15"/>
        <v>0.9004950681150536</v>
      </c>
      <c r="AK119" s="12">
        <v>0</v>
      </c>
      <c r="AL119" s="11">
        <v>0</v>
      </c>
      <c r="AM119" s="12">
        <v>0</v>
      </c>
      <c r="AN119" s="15"/>
      <c r="AO119" s="32" t="e">
        <f t="shared" si="16"/>
        <v>#DIV/0!</v>
      </c>
    </row>
    <row r="120" spans="1:41" ht="25.5" outlineLevel="2">
      <c r="A120" s="5" t="s">
        <v>35</v>
      </c>
      <c r="B120" s="6" t="s">
        <v>8</v>
      </c>
      <c r="C120" s="6" t="s">
        <v>86</v>
      </c>
      <c r="D120" s="6" t="s">
        <v>10</v>
      </c>
      <c r="E120" s="6" t="s">
        <v>8</v>
      </c>
      <c r="F120" s="6" t="s">
        <v>36</v>
      </c>
      <c r="G120" s="6"/>
      <c r="H120" s="6"/>
      <c r="I120" s="6"/>
      <c r="J120" s="6"/>
      <c r="K120" s="6"/>
      <c r="L120" s="6"/>
      <c r="M120" s="7">
        <v>0</v>
      </c>
      <c r="N120" s="7">
        <v>2789940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1678849.1</v>
      </c>
      <c r="AF120" s="7">
        <v>0</v>
      </c>
      <c r="AG120" s="7">
        <v>0</v>
      </c>
      <c r="AH120" s="7">
        <v>1624949.1</v>
      </c>
      <c r="AI120" s="10">
        <v>-1624949.1</v>
      </c>
      <c r="AJ120" s="11">
        <f t="shared" si="15"/>
        <v>0.6017509695549008</v>
      </c>
      <c r="AK120" s="12">
        <v>0</v>
      </c>
      <c r="AL120" s="11">
        <v>0</v>
      </c>
      <c r="AM120" s="12">
        <v>0</v>
      </c>
      <c r="AN120" s="15"/>
      <c r="AO120" s="32" t="e">
        <f t="shared" si="16"/>
        <v>#DIV/0!</v>
      </c>
    </row>
    <row r="121" spans="1:41" ht="25.5" outlineLevel="1">
      <c r="A121" s="5" t="s">
        <v>93</v>
      </c>
      <c r="B121" s="6" t="s">
        <v>8</v>
      </c>
      <c r="C121" s="23" t="s">
        <v>94</v>
      </c>
      <c r="D121" s="23" t="s">
        <v>10</v>
      </c>
      <c r="E121" s="23" t="s">
        <v>8</v>
      </c>
      <c r="F121" s="23" t="s">
        <v>8</v>
      </c>
      <c r="G121" s="23"/>
      <c r="H121" s="23"/>
      <c r="I121" s="23"/>
      <c r="J121" s="23"/>
      <c r="K121" s="23"/>
      <c r="L121" s="23"/>
      <c r="M121" s="24">
        <v>0</v>
      </c>
      <c r="N121" s="24">
        <f>N122</f>
        <v>200000</v>
      </c>
      <c r="O121" s="24">
        <f aca="true" t="shared" si="25" ref="O121:AN121">O122</f>
        <v>0</v>
      </c>
      <c r="P121" s="24">
        <f t="shared" si="25"/>
        <v>0</v>
      </c>
      <c r="Q121" s="24">
        <f t="shared" si="25"/>
        <v>0</v>
      </c>
      <c r="R121" s="24">
        <f t="shared" si="25"/>
        <v>0</v>
      </c>
      <c r="S121" s="24">
        <f t="shared" si="25"/>
        <v>0</v>
      </c>
      <c r="T121" s="24">
        <f t="shared" si="25"/>
        <v>0</v>
      </c>
      <c r="U121" s="24">
        <f t="shared" si="25"/>
        <v>0</v>
      </c>
      <c r="V121" s="24">
        <f t="shared" si="25"/>
        <v>0</v>
      </c>
      <c r="W121" s="24">
        <f t="shared" si="25"/>
        <v>0</v>
      </c>
      <c r="X121" s="24">
        <f t="shared" si="25"/>
        <v>0</v>
      </c>
      <c r="Y121" s="24">
        <f t="shared" si="25"/>
        <v>0</v>
      </c>
      <c r="Z121" s="24">
        <f t="shared" si="25"/>
        <v>0</v>
      </c>
      <c r="AA121" s="24">
        <f t="shared" si="25"/>
        <v>0</v>
      </c>
      <c r="AB121" s="24">
        <f t="shared" si="25"/>
        <v>0</v>
      </c>
      <c r="AC121" s="24">
        <f t="shared" si="25"/>
        <v>0</v>
      </c>
      <c r="AD121" s="24">
        <f t="shared" si="25"/>
        <v>0</v>
      </c>
      <c r="AE121" s="24">
        <f t="shared" si="25"/>
        <v>51650.66</v>
      </c>
      <c r="AF121" s="24">
        <f t="shared" si="25"/>
        <v>0</v>
      </c>
      <c r="AG121" s="24">
        <f t="shared" si="25"/>
        <v>0</v>
      </c>
      <c r="AH121" s="24">
        <f t="shared" si="25"/>
        <v>51650.66</v>
      </c>
      <c r="AI121" s="24">
        <f t="shared" si="25"/>
        <v>-51650.66</v>
      </c>
      <c r="AJ121" s="11">
        <f t="shared" si="15"/>
        <v>0.2582533</v>
      </c>
      <c r="AK121" s="24">
        <f t="shared" si="25"/>
        <v>0</v>
      </c>
      <c r="AL121" s="24">
        <f t="shared" si="25"/>
        <v>0</v>
      </c>
      <c r="AM121" s="24">
        <f t="shared" si="25"/>
        <v>0</v>
      </c>
      <c r="AN121" s="24">
        <f t="shared" si="25"/>
        <v>100000</v>
      </c>
      <c r="AO121" s="32">
        <f t="shared" si="16"/>
        <v>0.5165066</v>
      </c>
    </row>
    <row r="122" spans="1:41" ht="15" outlineLevel="2">
      <c r="A122" s="5" t="s">
        <v>25</v>
      </c>
      <c r="B122" s="6" t="s">
        <v>8</v>
      </c>
      <c r="C122" s="6" t="s">
        <v>94</v>
      </c>
      <c r="D122" s="6" t="s">
        <v>10</v>
      </c>
      <c r="E122" s="6" t="s">
        <v>8</v>
      </c>
      <c r="F122" s="6" t="s">
        <v>26</v>
      </c>
      <c r="G122" s="6"/>
      <c r="H122" s="6"/>
      <c r="I122" s="6"/>
      <c r="J122" s="6"/>
      <c r="K122" s="6"/>
      <c r="L122" s="6"/>
      <c r="M122" s="7">
        <v>0</v>
      </c>
      <c r="N122" s="7">
        <v>200000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51650.66</v>
      </c>
      <c r="AF122" s="7">
        <v>0</v>
      </c>
      <c r="AG122" s="7">
        <v>0</v>
      </c>
      <c r="AH122" s="7">
        <v>51650.66</v>
      </c>
      <c r="AI122" s="10">
        <v>-51650.66</v>
      </c>
      <c r="AJ122" s="11">
        <f t="shared" si="15"/>
        <v>0.2582533</v>
      </c>
      <c r="AK122" s="12">
        <v>0</v>
      </c>
      <c r="AL122" s="11">
        <v>0</v>
      </c>
      <c r="AM122" s="12">
        <v>0</v>
      </c>
      <c r="AN122" s="15">
        <v>100000</v>
      </c>
      <c r="AO122" s="32">
        <f t="shared" si="16"/>
        <v>0.5165066</v>
      </c>
    </row>
    <row r="123" spans="1:41" ht="15">
      <c r="A123" s="5" t="s">
        <v>95</v>
      </c>
      <c r="B123" s="6" t="s">
        <v>8</v>
      </c>
      <c r="C123" s="23" t="s">
        <v>96</v>
      </c>
      <c r="D123" s="23" t="s">
        <v>10</v>
      </c>
      <c r="E123" s="23" t="s">
        <v>8</v>
      </c>
      <c r="F123" s="23" t="s">
        <v>8</v>
      </c>
      <c r="G123" s="23"/>
      <c r="H123" s="23"/>
      <c r="I123" s="23"/>
      <c r="J123" s="23"/>
      <c r="K123" s="23"/>
      <c r="L123" s="23"/>
      <c r="M123" s="24">
        <v>0</v>
      </c>
      <c r="N123" s="24">
        <f>N124+N128+N132+N134+N136+N142</f>
        <v>177915954.26</v>
      </c>
      <c r="O123" s="24">
        <f aca="true" t="shared" si="26" ref="O123:AN123">O124+O128+O132+O134+O136+O142</f>
        <v>0</v>
      </c>
      <c r="P123" s="24">
        <f t="shared" si="26"/>
        <v>0</v>
      </c>
      <c r="Q123" s="24">
        <f t="shared" si="26"/>
        <v>0</v>
      </c>
      <c r="R123" s="24">
        <f t="shared" si="26"/>
        <v>0</v>
      </c>
      <c r="S123" s="24">
        <f t="shared" si="26"/>
        <v>0</v>
      </c>
      <c r="T123" s="24">
        <f t="shared" si="26"/>
        <v>0</v>
      </c>
      <c r="U123" s="24">
        <f t="shared" si="26"/>
        <v>0</v>
      </c>
      <c r="V123" s="24">
        <f t="shared" si="26"/>
        <v>0</v>
      </c>
      <c r="W123" s="24">
        <f t="shared" si="26"/>
        <v>0</v>
      </c>
      <c r="X123" s="24">
        <f t="shared" si="26"/>
        <v>0</v>
      </c>
      <c r="Y123" s="24">
        <f t="shared" si="26"/>
        <v>0</v>
      </c>
      <c r="Z123" s="24">
        <f t="shared" si="26"/>
        <v>0</v>
      </c>
      <c r="AA123" s="24">
        <f t="shared" si="26"/>
        <v>0</v>
      </c>
      <c r="AB123" s="24">
        <f t="shared" si="26"/>
        <v>0</v>
      </c>
      <c r="AC123" s="24">
        <f t="shared" si="26"/>
        <v>0</v>
      </c>
      <c r="AD123" s="24">
        <f t="shared" si="26"/>
        <v>0</v>
      </c>
      <c r="AE123" s="24">
        <f t="shared" si="26"/>
        <v>94000502.55</v>
      </c>
      <c r="AF123" s="24">
        <f t="shared" si="26"/>
        <v>0</v>
      </c>
      <c r="AG123" s="24">
        <f t="shared" si="26"/>
        <v>0</v>
      </c>
      <c r="AH123" s="24">
        <f t="shared" si="26"/>
        <v>93958322.55</v>
      </c>
      <c r="AI123" s="24">
        <f t="shared" si="26"/>
        <v>-93958322.55</v>
      </c>
      <c r="AJ123" s="11">
        <f t="shared" si="15"/>
        <v>0.5283421767371747</v>
      </c>
      <c r="AK123" s="24">
        <f t="shared" si="26"/>
        <v>0</v>
      </c>
      <c r="AL123" s="24">
        <f t="shared" si="26"/>
        <v>0</v>
      </c>
      <c r="AM123" s="24">
        <f t="shared" si="26"/>
        <v>0</v>
      </c>
      <c r="AN123" s="24">
        <f t="shared" si="26"/>
        <v>90246955.75</v>
      </c>
      <c r="AO123" s="32">
        <f t="shared" si="16"/>
        <v>1.0415919492109849</v>
      </c>
    </row>
    <row r="124" spans="1:41" ht="15" outlineLevel="1">
      <c r="A124" s="5" t="s">
        <v>97</v>
      </c>
      <c r="B124" s="6" t="s">
        <v>8</v>
      </c>
      <c r="C124" s="23" t="s">
        <v>98</v>
      </c>
      <c r="D124" s="23" t="s">
        <v>10</v>
      </c>
      <c r="E124" s="23" t="s">
        <v>8</v>
      </c>
      <c r="F124" s="23" t="s">
        <v>8</v>
      </c>
      <c r="G124" s="23"/>
      <c r="H124" s="23"/>
      <c r="I124" s="23"/>
      <c r="J124" s="23"/>
      <c r="K124" s="23"/>
      <c r="L124" s="23"/>
      <c r="M124" s="24">
        <v>0</v>
      </c>
      <c r="N124" s="24">
        <f>SUM(N125:N127)</f>
        <v>33999873.64</v>
      </c>
      <c r="O124" s="24">
        <f aca="true" t="shared" si="27" ref="O124:AN124">SUM(O125:O127)</f>
        <v>0</v>
      </c>
      <c r="P124" s="24">
        <f t="shared" si="27"/>
        <v>0</v>
      </c>
      <c r="Q124" s="24">
        <f t="shared" si="27"/>
        <v>0</v>
      </c>
      <c r="R124" s="24">
        <f t="shared" si="27"/>
        <v>0</v>
      </c>
      <c r="S124" s="24">
        <f t="shared" si="27"/>
        <v>0</v>
      </c>
      <c r="T124" s="24">
        <f t="shared" si="27"/>
        <v>0</v>
      </c>
      <c r="U124" s="24">
        <f t="shared" si="27"/>
        <v>0</v>
      </c>
      <c r="V124" s="24">
        <f t="shared" si="27"/>
        <v>0</v>
      </c>
      <c r="W124" s="24">
        <f t="shared" si="27"/>
        <v>0</v>
      </c>
      <c r="X124" s="24">
        <f t="shared" si="27"/>
        <v>0</v>
      </c>
      <c r="Y124" s="24">
        <f t="shared" si="27"/>
        <v>0</v>
      </c>
      <c r="Z124" s="24">
        <f t="shared" si="27"/>
        <v>0</v>
      </c>
      <c r="AA124" s="24">
        <f t="shared" si="27"/>
        <v>0</v>
      </c>
      <c r="AB124" s="24">
        <f t="shared" si="27"/>
        <v>0</v>
      </c>
      <c r="AC124" s="24">
        <f t="shared" si="27"/>
        <v>0</v>
      </c>
      <c r="AD124" s="24">
        <f t="shared" si="27"/>
        <v>0</v>
      </c>
      <c r="AE124" s="24">
        <f t="shared" si="27"/>
        <v>18506700</v>
      </c>
      <c r="AF124" s="24">
        <f t="shared" si="27"/>
        <v>0</v>
      </c>
      <c r="AG124" s="24">
        <f t="shared" si="27"/>
        <v>0</v>
      </c>
      <c r="AH124" s="24">
        <f t="shared" si="27"/>
        <v>18506700</v>
      </c>
      <c r="AI124" s="24">
        <f t="shared" si="27"/>
        <v>-18506700</v>
      </c>
      <c r="AJ124" s="11">
        <f t="shared" si="15"/>
        <v>0.5443167288194662</v>
      </c>
      <c r="AK124" s="24">
        <f t="shared" si="27"/>
        <v>0</v>
      </c>
      <c r="AL124" s="24">
        <f t="shared" si="27"/>
        <v>0</v>
      </c>
      <c r="AM124" s="24">
        <f t="shared" si="27"/>
        <v>0</v>
      </c>
      <c r="AN124" s="24">
        <f t="shared" si="27"/>
        <v>16599850</v>
      </c>
      <c r="AO124" s="32">
        <f t="shared" si="16"/>
        <v>1.1148715199233727</v>
      </c>
    </row>
    <row r="125" spans="1:41" ht="25.5" outlineLevel="2">
      <c r="A125" s="5" t="s">
        <v>23</v>
      </c>
      <c r="B125" s="6" t="s">
        <v>8</v>
      </c>
      <c r="C125" s="6" t="s">
        <v>98</v>
      </c>
      <c r="D125" s="6" t="s">
        <v>10</v>
      </c>
      <c r="E125" s="6" t="s">
        <v>8</v>
      </c>
      <c r="F125" s="6" t="s">
        <v>24</v>
      </c>
      <c r="G125" s="6"/>
      <c r="H125" s="6"/>
      <c r="I125" s="6"/>
      <c r="J125" s="6"/>
      <c r="K125" s="6"/>
      <c r="L125" s="6"/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10">
        <v>0</v>
      </c>
      <c r="AJ125" s="11" t="e">
        <f t="shared" si="15"/>
        <v>#DIV/0!</v>
      </c>
      <c r="AK125" s="12">
        <v>0</v>
      </c>
      <c r="AL125" s="11">
        <v>0</v>
      </c>
      <c r="AM125" s="12">
        <v>0</v>
      </c>
      <c r="AN125" s="15"/>
      <c r="AO125" s="32" t="e">
        <f t="shared" si="16"/>
        <v>#DIV/0!</v>
      </c>
    </row>
    <row r="126" spans="1:41" ht="38.25" outlineLevel="2">
      <c r="A126" s="5" t="s">
        <v>47</v>
      </c>
      <c r="B126" s="6" t="s">
        <v>8</v>
      </c>
      <c r="C126" s="6" t="s">
        <v>98</v>
      </c>
      <c r="D126" s="6" t="s">
        <v>10</v>
      </c>
      <c r="E126" s="6" t="s">
        <v>8</v>
      </c>
      <c r="F126" s="6" t="s">
        <v>48</v>
      </c>
      <c r="G126" s="6"/>
      <c r="H126" s="6"/>
      <c r="I126" s="6"/>
      <c r="J126" s="6"/>
      <c r="K126" s="6"/>
      <c r="L126" s="6"/>
      <c r="M126" s="7">
        <v>0</v>
      </c>
      <c r="N126" s="7">
        <v>33999873.64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18506700</v>
      </c>
      <c r="AF126" s="7">
        <v>0</v>
      </c>
      <c r="AG126" s="7">
        <v>0</v>
      </c>
      <c r="AH126" s="7">
        <v>18506700</v>
      </c>
      <c r="AI126" s="10">
        <v>-18506700</v>
      </c>
      <c r="AJ126" s="11">
        <f t="shared" si="15"/>
        <v>0.5443167288194662</v>
      </c>
      <c r="AK126" s="12">
        <v>0</v>
      </c>
      <c r="AL126" s="11">
        <v>0</v>
      </c>
      <c r="AM126" s="12">
        <v>0</v>
      </c>
      <c r="AN126" s="15">
        <v>16599850</v>
      </c>
      <c r="AO126" s="32">
        <f t="shared" si="16"/>
        <v>1.1148715199233727</v>
      </c>
    </row>
    <row r="127" spans="1:41" ht="25.5" outlineLevel="2">
      <c r="A127" s="5" t="s">
        <v>33</v>
      </c>
      <c r="B127" s="6" t="s">
        <v>8</v>
      </c>
      <c r="C127" s="6" t="s">
        <v>98</v>
      </c>
      <c r="D127" s="6" t="s">
        <v>10</v>
      </c>
      <c r="E127" s="6" t="s">
        <v>8</v>
      </c>
      <c r="F127" s="6" t="s">
        <v>34</v>
      </c>
      <c r="G127" s="6"/>
      <c r="H127" s="6"/>
      <c r="I127" s="6"/>
      <c r="J127" s="6"/>
      <c r="K127" s="6"/>
      <c r="L127" s="6"/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10">
        <v>0</v>
      </c>
      <c r="AJ127" s="11" t="e">
        <f t="shared" si="15"/>
        <v>#DIV/0!</v>
      </c>
      <c r="AK127" s="12">
        <v>0</v>
      </c>
      <c r="AL127" s="11">
        <v>0</v>
      </c>
      <c r="AM127" s="12">
        <v>0</v>
      </c>
      <c r="AN127" s="15"/>
      <c r="AO127" s="32" t="e">
        <f t="shared" si="16"/>
        <v>#DIV/0!</v>
      </c>
    </row>
    <row r="128" spans="1:41" ht="15" outlineLevel="1">
      <c r="A128" s="5" t="s">
        <v>99</v>
      </c>
      <c r="B128" s="6" t="s">
        <v>8</v>
      </c>
      <c r="C128" s="23" t="s">
        <v>100</v>
      </c>
      <c r="D128" s="23" t="s">
        <v>10</v>
      </c>
      <c r="E128" s="23" t="s">
        <v>8</v>
      </c>
      <c r="F128" s="23" t="s">
        <v>8</v>
      </c>
      <c r="G128" s="23"/>
      <c r="H128" s="23"/>
      <c r="I128" s="23"/>
      <c r="J128" s="23"/>
      <c r="K128" s="23"/>
      <c r="L128" s="23"/>
      <c r="M128" s="24">
        <v>0</v>
      </c>
      <c r="N128" s="24">
        <f>SUM(N129:N131)</f>
        <v>128481046.77</v>
      </c>
      <c r="O128" s="24">
        <f aca="true" t="shared" si="28" ref="O128:AN128">SUM(O129:O131)</f>
        <v>0</v>
      </c>
      <c r="P128" s="24">
        <f t="shared" si="28"/>
        <v>0</v>
      </c>
      <c r="Q128" s="24">
        <f t="shared" si="28"/>
        <v>0</v>
      </c>
      <c r="R128" s="24">
        <f t="shared" si="28"/>
        <v>0</v>
      </c>
      <c r="S128" s="24">
        <f t="shared" si="28"/>
        <v>0</v>
      </c>
      <c r="T128" s="24">
        <f t="shared" si="28"/>
        <v>0</v>
      </c>
      <c r="U128" s="24">
        <f t="shared" si="28"/>
        <v>0</v>
      </c>
      <c r="V128" s="24">
        <f t="shared" si="28"/>
        <v>0</v>
      </c>
      <c r="W128" s="24">
        <f t="shared" si="28"/>
        <v>0</v>
      </c>
      <c r="X128" s="24">
        <f t="shared" si="28"/>
        <v>0</v>
      </c>
      <c r="Y128" s="24">
        <f t="shared" si="28"/>
        <v>0</v>
      </c>
      <c r="Z128" s="24">
        <f t="shared" si="28"/>
        <v>0</v>
      </c>
      <c r="AA128" s="24">
        <f t="shared" si="28"/>
        <v>0</v>
      </c>
      <c r="AB128" s="24">
        <f t="shared" si="28"/>
        <v>0</v>
      </c>
      <c r="AC128" s="24">
        <f t="shared" si="28"/>
        <v>0</v>
      </c>
      <c r="AD128" s="24">
        <f t="shared" si="28"/>
        <v>0</v>
      </c>
      <c r="AE128" s="24">
        <f t="shared" si="28"/>
        <v>68292750.75</v>
      </c>
      <c r="AF128" s="24">
        <f t="shared" si="28"/>
        <v>0</v>
      </c>
      <c r="AG128" s="24">
        <f t="shared" si="28"/>
        <v>0</v>
      </c>
      <c r="AH128" s="24">
        <f t="shared" si="28"/>
        <v>68292750.75</v>
      </c>
      <c r="AI128" s="24">
        <f t="shared" si="28"/>
        <v>-68292750.75</v>
      </c>
      <c r="AJ128" s="11">
        <f t="shared" si="15"/>
        <v>0.5315394952553125</v>
      </c>
      <c r="AK128" s="24">
        <f t="shared" si="28"/>
        <v>0</v>
      </c>
      <c r="AL128" s="24">
        <f t="shared" si="28"/>
        <v>0</v>
      </c>
      <c r="AM128" s="24">
        <f t="shared" si="28"/>
        <v>0</v>
      </c>
      <c r="AN128" s="24">
        <f t="shared" si="28"/>
        <v>65747050</v>
      </c>
      <c r="AO128" s="32">
        <f t="shared" si="16"/>
        <v>1.0387196193593478</v>
      </c>
    </row>
    <row r="129" spans="1:41" ht="15" outlineLevel="2">
      <c r="A129" s="5" t="s">
        <v>21</v>
      </c>
      <c r="B129" s="6" t="s">
        <v>8</v>
      </c>
      <c r="C129" s="6" t="s">
        <v>100</v>
      </c>
      <c r="D129" s="6" t="s">
        <v>10</v>
      </c>
      <c r="E129" s="6" t="s">
        <v>8</v>
      </c>
      <c r="F129" s="6" t="s">
        <v>22</v>
      </c>
      <c r="G129" s="6"/>
      <c r="H129" s="6"/>
      <c r="I129" s="6"/>
      <c r="J129" s="6"/>
      <c r="K129" s="6"/>
      <c r="L129" s="6"/>
      <c r="M129" s="7">
        <v>0</v>
      </c>
      <c r="N129" s="7">
        <v>73205.75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73205.75</v>
      </c>
      <c r="AF129" s="7">
        <v>0</v>
      </c>
      <c r="AG129" s="7">
        <v>0</v>
      </c>
      <c r="AH129" s="7">
        <v>73205.75</v>
      </c>
      <c r="AI129" s="10">
        <v>-73205.75</v>
      </c>
      <c r="AJ129" s="11">
        <f t="shared" si="15"/>
        <v>1</v>
      </c>
      <c r="AK129" s="12">
        <v>0</v>
      </c>
      <c r="AL129" s="11">
        <v>0</v>
      </c>
      <c r="AM129" s="12">
        <v>0</v>
      </c>
      <c r="AN129" s="15"/>
      <c r="AO129" s="32" t="e">
        <f t="shared" si="16"/>
        <v>#DIV/0!</v>
      </c>
    </row>
    <row r="130" spans="1:41" ht="38.25" outlineLevel="2">
      <c r="A130" s="5" t="s">
        <v>47</v>
      </c>
      <c r="B130" s="6" t="s">
        <v>8</v>
      </c>
      <c r="C130" s="6" t="s">
        <v>100</v>
      </c>
      <c r="D130" s="6" t="s">
        <v>10</v>
      </c>
      <c r="E130" s="6" t="s">
        <v>8</v>
      </c>
      <c r="F130" s="6" t="s">
        <v>48</v>
      </c>
      <c r="G130" s="6"/>
      <c r="H130" s="6"/>
      <c r="I130" s="6"/>
      <c r="J130" s="6"/>
      <c r="K130" s="6"/>
      <c r="L130" s="6"/>
      <c r="M130" s="7">
        <v>0</v>
      </c>
      <c r="N130" s="7">
        <v>128407841.02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68219545</v>
      </c>
      <c r="AF130" s="7">
        <v>0</v>
      </c>
      <c r="AG130" s="7">
        <v>0</v>
      </c>
      <c r="AH130" s="7">
        <v>68219545</v>
      </c>
      <c r="AI130" s="10">
        <v>-68219545</v>
      </c>
      <c r="AJ130" s="11">
        <f t="shared" si="15"/>
        <v>0.531272424316943</v>
      </c>
      <c r="AK130" s="12">
        <v>0</v>
      </c>
      <c r="AL130" s="11">
        <v>0</v>
      </c>
      <c r="AM130" s="12">
        <v>0</v>
      </c>
      <c r="AN130" s="15">
        <v>65747050</v>
      </c>
      <c r="AO130" s="32">
        <f t="shared" si="16"/>
        <v>1.0376061739652198</v>
      </c>
    </row>
    <row r="131" spans="1:41" ht="25.5" outlineLevel="2">
      <c r="A131" s="5" t="s">
        <v>33</v>
      </c>
      <c r="B131" s="6" t="s">
        <v>8</v>
      </c>
      <c r="C131" s="6" t="s">
        <v>100</v>
      </c>
      <c r="D131" s="6" t="s">
        <v>10</v>
      </c>
      <c r="E131" s="6" t="s">
        <v>8</v>
      </c>
      <c r="F131" s="6" t="s">
        <v>34</v>
      </c>
      <c r="G131" s="6"/>
      <c r="H131" s="6"/>
      <c r="I131" s="6"/>
      <c r="J131" s="6"/>
      <c r="K131" s="6"/>
      <c r="L131" s="6"/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10">
        <v>0</v>
      </c>
      <c r="AJ131" s="11" t="e">
        <f t="shared" si="15"/>
        <v>#DIV/0!</v>
      </c>
      <c r="AK131" s="12">
        <v>0</v>
      </c>
      <c r="AL131" s="11">
        <v>0</v>
      </c>
      <c r="AM131" s="12">
        <v>0</v>
      </c>
      <c r="AN131" s="15"/>
      <c r="AO131" s="32" t="e">
        <f t="shared" si="16"/>
        <v>#DIV/0!</v>
      </c>
    </row>
    <row r="132" spans="1:41" ht="15" outlineLevel="1">
      <c r="A132" s="5" t="s">
        <v>101</v>
      </c>
      <c r="B132" s="6" t="s">
        <v>8</v>
      </c>
      <c r="C132" s="23" t="s">
        <v>102</v>
      </c>
      <c r="D132" s="23" t="s">
        <v>10</v>
      </c>
      <c r="E132" s="23" t="s">
        <v>8</v>
      </c>
      <c r="F132" s="23" t="s">
        <v>8</v>
      </c>
      <c r="G132" s="23"/>
      <c r="H132" s="23"/>
      <c r="I132" s="23"/>
      <c r="J132" s="23"/>
      <c r="K132" s="23"/>
      <c r="L132" s="23"/>
      <c r="M132" s="24">
        <v>0</v>
      </c>
      <c r="N132" s="24">
        <f>N133</f>
        <v>10638923.85</v>
      </c>
      <c r="O132" s="24">
        <f aca="true" t="shared" si="29" ref="O132:AI132">O133</f>
        <v>0</v>
      </c>
      <c r="P132" s="24">
        <f t="shared" si="29"/>
        <v>0</v>
      </c>
      <c r="Q132" s="24">
        <f t="shared" si="29"/>
        <v>0</v>
      </c>
      <c r="R132" s="24">
        <f t="shared" si="29"/>
        <v>0</v>
      </c>
      <c r="S132" s="24">
        <f t="shared" si="29"/>
        <v>0</v>
      </c>
      <c r="T132" s="24">
        <f t="shared" si="29"/>
        <v>0</v>
      </c>
      <c r="U132" s="24">
        <f t="shared" si="29"/>
        <v>0</v>
      </c>
      <c r="V132" s="24">
        <f t="shared" si="29"/>
        <v>0</v>
      </c>
      <c r="W132" s="24">
        <f t="shared" si="29"/>
        <v>0</v>
      </c>
      <c r="X132" s="24">
        <f t="shared" si="29"/>
        <v>0</v>
      </c>
      <c r="Y132" s="24">
        <f t="shared" si="29"/>
        <v>0</v>
      </c>
      <c r="Z132" s="24">
        <f t="shared" si="29"/>
        <v>0</v>
      </c>
      <c r="AA132" s="24">
        <f t="shared" si="29"/>
        <v>0</v>
      </c>
      <c r="AB132" s="24">
        <f t="shared" si="29"/>
        <v>0</v>
      </c>
      <c r="AC132" s="24">
        <f t="shared" si="29"/>
        <v>0</v>
      </c>
      <c r="AD132" s="24">
        <f t="shared" si="29"/>
        <v>0</v>
      </c>
      <c r="AE132" s="24">
        <f t="shared" si="29"/>
        <v>4624200</v>
      </c>
      <c r="AF132" s="24">
        <f t="shared" si="29"/>
        <v>0</v>
      </c>
      <c r="AG132" s="24">
        <f t="shared" si="29"/>
        <v>0</v>
      </c>
      <c r="AH132" s="24">
        <f t="shared" si="29"/>
        <v>4624200</v>
      </c>
      <c r="AI132" s="24">
        <f t="shared" si="29"/>
        <v>-4624200</v>
      </c>
      <c r="AJ132" s="11">
        <f t="shared" si="15"/>
        <v>0.434649224413802</v>
      </c>
      <c r="AK132" s="24">
        <f>AK133</f>
        <v>0</v>
      </c>
      <c r="AL132" s="24">
        <f>AL133</f>
        <v>0</v>
      </c>
      <c r="AM132" s="24">
        <f>AM133</f>
        <v>0</v>
      </c>
      <c r="AN132" s="24">
        <f>AN133</f>
        <v>4564382</v>
      </c>
      <c r="AO132" s="32">
        <f t="shared" si="16"/>
        <v>1.0131053886374979</v>
      </c>
    </row>
    <row r="133" spans="1:41" ht="38.25" outlineLevel="2">
      <c r="A133" s="5" t="s">
        <v>47</v>
      </c>
      <c r="B133" s="6" t="s">
        <v>8</v>
      </c>
      <c r="C133" s="6" t="s">
        <v>102</v>
      </c>
      <c r="D133" s="6" t="s">
        <v>10</v>
      </c>
      <c r="E133" s="6" t="s">
        <v>8</v>
      </c>
      <c r="F133" s="6" t="s">
        <v>48</v>
      </c>
      <c r="G133" s="6"/>
      <c r="H133" s="6"/>
      <c r="I133" s="6"/>
      <c r="J133" s="6"/>
      <c r="K133" s="6"/>
      <c r="L133" s="6"/>
      <c r="M133" s="7">
        <v>0</v>
      </c>
      <c r="N133" s="7">
        <v>10638923.85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4624200</v>
      </c>
      <c r="AF133" s="7">
        <v>0</v>
      </c>
      <c r="AG133" s="7">
        <v>0</v>
      </c>
      <c r="AH133" s="7">
        <v>4624200</v>
      </c>
      <c r="AI133" s="10">
        <v>-4624200</v>
      </c>
      <c r="AJ133" s="11">
        <f t="shared" si="15"/>
        <v>0.434649224413802</v>
      </c>
      <c r="AK133" s="12">
        <v>0</v>
      </c>
      <c r="AL133" s="11">
        <v>0</v>
      </c>
      <c r="AM133" s="12">
        <v>0</v>
      </c>
      <c r="AN133" s="15">
        <v>4564382</v>
      </c>
      <c r="AO133" s="32">
        <f t="shared" si="16"/>
        <v>1.0131053886374979</v>
      </c>
    </row>
    <row r="134" spans="1:41" ht="25.5" outlineLevel="1">
      <c r="A134" s="5" t="s">
        <v>103</v>
      </c>
      <c r="B134" s="6" t="s">
        <v>8</v>
      </c>
      <c r="C134" s="23" t="s">
        <v>104</v>
      </c>
      <c r="D134" s="23" t="s">
        <v>10</v>
      </c>
      <c r="E134" s="23" t="s">
        <v>8</v>
      </c>
      <c r="F134" s="23" t="s">
        <v>8</v>
      </c>
      <c r="G134" s="23"/>
      <c r="H134" s="23"/>
      <c r="I134" s="23"/>
      <c r="J134" s="23"/>
      <c r="K134" s="23"/>
      <c r="L134" s="23"/>
      <c r="M134" s="24">
        <v>0</v>
      </c>
      <c r="N134" s="24">
        <f>N135</f>
        <v>5000</v>
      </c>
      <c r="O134" s="24">
        <f aca="true" t="shared" si="30" ref="O134:AN134">O135</f>
        <v>0</v>
      </c>
      <c r="P134" s="24">
        <f t="shared" si="30"/>
        <v>0</v>
      </c>
      <c r="Q134" s="24">
        <f t="shared" si="30"/>
        <v>0</v>
      </c>
      <c r="R134" s="24">
        <f t="shared" si="30"/>
        <v>0</v>
      </c>
      <c r="S134" s="24">
        <f t="shared" si="30"/>
        <v>0</v>
      </c>
      <c r="T134" s="24">
        <f t="shared" si="30"/>
        <v>0</v>
      </c>
      <c r="U134" s="24">
        <f t="shared" si="30"/>
        <v>0</v>
      </c>
      <c r="V134" s="24">
        <f t="shared" si="30"/>
        <v>0</v>
      </c>
      <c r="W134" s="24">
        <f t="shared" si="30"/>
        <v>0</v>
      </c>
      <c r="X134" s="24">
        <f t="shared" si="30"/>
        <v>0</v>
      </c>
      <c r="Y134" s="24">
        <f t="shared" si="30"/>
        <v>0</v>
      </c>
      <c r="Z134" s="24">
        <f t="shared" si="30"/>
        <v>0</v>
      </c>
      <c r="AA134" s="24">
        <f t="shared" si="30"/>
        <v>0</v>
      </c>
      <c r="AB134" s="24">
        <f t="shared" si="30"/>
        <v>0</v>
      </c>
      <c r="AC134" s="24">
        <f t="shared" si="30"/>
        <v>0</v>
      </c>
      <c r="AD134" s="24">
        <f t="shared" si="30"/>
        <v>0</v>
      </c>
      <c r="AE134" s="24">
        <f t="shared" si="30"/>
        <v>0</v>
      </c>
      <c r="AF134" s="24">
        <f t="shared" si="30"/>
        <v>0</v>
      </c>
      <c r="AG134" s="24">
        <f t="shared" si="30"/>
        <v>0</v>
      </c>
      <c r="AH134" s="24">
        <f t="shared" si="30"/>
        <v>0</v>
      </c>
      <c r="AI134" s="24">
        <f t="shared" si="30"/>
        <v>0</v>
      </c>
      <c r="AJ134" s="11">
        <f t="shared" si="15"/>
        <v>0</v>
      </c>
      <c r="AK134" s="24">
        <f t="shared" si="30"/>
        <v>0</v>
      </c>
      <c r="AL134" s="24">
        <f t="shared" si="30"/>
        <v>0</v>
      </c>
      <c r="AM134" s="24">
        <f t="shared" si="30"/>
        <v>0</v>
      </c>
      <c r="AN134" s="24">
        <f t="shared" si="30"/>
        <v>10000</v>
      </c>
      <c r="AO134" s="32">
        <f t="shared" si="16"/>
        <v>0</v>
      </c>
    </row>
    <row r="135" spans="1:41" ht="15" outlineLevel="2">
      <c r="A135" s="5" t="s">
        <v>25</v>
      </c>
      <c r="B135" s="6" t="s">
        <v>8</v>
      </c>
      <c r="C135" s="6" t="s">
        <v>104</v>
      </c>
      <c r="D135" s="6" t="s">
        <v>10</v>
      </c>
      <c r="E135" s="6" t="s">
        <v>8</v>
      </c>
      <c r="F135" s="6" t="s">
        <v>26</v>
      </c>
      <c r="G135" s="6"/>
      <c r="H135" s="6"/>
      <c r="I135" s="6"/>
      <c r="J135" s="6"/>
      <c r="K135" s="6"/>
      <c r="L135" s="6"/>
      <c r="M135" s="7">
        <v>0</v>
      </c>
      <c r="N135" s="7">
        <v>5000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10">
        <v>0</v>
      </c>
      <c r="AJ135" s="11">
        <f t="shared" si="15"/>
        <v>0</v>
      </c>
      <c r="AK135" s="12">
        <v>0</v>
      </c>
      <c r="AL135" s="11">
        <v>0</v>
      </c>
      <c r="AM135" s="12">
        <v>0</v>
      </c>
      <c r="AN135" s="15">
        <v>10000</v>
      </c>
      <c r="AO135" s="32">
        <f t="shared" si="16"/>
        <v>0</v>
      </c>
    </row>
    <row r="136" spans="1:41" ht="15" outlineLevel="1">
      <c r="A136" s="5" t="s">
        <v>105</v>
      </c>
      <c r="B136" s="6" t="s">
        <v>8</v>
      </c>
      <c r="C136" s="23" t="s">
        <v>106</v>
      </c>
      <c r="D136" s="23" t="s">
        <v>10</v>
      </c>
      <c r="E136" s="23" t="s">
        <v>8</v>
      </c>
      <c r="F136" s="23" t="s">
        <v>8</v>
      </c>
      <c r="G136" s="23"/>
      <c r="H136" s="23"/>
      <c r="I136" s="23"/>
      <c r="J136" s="23"/>
      <c r="K136" s="23"/>
      <c r="L136" s="23"/>
      <c r="M136" s="24">
        <v>0</v>
      </c>
      <c r="N136" s="24">
        <f>SUM(N137:N141)</f>
        <v>1382400</v>
      </c>
      <c r="O136" s="24">
        <f aca="true" t="shared" si="31" ref="O136:AN136">SUM(O137:O141)</f>
        <v>0</v>
      </c>
      <c r="P136" s="24">
        <f t="shared" si="31"/>
        <v>0</v>
      </c>
      <c r="Q136" s="24">
        <f t="shared" si="31"/>
        <v>0</v>
      </c>
      <c r="R136" s="24">
        <f t="shared" si="31"/>
        <v>0</v>
      </c>
      <c r="S136" s="24">
        <f t="shared" si="31"/>
        <v>0</v>
      </c>
      <c r="T136" s="24">
        <f t="shared" si="31"/>
        <v>0</v>
      </c>
      <c r="U136" s="24">
        <f t="shared" si="31"/>
        <v>0</v>
      </c>
      <c r="V136" s="24">
        <f t="shared" si="31"/>
        <v>0</v>
      </c>
      <c r="W136" s="24">
        <f t="shared" si="31"/>
        <v>0</v>
      </c>
      <c r="X136" s="24">
        <f t="shared" si="31"/>
        <v>0</v>
      </c>
      <c r="Y136" s="24">
        <f t="shared" si="31"/>
        <v>0</v>
      </c>
      <c r="Z136" s="24">
        <f t="shared" si="31"/>
        <v>0</v>
      </c>
      <c r="AA136" s="24">
        <f t="shared" si="31"/>
        <v>0</v>
      </c>
      <c r="AB136" s="24">
        <f t="shared" si="31"/>
        <v>0</v>
      </c>
      <c r="AC136" s="24">
        <f t="shared" si="31"/>
        <v>0</v>
      </c>
      <c r="AD136" s="24">
        <f t="shared" si="31"/>
        <v>0</v>
      </c>
      <c r="AE136" s="24">
        <f t="shared" si="31"/>
        <v>896180.96</v>
      </c>
      <c r="AF136" s="24">
        <f t="shared" si="31"/>
        <v>0</v>
      </c>
      <c r="AG136" s="24">
        <f t="shared" si="31"/>
        <v>0</v>
      </c>
      <c r="AH136" s="24">
        <f t="shared" si="31"/>
        <v>896180.96</v>
      </c>
      <c r="AI136" s="24">
        <f t="shared" si="31"/>
        <v>-896180.96</v>
      </c>
      <c r="AJ136" s="11">
        <f t="shared" si="15"/>
        <v>0.6482790509259259</v>
      </c>
      <c r="AK136" s="24">
        <f t="shared" si="31"/>
        <v>0</v>
      </c>
      <c r="AL136" s="24">
        <f t="shared" si="31"/>
        <v>0</v>
      </c>
      <c r="AM136" s="24">
        <f t="shared" si="31"/>
        <v>0</v>
      </c>
      <c r="AN136" s="24">
        <f t="shared" si="31"/>
        <v>758790.24</v>
      </c>
      <c r="AO136" s="32">
        <f t="shared" si="16"/>
        <v>1.1810654812850518</v>
      </c>
    </row>
    <row r="137" spans="1:41" ht="15" outlineLevel="2">
      <c r="A137" s="5" t="s">
        <v>25</v>
      </c>
      <c r="B137" s="6" t="s">
        <v>8</v>
      </c>
      <c r="C137" s="6" t="s">
        <v>106</v>
      </c>
      <c r="D137" s="6" t="s">
        <v>10</v>
      </c>
      <c r="E137" s="6" t="s">
        <v>8</v>
      </c>
      <c r="F137" s="6" t="s">
        <v>26</v>
      </c>
      <c r="G137" s="6"/>
      <c r="H137" s="6"/>
      <c r="I137" s="6"/>
      <c r="J137" s="6"/>
      <c r="K137" s="6"/>
      <c r="L137" s="6"/>
      <c r="M137" s="7">
        <v>0</v>
      </c>
      <c r="N137" s="7">
        <v>22400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16288.76</v>
      </c>
      <c r="AF137" s="7">
        <v>0</v>
      </c>
      <c r="AG137" s="7">
        <v>0</v>
      </c>
      <c r="AH137" s="7">
        <v>16288.76</v>
      </c>
      <c r="AI137" s="10">
        <v>-16288.76</v>
      </c>
      <c r="AJ137" s="11">
        <f t="shared" si="15"/>
        <v>0.7271767857142857</v>
      </c>
      <c r="AK137" s="12">
        <v>0</v>
      </c>
      <c r="AL137" s="11">
        <v>0</v>
      </c>
      <c r="AM137" s="12">
        <v>0</v>
      </c>
      <c r="AN137" s="15">
        <v>9750</v>
      </c>
      <c r="AO137" s="32">
        <f t="shared" si="16"/>
        <v>1.6706420512820512</v>
      </c>
    </row>
    <row r="138" spans="1:41" ht="38.25" outlineLevel="2">
      <c r="A138" s="5" t="s">
        <v>47</v>
      </c>
      <c r="B138" s="6" t="s">
        <v>8</v>
      </c>
      <c r="C138" s="6" t="s">
        <v>106</v>
      </c>
      <c r="D138" s="6" t="s">
        <v>10</v>
      </c>
      <c r="E138" s="6" t="s">
        <v>8</v>
      </c>
      <c r="F138" s="6" t="s">
        <v>48</v>
      </c>
      <c r="G138" s="6"/>
      <c r="H138" s="6"/>
      <c r="I138" s="6"/>
      <c r="J138" s="6"/>
      <c r="K138" s="6"/>
      <c r="L138" s="6"/>
      <c r="M138" s="7">
        <v>0</v>
      </c>
      <c r="N138" s="7">
        <v>750200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708944</v>
      </c>
      <c r="AF138" s="7">
        <v>0</v>
      </c>
      <c r="AG138" s="7">
        <v>0</v>
      </c>
      <c r="AH138" s="7">
        <v>708944</v>
      </c>
      <c r="AI138" s="10">
        <v>-708944</v>
      </c>
      <c r="AJ138" s="11">
        <f t="shared" si="15"/>
        <v>0.9450066648893628</v>
      </c>
      <c r="AK138" s="12">
        <v>0</v>
      </c>
      <c r="AL138" s="11">
        <v>0</v>
      </c>
      <c r="AM138" s="12">
        <v>0</v>
      </c>
      <c r="AN138" s="15">
        <v>675851.04</v>
      </c>
      <c r="AO138" s="32">
        <f t="shared" si="16"/>
        <v>1.0489648724961642</v>
      </c>
    </row>
    <row r="139" spans="1:41" ht="25.5" outlineLevel="2">
      <c r="A139" s="5" t="s">
        <v>107</v>
      </c>
      <c r="B139" s="6" t="s">
        <v>8</v>
      </c>
      <c r="C139" s="6" t="s">
        <v>106</v>
      </c>
      <c r="D139" s="6" t="s">
        <v>10</v>
      </c>
      <c r="E139" s="6" t="s">
        <v>8</v>
      </c>
      <c r="F139" s="6" t="s">
        <v>108</v>
      </c>
      <c r="G139" s="6"/>
      <c r="H139" s="6"/>
      <c r="I139" s="6"/>
      <c r="J139" s="6"/>
      <c r="K139" s="6"/>
      <c r="L139" s="6"/>
      <c r="M139" s="7">
        <v>0</v>
      </c>
      <c r="N139" s="7">
        <v>484800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108714.2</v>
      </c>
      <c r="AF139" s="7">
        <v>0</v>
      </c>
      <c r="AG139" s="7">
        <v>0</v>
      </c>
      <c r="AH139" s="7">
        <v>108714.2</v>
      </c>
      <c r="AI139" s="10">
        <v>-108714.2</v>
      </c>
      <c r="AJ139" s="11">
        <f t="shared" si="15"/>
        <v>0.2242454620462046</v>
      </c>
      <c r="AK139" s="12">
        <v>0</v>
      </c>
      <c r="AL139" s="11">
        <v>0</v>
      </c>
      <c r="AM139" s="12">
        <v>0</v>
      </c>
      <c r="AN139" s="15">
        <v>11250</v>
      </c>
      <c r="AO139" s="32">
        <f t="shared" si="16"/>
        <v>9.663484444444444</v>
      </c>
    </row>
    <row r="140" spans="1:41" ht="15" outlineLevel="2">
      <c r="A140" s="5" t="s">
        <v>144</v>
      </c>
      <c r="B140" s="6"/>
      <c r="C140" s="33" t="s">
        <v>106</v>
      </c>
      <c r="D140" s="33"/>
      <c r="E140" s="33"/>
      <c r="F140" s="33" t="s">
        <v>143</v>
      </c>
      <c r="G140" s="6"/>
      <c r="H140" s="6"/>
      <c r="I140" s="6"/>
      <c r="J140" s="6"/>
      <c r="K140" s="6"/>
      <c r="L140" s="6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10"/>
      <c r="AJ140" s="11"/>
      <c r="AK140" s="12"/>
      <c r="AL140" s="11"/>
      <c r="AM140" s="12"/>
      <c r="AN140" s="15">
        <v>61939.2</v>
      </c>
      <c r="AO140" s="32">
        <f t="shared" si="16"/>
        <v>0</v>
      </c>
    </row>
    <row r="141" spans="1:41" ht="25.5" outlineLevel="2">
      <c r="A141" s="5" t="s">
        <v>31</v>
      </c>
      <c r="B141" s="6" t="s">
        <v>8</v>
      </c>
      <c r="C141" s="6" t="s">
        <v>106</v>
      </c>
      <c r="D141" s="6" t="s">
        <v>10</v>
      </c>
      <c r="E141" s="6" t="s">
        <v>8</v>
      </c>
      <c r="F141" s="6" t="s">
        <v>32</v>
      </c>
      <c r="G141" s="6"/>
      <c r="H141" s="6"/>
      <c r="I141" s="6"/>
      <c r="J141" s="6"/>
      <c r="K141" s="6"/>
      <c r="L141" s="6"/>
      <c r="M141" s="7">
        <v>0</v>
      </c>
      <c r="N141" s="7">
        <v>125000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62234</v>
      </c>
      <c r="AF141" s="7">
        <v>0</v>
      </c>
      <c r="AG141" s="7">
        <v>0</v>
      </c>
      <c r="AH141" s="7">
        <v>62234</v>
      </c>
      <c r="AI141" s="10">
        <v>-62234</v>
      </c>
      <c r="AJ141" s="11">
        <f t="shared" si="15"/>
        <v>0.497872</v>
      </c>
      <c r="AK141" s="12">
        <v>0</v>
      </c>
      <c r="AL141" s="11">
        <v>0</v>
      </c>
      <c r="AM141" s="12">
        <v>0</v>
      </c>
      <c r="AN141" s="15"/>
      <c r="AO141" s="32" t="e">
        <f t="shared" si="16"/>
        <v>#DIV/0!</v>
      </c>
    </row>
    <row r="142" spans="1:41" ht="15" outlineLevel="1">
      <c r="A142" s="5" t="s">
        <v>109</v>
      </c>
      <c r="B142" s="6" t="s">
        <v>8</v>
      </c>
      <c r="C142" s="23" t="s">
        <v>110</v>
      </c>
      <c r="D142" s="23" t="s">
        <v>10</v>
      </c>
      <c r="E142" s="23" t="s">
        <v>8</v>
      </c>
      <c r="F142" s="23" t="s">
        <v>8</v>
      </c>
      <c r="G142" s="23"/>
      <c r="H142" s="23"/>
      <c r="I142" s="23"/>
      <c r="J142" s="23"/>
      <c r="K142" s="23"/>
      <c r="L142" s="23"/>
      <c r="M142" s="24">
        <v>0</v>
      </c>
      <c r="N142" s="24">
        <f>SUM(N143:N160)</f>
        <v>3408710</v>
      </c>
      <c r="O142" s="24">
        <f aca="true" t="shared" si="32" ref="O142:AN142">SUM(O143:O160)</f>
        <v>0</v>
      </c>
      <c r="P142" s="24">
        <f t="shared" si="32"/>
        <v>0</v>
      </c>
      <c r="Q142" s="24">
        <f t="shared" si="32"/>
        <v>0</v>
      </c>
      <c r="R142" s="24">
        <f t="shared" si="32"/>
        <v>0</v>
      </c>
      <c r="S142" s="24">
        <f t="shared" si="32"/>
        <v>0</v>
      </c>
      <c r="T142" s="24">
        <f t="shared" si="32"/>
        <v>0</v>
      </c>
      <c r="U142" s="24">
        <f t="shared" si="32"/>
        <v>0</v>
      </c>
      <c r="V142" s="24">
        <f t="shared" si="32"/>
        <v>0</v>
      </c>
      <c r="W142" s="24">
        <f t="shared" si="32"/>
        <v>0</v>
      </c>
      <c r="X142" s="24">
        <f t="shared" si="32"/>
        <v>0</v>
      </c>
      <c r="Y142" s="24">
        <f t="shared" si="32"/>
        <v>0</v>
      </c>
      <c r="Z142" s="24">
        <f t="shared" si="32"/>
        <v>0</v>
      </c>
      <c r="AA142" s="24">
        <f t="shared" si="32"/>
        <v>0</v>
      </c>
      <c r="AB142" s="24">
        <f t="shared" si="32"/>
        <v>0</v>
      </c>
      <c r="AC142" s="24">
        <f t="shared" si="32"/>
        <v>0</v>
      </c>
      <c r="AD142" s="24">
        <f t="shared" si="32"/>
        <v>0</v>
      </c>
      <c r="AE142" s="24">
        <f t="shared" si="32"/>
        <v>1680670.8399999999</v>
      </c>
      <c r="AF142" s="24">
        <f t="shared" si="32"/>
        <v>0</v>
      </c>
      <c r="AG142" s="24">
        <f t="shared" si="32"/>
        <v>0</v>
      </c>
      <c r="AH142" s="24">
        <f t="shared" si="32"/>
        <v>1638490.8399999999</v>
      </c>
      <c r="AI142" s="24">
        <f t="shared" si="32"/>
        <v>-1638490.8399999999</v>
      </c>
      <c r="AJ142" s="11">
        <f t="shared" si="15"/>
        <v>0.49305187006228157</v>
      </c>
      <c r="AK142" s="24">
        <f t="shared" si="32"/>
        <v>0</v>
      </c>
      <c r="AL142" s="24">
        <f t="shared" si="32"/>
        <v>0</v>
      </c>
      <c r="AM142" s="24">
        <f t="shared" si="32"/>
        <v>0</v>
      </c>
      <c r="AN142" s="24">
        <f t="shared" si="32"/>
        <v>2566883.51</v>
      </c>
      <c r="AO142" s="32">
        <f t="shared" si="16"/>
        <v>0.6547515044810117</v>
      </c>
    </row>
    <row r="143" spans="1:41" ht="15" outlineLevel="2">
      <c r="A143" s="5" t="s">
        <v>13</v>
      </c>
      <c r="B143" s="6" t="s">
        <v>8</v>
      </c>
      <c r="C143" s="6" t="s">
        <v>110</v>
      </c>
      <c r="D143" s="6" t="s">
        <v>10</v>
      </c>
      <c r="E143" s="6" t="s">
        <v>8</v>
      </c>
      <c r="F143" s="6" t="s">
        <v>14</v>
      </c>
      <c r="G143" s="6"/>
      <c r="H143" s="6"/>
      <c r="I143" s="6"/>
      <c r="J143" s="6"/>
      <c r="K143" s="6"/>
      <c r="L143" s="6"/>
      <c r="M143" s="7">
        <v>0</v>
      </c>
      <c r="N143" s="7">
        <v>2067000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964147.14</v>
      </c>
      <c r="AF143" s="7">
        <v>0</v>
      </c>
      <c r="AG143" s="7">
        <v>0</v>
      </c>
      <c r="AH143" s="7">
        <v>964147.14</v>
      </c>
      <c r="AI143" s="10">
        <v>-964147.14</v>
      </c>
      <c r="AJ143" s="11">
        <f t="shared" si="15"/>
        <v>0.4664475761973875</v>
      </c>
      <c r="AK143" s="12">
        <v>0</v>
      </c>
      <c r="AL143" s="11">
        <v>0</v>
      </c>
      <c r="AM143" s="12">
        <v>0</v>
      </c>
      <c r="AN143" s="15">
        <v>860421.64</v>
      </c>
      <c r="AO143" s="32">
        <f t="shared" si="16"/>
        <v>1.1205519424174408</v>
      </c>
    </row>
    <row r="144" spans="1:41" ht="25.5" outlineLevel="2">
      <c r="A144" s="5" t="s">
        <v>15</v>
      </c>
      <c r="B144" s="6" t="s">
        <v>8</v>
      </c>
      <c r="C144" s="6" t="s">
        <v>110</v>
      </c>
      <c r="D144" s="6" t="s">
        <v>10</v>
      </c>
      <c r="E144" s="6" t="s">
        <v>8</v>
      </c>
      <c r="F144" s="6" t="s">
        <v>16</v>
      </c>
      <c r="G144" s="6"/>
      <c r="H144" s="6"/>
      <c r="I144" s="6"/>
      <c r="J144" s="6"/>
      <c r="K144" s="6"/>
      <c r="L144" s="6"/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10">
        <v>0</v>
      </c>
      <c r="AJ144" s="11" t="e">
        <f t="shared" si="15"/>
        <v>#DIV/0!</v>
      </c>
      <c r="AK144" s="12">
        <v>0</v>
      </c>
      <c r="AL144" s="11">
        <v>0</v>
      </c>
      <c r="AM144" s="12">
        <v>0</v>
      </c>
      <c r="AN144" s="15"/>
      <c r="AO144" s="32" t="e">
        <f t="shared" si="16"/>
        <v>#DIV/0!</v>
      </c>
    </row>
    <row r="145" spans="1:41" ht="25.5" outlineLevel="2">
      <c r="A145" s="5" t="s">
        <v>17</v>
      </c>
      <c r="B145" s="6" t="s">
        <v>8</v>
      </c>
      <c r="C145" s="6" t="s">
        <v>110</v>
      </c>
      <c r="D145" s="6" t="s">
        <v>10</v>
      </c>
      <c r="E145" s="6" t="s">
        <v>8</v>
      </c>
      <c r="F145" s="6" t="s">
        <v>18</v>
      </c>
      <c r="G145" s="6"/>
      <c r="H145" s="6"/>
      <c r="I145" s="6"/>
      <c r="J145" s="6"/>
      <c r="K145" s="6"/>
      <c r="L145" s="6"/>
      <c r="M145" s="7">
        <v>0</v>
      </c>
      <c r="N145" s="7">
        <v>624800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229192.12</v>
      </c>
      <c r="AF145" s="7">
        <v>0</v>
      </c>
      <c r="AG145" s="7">
        <v>0</v>
      </c>
      <c r="AH145" s="7">
        <v>229192.12</v>
      </c>
      <c r="AI145" s="10">
        <v>-229192.12</v>
      </c>
      <c r="AJ145" s="11">
        <f t="shared" si="15"/>
        <v>0.36682477592829704</v>
      </c>
      <c r="AK145" s="12">
        <v>0</v>
      </c>
      <c r="AL145" s="11">
        <v>0</v>
      </c>
      <c r="AM145" s="12">
        <v>0</v>
      </c>
      <c r="AN145" s="15">
        <v>234828.84</v>
      </c>
      <c r="AO145" s="32">
        <f t="shared" si="16"/>
        <v>0.9759964747089838</v>
      </c>
    </row>
    <row r="146" spans="1:41" ht="15" outlineLevel="2">
      <c r="A146" s="5" t="s">
        <v>19</v>
      </c>
      <c r="B146" s="6" t="s">
        <v>8</v>
      </c>
      <c r="C146" s="6" t="s">
        <v>110</v>
      </c>
      <c r="D146" s="6" t="s">
        <v>10</v>
      </c>
      <c r="E146" s="6" t="s">
        <v>8</v>
      </c>
      <c r="F146" s="6" t="s">
        <v>20</v>
      </c>
      <c r="G146" s="6"/>
      <c r="H146" s="6"/>
      <c r="I146" s="6"/>
      <c r="J146" s="6"/>
      <c r="K146" s="6"/>
      <c r="L146" s="6"/>
      <c r="M146" s="7">
        <v>0</v>
      </c>
      <c r="N146" s="7">
        <v>60000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30409.66</v>
      </c>
      <c r="AF146" s="7">
        <v>0</v>
      </c>
      <c r="AG146" s="7">
        <v>0</v>
      </c>
      <c r="AH146" s="7">
        <v>30409.66</v>
      </c>
      <c r="AI146" s="10">
        <v>-30409.66</v>
      </c>
      <c r="AJ146" s="11">
        <f t="shared" si="15"/>
        <v>0.5068276666666667</v>
      </c>
      <c r="AK146" s="12">
        <v>0</v>
      </c>
      <c r="AL146" s="11">
        <v>0</v>
      </c>
      <c r="AM146" s="12">
        <v>0</v>
      </c>
      <c r="AN146" s="15">
        <v>37200</v>
      </c>
      <c r="AO146" s="32">
        <f t="shared" si="16"/>
        <v>0.8174639784946236</v>
      </c>
    </row>
    <row r="147" spans="1:41" ht="15" outlineLevel="2">
      <c r="A147" s="5" t="s">
        <v>21</v>
      </c>
      <c r="B147" s="6" t="s">
        <v>8</v>
      </c>
      <c r="C147" s="6" t="s">
        <v>110</v>
      </c>
      <c r="D147" s="6" t="s">
        <v>10</v>
      </c>
      <c r="E147" s="6" t="s">
        <v>8</v>
      </c>
      <c r="F147" s="6" t="s">
        <v>22</v>
      </c>
      <c r="G147" s="6"/>
      <c r="H147" s="6"/>
      <c r="I147" s="6"/>
      <c r="J147" s="6"/>
      <c r="K147" s="6"/>
      <c r="L147" s="6"/>
      <c r="M147" s="7">
        <v>0</v>
      </c>
      <c r="N147" s="7">
        <v>116260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86719.6</v>
      </c>
      <c r="AF147" s="7">
        <v>0</v>
      </c>
      <c r="AG147" s="7">
        <v>0</v>
      </c>
      <c r="AH147" s="7">
        <v>86719.6</v>
      </c>
      <c r="AI147" s="10">
        <v>-86719.6</v>
      </c>
      <c r="AJ147" s="11">
        <f t="shared" si="15"/>
        <v>0.7459108893858594</v>
      </c>
      <c r="AK147" s="12">
        <v>0</v>
      </c>
      <c r="AL147" s="11">
        <v>0</v>
      </c>
      <c r="AM147" s="12">
        <v>0</v>
      </c>
      <c r="AN147" s="15">
        <v>99660.17</v>
      </c>
      <c r="AO147" s="32">
        <f t="shared" si="16"/>
        <v>0.8701530410795005</v>
      </c>
    </row>
    <row r="148" spans="1:41" ht="25.5" outlineLevel="2">
      <c r="A148" s="5" t="s">
        <v>23</v>
      </c>
      <c r="B148" s="6" t="s">
        <v>8</v>
      </c>
      <c r="C148" s="6" t="s">
        <v>110</v>
      </c>
      <c r="D148" s="6" t="s">
        <v>10</v>
      </c>
      <c r="E148" s="6" t="s">
        <v>8</v>
      </c>
      <c r="F148" s="6" t="s">
        <v>24</v>
      </c>
      <c r="G148" s="6"/>
      <c r="H148" s="6"/>
      <c r="I148" s="6"/>
      <c r="J148" s="6"/>
      <c r="K148" s="6"/>
      <c r="L148" s="6"/>
      <c r="M148" s="7">
        <v>0</v>
      </c>
      <c r="N148" s="7">
        <v>69730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14790</v>
      </c>
      <c r="AF148" s="7">
        <v>0</v>
      </c>
      <c r="AG148" s="7">
        <v>0</v>
      </c>
      <c r="AH148" s="7">
        <v>14790</v>
      </c>
      <c r="AI148" s="10">
        <v>-14790</v>
      </c>
      <c r="AJ148" s="11">
        <f t="shared" si="15"/>
        <v>0.21210382905492614</v>
      </c>
      <c r="AK148" s="12">
        <v>0</v>
      </c>
      <c r="AL148" s="11">
        <v>0</v>
      </c>
      <c r="AM148" s="12">
        <v>0</v>
      </c>
      <c r="AN148" s="15">
        <v>45000.58</v>
      </c>
      <c r="AO148" s="32">
        <f t="shared" si="16"/>
        <v>0.32866243057311706</v>
      </c>
    </row>
    <row r="149" spans="1:41" ht="15" outlineLevel="2">
      <c r="A149" s="5" t="s">
        <v>25</v>
      </c>
      <c r="B149" s="6" t="s">
        <v>8</v>
      </c>
      <c r="C149" s="6" t="s">
        <v>110</v>
      </c>
      <c r="D149" s="6" t="s">
        <v>10</v>
      </c>
      <c r="E149" s="6" t="s">
        <v>8</v>
      </c>
      <c r="F149" s="6" t="s">
        <v>26</v>
      </c>
      <c r="G149" s="6"/>
      <c r="H149" s="6"/>
      <c r="I149" s="6"/>
      <c r="J149" s="6"/>
      <c r="K149" s="6"/>
      <c r="L149" s="6"/>
      <c r="M149" s="7">
        <v>0</v>
      </c>
      <c r="N149" s="7">
        <v>147090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81048.7</v>
      </c>
      <c r="AF149" s="7">
        <v>0</v>
      </c>
      <c r="AG149" s="7">
        <v>0</v>
      </c>
      <c r="AH149" s="7">
        <v>81048.7</v>
      </c>
      <c r="AI149" s="10">
        <v>-81048.7</v>
      </c>
      <c r="AJ149" s="11">
        <f t="shared" si="15"/>
        <v>0.5510143449588687</v>
      </c>
      <c r="AK149" s="12">
        <v>0</v>
      </c>
      <c r="AL149" s="11">
        <v>0</v>
      </c>
      <c r="AM149" s="12">
        <v>0</v>
      </c>
      <c r="AN149" s="15">
        <v>45162</v>
      </c>
      <c r="AO149" s="32">
        <f t="shared" si="16"/>
        <v>1.7946215845179576</v>
      </c>
    </row>
    <row r="150" spans="1:41" ht="15" outlineLevel="2">
      <c r="A150" s="5" t="s">
        <v>65</v>
      </c>
      <c r="B150" s="6" t="s">
        <v>8</v>
      </c>
      <c r="C150" s="6" t="s">
        <v>110</v>
      </c>
      <c r="D150" s="6" t="s">
        <v>10</v>
      </c>
      <c r="E150" s="6" t="s">
        <v>8</v>
      </c>
      <c r="F150" s="6" t="s">
        <v>66</v>
      </c>
      <c r="G150" s="6"/>
      <c r="H150" s="6"/>
      <c r="I150" s="6"/>
      <c r="J150" s="6"/>
      <c r="K150" s="6"/>
      <c r="L150" s="6"/>
      <c r="M150" s="7">
        <v>0</v>
      </c>
      <c r="N150" s="7">
        <v>15100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8488.73</v>
      </c>
      <c r="AF150" s="7">
        <v>0</v>
      </c>
      <c r="AG150" s="7">
        <v>0</v>
      </c>
      <c r="AH150" s="7">
        <v>8488.73</v>
      </c>
      <c r="AI150" s="10">
        <v>-8488.73</v>
      </c>
      <c r="AJ150" s="11">
        <f t="shared" si="15"/>
        <v>0.5621675496688742</v>
      </c>
      <c r="AK150" s="12">
        <v>0</v>
      </c>
      <c r="AL150" s="11">
        <v>0</v>
      </c>
      <c r="AM150" s="12">
        <v>0</v>
      </c>
      <c r="AN150" s="15"/>
      <c r="AO150" s="32" t="e">
        <f t="shared" si="16"/>
        <v>#DIV/0!</v>
      </c>
    </row>
    <row r="151" spans="1:41" ht="38.25" outlineLevel="2">
      <c r="A151" s="5" t="s">
        <v>47</v>
      </c>
      <c r="B151" s="6"/>
      <c r="C151" s="33" t="s">
        <v>110</v>
      </c>
      <c r="D151" s="33"/>
      <c r="E151" s="33"/>
      <c r="F151" s="33" t="s">
        <v>48</v>
      </c>
      <c r="G151" s="6"/>
      <c r="H151" s="6"/>
      <c r="I151" s="6"/>
      <c r="J151" s="6"/>
      <c r="K151" s="6"/>
      <c r="L151" s="6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10"/>
      <c r="AJ151" s="11"/>
      <c r="AK151" s="12"/>
      <c r="AL151" s="11"/>
      <c r="AM151" s="12"/>
      <c r="AN151" s="15">
        <v>1140917.28</v>
      </c>
      <c r="AO151" s="32">
        <f t="shared" si="16"/>
        <v>0</v>
      </c>
    </row>
    <row r="152" spans="1:41" ht="25.5" outlineLevel="2">
      <c r="A152" s="5" t="s">
        <v>27</v>
      </c>
      <c r="B152" s="6" t="s">
        <v>8</v>
      </c>
      <c r="C152" s="6" t="s">
        <v>110</v>
      </c>
      <c r="D152" s="6" t="s">
        <v>10</v>
      </c>
      <c r="E152" s="6" t="s">
        <v>8</v>
      </c>
      <c r="F152" s="6">
        <v>266</v>
      </c>
      <c r="G152" s="6"/>
      <c r="H152" s="6"/>
      <c r="I152" s="6"/>
      <c r="J152" s="6"/>
      <c r="K152" s="6"/>
      <c r="L152" s="6"/>
      <c r="M152" s="7">
        <v>0</v>
      </c>
      <c r="N152" s="7">
        <v>2000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10">
        <v>0</v>
      </c>
      <c r="AJ152" s="11">
        <f t="shared" si="15"/>
        <v>0</v>
      </c>
      <c r="AK152" s="12">
        <v>0</v>
      </c>
      <c r="AL152" s="11">
        <v>0</v>
      </c>
      <c r="AM152" s="12">
        <v>0</v>
      </c>
      <c r="AN152" s="15"/>
      <c r="AO152" s="32" t="e">
        <f t="shared" si="16"/>
        <v>#DIV/0!</v>
      </c>
    </row>
    <row r="153" spans="1:41" ht="15" outlineLevel="2">
      <c r="A153" s="5" t="s">
        <v>144</v>
      </c>
      <c r="B153" s="6"/>
      <c r="C153" s="33" t="s">
        <v>110</v>
      </c>
      <c r="D153" s="33"/>
      <c r="E153" s="33"/>
      <c r="F153" s="33" t="s">
        <v>143</v>
      </c>
      <c r="G153" s="6"/>
      <c r="H153" s="6"/>
      <c r="I153" s="6"/>
      <c r="J153" s="6"/>
      <c r="K153" s="6"/>
      <c r="L153" s="6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10"/>
      <c r="AJ153" s="11"/>
      <c r="AK153" s="12"/>
      <c r="AL153" s="11"/>
      <c r="AM153" s="12"/>
      <c r="AN153" s="15">
        <v>9831</v>
      </c>
      <c r="AO153" s="32">
        <f t="shared" si="16"/>
        <v>0</v>
      </c>
    </row>
    <row r="154" spans="1:41" ht="15" outlineLevel="2">
      <c r="A154" s="5" t="s">
        <v>29</v>
      </c>
      <c r="B154" s="6" t="s">
        <v>8</v>
      </c>
      <c r="C154" s="6" t="s">
        <v>110</v>
      </c>
      <c r="D154" s="6" t="s">
        <v>10</v>
      </c>
      <c r="E154" s="6" t="s">
        <v>8</v>
      </c>
      <c r="F154" s="6" t="s">
        <v>30</v>
      </c>
      <c r="G154" s="6"/>
      <c r="H154" s="6"/>
      <c r="I154" s="6"/>
      <c r="J154" s="6"/>
      <c r="K154" s="6"/>
      <c r="L154" s="6"/>
      <c r="M154" s="7">
        <v>0</v>
      </c>
      <c r="N154" s="7">
        <v>39000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27993</v>
      </c>
      <c r="AF154" s="7">
        <v>0</v>
      </c>
      <c r="AG154" s="7">
        <v>0</v>
      </c>
      <c r="AH154" s="7">
        <v>27993</v>
      </c>
      <c r="AI154" s="10">
        <v>-27993</v>
      </c>
      <c r="AJ154" s="11">
        <f t="shared" si="15"/>
        <v>0.7177692307692307</v>
      </c>
      <c r="AK154" s="12">
        <v>0</v>
      </c>
      <c r="AL154" s="11">
        <v>0</v>
      </c>
      <c r="AM154" s="12">
        <v>0</v>
      </c>
      <c r="AN154" s="15"/>
      <c r="AO154" s="32" t="e">
        <f t="shared" si="16"/>
        <v>#DIV/0!</v>
      </c>
    </row>
    <row r="155" spans="1:41" ht="25.5" outlineLevel="2">
      <c r="A155" s="5" t="s">
        <v>33</v>
      </c>
      <c r="B155" s="6" t="s">
        <v>8</v>
      </c>
      <c r="C155" s="6" t="s">
        <v>110</v>
      </c>
      <c r="D155" s="6" t="s">
        <v>10</v>
      </c>
      <c r="E155" s="6" t="s">
        <v>8</v>
      </c>
      <c r="F155" s="6" t="s">
        <v>34</v>
      </c>
      <c r="G155" s="6"/>
      <c r="H155" s="6"/>
      <c r="I155" s="6"/>
      <c r="J155" s="6"/>
      <c r="K155" s="6"/>
      <c r="L155" s="6"/>
      <c r="M155" s="7">
        <v>0</v>
      </c>
      <c r="N155" s="7">
        <v>78080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78080</v>
      </c>
      <c r="AF155" s="7">
        <v>0</v>
      </c>
      <c r="AG155" s="7">
        <v>0</v>
      </c>
      <c r="AH155" s="7">
        <v>35900</v>
      </c>
      <c r="AI155" s="10">
        <v>-35900</v>
      </c>
      <c r="AJ155" s="11">
        <f t="shared" si="15"/>
        <v>1</v>
      </c>
      <c r="AK155" s="12">
        <v>0</v>
      </c>
      <c r="AL155" s="11">
        <v>0</v>
      </c>
      <c r="AM155" s="12">
        <v>0</v>
      </c>
      <c r="AN155" s="15"/>
      <c r="AO155" s="32" t="e">
        <f t="shared" si="16"/>
        <v>#DIV/0!</v>
      </c>
    </row>
    <row r="156" spans="1:41" ht="25.5" outlineLevel="2">
      <c r="A156" s="5" t="s">
        <v>89</v>
      </c>
      <c r="B156" s="6"/>
      <c r="C156" s="33" t="s">
        <v>110</v>
      </c>
      <c r="D156" s="33"/>
      <c r="E156" s="33"/>
      <c r="F156" s="33" t="s">
        <v>90</v>
      </c>
      <c r="G156" s="6"/>
      <c r="H156" s="6"/>
      <c r="I156" s="6"/>
      <c r="J156" s="6"/>
      <c r="K156" s="6"/>
      <c r="L156" s="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10"/>
      <c r="AJ156" s="11"/>
      <c r="AK156" s="12"/>
      <c r="AL156" s="11"/>
      <c r="AM156" s="12"/>
      <c r="AN156" s="15">
        <v>93862</v>
      </c>
      <c r="AO156" s="32">
        <f t="shared" si="16"/>
        <v>0</v>
      </c>
    </row>
    <row r="157" spans="1:41" ht="25.5" outlineLevel="2">
      <c r="A157" s="5" t="s">
        <v>67</v>
      </c>
      <c r="B157" s="6" t="s">
        <v>8</v>
      </c>
      <c r="C157" s="6" t="s">
        <v>110</v>
      </c>
      <c r="D157" s="6" t="s">
        <v>10</v>
      </c>
      <c r="E157" s="6" t="s">
        <v>8</v>
      </c>
      <c r="F157" s="6" t="s">
        <v>68</v>
      </c>
      <c r="G157" s="6"/>
      <c r="H157" s="6"/>
      <c r="I157" s="6"/>
      <c r="J157" s="6"/>
      <c r="K157" s="6"/>
      <c r="L157" s="6"/>
      <c r="M157" s="7">
        <v>0</v>
      </c>
      <c r="N157" s="7">
        <v>99300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71344.4</v>
      </c>
      <c r="AF157" s="7">
        <v>0</v>
      </c>
      <c r="AG157" s="7">
        <v>0</v>
      </c>
      <c r="AH157" s="7">
        <v>71344.4</v>
      </c>
      <c r="AI157" s="10">
        <v>-71344.4</v>
      </c>
      <c r="AJ157" s="11">
        <f t="shared" si="15"/>
        <v>0.7184733131923464</v>
      </c>
      <c r="AK157" s="12">
        <v>0</v>
      </c>
      <c r="AL157" s="11">
        <v>0</v>
      </c>
      <c r="AM157" s="12">
        <v>0</v>
      </c>
      <c r="AN157" s="15"/>
      <c r="AO157" s="32" t="e">
        <f t="shared" si="16"/>
        <v>#DIV/0!</v>
      </c>
    </row>
    <row r="158" spans="1:41" ht="25.5" outlineLevel="2">
      <c r="A158" s="5" t="s">
        <v>111</v>
      </c>
      <c r="B158" s="6" t="s">
        <v>8</v>
      </c>
      <c r="C158" s="6" t="s">
        <v>110</v>
      </c>
      <c r="D158" s="6" t="s">
        <v>10</v>
      </c>
      <c r="E158" s="6" t="s">
        <v>8</v>
      </c>
      <c r="F158" s="6" t="s">
        <v>112</v>
      </c>
      <c r="G158" s="6"/>
      <c r="H158" s="6"/>
      <c r="I158" s="6"/>
      <c r="J158" s="6"/>
      <c r="K158" s="6"/>
      <c r="L158" s="6"/>
      <c r="M158" s="7">
        <v>0</v>
      </c>
      <c r="N158" s="7">
        <v>6000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6000</v>
      </c>
      <c r="AF158" s="7">
        <v>0</v>
      </c>
      <c r="AG158" s="7">
        <v>0</v>
      </c>
      <c r="AH158" s="7">
        <v>6000</v>
      </c>
      <c r="AI158" s="10">
        <v>-6000</v>
      </c>
      <c r="AJ158" s="11">
        <f t="shared" si="15"/>
        <v>1</v>
      </c>
      <c r="AK158" s="12">
        <v>0</v>
      </c>
      <c r="AL158" s="11">
        <v>0</v>
      </c>
      <c r="AM158" s="12">
        <v>0</v>
      </c>
      <c r="AN158" s="15"/>
      <c r="AO158" s="32" t="e">
        <f t="shared" si="16"/>
        <v>#DIV/0!</v>
      </c>
    </row>
    <row r="159" spans="1:41" ht="25.5" outlineLevel="2">
      <c r="A159" s="5" t="s">
        <v>35</v>
      </c>
      <c r="B159" s="6" t="s">
        <v>8</v>
      </c>
      <c r="C159" s="6" t="s">
        <v>110</v>
      </c>
      <c r="D159" s="6" t="s">
        <v>10</v>
      </c>
      <c r="E159" s="6" t="s">
        <v>8</v>
      </c>
      <c r="F159" s="6" t="s">
        <v>36</v>
      </c>
      <c r="G159" s="6"/>
      <c r="H159" s="6"/>
      <c r="I159" s="6"/>
      <c r="J159" s="6"/>
      <c r="K159" s="6"/>
      <c r="L159" s="6"/>
      <c r="M159" s="7">
        <v>0</v>
      </c>
      <c r="N159" s="7">
        <v>84350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82457.49</v>
      </c>
      <c r="AF159" s="7">
        <v>0</v>
      </c>
      <c r="AG159" s="7">
        <v>0</v>
      </c>
      <c r="AH159" s="7">
        <v>82457.49</v>
      </c>
      <c r="AI159" s="10">
        <v>-82457.49</v>
      </c>
      <c r="AJ159" s="11">
        <f aca="true" t="shared" si="33" ref="AJ159:AJ208">AE159/N159</f>
        <v>0.977563604030824</v>
      </c>
      <c r="AK159" s="12">
        <v>0</v>
      </c>
      <c r="AL159" s="11">
        <v>0</v>
      </c>
      <c r="AM159" s="12">
        <v>0</v>
      </c>
      <c r="AN159" s="15"/>
      <c r="AO159" s="32" t="e">
        <f aca="true" t="shared" si="34" ref="AO159:AO208">AE159/AN159</f>
        <v>#DIV/0!</v>
      </c>
    </row>
    <row r="160" spans="1:41" ht="63.75" outlineLevel="2">
      <c r="A160" s="5" t="s">
        <v>41</v>
      </c>
      <c r="B160" s="6" t="s">
        <v>8</v>
      </c>
      <c r="C160" s="6" t="s">
        <v>110</v>
      </c>
      <c r="D160" s="6" t="s">
        <v>10</v>
      </c>
      <c r="E160" s="6" t="s">
        <v>8</v>
      </c>
      <c r="F160" s="6" t="s">
        <v>42</v>
      </c>
      <c r="G160" s="6"/>
      <c r="H160" s="6"/>
      <c r="I160" s="6"/>
      <c r="J160" s="6"/>
      <c r="K160" s="6"/>
      <c r="L160" s="6"/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10">
        <v>0</v>
      </c>
      <c r="AJ160" s="11" t="e">
        <f t="shared" si="33"/>
        <v>#DIV/0!</v>
      </c>
      <c r="AK160" s="12">
        <v>0</v>
      </c>
      <c r="AL160" s="11">
        <v>0</v>
      </c>
      <c r="AM160" s="12">
        <v>0</v>
      </c>
      <c r="AN160" s="15"/>
      <c r="AO160" s="32" t="e">
        <f t="shared" si="34"/>
        <v>#DIV/0!</v>
      </c>
    </row>
    <row r="161" spans="1:41" ht="15">
      <c r="A161" s="5" t="s">
        <v>113</v>
      </c>
      <c r="B161" s="6" t="s">
        <v>8</v>
      </c>
      <c r="C161" s="23" t="s">
        <v>114</v>
      </c>
      <c r="D161" s="23" t="s">
        <v>10</v>
      </c>
      <c r="E161" s="23" t="s">
        <v>8</v>
      </c>
      <c r="F161" s="23" t="s">
        <v>8</v>
      </c>
      <c r="G161" s="23"/>
      <c r="H161" s="23"/>
      <c r="I161" s="23"/>
      <c r="J161" s="23"/>
      <c r="K161" s="23"/>
      <c r="L161" s="23"/>
      <c r="M161" s="24">
        <v>0</v>
      </c>
      <c r="N161" s="24">
        <f>N162+N175</f>
        <v>27631006.42</v>
      </c>
      <c r="O161" s="24">
        <f aca="true" t="shared" si="35" ref="O161:AN161">O162+O175</f>
        <v>0</v>
      </c>
      <c r="P161" s="24">
        <f t="shared" si="35"/>
        <v>0</v>
      </c>
      <c r="Q161" s="24">
        <f t="shared" si="35"/>
        <v>0</v>
      </c>
      <c r="R161" s="24">
        <f t="shared" si="35"/>
        <v>0</v>
      </c>
      <c r="S161" s="24">
        <f t="shared" si="35"/>
        <v>0</v>
      </c>
      <c r="T161" s="24">
        <f t="shared" si="35"/>
        <v>0</v>
      </c>
      <c r="U161" s="24">
        <f t="shared" si="35"/>
        <v>0</v>
      </c>
      <c r="V161" s="24">
        <f t="shared" si="35"/>
        <v>0</v>
      </c>
      <c r="W161" s="24">
        <f t="shared" si="35"/>
        <v>0</v>
      </c>
      <c r="X161" s="24">
        <f t="shared" si="35"/>
        <v>0</v>
      </c>
      <c r="Y161" s="24">
        <f t="shared" si="35"/>
        <v>0</v>
      </c>
      <c r="Z161" s="24">
        <f t="shared" si="35"/>
        <v>0</v>
      </c>
      <c r="AA161" s="24">
        <f t="shared" si="35"/>
        <v>0</v>
      </c>
      <c r="AB161" s="24">
        <f t="shared" si="35"/>
        <v>0</v>
      </c>
      <c r="AC161" s="24">
        <f t="shared" si="35"/>
        <v>0</v>
      </c>
      <c r="AD161" s="24">
        <f t="shared" si="35"/>
        <v>0</v>
      </c>
      <c r="AE161" s="24">
        <f t="shared" si="35"/>
        <v>9319318.14</v>
      </c>
      <c r="AF161" s="24">
        <f t="shared" si="35"/>
        <v>0</v>
      </c>
      <c r="AG161" s="24">
        <f t="shared" si="35"/>
        <v>0</v>
      </c>
      <c r="AH161" s="24">
        <f t="shared" si="35"/>
        <v>9241531.67</v>
      </c>
      <c r="AI161" s="24">
        <f t="shared" si="35"/>
        <v>-9241531.67</v>
      </c>
      <c r="AJ161" s="11">
        <f t="shared" si="33"/>
        <v>0.3372775496608205</v>
      </c>
      <c r="AK161" s="24">
        <f t="shared" si="35"/>
        <v>0</v>
      </c>
      <c r="AL161" s="24">
        <f t="shared" si="35"/>
        <v>0</v>
      </c>
      <c r="AM161" s="24">
        <f t="shared" si="35"/>
        <v>0</v>
      </c>
      <c r="AN161" s="24">
        <f t="shared" si="35"/>
        <v>9257193.56</v>
      </c>
      <c r="AO161" s="32">
        <f t="shared" si="34"/>
        <v>1.0067109518232866</v>
      </c>
    </row>
    <row r="162" spans="1:41" ht="15" outlineLevel="1">
      <c r="A162" s="5" t="s">
        <v>115</v>
      </c>
      <c r="B162" s="6" t="s">
        <v>8</v>
      </c>
      <c r="C162" s="23" t="s">
        <v>116</v>
      </c>
      <c r="D162" s="23" t="s">
        <v>10</v>
      </c>
      <c r="E162" s="23" t="s">
        <v>8</v>
      </c>
      <c r="F162" s="23" t="s">
        <v>8</v>
      </c>
      <c r="G162" s="23"/>
      <c r="H162" s="23"/>
      <c r="I162" s="23"/>
      <c r="J162" s="23"/>
      <c r="K162" s="23"/>
      <c r="L162" s="23"/>
      <c r="M162" s="24">
        <v>0</v>
      </c>
      <c r="N162" s="24">
        <f>SUM(N163:N174)</f>
        <v>24199817.23</v>
      </c>
      <c r="O162" s="24">
        <f aca="true" t="shared" si="36" ref="O162:AN162">SUM(O163:O174)</f>
        <v>0</v>
      </c>
      <c r="P162" s="24">
        <f t="shared" si="36"/>
        <v>0</v>
      </c>
      <c r="Q162" s="24">
        <f t="shared" si="36"/>
        <v>0</v>
      </c>
      <c r="R162" s="24">
        <f t="shared" si="36"/>
        <v>0</v>
      </c>
      <c r="S162" s="24">
        <f t="shared" si="36"/>
        <v>0</v>
      </c>
      <c r="T162" s="24">
        <f t="shared" si="36"/>
        <v>0</v>
      </c>
      <c r="U162" s="24">
        <f t="shared" si="36"/>
        <v>0</v>
      </c>
      <c r="V162" s="24">
        <f t="shared" si="36"/>
        <v>0</v>
      </c>
      <c r="W162" s="24">
        <f t="shared" si="36"/>
        <v>0</v>
      </c>
      <c r="X162" s="24">
        <f t="shared" si="36"/>
        <v>0</v>
      </c>
      <c r="Y162" s="24">
        <f t="shared" si="36"/>
        <v>0</v>
      </c>
      <c r="Z162" s="24">
        <f t="shared" si="36"/>
        <v>0</v>
      </c>
      <c r="AA162" s="24">
        <f t="shared" si="36"/>
        <v>0</v>
      </c>
      <c r="AB162" s="24">
        <f t="shared" si="36"/>
        <v>0</v>
      </c>
      <c r="AC162" s="24">
        <f t="shared" si="36"/>
        <v>0</v>
      </c>
      <c r="AD162" s="24">
        <f t="shared" si="36"/>
        <v>0</v>
      </c>
      <c r="AE162" s="24">
        <f t="shared" si="36"/>
        <v>7920729.86</v>
      </c>
      <c r="AF162" s="24">
        <f t="shared" si="36"/>
        <v>0</v>
      </c>
      <c r="AG162" s="24">
        <f t="shared" si="36"/>
        <v>0</v>
      </c>
      <c r="AH162" s="24">
        <f t="shared" si="36"/>
        <v>7909158.390000001</v>
      </c>
      <c r="AI162" s="24">
        <f t="shared" si="36"/>
        <v>-7909158.390000001</v>
      </c>
      <c r="AJ162" s="11">
        <f t="shared" si="33"/>
        <v>0.32730535874381894</v>
      </c>
      <c r="AK162" s="24">
        <f t="shared" si="36"/>
        <v>0</v>
      </c>
      <c r="AL162" s="24">
        <f t="shared" si="36"/>
        <v>0</v>
      </c>
      <c r="AM162" s="24">
        <f t="shared" si="36"/>
        <v>0</v>
      </c>
      <c r="AN162" s="24">
        <f t="shared" si="36"/>
        <v>7997413.19</v>
      </c>
      <c r="AO162" s="32">
        <f t="shared" si="34"/>
        <v>0.9904114832911365</v>
      </c>
    </row>
    <row r="163" spans="1:41" ht="15" outlineLevel="2">
      <c r="A163" s="5" t="s">
        <v>19</v>
      </c>
      <c r="B163" s="6" t="s">
        <v>8</v>
      </c>
      <c r="C163" s="6" t="s">
        <v>116</v>
      </c>
      <c r="D163" s="6" t="s">
        <v>10</v>
      </c>
      <c r="E163" s="6" t="s">
        <v>8</v>
      </c>
      <c r="F163" s="6" t="s">
        <v>20</v>
      </c>
      <c r="G163" s="6"/>
      <c r="H163" s="6"/>
      <c r="I163" s="6"/>
      <c r="J163" s="6"/>
      <c r="K163" s="6"/>
      <c r="L163" s="6"/>
      <c r="M163" s="7">
        <v>0</v>
      </c>
      <c r="N163" s="7">
        <v>137300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60998.18</v>
      </c>
      <c r="AF163" s="7">
        <v>0</v>
      </c>
      <c r="AG163" s="7">
        <v>0</v>
      </c>
      <c r="AH163" s="7">
        <v>60998.18</v>
      </c>
      <c r="AI163" s="10">
        <v>-60998.18</v>
      </c>
      <c r="AJ163" s="11">
        <f t="shared" si="33"/>
        <v>0.4442693372177713</v>
      </c>
      <c r="AK163" s="12">
        <v>0</v>
      </c>
      <c r="AL163" s="11">
        <v>0</v>
      </c>
      <c r="AM163" s="12">
        <v>0</v>
      </c>
      <c r="AN163" s="15">
        <v>65141.55</v>
      </c>
      <c r="AO163" s="32">
        <f t="shared" si="34"/>
        <v>0.936394359667524</v>
      </c>
    </row>
    <row r="164" spans="1:41" ht="15" outlineLevel="2">
      <c r="A164" s="5" t="s">
        <v>21</v>
      </c>
      <c r="B164" s="6" t="s">
        <v>8</v>
      </c>
      <c r="C164" s="6" t="s">
        <v>116</v>
      </c>
      <c r="D164" s="6" t="s">
        <v>10</v>
      </c>
      <c r="E164" s="6" t="s">
        <v>8</v>
      </c>
      <c r="F164" s="6" t="s">
        <v>22</v>
      </c>
      <c r="G164" s="6"/>
      <c r="H164" s="6"/>
      <c r="I164" s="6"/>
      <c r="J164" s="6"/>
      <c r="K164" s="6"/>
      <c r="L164" s="6"/>
      <c r="M164" s="7">
        <v>0</v>
      </c>
      <c r="N164" s="7">
        <v>3226550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1928505.7</v>
      </c>
      <c r="AF164" s="7">
        <v>0</v>
      </c>
      <c r="AG164" s="7">
        <v>0</v>
      </c>
      <c r="AH164" s="7">
        <v>1916934.23</v>
      </c>
      <c r="AI164" s="10">
        <v>-1916934.23</v>
      </c>
      <c r="AJ164" s="11">
        <f t="shared" si="33"/>
        <v>0.5976989973811037</v>
      </c>
      <c r="AK164" s="12">
        <v>0</v>
      </c>
      <c r="AL164" s="11">
        <v>0</v>
      </c>
      <c r="AM164" s="12">
        <v>0</v>
      </c>
      <c r="AN164" s="15">
        <v>2358715.72</v>
      </c>
      <c r="AO164" s="32">
        <f t="shared" si="34"/>
        <v>0.8176083635886395</v>
      </c>
    </row>
    <row r="165" spans="1:41" ht="25.5" outlineLevel="2">
      <c r="A165" s="5" t="s">
        <v>23</v>
      </c>
      <c r="B165" s="6" t="s">
        <v>8</v>
      </c>
      <c r="C165" s="6" t="s">
        <v>116</v>
      </c>
      <c r="D165" s="6" t="s">
        <v>10</v>
      </c>
      <c r="E165" s="6" t="s">
        <v>8</v>
      </c>
      <c r="F165" s="6" t="s">
        <v>24</v>
      </c>
      <c r="G165" s="6"/>
      <c r="H165" s="6"/>
      <c r="I165" s="6"/>
      <c r="J165" s="6"/>
      <c r="K165" s="6"/>
      <c r="L165" s="6"/>
      <c r="M165" s="7">
        <v>0</v>
      </c>
      <c r="N165" s="7">
        <v>3275266.04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285738.01</v>
      </c>
      <c r="AF165" s="7">
        <v>0</v>
      </c>
      <c r="AG165" s="7">
        <v>0</v>
      </c>
      <c r="AH165" s="7">
        <v>285738.01</v>
      </c>
      <c r="AI165" s="10">
        <v>-285738.01</v>
      </c>
      <c r="AJ165" s="11">
        <f t="shared" si="33"/>
        <v>0.08724116041578106</v>
      </c>
      <c r="AK165" s="12">
        <v>0</v>
      </c>
      <c r="AL165" s="11">
        <v>0</v>
      </c>
      <c r="AM165" s="12">
        <v>0</v>
      </c>
      <c r="AN165" s="15">
        <v>190877.96</v>
      </c>
      <c r="AO165" s="32">
        <f t="shared" si="34"/>
        <v>1.4969670149450467</v>
      </c>
    </row>
    <row r="166" spans="1:41" ht="15" outlineLevel="2">
      <c r="A166" s="5" t="s">
        <v>25</v>
      </c>
      <c r="B166" s="6" t="s">
        <v>8</v>
      </c>
      <c r="C166" s="6" t="s">
        <v>116</v>
      </c>
      <c r="D166" s="6" t="s">
        <v>10</v>
      </c>
      <c r="E166" s="6" t="s">
        <v>8</v>
      </c>
      <c r="F166" s="6" t="s">
        <v>26</v>
      </c>
      <c r="G166" s="6"/>
      <c r="H166" s="6"/>
      <c r="I166" s="6"/>
      <c r="J166" s="6"/>
      <c r="K166" s="6"/>
      <c r="L166" s="6"/>
      <c r="M166" s="7">
        <v>0</v>
      </c>
      <c r="N166" s="7">
        <v>625576.17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586533.59</v>
      </c>
      <c r="AF166" s="7">
        <v>0</v>
      </c>
      <c r="AG166" s="7">
        <v>0</v>
      </c>
      <c r="AH166" s="7">
        <v>586533.59</v>
      </c>
      <c r="AI166" s="10">
        <v>-586533.59</v>
      </c>
      <c r="AJ166" s="11">
        <f t="shared" si="33"/>
        <v>0.9375894065785785</v>
      </c>
      <c r="AK166" s="12">
        <v>0</v>
      </c>
      <c r="AL166" s="11">
        <v>0</v>
      </c>
      <c r="AM166" s="12">
        <v>0</v>
      </c>
      <c r="AN166" s="15">
        <v>30000</v>
      </c>
      <c r="AO166" s="32">
        <f t="shared" si="34"/>
        <v>19.551119666666665</v>
      </c>
    </row>
    <row r="167" spans="1:41" ht="15" outlineLevel="2">
      <c r="A167" s="5" t="s">
        <v>65</v>
      </c>
      <c r="B167" s="6" t="s">
        <v>8</v>
      </c>
      <c r="C167" s="6" t="s">
        <v>116</v>
      </c>
      <c r="D167" s="6" t="s">
        <v>10</v>
      </c>
      <c r="E167" s="6" t="s">
        <v>8</v>
      </c>
      <c r="F167" s="6" t="s">
        <v>66</v>
      </c>
      <c r="G167" s="6"/>
      <c r="H167" s="6"/>
      <c r="I167" s="6"/>
      <c r="J167" s="6"/>
      <c r="K167" s="6"/>
      <c r="L167" s="6"/>
      <c r="M167" s="7">
        <v>0</v>
      </c>
      <c r="N167" s="7">
        <v>10000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10">
        <v>0</v>
      </c>
      <c r="AJ167" s="11">
        <f t="shared" si="33"/>
        <v>0</v>
      </c>
      <c r="AK167" s="12">
        <v>0</v>
      </c>
      <c r="AL167" s="11">
        <v>0</v>
      </c>
      <c r="AM167" s="12">
        <v>0</v>
      </c>
      <c r="AN167" s="15"/>
      <c r="AO167" s="32" t="e">
        <f t="shared" si="34"/>
        <v>#DIV/0!</v>
      </c>
    </row>
    <row r="168" spans="1:41" ht="38.25" outlineLevel="2">
      <c r="A168" s="5" t="s">
        <v>47</v>
      </c>
      <c r="B168" s="6" t="s">
        <v>8</v>
      </c>
      <c r="C168" s="6" t="s">
        <v>116</v>
      </c>
      <c r="D168" s="6" t="s">
        <v>10</v>
      </c>
      <c r="E168" s="6" t="s">
        <v>8</v>
      </c>
      <c r="F168" s="6" t="s">
        <v>48</v>
      </c>
      <c r="G168" s="6"/>
      <c r="H168" s="6"/>
      <c r="I168" s="6"/>
      <c r="J168" s="6"/>
      <c r="K168" s="6"/>
      <c r="L168" s="6"/>
      <c r="M168" s="7">
        <v>0</v>
      </c>
      <c r="N168" s="7">
        <v>14316688.74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4701477.48</v>
      </c>
      <c r="AF168" s="7">
        <v>0</v>
      </c>
      <c r="AG168" s="7">
        <v>0</v>
      </c>
      <c r="AH168" s="7">
        <v>4701477.48</v>
      </c>
      <c r="AI168" s="10">
        <v>-4701477.48</v>
      </c>
      <c r="AJ168" s="11">
        <f t="shared" si="33"/>
        <v>0.3283914014882746</v>
      </c>
      <c r="AK168" s="12">
        <v>0</v>
      </c>
      <c r="AL168" s="11">
        <v>0</v>
      </c>
      <c r="AM168" s="12">
        <v>0</v>
      </c>
      <c r="AN168" s="15">
        <v>5055171.42</v>
      </c>
      <c r="AO168" s="32">
        <f t="shared" si="34"/>
        <v>0.930033245044735</v>
      </c>
    </row>
    <row r="169" spans="1:41" ht="15" outlineLevel="2">
      <c r="A169" s="5" t="s">
        <v>144</v>
      </c>
      <c r="B169" s="6"/>
      <c r="C169" s="33" t="s">
        <v>116</v>
      </c>
      <c r="D169" s="33"/>
      <c r="E169" s="33"/>
      <c r="F169" s="33" t="s">
        <v>143</v>
      </c>
      <c r="G169" s="6"/>
      <c r="H169" s="6"/>
      <c r="I169" s="6"/>
      <c r="J169" s="6"/>
      <c r="K169" s="6"/>
      <c r="L169" s="6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10"/>
      <c r="AJ169" s="11"/>
      <c r="AK169" s="12"/>
      <c r="AL169" s="11"/>
      <c r="AM169" s="12"/>
      <c r="AN169" s="15">
        <v>172422</v>
      </c>
      <c r="AO169" s="32">
        <f t="shared" si="34"/>
        <v>0</v>
      </c>
    </row>
    <row r="170" spans="1:41" ht="15" outlineLevel="2">
      <c r="A170" s="5" t="s">
        <v>29</v>
      </c>
      <c r="B170" s="6" t="s">
        <v>8</v>
      </c>
      <c r="C170" s="6" t="s">
        <v>116</v>
      </c>
      <c r="D170" s="6" t="s">
        <v>10</v>
      </c>
      <c r="E170" s="6" t="s">
        <v>8</v>
      </c>
      <c r="F170" s="6" t="s">
        <v>30</v>
      </c>
      <c r="G170" s="6"/>
      <c r="H170" s="6"/>
      <c r="I170" s="6"/>
      <c r="J170" s="6"/>
      <c r="K170" s="6"/>
      <c r="L170" s="6"/>
      <c r="M170" s="7">
        <v>0</v>
      </c>
      <c r="N170" s="7">
        <v>421150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168644</v>
      </c>
      <c r="AF170" s="7">
        <v>0</v>
      </c>
      <c r="AG170" s="7">
        <v>0</v>
      </c>
      <c r="AH170" s="7">
        <v>168644</v>
      </c>
      <c r="AI170" s="10">
        <v>-168644</v>
      </c>
      <c r="AJ170" s="11">
        <f t="shared" si="33"/>
        <v>0.4004368989671139</v>
      </c>
      <c r="AK170" s="12">
        <v>0</v>
      </c>
      <c r="AL170" s="11">
        <v>0</v>
      </c>
      <c r="AM170" s="12">
        <v>0</v>
      </c>
      <c r="AN170" s="15"/>
      <c r="AO170" s="32" t="e">
        <f t="shared" si="34"/>
        <v>#DIV/0!</v>
      </c>
    </row>
    <row r="171" spans="1:41" ht="25.5" outlineLevel="2">
      <c r="A171" s="5" t="s">
        <v>33</v>
      </c>
      <c r="B171" s="6" t="s">
        <v>8</v>
      </c>
      <c r="C171" s="6" t="s">
        <v>116</v>
      </c>
      <c r="D171" s="6" t="s">
        <v>10</v>
      </c>
      <c r="E171" s="6" t="s">
        <v>8</v>
      </c>
      <c r="F171" s="6" t="s">
        <v>34</v>
      </c>
      <c r="G171" s="6"/>
      <c r="H171" s="6"/>
      <c r="I171" s="6"/>
      <c r="J171" s="6"/>
      <c r="K171" s="6"/>
      <c r="L171" s="6"/>
      <c r="M171" s="7">
        <v>0</v>
      </c>
      <c r="N171" s="7">
        <v>1976447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6000</v>
      </c>
      <c r="AF171" s="7">
        <v>0</v>
      </c>
      <c r="AG171" s="7">
        <v>0</v>
      </c>
      <c r="AH171" s="7">
        <v>6000</v>
      </c>
      <c r="AI171" s="10">
        <v>-6000</v>
      </c>
      <c r="AJ171" s="11">
        <f t="shared" si="33"/>
        <v>0.003035750515951098</v>
      </c>
      <c r="AK171" s="12">
        <v>0</v>
      </c>
      <c r="AL171" s="11">
        <v>0</v>
      </c>
      <c r="AM171" s="12">
        <v>0</v>
      </c>
      <c r="AN171" s="15"/>
      <c r="AO171" s="32" t="e">
        <f t="shared" si="34"/>
        <v>#DIV/0!</v>
      </c>
    </row>
    <row r="172" spans="1:41" ht="25.5" outlineLevel="2">
      <c r="A172" s="5" t="s">
        <v>89</v>
      </c>
      <c r="B172" s="6"/>
      <c r="C172" s="33" t="s">
        <v>116</v>
      </c>
      <c r="D172" s="33"/>
      <c r="E172" s="33"/>
      <c r="F172" s="33" t="s">
        <v>90</v>
      </c>
      <c r="G172" s="6"/>
      <c r="H172" s="6"/>
      <c r="I172" s="6"/>
      <c r="J172" s="6"/>
      <c r="K172" s="6"/>
      <c r="L172" s="6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10"/>
      <c r="AJ172" s="11"/>
      <c r="AK172" s="12"/>
      <c r="AL172" s="11"/>
      <c r="AM172" s="12"/>
      <c r="AN172" s="15">
        <v>125084.54</v>
      </c>
      <c r="AO172" s="32">
        <f t="shared" si="34"/>
        <v>0</v>
      </c>
    </row>
    <row r="173" spans="1:41" ht="25.5" outlineLevel="2">
      <c r="A173" s="5" t="s">
        <v>91</v>
      </c>
      <c r="B173" s="6" t="s">
        <v>8</v>
      </c>
      <c r="C173" s="6" t="s">
        <v>116</v>
      </c>
      <c r="D173" s="6" t="s">
        <v>10</v>
      </c>
      <c r="E173" s="6" t="s">
        <v>8</v>
      </c>
      <c r="F173" s="6" t="s">
        <v>92</v>
      </c>
      <c r="G173" s="6"/>
      <c r="H173" s="6"/>
      <c r="I173" s="6"/>
      <c r="J173" s="6"/>
      <c r="K173" s="6"/>
      <c r="L173" s="6"/>
      <c r="M173" s="7">
        <v>0</v>
      </c>
      <c r="N173" s="7">
        <v>103789.28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85282.9</v>
      </c>
      <c r="AF173" s="7">
        <v>0</v>
      </c>
      <c r="AG173" s="7">
        <v>0</v>
      </c>
      <c r="AH173" s="7">
        <v>85282.9</v>
      </c>
      <c r="AI173" s="10">
        <v>-85282.9</v>
      </c>
      <c r="AJ173" s="11">
        <f t="shared" si="33"/>
        <v>0.8216927605625551</v>
      </c>
      <c r="AK173" s="12">
        <v>0</v>
      </c>
      <c r="AL173" s="11">
        <v>0</v>
      </c>
      <c r="AM173" s="12">
        <v>0</v>
      </c>
      <c r="AN173" s="15"/>
      <c r="AO173" s="32" t="e">
        <f t="shared" si="34"/>
        <v>#DIV/0!</v>
      </c>
    </row>
    <row r="174" spans="1:41" ht="25.5" outlineLevel="2">
      <c r="A174" s="5" t="s">
        <v>35</v>
      </c>
      <c r="B174" s="6" t="s">
        <v>8</v>
      </c>
      <c r="C174" s="6" t="s">
        <v>116</v>
      </c>
      <c r="D174" s="6" t="s">
        <v>10</v>
      </c>
      <c r="E174" s="6" t="s">
        <v>8</v>
      </c>
      <c r="F174" s="6" t="s">
        <v>36</v>
      </c>
      <c r="G174" s="6"/>
      <c r="H174" s="6"/>
      <c r="I174" s="6"/>
      <c r="J174" s="6"/>
      <c r="K174" s="6"/>
      <c r="L174" s="6"/>
      <c r="M174" s="7">
        <v>0</v>
      </c>
      <c r="N174" s="7">
        <v>107050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97550</v>
      </c>
      <c r="AF174" s="7">
        <v>0</v>
      </c>
      <c r="AG174" s="7">
        <v>0</v>
      </c>
      <c r="AH174" s="7">
        <v>97550</v>
      </c>
      <c r="AI174" s="10">
        <v>-97550</v>
      </c>
      <c r="AJ174" s="11">
        <f t="shared" si="33"/>
        <v>0.9112564222326016</v>
      </c>
      <c r="AK174" s="12">
        <v>0</v>
      </c>
      <c r="AL174" s="11">
        <v>0</v>
      </c>
      <c r="AM174" s="12">
        <v>0</v>
      </c>
      <c r="AN174" s="15"/>
      <c r="AO174" s="32" t="e">
        <f t="shared" si="34"/>
        <v>#DIV/0!</v>
      </c>
    </row>
    <row r="175" spans="1:41" ht="25.5" outlineLevel="1">
      <c r="A175" s="5" t="s">
        <v>117</v>
      </c>
      <c r="B175" s="6" t="s">
        <v>8</v>
      </c>
      <c r="C175" s="23" t="s">
        <v>118</v>
      </c>
      <c r="D175" s="23" t="s">
        <v>10</v>
      </c>
      <c r="E175" s="23" t="s">
        <v>8</v>
      </c>
      <c r="F175" s="23" t="s">
        <v>8</v>
      </c>
      <c r="G175" s="23"/>
      <c r="H175" s="23"/>
      <c r="I175" s="23"/>
      <c r="J175" s="23"/>
      <c r="K175" s="23"/>
      <c r="L175" s="23"/>
      <c r="M175" s="24">
        <v>0</v>
      </c>
      <c r="N175" s="24">
        <f>SUM(N176:N188)</f>
        <v>3431189.19</v>
      </c>
      <c r="O175" s="24">
        <f aca="true" t="shared" si="37" ref="O175:AN175">SUM(O176:O188)</f>
        <v>0</v>
      </c>
      <c r="P175" s="24">
        <f t="shared" si="37"/>
        <v>0</v>
      </c>
      <c r="Q175" s="24">
        <f t="shared" si="37"/>
        <v>0</v>
      </c>
      <c r="R175" s="24">
        <f t="shared" si="37"/>
        <v>0</v>
      </c>
      <c r="S175" s="24">
        <f t="shared" si="37"/>
        <v>0</v>
      </c>
      <c r="T175" s="24">
        <f t="shared" si="37"/>
        <v>0</v>
      </c>
      <c r="U175" s="24">
        <f t="shared" si="37"/>
        <v>0</v>
      </c>
      <c r="V175" s="24">
        <f t="shared" si="37"/>
        <v>0</v>
      </c>
      <c r="W175" s="24">
        <f t="shared" si="37"/>
        <v>0</v>
      </c>
      <c r="X175" s="24">
        <f t="shared" si="37"/>
        <v>0</v>
      </c>
      <c r="Y175" s="24">
        <f t="shared" si="37"/>
        <v>0</v>
      </c>
      <c r="Z175" s="24">
        <f t="shared" si="37"/>
        <v>0</v>
      </c>
      <c r="AA175" s="24">
        <f t="shared" si="37"/>
        <v>0</v>
      </c>
      <c r="AB175" s="24">
        <f t="shared" si="37"/>
        <v>0</v>
      </c>
      <c r="AC175" s="24">
        <f t="shared" si="37"/>
        <v>0</v>
      </c>
      <c r="AD175" s="24">
        <f t="shared" si="37"/>
        <v>0</v>
      </c>
      <c r="AE175" s="24">
        <f t="shared" si="37"/>
        <v>1398588.2799999998</v>
      </c>
      <c r="AF175" s="24">
        <f t="shared" si="37"/>
        <v>0</v>
      </c>
      <c r="AG175" s="24">
        <f t="shared" si="37"/>
        <v>0</v>
      </c>
      <c r="AH175" s="24">
        <f t="shared" si="37"/>
        <v>1332373.2799999998</v>
      </c>
      <c r="AI175" s="24">
        <f t="shared" si="37"/>
        <v>-1332373.2799999998</v>
      </c>
      <c r="AJ175" s="11">
        <f t="shared" si="33"/>
        <v>0.40761036554792823</v>
      </c>
      <c r="AK175" s="24">
        <f t="shared" si="37"/>
        <v>0</v>
      </c>
      <c r="AL175" s="24">
        <f t="shared" si="37"/>
        <v>0</v>
      </c>
      <c r="AM175" s="24">
        <f t="shared" si="37"/>
        <v>0</v>
      </c>
      <c r="AN175" s="24">
        <f t="shared" si="37"/>
        <v>1259780.37</v>
      </c>
      <c r="AO175" s="32">
        <f t="shared" si="34"/>
        <v>1.1101842140943978</v>
      </c>
    </row>
    <row r="176" spans="1:41" ht="15" outlineLevel="2">
      <c r="A176" s="5" t="s">
        <v>13</v>
      </c>
      <c r="B176" s="6" t="s">
        <v>8</v>
      </c>
      <c r="C176" s="6" t="s">
        <v>118</v>
      </c>
      <c r="D176" s="6" t="s">
        <v>10</v>
      </c>
      <c r="E176" s="6" t="s">
        <v>8</v>
      </c>
      <c r="F176" s="6" t="s">
        <v>14</v>
      </c>
      <c r="G176" s="6"/>
      <c r="H176" s="6"/>
      <c r="I176" s="6"/>
      <c r="J176" s="6"/>
      <c r="K176" s="6"/>
      <c r="L176" s="6"/>
      <c r="M176" s="7">
        <v>0</v>
      </c>
      <c r="N176" s="7">
        <v>1965100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785630.46</v>
      </c>
      <c r="AF176" s="7">
        <v>0</v>
      </c>
      <c r="AG176" s="7">
        <v>0</v>
      </c>
      <c r="AH176" s="7">
        <v>785630.46</v>
      </c>
      <c r="AI176" s="10">
        <v>-785630.46</v>
      </c>
      <c r="AJ176" s="11">
        <f t="shared" si="33"/>
        <v>0.3997915933031398</v>
      </c>
      <c r="AK176" s="12">
        <v>0</v>
      </c>
      <c r="AL176" s="11">
        <v>0</v>
      </c>
      <c r="AM176" s="12">
        <v>0</v>
      </c>
      <c r="AN176" s="15">
        <v>764499.36</v>
      </c>
      <c r="AO176" s="32">
        <f t="shared" si="34"/>
        <v>1.0276404417133849</v>
      </c>
    </row>
    <row r="177" spans="1:41" ht="25.5" outlineLevel="2">
      <c r="A177" s="5" t="s">
        <v>17</v>
      </c>
      <c r="B177" s="6" t="s">
        <v>8</v>
      </c>
      <c r="C177" s="6" t="s">
        <v>118</v>
      </c>
      <c r="D177" s="6" t="s">
        <v>10</v>
      </c>
      <c r="E177" s="6" t="s">
        <v>8</v>
      </c>
      <c r="F177" s="6" t="s">
        <v>18</v>
      </c>
      <c r="G177" s="6"/>
      <c r="H177" s="6"/>
      <c r="I177" s="6"/>
      <c r="J177" s="6"/>
      <c r="K177" s="6"/>
      <c r="L177" s="6"/>
      <c r="M177" s="7">
        <v>0</v>
      </c>
      <c r="N177" s="7">
        <v>593400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227974.42</v>
      </c>
      <c r="AF177" s="7">
        <v>0</v>
      </c>
      <c r="AG177" s="7">
        <v>0</v>
      </c>
      <c r="AH177" s="7">
        <v>227974.42</v>
      </c>
      <c r="AI177" s="10">
        <v>-227974.42</v>
      </c>
      <c r="AJ177" s="11">
        <f t="shared" si="33"/>
        <v>0.38418338388945067</v>
      </c>
      <c r="AK177" s="12">
        <v>0</v>
      </c>
      <c r="AL177" s="11">
        <v>0</v>
      </c>
      <c r="AM177" s="12">
        <v>0</v>
      </c>
      <c r="AN177" s="15">
        <v>245633.25</v>
      </c>
      <c r="AO177" s="32">
        <f t="shared" si="34"/>
        <v>0.9281089591901749</v>
      </c>
    </row>
    <row r="178" spans="1:41" ht="25.5" outlineLevel="2">
      <c r="A178" s="5" t="s">
        <v>23</v>
      </c>
      <c r="B178" s="6" t="s">
        <v>8</v>
      </c>
      <c r="C178" s="6" t="s">
        <v>118</v>
      </c>
      <c r="D178" s="6" t="s">
        <v>10</v>
      </c>
      <c r="E178" s="6" t="s">
        <v>8</v>
      </c>
      <c r="F178" s="6" t="s">
        <v>24</v>
      </c>
      <c r="G178" s="6"/>
      <c r="H178" s="6"/>
      <c r="I178" s="6"/>
      <c r="J178" s="6"/>
      <c r="K178" s="6"/>
      <c r="L178" s="6"/>
      <c r="M178" s="7">
        <v>0</v>
      </c>
      <c r="N178" s="7">
        <v>37560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32560</v>
      </c>
      <c r="AF178" s="7">
        <v>0</v>
      </c>
      <c r="AG178" s="7">
        <v>0</v>
      </c>
      <c r="AH178" s="7">
        <v>32560</v>
      </c>
      <c r="AI178" s="10">
        <v>-32560</v>
      </c>
      <c r="AJ178" s="11">
        <f t="shared" si="33"/>
        <v>0.8668796592119276</v>
      </c>
      <c r="AK178" s="12">
        <v>0</v>
      </c>
      <c r="AL178" s="11">
        <v>0</v>
      </c>
      <c r="AM178" s="12">
        <v>0</v>
      </c>
      <c r="AN178" s="15"/>
      <c r="AO178" s="32" t="e">
        <f t="shared" si="34"/>
        <v>#DIV/0!</v>
      </c>
    </row>
    <row r="179" spans="1:41" ht="15" outlineLevel="2">
      <c r="A179" s="5" t="s">
        <v>25</v>
      </c>
      <c r="B179" s="6" t="s">
        <v>8</v>
      </c>
      <c r="C179" s="6" t="s">
        <v>118</v>
      </c>
      <c r="D179" s="6" t="s">
        <v>10</v>
      </c>
      <c r="E179" s="6" t="s">
        <v>8</v>
      </c>
      <c r="F179" s="6" t="s">
        <v>26</v>
      </c>
      <c r="G179" s="6"/>
      <c r="H179" s="6"/>
      <c r="I179" s="6"/>
      <c r="J179" s="6"/>
      <c r="K179" s="6"/>
      <c r="L179" s="6"/>
      <c r="M179" s="7">
        <v>0</v>
      </c>
      <c r="N179" s="7">
        <v>57075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38340</v>
      </c>
      <c r="AF179" s="7">
        <v>0</v>
      </c>
      <c r="AG179" s="7">
        <v>0</v>
      </c>
      <c r="AH179" s="7">
        <v>38340</v>
      </c>
      <c r="AI179" s="10">
        <v>-38340</v>
      </c>
      <c r="AJ179" s="11">
        <f t="shared" si="33"/>
        <v>0.6717477003942182</v>
      </c>
      <c r="AK179" s="12">
        <v>0</v>
      </c>
      <c r="AL179" s="11">
        <v>0</v>
      </c>
      <c r="AM179" s="12">
        <v>0</v>
      </c>
      <c r="AN179" s="15">
        <v>5187.17</v>
      </c>
      <c r="AO179" s="32">
        <f t="shared" si="34"/>
        <v>7.391313567899259</v>
      </c>
    </row>
    <row r="180" spans="1:41" ht="15" outlineLevel="2">
      <c r="A180" s="5" t="s">
        <v>65</v>
      </c>
      <c r="B180" s="6" t="s">
        <v>8</v>
      </c>
      <c r="C180" s="6" t="s">
        <v>118</v>
      </c>
      <c r="D180" s="6" t="s">
        <v>10</v>
      </c>
      <c r="E180" s="6" t="s">
        <v>8</v>
      </c>
      <c r="F180" s="6" t="s">
        <v>66</v>
      </c>
      <c r="G180" s="6"/>
      <c r="H180" s="6"/>
      <c r="I180" s="6"/>
      <c r="J180" s="6"/>
      <c r="K180" s="6"/>
      <c r="L180" s="6"/>
      <c r="M180" s="7">
        <v>0</v>
      </c>
      <c r="N180" s="7">
        <v>28300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6030.76</v>
      </c>
      <c r="AF180" s="7">
        <v>0</v>
      </c>
      <c r="AG180" s="7">
        <v>0</v>
      </c>
      <c r="AH180" s="7">
        <v>6030.76</v>
      </c>
      <c r="AI180" s="10">
        <v>-6030.76</v>
      </c>
      <c r="AJ180" s="11">
        <f t="shared" si="33"/>
        <v>0.2131010600706714</v>
      </c>
      <c r="AK180" s="12">
        <v>0</v>
      </c>
      <c r="AL180" s="11">
        <v>0</v>
      </c>
      <c r="AM180" s="12">
        <v>0</v>
      </c>
      <c r="AN180" s="15"/>
      <c r="AO180" s="32" t="e">
        <f t="shared" si="34"/>
        <v>#DIV/0!</v>
      </c>
    </row>
    <row r="181" spans="1:41" ht="15" outlineLevel="2">
      <c r="A181" s="5" t="s">
        <v>144</v>
      </c>
      <c r="B181" s="6"/>
      <c r="C181" s="33" t="s">
        <v>118</v>
      </c>
      <c r="D181" s="33"/>
      <c r="E181" s="33"/>
      <c r="F181" s="33" t="s">
        <v>143</v>
      </c>
      <c r="G181" s="6"/>
      <c r="H181" s="6"/>
      <c r="I181" s="6"/>
      <c r="J181" s="6"/>
      <c r="K181" s="6"/>
      <c r="L181" s="6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10"/>
      <c r="AJ181" s="11"/>
      <c r="AK181" s="12"/>
      <c r="AL181" s="11"/>
      <c r="AM181" s="12"/>
      <c r="AN181" s="15">
        <v>201610.59</v>
      </c>
      <c r="AO181" s="32">
        <f t="shared" si="34"/>
        <v>0</v>
      </c>
    </row>
    <row r="182" spans="1:41" ht="15" outlineLevel="2">
      <c r="A182" s="5" t="s">
        <v>29</v>
      </c>
      <c r="B182" s="6" t="s">
        <v>8</v>
      </c>
      <c r="C182" s="6" t="s">
        <v>118</v>
      </c>
      <c r="D182" s="6" t="s">
        <v>10</v>
      </c>
      <c r="E182" s="6" t="s">
        <v>8</v>
      </c>
      <c r="F182" s="6" t="s">
        <v>30</v>
      </c>
      <c r="G182" s="6"/>
      <c r="H182" s="6"/>
      <c r="I182" s="6"/>
      <c r="J182" s="6"/>
      <c r="K182" s="6"/>
      <c r="L182" s="6"/>
      <c r="M182" s="7">
        <v>0</v>
      </c>
      <c r="N182" s="7">
        <v>16248.33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9285.3</v>
      </c>
      <c r="AF182" s="7">
        <v>0</v>
      </c>
      <c r="AG182" s="7">
        <v>0</v>
      </c>
      <c r="AH182" s="7">
        <v>9285.3</v>
      </c>
      <c r="AI182" s="10">
        <v>-9285.3</v>
      </c>
      <c r="AJ182" s="11">
        <f t="shared" si="33"/>
        <v>0.5714618056132538</v>
      </c>
      <c r="AK182" s="12">
        <v>0</v>
      </c>
      <c r="AL182" s="11">
        <v>0</v>
      </c>
      <c r="AM182" s="12">
        <v>0</v>
      </c>
      <c r="AN182" s="15"/>
      <c r="AO182" s="32" t="e">
        <f t="shared" si="34"/>
        <v>#DIV/0!</v>
      </c>
    </row>
    <row r="183" spans="1:41" ht="25.5" outlineLevel="2">
      <c r="A183" s="5" t="s">
        <v>51</v>
      </c>
      <c r="B183" s="6" t="s">
        <v>8</v>
      </c>
      <c r="C183" s="6" t="s">
        <v>118</v>
      </c>
      <c r="D183" s="6" t="s">
        <v>10</v>
      </c>
      <c r="E183" s="6" t="s">
        <v>8</v>
      </c>
      <c r="F183" s="6" t="s">
        <v>52</v>
      </c>
      <c r="G183" s="6"/>
      <c r="H183" s="6"/>
      <c r="I183" s="6"/>
      <c r="J183" s="6"/>
      <c r="K183" s="6"/>
      <c r="L183" s="6"/>
      <c r="M183" s="7">
        <v>0</v>
      </c>
      <c r="N183" s="7">
        <v>400000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127681.68</v>
      </c>
      <c r="AF183" s="7">
        <v>0</v>
      </c>
      <c r="AG183" s="7">
        <v>0</v>
      </c>
      <c r="AH183" s="7">
        <v>127681.68</v>
      </c>
      <c r="AI183" s="10">
        <v>-127681.68</v>
      </c>
      <c r="AJ183" s="11">
        <f t="shared" si="33"/>
        <v>0.3192042</v>
      </c>
      <c r="AK183" s="12">
        <v>0</v>
      </c>
      <c r="AL183" s="11">
        <v>0</v>
      </c>
      <c r="AM183" s="12">
        <v>0</v>
      </c>
      <c r="AN183" s="15"/>
      <c r="AO183" s="32" t="e">
        <f t="shared" si="34"/>
        <v>#DIV/0!</v>
      </c>
    </row>
    <row r="184" spans="1:41" ht="25.5" outlineLevel="2">
      <c r="A184" s="5" t="s">
        <v>33</v>
      </c>
      <c r="B184" s="6" t="s">
        <v>8</v>
      </c>
      <c r="C184" s="6" t="s">
        <v>118</v>
      </c>
      <c r="D184" s="6" t="s">
        <v>10</v>
      </c>
      <c r="E184" s="6" t="s">
        <v>8</v>
      </c>
      <c r="F184" s="6" t="s">
        <v>34</v>
      </c>
      <c r="G184" s="6"/>
      <c r="H184" s="6"/>
      <c r="I184" s="6"/>
      <c r="J184" s="6"/>
      <c r="K184" s="6"/>
      <c r="L184" s="6"/>
      <c r="M184" s="7">
        <v>0</v>
      </c>
      <c r="N184" s="7">
        <v>55000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10">
        <v>0</v>
      </c>
      <c r="AJ184" s="11">
        <f t="shared" si="33"/>
        <v>0</v>
      </c>
      <c r="AK184" s="12">
        <v>0</v>
      </c>
      <c r="AL184" s="11">
        <v>0</v>
      </c>
      <c r="AM184" s="12">
        <v>0</v>
      </c>
      <c r="AN184" s="15">
        <v>16270</v>
      </c>
      <c r="AO184" s="32">
        <f t="shared" si="34"/>
        <v>0</v>
      </c>
    </row>
    <row r="185" spans="1:41" ht="25.5" outlineLevel="2">
      <c r="A185" s="5" t="s">
        <v>89</v>
      </c>
      <c r="B185" s="6"/>
      <c r="C185" s="33" t="s">
        <v>118</v>
      </c>
      <c r="D185" s="33"/>
      <c r="E185" s="33"/>
      <c r="F185" s="33" t="s">
        <v>90</v>
      </c>
      <c r="G185" s="6"/>
      <c r="H185" s="6"/>
      <c r="I185" s="6"/>
      <c r="J185" s="6"/>
      <c r="K185" s="6"/>
      <c r="L185" s="6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10"/>
      <c r="AJ185" s="11"/>
      <c r="AK185" s="12"/>
      <c r="AL185" s="11"/>
      <c r="AM185" s="12"/>
      <c r="AN185" s="15">
        <v>26580</v>
      </c>
      <c r="AO185" s="32">
        <f t="shared" si="34"/>
        <v>0</v>
      </c>
    </row>
    <row r="186" spans="1:41" ht="25.5" outlineLevel="2">
      <c r="A186" s="5" t="s">
        <v>67</v>
      </c>
      <c r="B186" s="6" t="s">
        <v>8</v>
      </c>
      <c r="C186" s="6" t="s">
        <v>118</v>
      </c>
      <c r="D186" s="6" t="s">
        <v>10</v>
      </c>
      <c r="E186" s="6" t="s">
        <v>8</v>
      </c>
      <c r="F186" s="6" t="s">
        <v>68</v>
      </c>
      <c r="G186" s="6"/>
      <c r="H186" s="6"/>
      <c r="I186" s="6"/>
      <c r="J186" s="6"/>
      <c r="K186" s="6"/>
      <c r="L186" s="6"/>
      <c r="M186" s="7">
        <v>0</v>
      </c>
      <c r="N186" s="7">
        <v>161733.88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74543.68</v>
      </c>
      <c r="AF186" s="7">
        <v>0</v>
      </c>
      <c r="AG186" s="7">
        <v>0</v>
      </c>
      <c r="AH186" s="7">
        <v>74543.68</v>
      </c>
      <c r="AI186" s="10">
        <v>-74543.68</v>
      </c>
      <c r="AJ186" s="11">
        <f t="shared" si="33"/>
        <v>0.4609033060976463</v>
      </c>
      <c r="AK186" s="12">
        <v>0</v>
      </c>
      <c r="AL186" s="11">
        <v>0</v>
      </c>
      <c r="AM186" s="12">
        <v>0</v>
      </c>
      <c r="AN186" s="15"/>
      <c r="AO186" s="32" t="e">
        <f t="shared" si="34"/>
        <v>#DIV/0!</v>
      </c>
    </row>
    <row r="187" spans="1:41" ht="25.5" outlineLevel="2">
      <c r="A187" s="5" t="s">
        <v>91</v>
      </c>
      <c r="B187" s="6" t="s">
        <v>8</v>
      </c>
      <c r="C187" s="6" t="s">
        <v>118</v>
      </c>
      <c r="D187" s="6" t="s">
        <v>10</v>
      </c>
      <c r="E187" s="6" t="s">
        <v>8</v>
      </c>
      <c r="F187" s="6" t="s">
        <v>92</v>
      </c>
      <c r="G187" s="6"/>
      <c r="H187" s="6"/>
      <c r="I187" s="6"/>
      <c r="J187" s="6"/>
      <c r="K187" s="6"/>
      <c r="L187" s="6"/>
      <c r="M187" s="7">
        <v>0</v>
      </c>
      <c r="N187" s="7">
        <v>3199.98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3199.98</v>
      </c>
      <c r="AF187" s="7">
        <v>0</v>
      </c>
      <c r="AG187" s="7">
        <v>0</v>
      </c>
      <c r="AH187" s="7">
        <v>3199.98</v>
      </c>
      <c r="AI187" s="10">
        <v>-3199.98</v>
      </c>
      <c r="AJ187" s="11">
        <f t="shared" si="33"/>
        <v>1</v>
      </c>
      <c r="AK187" s="12">
        <v>0</v>
      </c>
      <c r="AL187" s="11">
        <v>0</v>
      </c>
      <c r="AM187" s="12">
        <v>0</v>
      </c>
      <c r="AN187" s="15"/>
      <c r="AO187" s="32" t="e">
        <f t="shared" si="34"/>
        <v>#DIV/0!</v>
      </c>
    </row>
    <row r="188" spans="1:41" ht="25.5" outlineLevel="2">
      <c r="A188" s="5" t="s">
        <v>35</v>
      </c>
      <c r="B188" s="6" t="s">
        <v>8</v>
      </c>
      <c r="C188" s="6" t="s">
        <v>118</v>
      </c>
      <c r="D188" s="6" t="s">
        <v>10</v>
      </c>
      <c r="E188" s="6" t="s">
        <v>8</v>
      </c>
      <c r="F188" s="6" t="s">
        <v>36</v>
      </c>
      <c r="G188" s="6"/>
      <c r="H188" s="6"/>
      <c r="I188" s="6"/>
      <c r="J188" s="6"/>
      <c r="K188" s="6"/>
      <c r="L188" s="6"/>
      <c r="M188" s="7">
        <v>0</v>
      </c>
      <c r="N188" s="7">
        <v>113572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93342</v>
      </c>
      <c r="AF188" s="7">
        <v>0</v>
      </c>
      <c r="AG188" s="7">
        <v>0</v>
      </c>
      <c r="AH188" s="7">
        <v>27127</v>
      </c>
      <c r="AI188" s="10">
        <v>-27127</v>
      </c>
      <c r="AJ188" s="11">
        <f t="shared" si="33"/>
        <v>0.8218751100623393</v>
      </c>
      <c r="AK188" s="12">
        <v>0</v>
      </c>
      <c r="AL188" s="11">
        <v>0</v>
      </c>
      <c r="AM188" s="12">
        <v>0</v>
      </c>
      <c r="AN188" s="15"/>
      <c r="AO188" s="32" t="e">
        <f t="shared" si="34"/>
        <v>#DIV/0!</v>
      </c>
    </row>
    <row r="189" spans="1:41" ht="15">
      <c r="A189" s="5" t="s">
        <v>119</v>
      </c>
      <c r="B189" s="6" t="s">
        <v>8</v>
      </c>
      <c r="C189" s="23" t="s">
        <v>120</v>
      </c>
      <c r="D189" s="23" t="s">
        <v>10</v>
      </c>
      <c r="E189" s="23" t="s">
        <v>8</v>
      </c>
      <c r="F189" s="23" t="s">
        <v>8</v>
      </c>
      <c r="G189" s="23"/>
      <c r="H189" s="23"/>
      <c r="I189" s="23"/>
      <c r="J189" s="23"/>
      <c r="K189" s="23"/>
      <c r="L189" s="23"/>
      <c r="M189" s="24">
        <v>0</v>
      </c>
      <c r="N189" s="24">
        <f>N190+N193+N196+N199</f>
        <v>22487520.84</v>
      </c>
      <c r="O189" s="24">
        <f aca="true" t="shared" si="38" ref="O189:AN189">O190+O193+O196+O199</f>
        <v>0</v>
      </c>
      <c r="P189" s="24">
        <f t="shared" si="38"/>
        <v>0</v>
      </c>
      <c r="Q189" s="24">
        <f t="shared" si="38"/>
        <v>0</v>
      </c>
      <c r="R189" s="24">
        <f t="shared" si="38"/>
        <v>0</v>
      </c>
      <c r="S189" s="24">
        <f t="shared" si="38"/>
        <v>0</v>
      </c>
      <c r="T189" s="24">
        <f t="shared" si="38"/>
        <v>0</v>
      </c>
      <c r="U189" s="24">
        <f t="shared" si="38"/>
        <v>0</v>
      </c>
      <c r="V189" s="24">
        <f t="shared" si="38"/>
        <v>0</v>
      </c>
      <c r="W189" s="24">
        <f t="shared" si="38"/>
        <v>0</v>
      </c>
      <c r="X189" s="24">
        <f t="shared" si="38"/>
        <v>0</v>
      </c>
      <c r="Y189" s="24">
        <f t="shared" si="38"/>
        <v>0</v>
      </c>
      <c r="Z189" s="24">
        <f t="shared" si="38"/>
        <v>0</v>
      </c>
      <c r="AA189" s="24">
        <f t="shared" si="38"/>
        <v>0</v>
      </c>
      <c r="AB189" s="24">
        <f t="shared" si="38"/>
        <v>0</v>
      </c>
      <c r="AC189" s="24">
        <f t="shared" si="38"/>
        <v>0</v>
      </c>
      <c r="AD189" s="24">
        <f t="shared" si="38"/>
        <v>0</v>
      </c>
      <c r="AE189" s="24">
        <f t="shared" si="38"/>
        <v>18880725.23</v>
      </c>
      <c r="AF189" s="24">
        <f t="shared" si="38"/>
        <v>0</v>
      </c>
      <c r="AG189" s="24">
        <f t="shared" si="38"/>
        <v>0</v>
      </c>
      <c r="AH189" s="24">
        <f t="shared" si="38"/>
        <v>18792632.73</v>
      </c>
      <c r="AI189" s="24">
        <f t="shared" si="38"/>
        <v>-18792632.73</v>
      </c>
      <c r="AJ189" s="11">
        <f t="shared" si="33"/>
        <v>0.8396090153439965</v>
      </c>
      <c r="AK189" s="24">
        <f t="shared" si="38"/>
        <v>0</v>
      </c>
      <c r="AL189" s="24">
        <f t="shared" si="38"/>
        <v>0</v>
      </c>
      <c r="AM189" s="24">
        <f t="shared" si="38"/>
        <v>0</v>
      </c>
      <c r="AN189" s="24">
        <f t="shared" si="38"/>
        <v>3733384.6500000004</v>
      </c>
      <c r="AO189" s="32">
        <f t="shared" si="34"/>
        <v>5.057267600326154</v>
      </c>
    </row>
    <row r="190" spans="1:41" ht="15" outlineLevel="1">
      <c r="A190" s="5" t="s">
        <v>121</v>
      </c>
      <c r="B190" s="6" t="s">
        <v>8</v>
      </c>
      <c r="C190" s="23" t="s">
        <v>122</v>
      </c>
      <c r="D190" s="23" t="s">
        <v>10</v>
      </c>
      <c r="E190" s="23" t="s">
        <v>8</v>
      </c>
      <c r="F190" s="23" t="s">
        <v>8</v>
      </c>
      <c r="G190" s="23"/>
      <c r="H190" s="23"/>
      <c r="I190" s="23"/>
      <c r="J190" s="23"/>
      <c r="K190" s="23"/>
      <c r="L190" s="23"/>
      <c r="M190" s="24">
        <v>0</v>
      </c>
      <c r="N190" s="24">
        <f>N191+N192</f>
        <v>151000</v>
      </c>
      <c r="O190" s="24">
        <f aca="true" t="shared" si="39" ref="O190:AE190">O191+O192</f>
        <v>0</v>
      </c>
      <c r="P190" s="24">
        <f t="shared" si="39"/>
        <v>0</v>
      </c>
      <c r="Q190" s="24">
        <f t="shared" si="39"/>
        <v>0</v>
      </c>
      <c r="R190" s="24">
        <f t="shared" si="39"/>
        <v>0</v>
      </c>
      <c r="S190" s="24">
        <f t="shared" si="39"/>
        <v>0</v>
      </c>
      <c r="T190" s="24">
        <f t="shared" si="39"/>
        <v>0</v>
      </c>
      <c r="U190" s="24">
        <f t="shared" si="39"/>
        <v>0</v>
      </c>
      <c r="V190" s="24">
        <f t="shared" si="39"/>
        <v>0</v>
      </c>
      <c r="W190" s="24">
        <f t="shared" si="39"/>
        <v>0</v>
      </c>
      <c r="X190" s="24">
        <f t="shared" si="39"/>
        <v>0</v>
      </c>
      <c r="Y190" s="24">
        <f t="shared" si="39"/>
        <v>0</v>
      </c>
      <c r="Z190" s="24">
        <f t="shared" si="39"/>
        <v>0</v>
      </c>
      <c r="AA190" s="24">
        <f t="shared" si="39"/>
        <v>0</v>
      </c>
      <c r="AB190" s="24">
        <f t="shared" si="39"/>
        <v>0</v>
      </c>
      <c r="AC190" s="24">
        <f t="shared" si="39"/>
        <v>0</v>
      </c>
      <c r="AD190" s="24">
        <f t="shared" si="39"/>
        <v>0</v>
      </c>
      <c r="AE190" s="24">
        <f t="shared" si="39"/>
        <v>61673.28</v>
      </c>
      <c r="AF190" s="24">
        <v>0</v>
      </c>
      <c r="AG190" s="24">
        <v>0</v>
      </c>
      <c r="AH190" s="24">
        <v>61673.28</v>
      </c>
      <c r="AI190" s="25">
        <v>-61673.28</v>
      </c>
      <c r="AJ190" s="11">
        <f t="shared" si="33"/>
        <v>0.4084323178807947</v>
      </c>
      <c r="AK190" s="27">
        <v>0</v>
      </c>
      <c r="AL190" s="26">
        <v>0</v>
      </c>
      <c r="AM190" s="27">
        <v>0</v>
      </c>
      <c r="AN190" s="24">
        <f>AN191+AN192</f>
        <v>75195.12</v>
      </c>
      <c r="AO190" s="32">
        <f t="shared" si="34"/>
        <v>0.8201766284833378</v>
      </c>
    </row>
    <row r="191" spans="1:41" ht="25.5" outlineLevel="2">
      <c r="A191" s="5" t="s">
        <v>123</v>
      </c>
      <c r="B191" s="6" t="s">
        <v>8</v>
      </c>
      <c r="C191" s="6" t="s">
        <v>122</v>
      </c>
      <c r="D191" s="6" t="s">
        <v>10</v>
      </c>
      <c r="E191" s="6" t="s">
        <v>8</v>
      </c>
      <c r="F191" s="6" t="s">
        <v>124</v>
      </c>
      <c r="G191" s="6"/>
      <c r="H191" s="6"/>
      <c r="I191" s="6"/>
      <c r="J191" s="6"/>
      <c r="K191" s="6"/>
      <c r="L191" s="6"/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10">
        <v>0</v>
      </c>
      <c r="AJ191" s="11" t="e">
        <f t="shared" si="33"/>
        <v>#DIV/0!</v>
      </c>
      <c r="AK191" s="12">
        <v>0</v>
      </c>
      <c r="AL191" s="11">
        <v>0</v>
      </c>
      <c r="AM191" s="12">
        <v>0</v>
      </c>
      <c r="AN191" s="15">
        <v>75195.12</v>
      </c>
      <c r="AO191" s="32">
        <f t="shared" si="34"/>
        <v>0</v>
      </c>
    </row>
    <row r="192" spans="1:41" ht="38.25" outlineLevel="2">
      <c r="A192" s="5" t="s">
        <v>125</v>
      </c>
      <c r="B192" s="6" t="s">
        <v>8</v>
      </c>
      <c r="C192" s="6" t="s">
        <v>122</v>
      </c>
      <c r="D192" s="6" t="s">
        <v>10</v>
      </c>
      <c r="E192" s="6" t="s">
        <v>8</v>
      </c>
      <c r="F192" s="6" t="s">
        <v>126</v>
      </c>
      <c r="G192" s="6"/>
      <c r="H192" s="6"/>
      <c r="I192" s="6"/>
      <c r="J192" s="6"/>
      <c r="K192" s="6"/>
      <c r="L192" s="6"/>
      <c r="M192" s="7">
        <v>0</v>
      </c>
      <c r="N192" s="7">
        <v>151000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61673.28</v>
      </c>
      <c r="AF192" s="7">
        <v>0</v>
      </c>
      <c r="AG192" s="7">
        <v>0</v>
      </c>
      <c r="AH192" s="7">
        <v>61673.28</v>
      </c>
      <c r="AI192" s="10">
        <v>-61673.28</v>
      </c>
      <c r="AJ192" s="11">
        <f t="shared" si="33"/>
        <v>0.4084323178807947</v>
      </c>
      <c r="AK192" s="12">
        <v>0</v>
      </c>
      <c r="AL192" s="11">
        <v>0</v>
      </c>
      <c r="AM192" s="12">
        <v>0</v>
      </c>
      <c r="AN192" s="15"/>
      <c r="AO192" s="32" t="e">
        <f t="shared" si="34"/>
        <v>#DIV/0!</v>
      </c>
    </row>
    <row r="193" spans="1:41" ht="15" outlineLevel="1">
      <c r="A193" s="5" t="s">
        <v>127</v>
      </c>
      <c r="B193" s="6" t="s">
        <v>8</v>
      </c>
      <c r="C193" s="23" t="s">
        <v>128</v>
      </c>
      <c r="D193" s="23" t="s">
        <v>10</v>
      </c>
      <c r="E193" s="23" t="s">
        <v>8</v>
      </c>
      <c r="F193" s="23" t="s">
        <v>8</v>
      </c>
      <c r="G193" s="23"/>
      <c r="H193" s="23"/>
      <c r="I193" s="23"/>
      <c r="J193" s="23"/>
      <c r="K193" s="23"/>
      <c r="L193" s="23"/>
      <c r="M193" s="24">
        <v>0</v>
      </c>
      <c r="N193" s="24">
        <f>N194+N195</f>
        <v>18967393.74</v>
      </c>
      <c r="O193" s="24">
        <f aca="true" t="shared" si="40" ref="O193:AE193">O194+O195</f>
        <v>0</v>
      </c>
      <c r="P193" s="24">
        <f t="shared" si="40"/>
        <v>0</v>
      </c>
      <c r="Q193" s="24">
        <f t="shared" si="40"/>
        <v>0</v>
      </c>
      <c r="R193" s="24">
        <f t="shared" si="40"/>
        <v>0</v>
      </c>
      <c r="S193" s="24">
        <f t="shared" si="40"/>
        <v>0</v>
      </c>
      <c r="T193" s="24">
        <f t="shared" si="40"/>
        <v>0</v>
      </c>
      <c r="U193" s="24">
        <f t="shared" si="40"/>
        <v>0</v>
      </c>
      <c r="V193" s="24">
        <f t="shared" si="40"/>
        <v>0</v>
      </c>
      <c r="W193" s="24">
        <f t="shared" si="40"/>
        <v>0</v>
      </c>
      <c r="X193" s="24">
        <f t="shared" si="40"/>
        <v>0</v>
      </c>
      <c r="Y193" s="24">
        <f t="shared" si="40"/>
        <v>0</v>
      </c>
      <c r="Z193" s="24">
        <f t="shared" si="40"/>
        <v>0</v>
      </c>
      <c r="AA193" s="24">
        <f t="shared" si="40"/>
        <v>0</v>
      </c>
      <c r="AB193" s="24">
        <f t="shared" si="40"/>
        <v>0</v>
      </c>
      <c r="AC193" s="24">
        <f t="shared" si="40"/>
        <v>0</v>
      </c>
      <c r="AD193" s="24">
        <f t="shared" si="40"/>
        <v>0</v>
      </c>
      <c r="AE193" s="24">
        <f t="shared" si="40"/>
        <v>15802916.5</v>
      </c>
      <c r="AF193" s="24">
        <v>0</v>
      </c>
      <c r="AG193" s="24">
        <v>0</v>
      </c>
      <c r="AH193" s="24">
        <v>15714824</v>
      </c>
      <c r="AI193" s="25">
        <v>-15714824</v>
      </c>
      <c r="AJ193" s="11">
        <f t="shared" si="33"/>
        <v>0.8331622528968495</v>
      </c>
      <c r="AK193" s="27">
        <v>0</v>
      </c>
      <c r="AL193" s="26">
        <v>0</v>
      </c>
      <c r="AM193" s="27">
        <v>0</v>
      </c>
      <c r="AN193" s="24">
        <f>AN194+AN195</f>
        <v>3492276.69</v>
      </c>
      <c r="AO193" s="32">
        <f t="shared" si="34"/>
        <v>4.525104366802047</v>
      </c>
    </row>
    <row r="194" spans="1:41" ht="25.5" outlineLevel="2">
      <c r="A194" s="5" t="s">
        <v>107</v>
      </c>
      <c r="B194" s="6" t="s">
        <v>8</v>
      </c>
      <c r="C194" s="6" t="s">
        <v>128</v>
      </c>
      <c r="D194" s="6" t="s">
        <v>10</v>
      </c>
      <c r="E194" s="6" t="s">
        <v>8</v>
      </c>
      <c r="F194" s="6" t="s">
        <v>108</v>
      </c>
      <c r="G194" s="6"/>
      <c r="H194" s="6"/>
      <c r="I194" s="6"/>
      <c r="J194" s="6"/>
      <c r="K194" s="6"/>
      <c r="L194" s="6"/>
      <c r="M194" s="7">
        <v>0</v>
      </c>
      <c r="N194" s="7">
        <v>18560673.74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15802916.5</v>
      </c>
      <c r="AF194" s="7">
        <v>0</v>
      </c>
      <c r="AG194" s="7">
        <v>0</v>
      </c>
      <c r="AH194" s="7">
        <v>15714824</v>
      </c>
      <c r="AI194" s="10">
        <v>-15714824</v>
      </c>
      <c r="AJ194" s="11">
        <f t="shared" si="33"/>
        <v>0.8514193353845355</v>
      </c>
      <c r="AK194" s="12">
        <v>0</v>
      </c>
      <c r="AL194" s="11">
        <v>0</v>
      </c>
      <c r="AM194" s="12">
        <v>0</v>
      </c>
      <c r="AN194" s="15">
        <v>3492276.69</v>
      </c>
      <c r="AO194" s="32">
        <f t="shared" si="34"/>
        <v>4.525104366802047</v>
      </c>
    </row>
    <row r="195" spans="1:41" ht="25.5" outlineLevel="2">
      <c r="A195" s="5" t="s">
        <v>33</v>
      </c>
      <c r="B195" s="6" t="s">
        <v>8</v>
      </c>
      <c r="C195" s="6" t="s">
        <v>128</v>
      </c>
      <c r="D195" s="6" t="s">
        <v>10</v>
      </c>
      <c r="E195" s="6" t="s">
        <v>8</v>
      </c>
      <c r="F195" s="6" t="s">
        <v>34</v>
      </c>
      <c r="G195" s="6"/>
      <c r="H195" s="6"/>
      <c r="I195" s="6"/>
      <c r="J195" s="6"/>
      <c r="K195" s="6"/>
      <c r="L195" s="6"/>
      <c r="M195" s="7">
        <v>0</v>
      </c>
      <c r="N195" s="7">
        <v>406720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10">
        <v>0</v>
      </c>
      <c r="AJ195" s="11">
        <f t="shared" si="33"/>
        <v>0</v>
      </c>
      <c r="AK195" s="12">
        <v>0</v>
      </c>
      <c r="AL195" s="11">
        <v>0</v>
      </c>
      <c r="AM195" s="12">
        <v>0</v>
      </c>
      <c r="AN195" s="15"/>
      <c r="AO195" s="32" t="e">
        <f t="shared" si="34"/>
        <v>#DIV/0!</v>
      </c>
    </row>
    <row r="196" spans="1:41" ht="15" outlineLevel="1">
      <c r="A196" s="5" t="s">
        <v>129</v>
      </c>
      <c r="B196" s="6" t="s">
        <v>8</v>
      </c>
      <c r="C196" s="23" t="s">
        <v>130</v>
      </c>
      <c r="D196" s="23" t="s">
        <v>10</v>
      </c>
      <c r="E196" s="23" t="s">
        <v>8</v>
      </c>
      <c r="F196" s="23" t="s">
        <v>8</v>
      </c>
      <c r="G196" s="23"/>
      <c r="H196" s="23"/>
      <c r="I196" s="23"/>
      <c r="J196" s="23"/>
      <c r="K196" s="23"/>
      <c r="L196" s="23"/>
      <c r="M196" s="24">
        <v>0</v>
      </c>
      <c r="N196" s="24">
        <f>N197+N198</f>
        <v>3313727.1</v>
      </c>
      <c r="O196" s="24">
        <f aca="true" t="shared" si="41" ref="O196:AE196">O197+O198</f>
        <v>0</v>
      </c>
      <c r="P196" s="24">
        <f t="shared" si="41"/>
        <v>0</v>
      </c>
      <c r="Q196" s="24">
        <f t="shared" si="41"/>
        <v>0</v>
      </c>
      <c r="R196" s="24">
        <f t="shared" si="41"/>
        <v>0</v>
      </c>
      <c r="S196" s="24">
        <f t="shared" si="41"/>
        <v>0</v>
      </c>
      <c r="T196" s="24">
        <f t="shared" si="41"/>
        <v>0</v>
      </c>
      <c r="U196" s="24">
        <f t="shared" si="41"/>
        <v>0</v>
      </c>
      <c r="V196" s="24">
        <f t="shared" si="41"/>
        <v>0</v>
      </c>
      <c r="W196" s="24">
        <f t="shared" si="41"/>
        <v>0</v>
      </c>
      <c r="X196" s="24">
        <f t="shared" si="41"/>
        <v>0</v>
      </c>
      <c r="Y196" s="24">
        <f t="shared" si="41"/>
        <v>0</v>
      </c>
      <c r="Z196" s="24">
        <f t="shared" si="41"/>
        <v>0</v>
      </c>
      <c r="AA196" s="24">
        <f t="shared" si="41"/>
        <v>0</v>
      </c>
      <c r="AB196" s="24">
        <f t="shared" si="41"/>
        <v>0</v>
      </c>
      <c r="AC196" s="24">
        <f t="shared" si="41"/>
        <v>0</v>
      </c>
      <c r="AD196" s="24">
        <f t="shared" si="41"/>
        <v>0</v>
      </c>
      <c r="AE196" s="24">
        <f t="shared" si="41"/>
        <v>2996248.77</v>
      </c>
      <c r="AF196" s="24">
        <v>0</v>
      </c>
      <c r="AG196" s="24">
        <v>0</v>
      </c>
      <c r="AH196" s="24">
        <v>2996248.77</v>
      </c>
      <c r="AI196" s="25">
        <v>-2996248.77</v>
      </c>
      <c r="AJ196" s="11">
        <f t="shared" si="33"/>
        <v>0.9041929765429386</v>
      </c>
      <c r="AK196" s="27">
        <v>0</v>
      </c>
      <c r="AL196" s="26">
        <v>0</v>
      </c>
      <c r="AM196" s="27">
        <v>0</v>
      </c>
      <c r="AN196" s="24">
        <f>AN197+AN198</f>
        <v>147553.41</v>
      </c>
      <c r="AO196" s="32">
        <f t="shared" si="34"/>
        <v>20.306198074310853</v>
      </c>
    </row>
    <row r="197" spans="1:41" ht="25.5" outlineLevel="2">
      <c r="A197" s="5" t="s">
        <v>107</v>
      </c>
      <c r="B197" s="6" t="s">
        <v>8</v>
      </c>
      <c r="C197" s="6" t="s">
        <v>130</v>
      </c>
      <c r="D197" s="6" t="s">
        <v>10</v>
      </c>
      <c r="E197" s="6" t="s">
        <v>8</v>
      </c>
      <c r="F197" s="6" t="s">
        <v>108</v>
      </c>
      <c r="G197" s="6"/>
      <c r="H197" s="6"/>
      <c r="I197" s="6"/>
      <c r="J197" s="6"/>
      <c r="K197" s="6"/>
      <c r="L197" s="6"/>
      <c r="M197" s="7">
        <v>0</v>
      </c>
      <c r="N197" s="7">
        <v>421937.1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104458.77</v>
      </c>
      <c r="AF197" s="7">
        <v>0</v>
      </c>
      <c r="AG197" s="7">
        <v>0</v>
      </c>
      <c r="AH197" s="7">
        <v>104458.77</v>
      </c>
      <c r="AI197" s="10">
        <v>-104458.77</v>
      </c>
      <c r="AJ197" s="11">
        <f t="shared" si="33"/>
        <v>0.24756953109835567</v>
      </c>
      <c r="AK197" s="12">
        <v>0</v>
      </c>
      <c r="AL197" s="11">
        <v>0</v>
      </c>
      <c r="AM197" s="12">
        <v>0</v>
      </c>
      <c r="AN197" s="15">
        <v>147553.41</v>
      </c>
      <c r="AO197" s="32">
        <f t="shared" si="34"/>
        <v>0.7079387050424657</v>
      </c>
    </row>
    <row r="198" spans="1:41" ht="25.5" outlineLevel="2">
      <c r="A198" s="5" t="s">
        <v>33</v>
      </c>
      <c r="B198" s="6" t="s">
        <v>8</v>
      </c>
      <c r="C198" s="6" t="s">
        <v>130</v>
      </c>
      <c r="D198" s="6" t="s">
        <v>10</v>
      </c>
      <c r="E198" s="6" t="s">
        <v>8</v>
      </c>
      <c r="F198" s="6" t="s">
        <v>34</v>
      </c>
      <c r="G198" s="6"/>
      <c r="H198" s="6"/>
      <c r="I198" s="6"/>
      <c r="J198" s="6"/>
      <c r="K198" s="6"/>
      <c r="L198" s="6"/>
      <c r="M198" s="7">
        <v>0</v>
      </c>
      <c r="N198" s="7">
        <v>2891790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2891790</v>
      </c>
      <c r="AF198" s="7">
        <v>0</v>
      </c>
      <c r="AG198" s="7">
        <v>0</v>
      </c>
      <c r="AH198" s="7">
        <v>2891790</v>
      </c>
      <c r="AI198" s="10">
        <v>-2891790</v>
      </c>
      <c r="AJ198" s="11">
        <f t="shared" si="33"/>
        <v>1</v>
      </c>
      <c r="AK198" s="12">
        <v>0</v>
      </c>
      <c r="AL198" s="11">
        <v>0</v>
      </c>
      <c r="AM198" s="12">
        <v>0</v>
      </c>
      <c r="AN198" s="15"/>
      <c r="AO198" s="32" t="e">
        <f t="shared" si="34"/>
        <v>#DIV/0!</v>
      </c>
    </row>
    <row r="199" spans="1:41" ht="25.5" outlineLevel="1">
      <c r="A199" s="5" t="s">
        <v>131</v>
      </c>
      <c r="B199" s="6" t="s">
        <v>8</v>
      </c>
      <c r="C199" s="23" t="s">
        <v>132</v>
      </c>
      <c r="D199" s="23" t="s">
        <v>10</v>
      </c>
      <c r="E199" s="23" t="s">
        <v>8</v>
      </c>
      <c r="F199" s="23" t="s">
        <v>8</v>
      </c>
      <c r="G199" s="23"/>
      <c r="H199" s="23"/>
      <c r="I199" s="23"/>
      <c r="J199" s="23"/>
      <c r="K199" s="23"/>
      <c r="L199" s="23"/>
      <c r="M199" s="24">
        <v>0</v>
      </c>
      <c r="N199" s="24">
        <f>N200+N201+N202</f>
        <v>55400</v>
      </c>
      <c r="O199" s="24">
        <f aca="true" t="shared" si="42" ref="O199:AN199">O200+O201+O202</f>
        <v>0</v>
      </c>
      <c r="P199" s="24">
        <f t="shared" si="42"/>
        <v>0</v>
      </c>
      <c r="Q199" s="24">
        <f t="shared" si="42"/>
        <v>0</v>
      </c>
      <c r="R199" s="24">
        <f t="shared" si="42"/>
        <v>0</v>
      </c>
      <c r="S199" s="24">
        <f t="shared" si="42"/>
        <v>0</v>
      </c>
      <c r="T199" s="24">
        <f t="shared" si="42"/>
        <v>0</v>
      </c>
      <c r="U199" s="24">
        <f t="shared" si="42"/>
        <v>0</v>
      </c>
      <c r="V199" s="24">
        <f t="shared" si="42"/>
        <v>0</v>
      </c>
      <c r="W199" s="24">
        <f t="shared" si="42"/>
        <v>0</v>
      </c>
      <c r="X199" s="24">
        <f t="shared" si="42"/>
        <v>0</v>
      </c>
      <c r="Y199" s="24">
        <f t="shared" si="42"/>
        <v>0</v>
      </c>
      <c r="Z199" s="24">
        <f t="shared" si="42"/>
        <v>0</v>
      </c>
      <c r="AA199" s="24">
        <f t="shared" si="42"/>
        <v>0</v>
      </c>
      <c r="AB199" s="24">
        <f t="shared" si="42"/>
        <v>0</v>
      </c>
      <c r="AC199" s="24">
        <f t="shared" si="42"/>
        <v>0</v>
      </c>
      <c r="AD199" s="24">
        <f t="shared" si="42"/>
        <v>0</v>
      </c>
      <c r="AE199" s="24">
        <f t="shared" si="42"/>
        <v>19886.68</v>
      </c>
      <c r="AF199" s="24">
        <f t="shared" si="42"/>
        <v>0</v>
      </c>
      <c r="AG199" s="24">
        <f t="shared" si="42"/>
        <v>0</v>
      </c>
      <c r="AH199" s="24">
        <f t="shared" si="42"/>
        <v>19886.68</v>
      </c>
      <c r="AI199" s="24">
        <f t="shared" si="42"/>
        <v>-19886.68</v>
      </c>
      <c r="AJ199" s="11">
        <f t="shared" si="33"/>
        <v>0.3589653429602888</v>
      </c>
      <c r="AK199" s="24">
        <f t="shared" si="42"/>
        <v>0</v>
      </c>
      <c r="AL199" s="24">
        <f t="shared" si="42"/>
        <v>0</v>
      </c>
      <c r="AM199" s="24">
        <f t="shared" si="42"/>
        <v>0</v>
      </c>
      <c r="AN199" s="24">
        <f t="shared" si="42"/>
        <v>18359.43</v>
      </c>
      <c r="AO199" s="32">
        <f t="shared" si="34"/>
        <v>1.0831861337743056</v>
      </c>
    </row>
    <row r="200" spans="1:41" ht="15" outlineLevel="2">
      <c r="A200" s="5" t="s">
        <v>13</v>
      </c>
      <c r="B200" s="6" t="s">
        <v>8</v>
      </c>
      <c r="C200" s="6" t="s">
        <v>132</v>
      </c>
      <c r="D200" s="6" t="s">
        <v>10</v>
      </c>
      <c r="E200" s="6" t="s">
        <v>8</v>
      </c>
      <c r="F200" s="6" t="s">
        <v>14</v>
      </c>
      <c r="G200" s="6"/>
      <c r="H200" s="6"/>
      <c r="I200" s="6"/>
      <c r="J200" s="6"/>
      <c r="K200" s="6"/>
      <c r="L200" s="6"/>
      <c r="M200" s="7">
        <v>0</v>
      </c>
      <c r="N200" s="7">
        <v>41100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15273.95</v>
      </c>
      <c r="AF200" s="7">
        <v>0</v>
      </c>
      <c r="AG200" s="7">
        <v>0</v>
      </c>
      <c r="AH200" s="7">
        <v>15273.95</v>
      </c>
      <c r="AI200" s="10">
        <v>-15273.95</v>
      </c>
      <c r="AJ200" s="11">
        <f t="shared" si="33"/>
        <v>0.37162895377128957</v>
      </c>
      <c r="AK200" s="12">
        <v>0</v>
      </c>
      <c r="AL200" s="11">
        <v>0</v>
      </c>
      <c r="AM200" s="12">
        <v>0</v>
      </c>
      <c r="AN200" s="15">
        <v>14422.15</v>
      </c>
      <c r="AO200" s="32">
        <f t="shared" si="34"/>
        <v>1.05906192904664</v>
      </c>
    </row>
    <row r="201" spans="1:41" ht="25.5" outlineLevel="2">
      <c r="A201" s="5" t="s">
        <v>17</v>
      </c>
      <c r="B201" s="6" t="s">
        <v>8</v>
      </c>
      <c r="C201" s="6" t="s">
        <v>132</v>
      </c>
      <c r="D201" s="6" t="s">
        <v>10</v>
      </c>
      <c r="E201" s="6" t="s">
        <v>8</v>
      </c>
      <c r="F201" s="6" t="s">
        <v>18</v>
      </c>
      <c r="G201" s="6"/>
      <c r="H201" s="6"/>
      <c r="I201" s="6"/>
      <c r="J201" s="6"/>
      <c r="K201" s="6"/>
      <c r="L201" s="6"/>
      <c r="M201" s="7">
        <v>0</v>
      </c>
      <c r="N201" s="7">
        <v>12400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4612.73</v>
      </c>
      <c r="AF201" s="7">
        <v>0</v>
      </c>
      <c r="AG201" s="7">
        <v>0</v>
      </c>
      <c r="AH201" s="7">
        <v>4612.73</v>
      </c>
      <c r="AI201" s="10">
        <v>-4612.73</v>
      </c>
      <c r="AJ201" s="11">
        <f t="shared" si="33"/>
        <v>0.37199435483870963</v>
      </c>
      <c r="AK201" s="12">
        <v>0</v>
      </c>
      <c r="AL201" s="11">
        <v>0</v>
      </c>
      <c r="AM201" s="12">
        <v>0</v>
      </c>
      <c r="AN201" s="15">
        <v>3937.28</v>
      </c>
      <c r="AO201" s="32">
        <f t="shared" si="34"/>
        <v>1.1715524422951884</v>
      </c>
    </row>
    <row r="202" spans="1:41" ht="25.5" outlineLevel="2">
      <c r="A202" s="5" t="s">
        <v>35</v>
      </c>
      <c r="B202" s="6" t="s">
        <v>8</v>
      </c>
      <c r="C202" s="6" t="s">
        <v>132</v>
      </c>
      <c r="D202" s="6" t="s">
        <v>10</v>
      </c>
      <c r="E202" s="6" t="s">
        <v>8</v>
      </c>
      <c r="F202" s="6" t="s">
        <v>36</v>
      </c>
      <c r="G202" s="6"/>
      <c r="H202" s="6"/>
      <c r="I202" s="6"/>
      <c r="J202" s="6"/>
      <c r="K202" s="6"/>
      <c r="L202" s="6"/>
      <c r="M202" s="7">
        <v>0</v>
      </c>
      <c r="N202" s="7">
        <v>1900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10">
        <v>0</v>
      </c>
      <c r="AJ202" s="11">
        <f t="shared" si="33"/>
        <v>0</v>
      </c>
      <c r="AK202" s="12">
        <v>0</v>
      </c>
      <c r="AL202" s="11">
        <v>0</v>
      </c>
      <c r="AM202" s="12">
        <v>0</v>
      </c>
      <c r="AN202" s="15"/>
      <c r="AO202" s="32" t="e">
        <f t="shared" si="34"/>
        <v>#DIV/0!</v>
      </c>
    </row>
    <row r="203" spans="1:41" ht="15">
      <c r="A203" s="5" t="s">
        <v>133</v>
      </c>
      <c r="B203" s="6" t="s">
        <v>8</v>
      </c>
      <c r="C203" s="23" t="s">
        <v>134</v>
      </c>
      <c r="D203" s="23" t="s">
        <v>10</v>
      </c>
      <c r="E203" s="23" t="s">
        <v>8</v>
      </c>
      <c r="F203" s="23" t="s">
        <v>8</v>
      </c>
      <c r="G203" s="23"/>
      <c r="H203" s="23"/>
      <c r="I203" s="23"/>
      <c r="J203" s="23"/>
      <c r="K203" s="23"/>
      <c r="L203" s="23"/>
      <c r="M203" s="24">
        <v>0</v>
      </c>
      <c r="N203" s="24">
        <f>N204</f>
        <v>2400000</v>
      </c>
      <c r="O203" s="24">
        <f aca="true" t="shared" si="43" ref="O203:AN203">O204</f>
        <v>0</v>
      </c>
      <c r="P203" s="24">
        <f t="shared" si="43"/>
        <v>0</v>
      </c>
      <c r="Q203" s="24">
        <f t="shared" si="43"/>
        <v>0</v>
      </c>
      <c r="R203" s="24">
        <f t="shared" si="43"/>
        <v>0</v>
      </c>
      <c r="S203" s="24">
        <f t="shared" si="43"/>
        <v>0</v>
      </c>
      <c r="T203" s="24">
        <f t="shared" si="43"/>
        <v>0</v>
      </c>
      <c r="U203" s="24">
        <f t="shared" si="43"/>
        <v>0</v>
      </c>
      <c r="V203" s="24">
        <f t="shared" si="43"/>
        <v>0</v>
      </c>
      <c r="W203" s="24">
        <f t="shared" si="43"/>
        <v>0</v>
      </c>
      <c r="X203" s="24">
        <f t="shared" si="43"/>
        <v>0</v>
      </c>
      <c r="Y203" s="24">
        <f t="shared" si="43"/>
        <v>0</v>
      </c>
      <c r="Z203" s="24">
        <f t="shared" si="43"/>
        <v>0</v>
      </c>
      <c r="AA203" s="24">
        <f t="shared" si="43"/>
        <v>0</v>
      </c>
      <c r="AB203" s="24">
        <f t="shared" si="43"/>
        <v>0</v>
      </c>
      <c r="AC203" s="24">
        <f t="shared" si="43"/>
        <v>0</v>
      </c>
      <c r="AD203" s="24">
        <f t="shared" si="43"/>
        <v>0</v>
      </c>
      <c r="AE203" s="24">
        <f t="shared" si="43"/>
        <v>167450</v>
      </c>
      <c r="AF203" s="24">
        <f t="shared" si="43"/>
        <v>0</v>
      </c>
      <c r="AG203" s="24">
        <f t="shared" si="43"/>
        <v>0</v>
      </c>
      <c r="AH203" s="24">
        <f t="shared" si="43"/>
        <v>167450</v>
      </c>
      <c r="AI203" s="24">
        <f t="shared" si="43"/>
        <v>-167450</v>
      </c>
      <c r="AJ203" s="11">
        <f t="shared" si="33"/>
        <v>0.06977083333333334</v>
      </c>
      <c r="AK203" s="24">
        <f t="shared" si="43"/>
        <v>0</v>
      </c>
      <c r="AL203" s="24">
        <f t="shared" si="43"/>
        <v>0</v>
      </c>
      <c r="AM203" s="24">
        <f t="shared" si="43"/>
        <v>0</v>
      </c>
      <c r="AN203" s="24">
        <f t="shared" si="43"/>
        <v>203011</v>
      </c>
      <c r="AO203" s="32">
        <f t="shared" si="34"/>
        <v>0.8248321519523573</v>
      </c>
    </row>
    <row r="204" spans="1:41" ht="25.5" outlineLevel="1">
      <c r="A204" s="5" t="s">
        <v>135</v>
      </c>
      <c r="B204" s="6" t="s">
        <v>8</v>
      </c>
      <c r="C204" s="23" t="s">
        <v>136</v>
      </c>
      <c r="D204" s="23" t="s">
        <v>10</v>
      </c>
      <c r="E204" s="23" t="s">
        <v>8</v>
      </c>
      <c r="F204" s="23" t="s">
        <v>8</v>
      </c>
      <c r="G204" s="23"/>
      <c r="H204" s="23"/>
      <c r="I204" s="23"/>
      <c r="J204" s="23"/>
      <c r="K204" s="23"/>
      <c r="L204" s="23"/>
      <c r="M204" s="24">
        <v>0</v>
      </c>
      <c r="N204" s="24">
        <f>N206+N207</f>
        <v>2400000</v>
      </c>
      <c r="O204" s="24">
        <f aca="true" t="shared" si="44" ref="O204:AM204">O206+O207</f>
        <v>0</v>
      </c>
      <c r="P204" s="24">
        <f t="shared" si="44"/>
        <v>0</v>
      </c>
      <c r="Q204" s="24">
        <f t="shared" si="44"/>
        <v>0</v>
      </c>
      <c r="R204" s="24">
        <f t="shared" si="44"/>
        <v>0</v>
      </c>
      <c r="S204" s="24">
        <f t="shared" si="44"/>
        <v>0</v>
      </c>
      <c r="T204" s="24">
        <f t="shared" si="44"/>
        <v>0</v>
      </c>
      <c r="U204" s="24">
        <f t="shared" si="44"/>
        <v>0</v>
      </c>
      <c r="V204" s="24">
        <f t="shared" si="44"/>
        <v>0</v>
      </c>
      <c r="W204" s="24">
        <f t="shared" si="44"/>
        <v>0</v>
      </c>
      <c r="X204" s="24">
        <f t="shared" si="44"/>
        <v>0</v>
      </c>
      <c r="Y204" s="24">
        <f t="shared" si="44"/>
        <v>0</v>
      </c>
      <c r="Z204" s="24">
        <f t="shared" si="44"/>
        <v>0</v>
      </c>
      <c r="AA204" s="24">
        <f t="shared" si="44"/>
        <v>0</v>
      </c>
      <c r="AB204" s="24">
        <f t="shared" si="44"/>
        <v>0</v>
      </c>
      <c r="AC204" s="24">
        <f t="shared" si="44"/>
        <v>0</v>
      </c>
      <c r="AD204" s="24">
        <f t="shared" si="44"/>
        <v>0</v>
      </c>
      <c r="AE204" s="24">
        <f t="shared" si="44"/>
        <v>167450</v>
      </c>
      <c r="AF204" s="24">
        <f t="shared" si="44"/>
        <v>0</v>
      </c>
      <c r="AG204" s="24">
        <f t="shared" si="44"/>
        <v>0</v>
      </c>
      <c r="AH204" s="24">
        <f t="shared" si="44"/>
        <v>167450</v>
      </c>
      <c r="AI204" s="24">
        <f t="shared" si="44"/>
        <v>-167450</v>
      </c>
      <c r="AJ204" s="11">
        <f t="shared" si="33"/>
        <v>0.06977083333333334</v>
      </c>
      <c r="AK204" s="24">
        <f t="shared" si="44"/>
        <v>0</v>
      </c>
      <c r="AL204" s="24">
        <f t="shared" si="44"/>
        <v>0</v>
      </c>
      <c r="AM204" s="24">
        <f t="shared" si="44"/>
        <v>0</v>
      </c>
      <c r="AN204" s="24">
        <f>AN205+AN206+AN207</f>
        <v>203011</v>
      </c>
      <c r="AO204" s="32">
        <f t="shared" si="34"/>
        <v>0.8248321519523573</v>
      </c>
    </row>
    <row r="205" spans="1:41" ht="15" outlineLevel="1">
      <c r="A205" s="5" t="s">
        <v>144</v>
      </c>
      <c r="B205" s="6"/>
      <c r="C205" s="43" t="s">
        <v>136</v>
      </c>
      <c r="D205" s="43"/>
      <c r="E205" s="43"/>
      <c r="F205" s="43" t="s">
        <v>143</v>
      </c>
      <c r="G205" s="42"/>
      <c r="H205" s="42"/>
      <c r="I205" s="42"/>
      <c r="J205" s="42"/>
      <c r="K205" s="42"/>
      <c r="L205" s="42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11"/>
      <c r="AK205" s="44"/>
      <c r="AL205" s="44"/>
      <c r="AM205" s="44"/>
      <c r="AN205" s="44">
        <v>203011</v>
      </c>
      <c r="AO205" s="32">
        <f t="shared" si="34"/>
        <v>0</v>
      </c>
    </row>
    <row r="206" spans="1:41" ht="25.5" outlineLevel="2">
      <c r="A206" s="5" t="s">
        <v>31</v>
      </c>
      <c r="B206" s="6" t="s">
        <v>8</v>
      </c>
      <c r="C206" s="6" t="s">
        <v>136</v>
      </c>
      <c r="D206" s="6" t="s">
        <v>10</v>
      </c>
      <c r="E206" s="6" t="s">
        <v>8</v>
      </c>
      <c r="F206" s="6" t="s">
        <v>32</v>
      </c>
      <c r="G206" s="6"/>
      <c r="H206" s="6"/>
      <c r="I206" s="6"/>
      <c r="J206" s="6"/>
      <c r="K206" s="6"/>
      <c r="L206" s="6"/>
      <c r="M206" s="7">
        <v>0</v>
      </c>
      <c r="N206" s="7">
        <v>400000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167450</v>
      </c>
      <c r="AF206" s="7">
        <v>0</v>
      </c>
      <c r="AG206" s="7">
        <v>0</v>
      </c>
      <c r="AH206" s="7">
        <v>167450</v>
      </c>
      <c r="AI206" s="10">
        <v>-167450</v>
      </c>
      <c r="AJ206" s="11">
        <f t="shared" si="33"/>
        <v>0.418625</v>
      </c>
      <c r="AK206" s="12">
        <v>0</v>
      </c>
      <c r="AL206" s="11">
        <v>0</v>
      </c>
      <c r="AM206" s="12">
        <v>0</v>
      </c>
      <c r="AN206" s="15"/>
      <c r="AO206" s="32" t="e">
        <f t="shared" si="34"/>
        <v>#DIV/0!</v>
      </c>
    </row>
    <row r="207" spans="1:41" ht="25.5" outlineLevel="2">
      <c r="A207" s="5" t="s">
        <v>33</v>
      </c>
      <c r="B207" s="6" t="s">
        <v>8</v>
      </c>
      <c r="C207" s="6" t="s">
        <v>136</v>
      </c>
      <c r="D207" s="6" t="s">
        <v>10</v>
      </c>
      <c r="E207" s="6" t="s">
        <v>8</v>
      </c>
      <c r="F207" s="6" t="s">
        <v>34</v>
      </c>
      <c r="G207" s="6"/>
      <c r="H207" s="6"/>
      <c r="I207" s="6"/>
      <c r="J207" s="6"/>
      <c r="K207" s="6"/>
      <c r="L207" s="6"/>
      <c r="M207" s="7">
        <v>0</v>
      </c>
      <c r="N207" s="7">
        <v>2000000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10">
        <v>0</v>
      </c>
      <c r="AJ207" s="11">
        <f t="shared" si="33"/>
        <v>0</v>
      </c>
      <c r="AK207" s="12">
        <v>0</v>
      </c>
      <c r="AL207" s="11">
        <v>0</v>
      </c>
      <c r="AM207" s="12">
        <v>0</v>
      </c>
      <c r="AN207" s="15"/>
      <c r="AO207" s="32" t="e">
        <f t="shared" si="34"/>
        <v>#DIV/0!</v>
      </c>
    </row>
    <row r="208" spans="1:41" ht="15">
      <c r="A208" s="72" t="s">
        <v>137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29">
        <v>0</v>
      </c>
      <c r="N208" s="29">
        <f aca="true" t="shared" si="45" ref="N208:AI208">N8+N54+N60+N87+N99+N123+N161+N189+N203</f>
        <v>379451813.71999997</v>
      </c>
      <c r="O208" s="29">
        <f t="shared" si="45"/>
        <v>0</v>
      </c>
      <c r="P208" s="29">
        <f t="shared" si="45"/>
        <v>0</v>
      </c>
      <c r="Q208" s="29">
        <f t="shared" si="45"/>
        <v>0</v>
      </c>
      <c r="R208" s="29">
        <f t="shared" si="45"/>
        <v>0</v>
      </c>
      <c r="S208" s="29">
        <f t="shared" si="45"/>
        <v>0</v>
      </c>
      <c r="T208" s="29">
        <f t="shared" si="45"/>
        <v>0</v>
      </c>
      <c r="U208" s="29">
        <f t="shared" si="45"/>
        <v>0</v>
      </c>
      <c r="V208" s="29">
        <f t="shared" si="45"/>
        <v>0</v>
      </c>
      <c r="W208" s="29">
        <f t="shared" si="45"/>
        <v>0</v>
      </c>
      <c r="X208" s="29">
        <f t="shared" si="45"/>
        <v>0</v>
      </c>
      <c r="Y208" s="29">
        <f t="shared" si="45"/>
        <v>0</v>
      </c>
      <c r="Z208" s="29">
        <f t="shared" si="45"/>
        <v>0</v>
      </c>
      <c r="AA208" s="29">
        <f t="shared" si="45"/>
        <v>0</v>
      </c>
      <c r="AB208" s="29">
        <f t="shared" si="45"/>
        <v>0</v>
      </c>
      <c r="AC208" s="29">
        <f t="shared" si="45"/>
        <v>0</v>
      </c>
      <c r="AD208" s="29">
        <f t="shared" si="45"/>
        <v>0</v>
      </c>
      <c r="AE208" s="29">
        <f t="shared" si="45"/>
        <v>161175177.23999998</v>
      </c>
      <c r="AF208" s="29">
        <f t="shared" si="45"/>
        <v>0</v>
      </c>
      <c r="AG208" s="29">
        <f t="shared" si="45"/>
        <v>0</v>
      </c>
      <c r="AH208" s="29">
        <f t="shared" si="45"/>
        <v>160414548.54</v>
      </c>
      <c r="AI208" s="29">
        <f t="shared" si="45"/>
        <v>-160414548.54</v>
      </c>
      <c r="AJ208" s="11">
        <f t="shared" si="33"/>
        <v>0.4247579571695821</v>
      </c>
      <c r="AK208" s="29">
        <f>AK8+AK54+AK60+AK87+AK99+AK123+AK161+AK189+AK203</f>
        <v>0</v>
      </c>
      <c r="AL208" s="29">
        <f>AL8+AL54+AL60+AL87+AL99+AL123+AL161+AL189+AL203</f>
        <v>0</v>
      </c>
      <c r="AM208" s="29">
        <f>AM8+AM54+AM60+AM87+AM99+AM123+AM161+AM189+AM203</f>
        <v>0</v>
      </c>
      <c r="AN208" s="29">
        <f>AN8+AN54+AN60+AN87+AN99+AN123+AN161+AN189+AN203</f>
        <v>143960429.72</v>
      </c>
      <c r="AO208" s="32">
        <f t="shared" si="34"/>
        <v>1.1195797175201707</v>
      </c>
    </row>
    <row r="209" spans="1:40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 t="s">
        <v>3</v>
      </c>
      <c r="Y209" s="1"/>
      <c r="Z209" s="1"/>
      <c r="AA209" s="1"/>
      <c r="AB209" s="1"/>
      <c r="AC209" s="1"/>
      <c r="AD209" s="1" t="s">
        <v>3</v>
      </c>
      <c r="AE209" s="1"/>
      <c r="AF209" s="1"/>
      <c r="AG209" s="1"/>
      <c r="AH209" s="1" t="s">
        <v>3</v>
      </c>
      <c r="AI209" s="1"/>
      <c r="AJ209" s="1"/>
      <c r="AK209" s="1"/>
      <c r="AL209" s="1"/>
      <c r="AM209" s="1"/>
      <c r="AN209" s="13"/>
    </row>
    <row r="210" spans="1:40" ht="15">
      <c r="A210" s="70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8"/>
      <c r="AF210" s="8"/>
      <c r="AG210" s="8"/>
      <c r="AH210" s="8"/>
      <c r="AI210" s="8"/>
      <c r="AJ210" s="8"/>
      <c r="AK210" s="8"/>
      <c r="AL210" s="8"/>
      <c r="AM210" s="8"/>
      <c r="AN210" s="13"/>
    </row>
  </sheetData>
  <sheetProtection/>
  <mergeCells count="45">
    <mergeCell ref="AK6:AK7"/>
    <mergeCell ref="AM6:AM7"/>
    <mergeCell ref="AA6:AA7"/>
    <mergeCell ref="AB6:AB7"/>
    <mergeCell ref="AC6:AC7"/>
    <mergeCell ref="A1:N1"/>
    <mergeCell ref="A2:N2"/>
    <mergeCell ref="A3:AK3"/>
    <mergeCell ref="A4:AK4"/>
    <mergeCell ref="A5:AM5"/>
    <mergeCell ref="AE6:AE7"/>
    <mergeCell ref="AF6:AF7"/>
    <mergeCell ref="B6:B7"/>
    <mergeCell ref="C6:C7"/>
    <mergeCell ref="Z6:Z7"/>
    <mergeCell ref="A6:A7"/>
    <mergeCell ref="AL6:AL7"/>
    <mergeCell ref="D6:D7"/>
    <mergeCell ref="E6:E7"/>
    <mergeCell ref="F6:F7"/>
    <mergeCell ref="G6:G7"/>
    <mergeCell ref="N6:N7"/>
    <mergeCell ref="O6:O7"/>
    <mergeCell ref="H6:H7"/>
    <mergeCell ref="AI6:AI7"/>
    <mergeCell ref="A210:AD210"/>
    <mergeCell ref="A208:L208"/>
    <mergeCell ref="P6:P7"/>
    <mergeCell ref="Q6:Q7"/>
    <mergeCell ref="R6:R7"/>
    <mergeCell ref="S6:S7"/>
    <mergeCell ref="T6:T7"/>
    <mergeCell ref="U6:U7"/>
    <mergeCell ref="V6:V7"/>
    <mergeCell ref="W6:W7"/>
    <mergeCell ref="AN6:AN7"/>
    <mergeCell ref="AO6:AO7"/>
    <mergeCell ref="I6:I7"/>
    <mergeCell ref="J6:J7"/>
    <mergeCell ref="K6:K7"/>
    <mergeCell ref="L6:L7"/>
    <mergeCell ref="M6:M7"/>
    <mergeCell ref="Y6:Y7"/>
    <mergeCell ref="AG6:AG7"/>
    <mergeCell ref="AJ6:AJ7"/>
  </mergeCells>
  <printOptions/>
  <pageMargins left="0.5902778" right="0.5902778" top="0.5902778" bottom="0.5902778" header="0.39375" footer="0.39375"/>
  <pageSetup blackAndWhite="1" fitToHeight="20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2019-07-01T11:39:36Z</cp:lastPrinted>
  <dcterms:created xsi:type="dcterms:W3CDTF">2019-06-28T12:34:34Z</dcterms:created>
  <dcterms:modified xsi:type="dcterms:W3CDTF">2019-07-01T11:39:40Z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29.03.2016 16_00_37)(3).xlsx</vt:lpwstr>
  </property>
  <property fmtid="{D5CDD505-2E9C-101B-9397-08002B2CF9AE}" pid="3" name="Название отчета">
    <vt:lpwstr>Вариант (новый от 29.03.2016 16_00_37)(3).xlsx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19.1.1766.301364630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