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0" windowWidth="20775" windowHeight="8640" activeTab="0"/>
  </bookViews>
  <sheets>
    <sheet name="Доход район" sheetId="1" r:id="rId1"/>
  </sheets>
  <definedNames>
    <definedName name="_xlnm.Print_Titles" localSheetId="0">'Доход район'!$8:$9</definedName>
  </definedNames>
  <calcPr fullCalcOnLoad="1"/>
</workbook>
</file>

<file path=xl/sharedStrings.xml><?xml version="1.0" encoding="utf-8"?>
<sst xmlns="http://schemas.openxmlformats.org/spreadsheetml/2006/main" count="339" uniqueCount="216">
  <si>
    <t>Единица измерения: руб.</t>
  </si>
  <si>
    <t/>
  </si>
  <si>
    <t>Наименование показателя</t>
  </si>
  <si>
    <t>Код</t>
  </si>
  <si>
    <t>Документ</t>
  </si>
  <si>
    <t>Плательщик</t>
  </si>
  <si>
    <t>Уточненный план на год</t>
  </si>
  <si>
    <t>Исполнение за отчетный период</t>
  </si>
  <si>
    <t>Расхождение за отчетный период</t>
  </si>
  <si>
    <t>Расхождение кассового плана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</si>
  <si>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</si>
  <si>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</si>
  <si>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</si>
  <si>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</si>
  <si>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</si>
  <si>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  Налог на доходы физических лиц</t>
  </si>
  <si>
    <t>00010102010010000110</t>
  </si>
  <si>
    <t xml:space="preserve">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</si>
  <si>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00010102020010000110</t>
  </si>
  <si>
    <t xml:space="preserve">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</si>
  <si>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</si>
  <si>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 xml:space="preserve">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</si>
  <si>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</si>
  <si>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</si>
  <si>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00010302231010000110</t>
  </si>
  <si>
    <t xml:space="preserve">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</si>
  <si>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</si>
  <si>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 xml:space="preserve">  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</si>
  <si>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</si>
  <si>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 xml:space="preserve">  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</si>
  <si>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</si>
  <si>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 xml:space="preserve">  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</si>
  <si>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</si>
  <si>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    НАЛОГИ НА СОВОКУПНЫЙ ДОХОД</t>
  </si>
  <si>
    <t>00010503000000000000</t>
  </si>
  <si>
    <t xml:space="preserve">            Единый сельскохозяйственный налог</t>
  </si>
  <si>
    <t>00010503010010000110</t>
  </si>
  <si>
    <t xml:space="preserve">              Единый сельскохозяйственный налог</t>
  </si>
  <si>
    <t>00010600000000000000</t>
  </si>
  <si>
    <t xml:space="preserve">        НАЛОГИ НА ИМУЩЕСТВО</t>
  </si>
  <si>
    <t>00010800000000000000</t>
  </si>
  <si>
    <t xml:space="preserve">        ГОСУДАРСТВЕННАЯ ПОШЛИНА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</si>
  <si>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</si>
  <si>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</si>
  <si>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</si>
  <si>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</si>
  <si>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00011300000000000000</t>
  </si>
  <si>
    <t xml:space="preserve">        ДОХОДЫ ОТ ОКАЗАНИЯ ПЛАТНЫХ УСЛУГ И КОМПЕНСАЦИИ ЗАТРАТ ГОСУДАРСТВА</t>
  </si>
  <si>
    <t>00011700000000000000</t>
  </si>
  <si>
    <t xml:space="preserve">        ПРОЧИЕ НЕНАЛОГОВЫЕ ДОХОДЫ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</si>
  <si>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</si>
  <si>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</si>
  <si>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</si>
  <si>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</si>
  <si>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00020210000000000000</t>
  </si>
  <si>
    <t xml:space="preserve">          Дотации бюджетам бюджетной системы Российской Федерации</t>
  </si>
  <si>
    <t>00020220000000000000</t>
  </si>
  <si>
    <t xml:space="preserve">          Субсидии бюджетам бюджетной системы Российской Федерации (межбюджетные субсидии)</t>
  </si>
  <si>
    <t>00020230000000000000</t>
  </si>
  <si>
    <t xml:space="preserve">          Субвенции бюджетам бюджетной системы Российской Федерации</t>
  </si>
  <si>
    <t>ИТОГО ДОХОДОВ</t>
  </si>
  <si>
    <t>00011400000000000000</t>
  </si>
  <si>
    <t xml:space="preserve">        ДОХОДЫ ОТ ПРОДАЖИ МАТЕРИАЛЬНЫХ И НЕМАТЕРИАЛЬНЫХ АКТИВОВ</t>
  </si>
  <si>
    <t>00011406000000000000</t>
  </si>
  <si>
    <t xml:space="preserve">            Доходы от продажи земельных участков, находящихся в государственной и муниципальной собственности</t>
  </si>
  <si>
    <t>00011600000000000000</t>
  </si>
  <si>
    <t xml:space="preserve">        ШТРАФЫ, САНКЦИИ, ВОЗМЕЩЕНИЕ УЩЕРБА</t>
  </si>
  <si>
    <t>Бюджет Красноармейского района Чувашской Республики</t>
  </si>
  <si>
    <t>00010102050010000110</t>
  </si>
  <si>
    <t xml:space="preserve">            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</si>
  <si>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00010502010020000110</t>
  </si>
  <si>
    <t xml:space="preserve">              Единый налог на вмененный доход для отдельных видов деятельности</t>
  </si>
  <si>
    <t>00010504000000000000</t>
  </si>
  <si>
    <t xml:space="preserve">            Налог, взимаемый в связи с применением патентной системы налогообложения</t>
  </si>
  <si>
    <t>00010504020020000110</t>
  </si>
  <si>
    <t xml:space="preserve">              Налог, взимаемый в связи с применением патентной системы налогообложения, зачисляемый в бюджеты муниципальных районов</t>
  </si>
  <si>
    <t>00010604000000000000</t>
  </si>
  <si>
    <t xml:space="preserve">            Транспортный налог</t>
  </si>
  <si>
    <t>00010604011020000110</t>
  </si>
  <si>
    <t xml:space="preserve">              Транспортный налог с организаций</t>
  </si>
  <si>
    <t>00010604012020000110</t>
  </si>
  <si>
    <t xml:space="preserve">              Транспортный налог с физических лиц</t>
  </si>
  <si>
    <t>00010700000000000000</t>
  </si>
  <si>
    <t xml:space="preserve">        НАЛОГИ, СБОРЫ И РЕГУЛЯРНЫЕ ПЛАТЕЖИ ЗА ПОЛЬЗОВАНИЕ ПРИРОДНЫМИ РЕСУРСАМИ</t>
  </si>
  <si>
    <t>00010701000000000000</t>
  </si>
  <si>
    <t xml:space="preserve">            Налог на добычу полезных ископаемых</t>
  </si>
  <si>
    <t>00010701020010000110</t>
  </si>
  <si>
    <t xml:space="preserve">              Налог на добычу общераспространенных полезных ископаемых</t>
  </si>
  <si>
    <t>00010803010010000110</t>
  </si>
  <si>
    <t xml:space="preserve">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</si>
  <si>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00010806000010000110</t>
  </si>
  <si>
    <t xml:space="preserve">            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</si>
  <si>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00010807010010000110</t>
  </si>
  <si>
    <t xml:space="preserve">              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</si>
  <si>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00010807020010000110</t>
  </si>
  <si>
    <t xml:space="preserve">              Государственная пошлина за государственную регистрацию прав, ограничений (обременений) прав на недвижимое имущество и сделок с ним</t>
  </si>
  <si>
    <t>00010807100010000110</t>
  </si>
  <si>
    <t xml:space="preserve">              Государственная пошлина за выдачу и обмен паспорта гражданина Российской Федерации</t>
  </si>
  <si>
    <t>00010807141010000110</t>
  </si>
  <si>
    <t xml:space="preserve">             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</si>
  <si>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00011101050050000120</t>
  </si>
  <si>
    <t xml:space="preserve">           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</si>
  <si>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00011105013050000120</t>
  </si>
  <si>
    <t xml:space="preserve">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</si>
  <si>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00011105035050000120</t>
  </si>
  <si>
    <t xml:space="preserve">        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</si>
  <si>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00011105313050000120</t>
  </si>
  <si>
    <t xml:space="preserve">              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</si>
  <si>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00011200000000000000</t>
  </si>
  <si>
    <t xml:space="preserve">        ПЛАТЕЖИ ПРИ ПОЛЬЗОВАНИИ ПРИРОДНЫМИ РЕСУРСАМИ</t>
  </si>
  <si>
    <t>00011201010010000120</t>
  </si>
  <si>
    <t xml:space="preserve">              Плата за выбросы загрязняющих веществ в атмосферный воздух стационарными объектами</t>
  </si>
  <si>
    <t>00011201030010000120</t>
  </si>
  <si>
    <t xml:space="preserve">              Плата за сбросы загрязняющих веществ в водные объекты</t>
  </si>
  <si>
    <t>00011201041010000120</t>
  </si>
  <si>
    <t xml:space="preserve">              Плата за размещение отходов производства</t>
  </si>
  <si>
    <t>00011201042010000120</t>
  </si>
  <si>
    <t xml:space="preserve">              Плата за размещение твердых коммунальных отходов</t>
  </si>
  <si>
    <t>00011302065050000130</t>
  </si>
  <si>
    <t xml:space="preserve">              Доходы, поступающие в порядке возмещения расходов, понесенных в связи с эксплуатацией имущества муниципальных районов</t>
  </si>
  <si>
    <t>00011302995050000130</t>
  </si>
  <si>
    <t xml:space="preserve">              Прочие доходы от компенсации затрат бюджетов муниципальных районов</t>
  </si>
  <si>
    <t>00011402000000000000</t>
  </si>
  <si>
    <t xml:space="preserve">      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</si>
  <si>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00011402053050000410</t>
  </si>
  <si>
    <t xml:space="preserve">            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</si>
  <si>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00011406013050000430</t>
  </si>
  <si>
    <t xml:space="preserve">        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</si>
  <si>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00011406025050000430</t>
  </si>
  <si>
    <t xml:space="preserve">            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</si>
  <si>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00011603010010000140</t>
  </si>
  <si>
    <t xml:space="preserve">            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</si>
  <si>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00011603030010000140</t>
  </si>
  <si>
    <t xml:space="preserve">        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</si>
  <si>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00011606000010000140</t>
  </si>
  <si>
    <t xml:space="preserve">        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</si>
  <si>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00011621050050000140</t>
  </si>
  <si>
    <t xml:space="preserve">           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</si>
  <si>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00011625050010000140</t>
  </si>
  <si>
    <t xml:space="preserve">              Денежные взыскания (штрафы) за нарушение законодательства в области охраны окружающей среды</t>
  </si>
  <si>
    <t>00011625060010000140</t>
  </si>
  <si>
    <t xml:space="preserve">              Денежные взыскания (штрафы) за нарушение земельного законодательства</t>
  </si>
  <si>
    <t>00011628000010000140</t>
  </si>
  <si>
    <t xml:space="preserve">      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</si>
  <si>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00011633050050000140</t>
  </si>
  <si>
    <t xml:space="preserve">    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</si>
  <si>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00011643000010000140</t>
  </si>
  <si>
    <t xml:space="preserve">      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</si>
  <si>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00011690050050000140</t>
  </si>
  <si>
    <t xml:space="preserve">              Прочие поступления от денежных взысканий (штрафов) и иных сумм в возмещение ущерба, зачисляемые в бюджеты муниципальных районов</t>
  </si>
  <si>
    <t>00011705000000000000</t>
  </si>
  <si>
    <t xml:space="preserve">            Прочие неналоговые доходы</t>
  </si>
  <si>
    <t>00011705050050000180</t>
  </si>
  <si>
    <t xml:space="preserve">              Прочие неналоговые доходы бюджетов муниципальных районов</t>
  </si>
  <si>
    <t>00020219999050000150</t>
  </si>
  <si>
    <t xml:space="preserve">              Прочие дотации бюджетам муниципальных районов</t>
  </si>
  <si>
    <t>00020220216050000150</t>
  </si>
  <si>
    <t xml:space="preserve">            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</si>
  <si>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00020225097050000150</t>
  </si>
  <si>
    <t xml:space="preserve">            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</si>
  <si>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00020225467050000150</t>
  </si>
  <si>
    <t xml:space="preserve">            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</si>
  <si>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00020225497050000150</t>
  </si>
  <si>
    <t xml:space="preserve">              Субсидии бюджетам муниципальных районов на реализацию мероприятий по обеспечению жильем молодых семей</t>
  </si>
  <si>
    <t>00020225509050000150</t>
  </si>
  <si>
    <t xml:space="preserve">              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</si>
  <si>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00020225519050000150</t>
  </si>
  <si>
    <t xml:space="preserve">              Субсидия бюджетам муниципальных районов на поддержку отрасли культуры</t>
  </si>
  <si>
    <t>00020225555050000150</t>
  </si>
  <si>
    <t xml:space="preserve">              Субсидии бюджетам муниципальных районов на реализацию программ формирования современной городской среды</t>
  </si>
  <si>
    <t>00020225567050000150</t>
  </si>
  <si>
    <t xml:space="preserve">              Субсидии бюджетам муниципальных районов на обеспечение устойчивого развития сельских территорий</t>
  </si>
  <si>
    <t>00020229999050000150</t>
  </si>
  <si>
    <t xml:space="preserve">              Прочие субсидии бюджетам муниципальных районов</t>
  </si>
  <si>
    <t>00020230024050000150</t>
  </si>
  <si>
    <t xml:space="preserve">              Субвенции бюджетам муниципальных районов на выполнение передаваемых полномочий субъектов Российской Федерации</t>
  </si>
  <si>
    <t>00020230029050000150</t>
  </si>
  <si>
    <t xml:space="preserve">            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</si>
  <si>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00020235082050000150</t>
  </si>
  <si>
    <t xml:space="preserve">            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</si>
  <si>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00020235118050000150</t>
  </si>
  <si>
    <t xml:space="preserve">        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</si>
  <si>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00020235120050000150</t>
  </si>
  <si>
    <t xml:space="preserve">            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</si>
  <si>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00020235260050000150</t>
  </si>
  <si>
    <t xml:space="preserve">            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</si>
  <si>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00020235930050000150</t>
  </si>
  <si>
    <t xml:space="preserve">              Субвенции бюджетам муниципальных районов на государственную регистрацию актов гражданского состояния</t>
  </si>
  <si>
    <t>00020240000000000000</t>
  </si>
  <si>
    <t xml:space="preserve">          Иные межбюджетные трансферты</t>
  </si>
  <si>
    <t>00020240014050000150</t>
  </si>
  <si>
    <t xml:space="preserve">            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</si>
  <si>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00020249999050000150</t>
  </si>
  <si>
    <t xml:space="preserve">              Прочие межбюджетные трансферты, передаваемые бюджетам муниципальных районов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</si>
  <si>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</si>
  <si>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</si>
  <si>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00021960010050000150</t>
  </si>
  <si>
    <t xml:space="preserve">            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</si>
  <si>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Отчет об исполнении бюджета  Красноармейского района Чувашской Республики
1. ДОХОД
</t>
  </si>
  <si>
    <t>% исполнения</t>
  </si>
  <si>
    <t>Исполнение на 01.07.2018</t>
  </si>
  <si>
    <t>Темп роста 2019/2018</t>
  </si>
  <si>
    <t>Исполнение на 01.07.2019</t>
  </si>
  <si>
    <t>за период с 01.01.2019г. по 30.06.2019г.</t>
  </si>
  <si>
    <t>00010102030010000100</t>
  </si>
  <si>
    <t>00010102040010000110</t>
  </si>
  <si>
    <t xml:space="preserve">    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</si>
  <si>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00010503010020000110</t>
  </si>
  <si>
    <t xml:space="preserve">            Единый сельскохозяйственный налог (за налоговые периоды, истекшие до 1 января 2011 года)</t>
  </si>
  <si>
    <t>00011105025050000120</t>
  </si>
  <si>
    <t xml:space="preserve">              Дотации бюджетам муниципальных районов на поддержку мер по обеспечению сбалансированности бюджетов</t>
  </si>
  <si>
    <t>00020215002050000150</t>
  </si>
  <si>
    <t>00021800000000000000</t>
  </si>
  <si>
    <t>00021860010050000150</t>
  </si>
  <si>
    <t xml:space="preserve">    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</si>
  <si>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       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</si>
</sst>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51">
    <font>
      <sz val="1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1">
      <alignment horizontal="center" vertical="center" wrapText="1"/>
      <protection/>
    </xf>
    <xf numFmtId="1" fontId="31" fillId="0" borderId="1">
      <alignment horizontal="center" vertical="top" shrinkToFit="1"/>
      <protection/>
    </xf>
    <xf numFmtId="0" fontId="31" fillId="0" borderId="0">
      <alignment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top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1" fontId="32" fillId="0" borderId="1">
      <alignment horizontal="left" vertical="top" shrinkToFit="1"/>
      <protection/>
    </xf>
    <xf numFmtId="1" fontId="32" fillId="0" borderId="2">
      <alignment horizontal="left" vertical="top" shrinkToFit="1"/>
      <protection/>
    </xf>
    <xf numFmtId="4" fontId="31" fillId="0" borderId="1">
      <alignment horizontal="right" vertical="top" shrinkToFit="1"/>
      <protection/>
    </xf>
    <xf numFmtId="4" fontId="32" fillId="21" borderId="1">
      <alignment horizontal="right" vertical="top" shrinkToFit="1"/>
      <protection/>
    </xf>
    <xf numFmtId="0" fontId="31" fillId="0" borderId="0">
      <alignment horizontal="left" wrapText="1"/>
      <protection/>
    </xf>
    <xf numFmtId="0" fontId="31" fillId="0" borderId="3">
      <alignment horizontal="center" vertical="center" wrapText="1"/>
      <protection/>
    </xf>
    <xf numFmtId="10" fontId="31" fillId="0" borderId="1">
      <alignment horizontal="center" vertical="top" shrinkToFit="1"/>
      <protection/>
    </xf>
    <xf numFmtId="10" fontId="32" fillId="21" borderId="1">
      <alignment horizontal="center" vertical="top" shrinkToFit="1"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1" fillId="0" borderId="0">
      <alignment horizontal="right"/>
      <protection/>
    </xf>
    <xf numFmtId="0" fontId="31" fillId="20" borderId="0">
      <alignment horizontal="left"/>
      <protection/>
    </xf>
    <xf numFmtId="0" fontId="31" fillId="0" borderId="1">
      <alignment horizontal="left" vertical="top" wrapText="1"/>
      <protection/>
    </xf>
    <xf numFmtId="49" fontId="31" fillId="0" borderId="1">
      <alignment horizontal="center" vertical="top" shrinkToFit="1"/>
      <protection/>
    </xf>
    <xf numFmtId="4" fontId="32" fillId="22" borderId="1">
      <alignment horizontal="right" vertical="top" shrinkToFit="1"/>
      <protection/>
    </xf>
    <xf numFmtId="10" fontId="32" fillId="22" borderId="1">
      <alignment horizontal="center" vertical="top" shrinkToFit="1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4" applyNumberFormat="0" applyAlignment="0" applyProtection="0"/>
    <xf numFmtId="0" fontId="35" fillId="30" borderId="5" applyNumberFormat="0" applyAlignment="0" applyProtection="0"/>
    <xf numFmtId="0" fontId="36" fillId="30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10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1" fillId="36" borderId="0" xfId="41" applyNumberFormat="1" applyFont="1" applyFill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1" fontId="31" fillId="36" borderId="1" xfId="40" applyNumberFormat="1" applyFont="1" applyFill="1" applyProtection="1">
      <alignment horizontal="center" vertical="top" shrinkToFit="1"/>
      <protection/>
    </xf>
    <xf numFmtId="0" fontId="31" fillId="36" borderId="1" xfId="64" applyNumberFormat="1" applyFont="1" applyFill="1" applyProtection="1">
      <alignment horizontal="left" vertical="top" wrapText="1"/>
      <protection/>
    </xf>
    <xf numFmtId="49" fontId="31" fillId="36" borderId="1" xfId="65" applyNumberFormat="1" applyFont="1" applyFill="1" applyProtection="1">
      <alignment horizontal="center" vertical="top" shrinkToFit="1"/>
      <protection/>
    </xf>
    <xf numFmtId="4" fontId="31" fillId="36" borderId="1" xfId="66" applyNumberFormat="1" applyFont="1" applyFill="1" applyProtection="1">
      <alignment horizontal="right" vertical="top" shrinkToFit="1"/>
      <protection/>
    </xf>
    <xf numFmtId="10" fontId="31" fillId="36" borderId="1" xfId="67" applyNumberFormat="1" applyFont="1" applyFill="1" applyProtection="1">
      <alignment horizontal="center" vertical="top" shrinkToFit="1"/>
      <protection/>
    </xf>
    <xf numFmtId="10" fontId="31" fillId="36" borderId="13" xfId="67" applyNumberFormat="1" applyFont="1" applyFill="1" applyBorder="1" applyProtection="1">
      <alignment horizontal="center" vertical="top" shrinkToFit="1"/>
      <protection/>
    </xf>
    <xf numFmtId="1" fontId="32" fillId="36" borderId="1" xfId="40" applyNumberFormat="1" applyFont="1" applyFill="1" applyProtection="1">
      <alignment horizontal="center" vertical="top" shrinkToFit="1"/>
      <protection/>
    </xf>
    <xf numFmtId="0" fontId="32" fillId="36" borderId="1" xfId="64" applyNumberFormat="1" applyFont="1" applyFill="1" applyProtection="1">
      <alignment horizontal="left" vertical="top" wrapText="1"/>
      <protection/>
    </xf>
    <xf numFmtId="49" fontId="32" fillId="36" borderId="1" xfId="65" applyNumberFormat="1" applyFont="1" applyFill="1" applyProtection="1">
      <alignment horizontal="center" vertical="top" shrinkToFit="1"/>
      <protection/>
    </xf>
    <xf numFmtId="4" fontId="32" fillId="36" borderId="1" xfId="66" applyNumberFormat="1" applyFont="1" applyFill="1" applyProtection="1">
      <alignment horizontal="right" vertical="top" shrinkToFit="1"/>
      <protection/>
    </xf>
    <xf numFmtId="10" fontId="32" fillId="36" borderId="1" xfId="67" applyNumberFormat="1" applyFont="1" applyFill="1" applyProtection="1">
      <alignment horizontal="center" vertical="top" shrinkToFit="1"/>
      <protection/>
    </xf>
    <xf numFmtId="10" fontId="32" fillId="36" borderId="13" xfId="67" applyNumberFormat="1" applyFont="1" applyFill="1" applyBorder="1" applyProtection="1">
      <alignment horizontal="center" vertical="top" shrinkToFit="1"/>
      <protection/>
    </xf>
    <xf numFmtId="0" fontId="26" fillId="36" borderId="0" xfId="0" applyFont="1" applyFill="1" applyAlignment="1" applyProtection="1">
      <alignment/>
      <protection locked="0"/>
    </xf>
    <xf numFmtId="0" fontId="32" fillId="36" borderId="3" xfId="57" applyNumberFormat="1" applyFont="1" applyFill="1" applyProtection="1">
      <alignment horizontal="center" vertical="center" wrapText="1"/>
      <protection/>
    </xf>
    <xf numFmtId="0" fontId="32" fillId="36" borderId="1" xfId="50" applyNumberFormat="1" applyFont="1" applyFill="1" applyProtection="1">
      <alignment horizontal="center" vertical="center" wrapText="1"/>
      <protection/>
    </xf>
    <xf numFmtId="0" fontId="32" fillId="36" borderId="13" xfId="50" applyNumberFormat="1" applyFont="1" applyFill="1" applyBorder="1" applyProtection="1">
      <alignment horizontal="center" vertical="center" wrapText="1"/>
      <protection/>
    </xf>
    <xf numFmtId="0" fontId="49" fillId="36" borderId="0" xfId="41" applyNumberFormat="1" applyFont="1" applyFill="1" applyAlignment="1" applyProtection="1">
      <alignment horizontal="right" vertical="top"/>
      <protection/>
    </xf>
    <xf numFmtId="10" fontId="49" fillId="36" borderId="14" xfId="41" applyNumberFormat="1" applyFont="1" applyFill="1" applyBorder="1" applyAlignment="1" applyProtection="1">
      <alignment horizontal="right" vertical="top"/>
      <protection/>
    </xf>
    <xf numFmtId="0" fontId="2" fillId="36" borderId="0" xfId="0" applyFont="1" applyFill="1" applyAlignment="1" applyProtection="1">
      <alignment horizontal="right" vertical="top"/>
      <protection locked="0"/>
    </xf>
    <xf numFmtId="10" fontId="50" fillId="36" borderId="14" xfId="41" applyNumberFormat="1" applyFont="1" applyFill="1" applyBorder="1" applyAlignment="1" applyProtection="1">
      <alignment horizontal="right" vertical="top"/>
      <protection/>
    </xf>
    <xf numFmtId="1" fontId="32" fillId="36" borderId="2" xfId="53" applyNumberFormat="1" applyFont="1" applyFill="1" applyProtection="1">
      <alignment horizontal="left" vertical="top" shrinkToFit="1"/>
      <protection/>
    </xf>
    <xf numFmtId="4" fontId="32" fillId="36" borderId="1" xfId="55" applyNumberFormat="1" applyFont="1" applyFill="1" applyProtection="1">
      <alignment horizontal="right" vertical="top" shrinkToFit="1"/>
      <protection/>
    </xf>
    <xf numFmtId="10" fontId="32" fillId="36" borderId="1" xfId="59" applyNumberFormat="1" applyFont="1" applyFill="1" applyProtection="1">
      <alignment horizontal="center" vertical="top" shrinkToFit="1"/>
      <protection/>
    </xf>
    <xf numFmtId="10" fontId="32" fillId="36" borderId="13" xfId="59" applyNumberFormat="1" applyFont="1" applyFill="1" applyBorder="1" applyProtection="1">
      <alignment horizontal="center" vertical="top" shrinkToFit="1"/>
      <protection/>
    </xf>
    <xf numFmtId="0" fontId="2" fillId="36" borderId="0" xfId="0" applyFont="1" applyFill="1" applyAlignment="1" applyProtection="1">
      <alignment vertical="top"/>
      <protection locked="0"/>
    </xf>
    <xf numFmtId="10" fontId="5" fillId="36" borderId="14" xfId="0" applyNumberFormat="1" applyFont="1" applyFill="1" applyBorder="1" applyAlignment="1" applyProtection="1">
      <alignment vertical="top"/>
      <protection locked="0"/>
    </xf>
    <xf numFmtId="49" fontId="31" fillId="36" borderId="1" xfId="40" applyNumberFormat="1" applyFont="1" applyFill="1" applyProtection="1">
      <alignment horizontal="center" vertical="top" shrinkToFit="1"/>
      <protection/>
    </xf>
    <xf numFmtId="10" fontId="6" fillId="36" borderId="14" xfId="0" applyNumberFormat="1" applyFont="1" applyFill="1" applyBorder="1" applyAlignment="1" applyProtection="1">
      <alignment vertical="top"/>
      <protection locked="0"/>
    </xf>
    <xf numFmtId="0" fontId="31" fillId="36" borderId="1" xfId="64" applyNumberFormat="1" applyFont="1" applyFill="1" applyProtection="1">
      <alignment horizontal="left" vertical="top" wrapText="1"/>
      <protection/>
    </xf>
    <xf numFmtId="49" fontId="32" fillId="36" borderId="1" xfId="40" applyNumberFormat="1" applyFont="1" applyFill="1" applyProtection="1">
      <alignment horizontal="center" vertical="top" shrinkToFit="1"/>
      <protection/>
    </xf>
    <xf numFmtId="0" fontId="31" fillId="36" borderId="0" xfId="56" applyNumberFormat="1" applyFont="1" applyFill="1" applyProtection="1">
      <alignment horizontal="left" wrapText="1"/>
      <protection/>
    </xf>
    <xf numFmtId="0" fontId="32" fillId="36" borderId="1" xfId="50" applyNumberFormat="1" applyFont="1" applyFill="1" applyProtection="1">
      <alignment horizontal="center" vertical="center" wrapText="1"/>
      <protection/>
    </xf>
    <xf numFmtId="4" fontId="3" fillId="36" borderId="0" xfId="0" applyNumberFormat="1" applyFont="1" applyFill="1" applyAlignment="1" applyProtection="1">
      <alignment vertical="top"/>
      <protection locked="0"/>
    </xf>
    <xf numFmtId="4" fontId="4" fillId="36" borderId="14" xfId="0" applyNumberFormat="1" applyFont="1" applyFill="1" applyBorder="1" applyAlignment="1" applyProtection="1">
      <alignment vertical="top"/>
      <protection locked="0"/>
    </xf>
    <xf numFmtId="4" fontId="32" fillId="36" borderId="1" xfId="66" applyNumberFormat="1" applyFont="1" applyFill="1" applyAlignment="1" applyProtection="1">
      <alignment horizontal="right" vertical="top" shrinkToFit="1"/>
      <protection/>
    </xf>
    <xf numFmtId="4" fontId="3" fillId="36" borderId="14" xfId="0" applyNumberFormat="1" applyFont="1" applyFill="1" applyBorder="1" applyAlignment="1" applyProtection="1">
      <alignment vertical="top"/>
      <protection locked="0"/>
    </xf>
    <xf numFmtId="0" fontId="32" fillId="36" borderId="15" xfId="41" applyNumberFormat="1" applyFont="1" applyFill="1" applyBorder="1" applyAlignment="1" applyProtection="1">
      <alignment horizontal="center" vertical="center" wrapText="1"/>
      <protection/>
    </xf>
    <xf numFmtId="0" fontId="32" fillId="36" borderId="16" xfId="41" applyNumberFormat="1" applyFont="1" applyFill="1" applyBorder="1" applyAlignment="1" applyProtection="1">
      <alignment horizontal="center" vertical="center" wrapText="1"/>
      <protection/>
    </xf>
    <xf numFmtId="4" fontId="4" fillId="36" borderId="15" xfId="0" applyNumberFormat="1" applyFont="1" applyFill="1" applyBorder="1" applyAlignment="1" applyProtection="1">
      <alignment horizontal="center" vertical="center" wrapText="1"/>
      <protection locked="0"/>
    </xf>
    <xf numFmtId="4" fontId="4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5" xfId="0" applyFont="1" applyFill="1" applyBorder="1" applyAlignment="1" applyProtection="1">
      <alignment horizontal="center" vertical="center" wrapText="1"/>
      <protection locked="0"/>
    </xf>
    <xf numFmtId="0" fontId="4" fillId="36" borderId="16" xfId="0" applyFont="1" applyFill="1" applyBorder="1" applyAlignment="1" applyProtection="1">
      <alignment horizontal="center" vertical="center" wrapText="1"/>
      <protection locked="0"/>
    </xf>
    <xf numFmtId="0" fontId="33" fillId="36" borderId="0" xfId="60" applyNumberFormat="1" applyFont="1" applyFill="1" applyAlignment="1" applyProtection="1">
      <alignment horizontal="center" wrapText="1"/>
      <protection/>
    </xf>
    <xf numFmtId="0" fontId="33" fillId="36" borderId="0" xfId="61" applyNumberFormat="1" applyFont="1" applyFill="1" applyAlignment="1" applyProtection="1">
      <alignment horizontal="center"/>
      <protection/>
    </xf>
    <xf numFmtId="0" fontId="32" fillId="36" borderId="1" xfId="50" applyNumberFormat="1" applyFont="1" applyFill="1" applyProtection="1">
      <alignment horizontal="center" vertical="center" wrapText="1"/>
      <protection/>
    </xf>
    <xf numFmtId="0" fontId="32" fillId="36" borderId="1" xfId="50" applyFont="1" applyFill="1">
      <alignment horizontal="center" vertical="center" wrapText="1"/>
      <protection/>
    </xf>
    <xf numFmtId="0" fontId="32" fillId="36" borderId="1" xfId="51" applyNumberFormat="1" applyFont="1" applyFill="1" applyProtection="1">
      <alignment horizontal="center" vertical="center" wrapText="1"/>
      <protection/>
    </xf>
    <xf numFmtId="0" fontId="32" fillId="36" borderId="13" xfId="51" applyFont="1" applyFill="1" applyBorder="1">
      <alignment horizontal="center" vertical="center" wrapText="1"/>
      <protection/>
    </xf>
    <xf numFmtId="0" fontId="31" fillId="36" borderId="0" xfId="56" applyNumberFormat="1" applyFont="1" applyFill="1" applyProtection="1">
      <alignment horizontal="left" wrapText="1"/>
      <protection/>
    </xf>
    <xf numFmtId="0" fontId="31" fillId="36" borderId="0" xfId="56" applyFont="1" applyFill="1">
      <alignment horizontal="left" wrapText="1"/>
      <protection/>
    </xf>
    <xf numFmtId="0" fontId="31" fillId="36" borderId="0" xfId="62" applyNumberFormat="1" applyFont="1" applyFill="1" applyProtection="1">
      <alignment horizontal="right"/>
      <protection/>
    </xf>
    <xf numFmtId="0" fontId="31" fillId="36" borderId="0" xfId="62" applyFont="1" applyFill="1">
      <alignment horizontal="right"/>
      <protection/>
    </xf>
    <xf numFmtId="0" fontId="32" fillId="36" borderId="1" xfId="49" applyNumberFormat="1" applyFont="1" applyFill="1" applyProtection="1">
      <alignment horizontal="center" vertical="center" wrapText="1"/>
      <protection/>
    </xf>
    <xf numFmtId="0" fontId="32" fillId="36" borderId="1" xfId="49" applyFont="1" applyFill="1">
      <alignment horizontal="center" vertical="center" wrapText="1"/>
      <protection/>
    </xf>
    <xf numFmtId="0" fontId="32" fillId="36" borderId="1" xfId="51" applyFont="1" applyFill="1">
      <alignment horizontal="center" vertical="center" wrapText="1"/>
      <protection/>
    </xf>
    <xf numFmtId="0" fontId="32" fillId="36" borderId="17" xfId="51" applyNumberFormat="1" applyFont="1" applyFill="1" applyBorder="1" applyAlignment="1" applyProtection="1">
      <alignment horizontal="center" vertical="center" wrapText="1"/>
      <protection/>
    </xf>
    <xf numFmtId="0" fontId="32" fillId="36" borderId="18" xfId="51" applyNumberFormat="1" applyFont="1" applyFill="1" applyBorder="1" applyAlignment="1" applyProtection="1">
      <alignment horizontal="center" vertical="center" wrapText="1"/>
      <protection/>
    </xf>
    <xf numFmtId="0" fontId="32" fillId="36" borderId="19" xfId="51" applyNumberFormat="1" applyFont="1" applyFill="1" applyBorder="1" applyAlignment="1" applyProtection="1">
      <alignment horizontal="center" vertical="center" wrapText="1"/>
      <protection/>
    </xf>
    <xf numFmtId="0" fontId="32" fillId="36" borderId="20" xfId="51" applyNumberFormat="1" applyFont="1" applyFill="1" applyBorder="1" applyAlignment="1" applyProtection="1">
      <alignment horizontal="center" vertical="center" wrapText="1"/>
      <protection/>
    </xf>
    <xf numFmtId="0" fontId="32" fillId="36" borderId="21" xfId="51" applyNumberFormat="1" applyFont="1" applyFill="1" applyBorder="1" applyAlignment="1" applyProtection="1">
      <alignment horizontal="center" vertical="center" wrapText="1"/>
      <protection/>
    </xf>
    <xf numFmtId="0" fontId="32" fillId="36" borderId="22" xfId="51" applyNumberFormat="1" applyFont="1" applyFill="1" applyBorder="1" applyAlignment="1" applyProtection="1">
      <alignment horizontal="center" vertical="center" wrapText="1"/>
      <protection/>
    </xf>
    <xf numFmtId="1" fontId="32" fillId="36" borderId="1" xfId="52" applyNumberFormat="1" applyFont="1" applyFill="1" applyProtection="1">
      <alignment horizontal="left" vertical="top" shrinkToFit="1"/>
      <protection/>
    </xf>
    <xf numFmtId="1" fontId="32" fillId="36" borderId="1" xfId="52" applyFont="1" applyFill="1">
      <alignment horizontal="left" vertical="top" shrinkToFit="1"/>
      <protection/>
    </xf>
    <xf numFmtId="0" fontId="31" fillId="36" borderId="1" xfId="39" applyNumberFormat="1" applyFont="1" applyFill="1" applyProtection="1">
      <alignment horizontal="center" vertical="center" wrapText="1"/>
      <protection/>
    </xf>
    <xf numFmtId="0" fontId="31" fillId="36" borderId="1" xfId="39" applyFont="1" applyFill="1">
      <alignment horizontal="center" vertical="center" wrapText="1"/>
      <protection/>
    </xf>
    <xf numFmtId="0" fontId="32" fillId="36" borderId="1" xfId="42" applyNumberFormat="1" applyFont="1" applyFill="1" applyProtection="1">
      <alignment horizontal="center" vertical="center" wrapText="1"/>
      <protection/>
    </xf>
    <xf numFmtId="0" fontId="32" fillId="36" borderId="1" xfId="42" applyFont="1" applyFill="1">
      <alignment horizontal="center" vertical="center" wrapText="1"/>
      <protection/>
    </xf>
    <xf numFmtId="0" fontId="32" fillId="36" borderId="1" xfId="44" applyNumberFormat="1" applyFont="1" applyFill="1" applyProtection="1">
      <alignment horizontal="center" vertical="center" wrapText="1"/>
      <protection/>
    </xf>
    <xf numFmtId="0" fontId="32" fillId="36" borderId="1" xfId="44" applyFont="1" applyFill="1">
      <alignment horizontal="center" vertical="center" wrapText="1"/>
      <protection/>
    </xf>
    <xf numFmtId="0" fontId="32" fillId="36" borderId="1" xfId="45" applyNumberFormat="1" applyFont="1" applyFill="1" applyProtection="1">
      <alignment horizontal="center" vertical="center" wrapText="1"/>
      <protection/>
    </xf>
    <xf numFmtId="0" fontId="32" fillId="36" borderId="1" xfId="45" applyFont="1" applyFill="1">
      <alignment horizontal="center" vertical="center" wrapText="1"/>
      <protection/>
    </xf>
    <xf numFmtId="0" fontId="32" fillId="36" borderId="1" xfId="46" applyNumberFormat="1" applyFont="1" applyFill="1" applyProtection="1">
      <alignment horizontal="center" vertical="center" wrapText="1"/>
      <protection/>
    </xf>
    <xf numFmtId="0" fontId="32" fillId="36" borderId="1" xfId="46" applyFont="1" applyFill="1">
      <alignment horizontal="center" vertical="center" wrapText="1"/>
      <protection/>
    </xf>
    <xf numFmtId="0" fontId="32" fillId="36" borderId="1" xfId="47" applyNumberFormat="1" applyFont="1" applyFill="1" applyProtection="1">
      <alignment horizontal="center" vertical="center" wrapText="1"/>
      <protection/>
    </xf>
    <xf numFmtId="0" fontId="32" fillId="36" borderId="1" xfId="47" applyFont="1" applyFill="1">
      <alignment horizontal="center" vertical="center" wrapText="1"/>
      <protection/>
    </xf>
    <xf numFmtId="0" fontId="32" fillId="36" borderId="1" xfId="48" applyNumberFormat="1" applyFont="1" applyFill="1" applyProtection="1">
      <alignment horizontal="center" vertical="center" wrapText="1"/>
      <protection/>
    </xf>
    <xf numFmtId="0" fontId="32" fillId="36" borderId="1" xfId="48" applyFont="1" applyFill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1"/>
  <sheetViews>
    <sheetView showGridLines="0" showZeros="0" tabSelected="1" view="pageBreakPreview" zoomScaleSheetLayoutView="100" workbookViewId="0" topLeftCell="B1">
      <pane ySplit="9" topLeftCell="A106" activePane="bottomLeft" state="frozen"/>
      <selection pane="topLeft" activeCell="A1" sqref="A1"/>
      <selection pane="bottomLeft" activeCell="AR9" sqref="AR9"/>
    </sheetView>
  </sheetViews>
  <sheetFormatPr defaultColWidth="9.140625" defaultRowHeight="15" outlineLevelRow="4"/>
  <cols>
    <col min="1" max="1" width="9.140625" style="2" hidden="1" customWidth="1"/>
    <col min="2" max="2" width="47.7109375" style="2" customWidth="1"/>
    <col min="3" max="3" width="21.7109375" style="2" customWidth="1"/>
    <col min="4" max="19" width="9.140625" style="2" hidden="1" customWidth="1"/>
    <col min="20" max="20" width="15.7109375" style="2" customWidth="1"/>
    <col min="21" max="28" width="9.140625" style="2" hidden="1" customWidth="1"/>
    <col min="29" max="29" width="15.7109375" style="2" customWidth="1"/>
    <col min="30" max="37" width="9.140625" style="2" hidden="1" customWidth="1"/>
    <col min="38" max="38" width="12.421875" style="21" customWidth="1"/>
    <col min="39" max="39" width="14.421875" style="35" hidden="1" customWidth="1"/>
    <col min="40" max="40" width="12.8515625" style="27" hidden="1" customWidth="1"/>
    <col min="41" max="16384" width="9.140625" style="2" customWidth="1"/>
  </cols>
  <sheetData>
    <row r="1" spans="1:38" ht="15">
      <c r="A1" s="51" t="s">
        <v>67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19"/>
    </row>
    <row r="2" spans="1:38" ht="1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19"/>
    </row>
    <row r="3" spans="1:38" ht="0.75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19"/>
    </row>
    <row r="4" spans="1:38" ht="15" hidden="1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19"/>
    </row>
    <row r="5" spans="1:40" ht="49.5" customHeight="1">
      <c r="A5" s="45" t="s">
        <v>198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</row>
    <row r="6" spans="1:40" ht="20.25" customHeight="1">
      <c r="A6" s="46" t="s">
        <v>203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</row>
    <row r="7" spans="1:38" ht="15">
      <c r="A7" s="53" t="s">
        <v>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19"/>
    </row>
    <row r="8" spans="1:40" ht="25.5" customHeight="1">
      <c r="A8" s="66" t="s">
        <v>1</v>
      </c>
      <c r="B8" s="68" t="s">
        <v>2</v>
      </c>
      <c r="C8" s="70" t="s">
        <v>3</v>
      </c>
      <c r="D8" s="72" t="s">
        <v>1</v>
      </c>
      <c r="E8" s="74" t="s">
        <v>1</v>
      </c>
      <c r="F8" s="76" t="s">
        <v>1</v>
      </c>
      <c r="G8" s="78" t="s">
        <v>1</v>
      </c>
      <c r="H8" s="55" t="s">
        <v>1</v>
      </c>
      <c r="I8" s="49" t="s">
        <v>4</v>
      </c>
      <c r="J8" s="57"/>
      <c r="K8" s="57"/>
      <c r="L8" s="49" t="s">
        <v>5</v>
      </c>
      <c r="M8" s="57"/>
      <c r="N8" s="57"/>
      <c r="O8" s="47" t="s">
        <v>1</v>
      </c>
      <c r="P8" s="47" t="s">
        <v>1</v>
      </c>
      <c r="Q8" s="47" t="s">
        <v>1</v>
      </c>
      <c r="R8" s="47" t="s">
        <v>1</v>
      </c>
      <c r="S8" s="47" t="s">
        <v>1</v>
      </c>
      <c r="T8" s="47" t="s">
        <v>6</v>
      </c>
      <c r="U8" s="47" t="s">
        <v>1</v>
      </c>
      <c r="V8" s="47" t="s">
        <v>1</v>
      </c>
      <c r="W8" s="47" t="s">
        <v>1</v>
      </c>
      <c r="X8" s="47" t="s">
        <v>1</v>
      </c>
      <c r="Y8" s="47" t="s">
        <v>1</v>
      </c>
      <c r="Z8" s="47" t="s">
        <v>1</v>
      </c>
      <c r="AA8" s="58" t="s">
        <v>202</v>
      </c>
      <c r="AB8" s="59"/>
      <c r="AC8" s="60"/>
      <c r="AD8" s="49" t="s">
        <v>7</v>
      </c>
      <c r="AE8" s="57"/>
      <c r="AF8" s="57"/>
      <c r="AG8" s="16" t="s">
        <v>1</v>
      </c>
      <c r="AH8" s="49" t="s">
        <v>8</v>
      </c>
      <c r="AI8" s="57"/>
      <c r="AJ8" s="49" t="s">
        <v>9</v>
      </c>
      <c r="AK8" s="50"/>
      <c r="AL8" s="39" t="s">
        <v>199</v>
      </c>
      <c r="AM8" s="41" t="s">
        <v>200</v>
      </c>
      <c r="AN8" s="43" t="s">
        <v>201</v>
      </c>
    </row>
    <row r="9" spans="1:40" ht="38.25" customHeight="1">
      <c r="A9" s="67"/>
      <c r="B9" s="69"/>
      <c r="C9" s="71"/>
      <c r="D9" s="73"/>
      <c r="E9" s="75"/>
      <c r="F9" s="77"/>
      <c r="G9" s="79"/>
      <c r="H9" s="56"/>
      <c r="I9" s="17" t="s">
        <v>1</v>
      </c>
      <c r="J9" s="17" t="s">
        <v>1</v>
      </c>
      <c r="K9" s="17" t="s">
        <v>1</v>
      </c>
      <c r="L9" s="17" t="s">
        <v>1</v>
      </c>
      <c r="M9" s="17" t="s">
        <v>1</v>
      </c>
      <c r="N9" s="17" t="s">
        <v>1</v>
      </c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61"/>
      <c r="AB9" s="62"/>
      <c r="AC9" s="63"/>
      <c r="AD9" s="34" t="s">
        <v>1</v>
      </c>
      <c r="AE9" s="34" t="s">
        <v>1</v>
      </c>
      <c r="AF9" s="34" t="s">
        <v>1</v>
      </c>
      <c r="AG9" s="34"/>
      <c r="AH9" s="34" t="s">
        <v>1</v>
      </c>
      <c r="AI9" s="34" t="s">
        <v>1</v>
      </c>
      <c r="AJ9" s="34" t="s">
        <v>1</v>
      </c>
      <c r="AK9" s="18" t="s">
        <v>1</v>
      </c>
      <c r="AL9" s="40"/>
      <c r="AM9" s="42"/>
      <c r="AN9" s="44"/>
    </row>
    <row r="10" spans="1:40" s="15" customFormat="1" ht="15">
      <c r="A10" s="9" t="s">
        <v>10</v>
      </c>
      <c r="B10" s="10" t="s">
        <v>11</v>
      </c>
      <c r="C10" s="9" t="s">
        <v>10</v>
      </c>
      <c r="D10" s="9"/>
      <c r="E10" s="9"/>
      <c r="F10" s="11"/>
      <c r="G10" s="11"/>
      <c r="H10" s="11"/>
      <c r="I10" s="9"/>
      <c r="J10" s="9"/>
      <c r="K10" s="9"/>
      <c r="L10" s="9"/>
      <c r="M10" s="9"/>
      <c r="N10" s="9"/>
      <c r="O10" s="9"/>
      <c r="P10" s="9"/>
      <c r="Q10" s="9"/>
      <c r="R10" s="12">
        <v>85995600</v>
      </c>
      <c r="S10" s="12">
        <v>2983400</v>
      </c>
      <c r="T10" s="36">
        <f>T11+T18+T23+T30+T34+T37+T44+T51+T56+T59+T65+T76</f>
        <v>88979000</v>
      </c>
      <c r="U10" s="36">
        <f aca="true" t="shared" si="0" ref="U10:AC10">U11+U18+U23+U30+U34+U37+U44+U51+U56+U59+U65+U76</f>
        <v>88979000</v>
      </c>
      <c r="V10" s="36">
        <f t="shared" si="0"/>
        <v>88979000</v>
      </c>
      <c r="W10" s="36">
        <f t="shared" si="0"/>
        <v>0</v>
      </c>
      <c r="X10" s="36">
        <f t="shared" si="0"/>
        <v>0</v>
      </c>
      <c r="Y10" s="36">
        <f t="shared" si="0"/>
        <v>0</v>
      </c>
      <c r="Z10" s="36">
        <f t="shared" si="0"/>
        <v>0</v>
      </c>
      <c r="AA10" s="36">
        <f t="shared" si="0"/>
        <v>0</v>
      </c>
      <c r="AB10" s="36">
        <f t="shared" si="0"/>
        <v>42022502.669999994</v>
      </c>
      <c r="AC10" s="36">
        <f t="shared" si="0"/>
        <v>42755832.21999999</v>
      </c>
      <c r="AD10" s="12">
        <v>0</v>
      </c>
      <c r="AE10" s="12">
        <v>42022502.67</v>
      </c>
      <c r="AF10" s="12">
        <v>42022502.67</v>
      </c>
      <c r="AG10" s="12">
        <v>42022502.67</v>
      </c>
      <c r="AH10" s="12">
        <v>46956497.33</v>
      </c>
      <c r="AI10" s="13">
        <v>0.47227438687780265</v>
      </c>
      <c r="AJ10" s="12">
        <v>0</v>
      </c>
      <c r="AK10" s="14"/>
      <c r="AL10" s="22">
        <f>AC10/T10</f>
        <v>0.480515989390755</v>
      </c>
      <c r="AM10" s="36">
        <f>AM11+AM18+AM23+AM30+AM34+AM37+AM44+AM51+AM56+AM59+AM65+AM76</f>
        <v>41113114.62</v>
      </c>
      <c r="AN10" s="28">
        <f>AC10/AM10</f>
        <v>1.03995604845761</v>
      </c>
    </row>
    <row r="11" spans="1:40" s="15" customFormat="1" ht="15" outlineLevel="1">
      <c r="A11" s="9" t="s">
        <v>12</v>
      </c>
      <c r="B11" s="10" t="s">
        <v>13</v>
      </c>
      <c r="C11" s="9" t="s">
        <v>12</v>
      </c>
      <c r="D11" s="9"/>
      <c r="E11" s="9"/>
      <c r="F11" s="11"/>
      <c r="G11" s="11"/>
      <c r="H11" s="11"/>
      <c r="I11" s="9"/>
      <c r="J11" s="9"/>
      <c r="K11" s="9"/>
      <c r="L11" s="9"/>
      <c r="M11" s="9"/>
      <c r="N11" s="9"/>
      <c r="O11" s="9"/>
      <c r="P11" s="9"/>
      <c r="Q11" s="9"/>
      <c r="R11" s="12">
        <v>71830900</v>
      </c>
      <c r="S11" s="12">
        <v>0</v>
      </c>
      <c r="T11" s="12">
        <f>T12</f>
        <v>71830900</v>
      </c>
      <c r="U11" s="12">
        <f aca="true" t="shared" si="1" ref="U11:AM11">U12</f>
        <v>71830900</v>
      </c>
      <c r="V11" s="12">
        <f t="shared" si="1"/>
        <v>71830900</v>
      </c>
      <c r="W11" s="12">
        <f t="shared" si="1"/>
        <v>0</v>
      </c>
      <c r="X11" s="12">
        <f t="shared" si="1"/>
        <v>0</v>
      </c>
      <c r="Y11" s="12">
        <f t="shared" si="1"/>
        <v>0</v>
      </c>
      <c r="Z11" s="12">
        <f t="shared" si="1"/>
        <v>0</v>
      </c>
      <c r="AA11" s="12">
        <f t="shared" si="1"/>
        <v>0</v>
      </c>
      <c r="AB11" s="12">
        <f t="shared" si="1"/>
        <v>32415887.310000002</v>
      </c>
      <c r="AC11" s="12">
        <f t="shared" si="1"/>
        <v>32713436.19</v>
      </c>
      <c r="AD11" s="12">
        <f t="shared" si="1"/>
        <v>0</v>
      </c>
      <c r="AE11" s="12">
        <f t="shared" si="1"/>
        <v>32415887.310000002</v>
      </c>
      <c r="AF11" s="12">
        <f t="shared" si="1"/>
        <v>32415887.310000002</v>
      </c>
      <c r="AG11" s="12">
        <f t="shared" si="1"/>
        <v>32415887.310000002</v>
      </c>
      <c r="AH11" s="12">
        <f t="shared" si="1"/>
        <v>39415012.69</v>
      </c>
      <c r="AI11" s="12">
        <f t="shared" si="1"/>
        <v>0.892791626764826</v>
      </c>
      <c r="AJ11" s="12">
        <f t="shared" si="1"/>
        <v>0</v>
      </c>
      <c r="AK11" s="12">
        <f t="shared" si="1"/>
        <v>0</v>
      </c>
      <c r="AL11" s="22">
        <f>AC11/T11</f>
        <v>0.45542289168032146</v>
      </c>
      <c r="AM11" s="37">
        <f t="shared" si="1"/>
        <v>32991082.36</v>
      </c>
      <c r="AN11" s="28">
        <f aca="true" t="shared" si="2" ref="AN11:AN77">AC11/AM11</f>
        <v>0.9915842054840666</v>
      </c>
    </row>
    <row r="12" spans="1:40" s="15" customFormat="1" ht="15" outlineLevel="3">
      <c r="A12" s="9" t="s">
        <v>14</v>
      </c>
      <c r="B12" s="10" t="s">
        <v>15</v>
      </c>
      <c r="C12" s="9" t="s">
        <v>14</v>
      </c>
      <c r="D12" s="9"/>
      <c r="E12" s="9"/>
      <c r="F12" s="11"/>
      <c r="G12" s="11"/>
      <c r="H12" s="11"/>
      <c r="I12" s="9"/>
      <c r="J12" s="9"/>
      <c r="K12" s="9"/>
      <c r="L12" s="9"/>
      <c r="M12" s="9"/>
      <c r="N12" s="9"/>
      <c r="O12" s="9"/>
      <c r="P12" s="9"/>
      <c r="Q12" s="9"/>
      <c r="R12" s="12">
        <v>71830900</v>
      </c>
      <c r="S12" s="12">
        <v>0</v>
      </c>
      <c r="T12" s="12">
        <f>T13+T14+T15+T17</f>
        <v>71830900</v>
      </c>
      <c r="U12" s="12">
        <f aca="true" t="shared" si="3" ref="U12:AC12">U13+U14+U15+U17</f>
        <v>71830900</v>
      </c>
      <c r="V12" s="12">
        <f t="shared" si="3"/>
        <v>71830900</v>
      </c>
      <c r="W12" s="12">
        <f t="shared" si="3"/>
        <v>0</v>
      </c>
      <c r="X12" s="12">
        <f t="shared" si="3"/>
        <v>0</v>
      </c>
      <c r="Y12" s="12">
        <f t="shared" si="3"/>
        <v>0</v>
      </c>
      <c r="Z12" s="12">
        <f t="shared" si="3"/>
        <v>0</v>
      </c>
      <c r="AA12" s="12">
        <f t="shared" si="3"/>
        <v>0</v>
      </c>
      <c r="AB12" s="12">
        <f t="shared" si="3"/>
        <v>32415887.310000002</v>
      </c>
      <c r="AC12" s="12">
        <f t="shared" si="3"/>
        <v>32713436.19</v>
      </c>
      <c r="AD12" s="12">
        <f aca="true" t="shared" si="4" ref="AD12:AK12">AD13+AD14+AD15+AD17</f>
        <v>0</v>
      </c>
      <c r="AE12" s="12">
        <f t="shared" si="4"/>
        <v>32415887.310000002</v>
      </c>
      <c r="AF12" s="12">
        <f t="shared" si="4"/>
        <v>32415887.310000002</v>
      </c>
      <c r="AG12" s="12">
        <f t="shared" si="4"/>
        <v>32415887.310000002</v>
      </c>
      <c r="AH12" s="12">
        <f t="shared" si="4"/>
        <v>39415012.69</v>
      </c>
      <c r="AI12" s="12">
        <f t="shared" si="4"/>
        <v>0.892791626764826</v>
      </c>
      <c r="AJ12" s="12">
        <f t="shared" si="4"/>
        <v>0</v>
      </c>
      <c r="AK12" s="12">
        <f t="shared" si="4"/>
        <v>0</v>
      </c>
      <c r="AL12" s="22">
        <f aca="true" t="shared" si="5" ref="AL12:AL65">AC12/T12</f>
        <v>0.45542289168032146</v>
      </c>
      <c r="AM12" s="37">
        <f>AM13+AM14+AM15+AM16+AM17</f>
        <v>32991082.36</v>
      </c>
      <c r="AN12" s="28">
        <f t="shared" si="2"/>
        <v>0.9915842054840666</v>
      </c>
    </row>
    <row r="13" spans="1:40" ht="89.25" outlineLevel="4">
      <c r="A13" s="3" t="s">
        <v>16</v>
      </c>
      <c r="B13" s="4" t="s">
        <v>17</v>
      </c>
      <c r="C13" s="3" t="s">
        <v>16</v>
      </c>
      <c r="D13" s="3"/>
      <c r="E13" s="3"/>
      <c r="F13" s="5"/>
      <c r="G13" s="5"/>
      <c r="H13" s="5"/>
      <c r="I13" s="3"/>
      <c r="J13" s="3"/>
      <c r="K13" s="3"/>
      <c r="L13" s="3"/>
      <c r="M13" s="3"/>
      <c r="N13" s="3"/>
      <c r="O13" s="3"/>
      <c r="P13" s="3"/>
      <c r="Q13" s="3"/>
      <c r="R13" s="6">
        <v>71328000</v>
      </c>
      <c r="S13" s="6">
        <v>0</v>
      </c>
      <c r="T13" s="6">
        <v>71328000</v>
      </c>
      <c r="U13" s="6">
        <v>71328000</v>
      </c>
      <c r="V13" s="6">
        <v>71328000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32270472.35</v>
      </c>
      <c r="AC13" s="6">
        <v>32513678.43</v>
      </c>
      <c r="AD13" s="6">
        <v>0</v>
      </c>
      <c r="AE13" s="6">
        <v>32270472.35</v>
      </c>
      <c r="AF13" s="6">
        <v>32270472.35</v>
      </c>
      <c r="AG13" s="6">
        <v>32270472.35</v>
      </c>
      <c r="AH13" s="6">
        <v>39057527.65</v>
      </c>
      <c r="AI13" s="7">
        <v>0.45242362536451325</v>
      </c>
      <c r="AJ13" s="6">
        <v>0</v>
      </c>
      <c r="AK13" s="8"/>
      <c r="AL13" s="20">
        <f t="shared" si="5"/>
        <v>0.45583331132234184</v>
      </c>
      <c r="AM13" s="38">
        <v>32716562.82</v>
      </c>
      <c r="AN13" s="28">
        <f t="shared" si="2"/>
        <v>0.9937987254004575</v>
      </c>
    </row>
    <row r="14" spans="1:40" ht="127.5" outlineLevel="4">
      <c r="A14" s="3" t="s">
        <v>18</v>
      </c>
      <c r="B14" s="4" t="s">
        <v>19</v>
      </c>
      <c r="C14" s="3" t="s">
        <v>18</v>
      </c>
      <c r="D14" s="3"/>
      <c r="E14" s="3"/>
      <c r="F14" s="5"/>
      <c r="G14" s="5"/>
      <c r="H14" s="5"/>
      <c r="I14" s="3"/>
      <c r="J14" s="3"/>
      <c r="K14" s="3"/>
      <c r="L14" s="3"/>
      <c r="M14" s="3"/>
      <c r="N14" s="3"/>
      <c r="O14" s="3"/>
      <c r="P14" s="3"/>
      <c r="Q14" s="3"/>
      <c r="R14" s="6">
        <v>359200</v>
      </c>
      <c r="S14" s="6">
        <v>0</v>
      </c>
      <c r="T14" s="6">
        <v>359200</v>
      </c>
      <c r="U14" s="6">
        <v>359200</v>
      </c>
      <c r="V14" s="6">
        <v>359200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136887.55</v>
      </c>
      <c r="AC14" s="6">
        <v>170354.12</v>
      </c>
      <c r="AD14" s="6">
        <v>0</v>
      </c>
      <c r="AE14" s="6">
        <v>136887.55</v>
      </c>
      <c r="AF14" s="6">
        <v>136887.55</v>
      </c>
      <c r="AG14" s="6">
        <v>136887.55</v>
      </c>
      <c r="AH14" s="6">
        <v>222312.45</v>
      </c>
      <c r="AI14" s="7">
        <v>0.38109006124721606</v>
      </c>
      <c r="AJ14" s="6">
        <v>0</v>
      </c>
      <c r="AK14" s="8"/>
      <c r="AL14" s="20">
        <f t="shared" si="5"/>
        <v>0.4742597995545657</v>
      </c>
      <c r="AM14" s="38">
        <v>133174.56</v>
      </c>
      <c r="AN14" s="28">
        <f t="shared" si="2"/>
        <v>1.2791791465276852</v>
      </c>
    </row>
    <row r="15" spans="1:40" ht="51" outlineLevel="4">
      <c r="A15" s="3" t="s">
        <v>20</v>
      </c>
      <c r="B15" s="4" t="s">
        <v>21</v>
      </c>
      <c r="C15" s="29" t="s">
        <v>204</v>
      </c>
      <c r="D15" s="3"/>
      <c r="E15" s="3"/>
      <c r="F15" s="5"/>
      <c r="G15" s="5"/>
      <c r="H15" s="5"/>
      <c r="I15" s="3"/>
      <c r="J15" s="3"/>
      <c r="K15" s="3"/>
      <c r="L15" s="3"/>
      <c r="M15" s="3"/>
      <c r="N15" s="3"/>
      <c r="O15" s="3"/>
      <c r="P15" s="3"/>
      <c r="Q15" s="3"/>
      <c r="R15" s="6">
        <v>143700</v>
      </c>
      <c r="S15" s="6">
        <v>0</v>
      </c>
      <c r="T15" s="6">
        <v>143700</v>
      </c>
      <c r="U15" s="6">
        <v>143700</v>
      </c>
      <c r="V15" s="6">
        <v>143700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8518.24</v>
      </c>
      <c r="AC15" s="6">
        <v>29394.47</v>
      </c>
      <c r="AD15" s="6">
        <v>0</v>
      </c>
      <c r="AE15" s="6">
        <v>8518.24</v>
      </c>
      <c r="AF15" s="6">
        <v>8518.24</v>
      </c>
      <c r="AG15" s="6">
        <v>8518.24</v>
      </c>
      <c r="AH15" s="6">
        <v>135181.76</v>
      </c>
      <c r="AI15" s="7">
        <v>0.05927794015309673</v>
      </c>
      <c r="AJ15" s="6">
        <v>0</v>
      </c>
      <c r="AK15" s="8"/>
      <c r="AL15" s="20">
        <f t="shared" si="5"/>
        <v>0.2045544189283229</v>
      </c>
      <c r="AM15" s="38">
        <v>137419.97</v>
      </c>
      <c r="AN15" s="28">
        <f t="shared" si="2"/>
        <v>0.21390246264789609</v>
      </c>
    </row>
    <row r="16" spans="1:40" ht="89.25" outlineLevel="4">
      <c r="A16" s="3"/>
      <c r="B16" s="4" t="s">
        <v>206</v>
      </c>
      <c r="C16" s="29" t="s">
        <v>205</v>
      </c>
      <c r="D16" s="3"/>
      <c r="E16" s="3"/>
      <c r="F16" s="5"/>
      <c r="G16" s="5"/>
      <c r="H16" s="5"/>
      <c r="I16" s="3"/>
      <c r="J16" s="3"/>
      <c r="K16" s="3"/>
      <c r="L16" s="3"/>
      <c r="M16" s="3"/>
      <c r="N16" s="3"/>
      <c r="O16" s="3"/>
      <c r="P16" s="3"/>
      <c r="Q16" s="3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7"/>
      <c r="AJ16" s="6"/>
      <c r="AK16" s="8"/>
      <c r="AL16" s="20" t="e">
        <f t="shared" si="5"/>
        <v>#DIV/0!</v>
      </c>
      <c r="AM16" s="38">
        <v>3925.01</v>
      </c>
      <c r="AN16" s="28">
        <f t="shared" si="2"/>
        <v>0</v>
      </c>
    </row>
    <row r="17" spans="1:40" ht="51" outlineLevel="4">
      <c r="A17" s="3" t="s">
        <v>68</v>
      </c>
      <c r="B17" s="4" t="s">
        <v>69</v>
      </c>
      <c r="C17" s="3" t="s">
        <v>68</v>
      </c>
      <c r="D17" s="3"/>
      <c r="E17" s="3"/>
      <c r="F17" s="5"/>
      <c r="G17" s="5"/>
      <c r="H17" s="5"/>
      <c r="I17" s="3"/>
      <c r="J17" s="3"/>
      <c r="K17" s="3"/>
      <c r="L17" s="3"/>
      <c r="M17" s="3"/>
      <c r="N17" s="3"/>
      <c r="O17" s="3"/>
      <c r="P17" s="3"/>
      <c r="Q17" s="3"/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9.17</v>
      </c>
      <c r="AC17" s="6">
        <v>9.17</v>
      </c>
      <c r="AD17" s="6">
        <v>0</v>
      </c>
      <c r="AE17" s="6">
        <v>9.17</v>
      </c>
      <c r="AF17" s="6">
        <v>9.17</v>
      </c>
      <c r="AG17" s="6">
        <v>9.17</v>
      </c>
      <c r="AH17" s="6">
        <v>-9.17</v>
      </c>
      <c r="AI17" s="7"/>
      <c r="AJ17" s="6">
        <v>0</v>
      </c>
      <c r="AK17" s="8"/>
      <c r="AL17" s="20" t="e">
        <f t="shared" si="5"/>
        <v>#DIV/0!</v>
      </c>
      <c r="AM17" s="38"/>
      <c r="AN17" s="28" t="e">
        <f t="shared" si="2"/>
        <v>#DIV/0!</v>
      </c>
    </row>
    <row r="18" spans="1:40" s="15" customFormat="1" ht="38.25" outlineLevel="1">
      <c r="A18" s="9" t="s">
        <v>22</v>
      </c>
      <c r="B18" s="10" t="s">
        <v>23</v>
      </c>
      <c r="C18" s="9" t="s">
        <v>22</v>
      </c>
      <c r="D18" s="9"/>
      <c r="E18" s="9"/>
      <c r="F18" s="11"/>
      <c r="G18" s="11"/>
      <c r="H18" s="11"/>
      <c r="I18" s="9"/>
      <c r="J18" s="9"/>
      <c r="K18" s="9"/>
      <c r="L18" s="9"/>
      <c r="M18" s="9"/>
      <c r="N18" s="9"/>
      <c r="O18" s="9"/>
      <c r="P18" s="9"/>
      <c r="Q18" s="9"/>
      <c r="R18" s="12">
        <v>3288200</v>
      </c>
      <c r="S18" s="12">
        <v>309400</v>
      </c>
      <c r="T18" s="36">
        <f>T19+T20+T21+T22</f>
        <v>3597600</v>
      </c>
      <c r="U18" s="36">
        <f aca="true" t="shared" si="6" ref="U18:AC18">U19+U20+U21+U22</f>
        <v>3597600</v>
      </c>
      <c r="V18" s="36">
        <f t="shared" si="6"/>
        <v>3597600</v>
      </c>
      <c r="W18" s="36">
        <f t="shared" si="6"/>
        <v>0</v>
      </c>
      <c r="X18" s="36">
        <f t="shared" si="6"/>
        <v>0</v>
      </c>
      <c r="Y18" s="36">
        <f t="shared" si="6"/>
        <v>0</v>
      </c>
      <c r="Z18" s="36">
        <f t="shared" si="6"/>
        <v>0</v>
      </c>
      <c r="AA18" s="36">
        <f t="shared" si="6"/>
        <v>0</v>
      </c>
      <c r="AB18" s="36">
        <f t="shared" si="6"/>
        <v>1603814.4699999997</v>
      </c>
      <c r="AC18" s="36">
        <f t="shared" si="6"/>
        <v>1898757.31</v>
      </c>
      <c r="AD18" s="12">
        <v>0</v>
      </c>
      <c r="AE18" s="12">
        <v>1603814.47</v>
      </c>
      <c r="AF18" s="12">
        <v>1603814.47</v>
      </c>
      <c r="AG18" s="12">
        <v>1603814.47</v>
      </c>
      <c r="AH18" s="12">
        <v>1993785.53</v>
      </c>
      <c r="AI18" s="13">
        <v>0.44580122025794977</v>
      </c>
      <c r="AJ18" s="12">
        <v>0</v>
      </c>
      <c r="AK18" s="14"/>
      <c r="AL18" s="22">
        <f t="shared" si="5"/>
        <v>0.5277844424060485</v>
      </c>
      <c r="AM18" s="36">
        <f>AM19+AM20+AM21+AM22</f>
        <v>1570462.37</v>
      </c>
      <c r="AN18" s="28">
        <f t="shared" si="2"/>
        <v>1.2090434933503054</v>
      </c>
    </row>
    <row r="19" spans="1:40" ht="114.75" outlineLevel="4">
      <c r="A19" s="3" t="s">
        <v>24</v>
      </c>
      <c r="B19" s="4" t="s">
        <v>25</v>
      </c>
      <c r="C19" s="3" t="s">
        <v>24</v>
      </c>
      <c r="D19" s="3"/>
      <c r="E19" s="3"/>
      <c r="F19" s="5"/>
      <c r="G19" s="5"/>
      <c r="H19" s="5"/>
      <c r="I19" s="3"/>
      <c r="J19" s="3"/>
      <c r="K19" s="3"/>
      <c r="L19" s="3"/>
      <c r="M19" s="3"/>
      <c r="N19" s="3"/>
      <c r="O19" s="3"/>
      <c r="P19" s="3"/>
      <c r="Q19" s="3"/>
      <c r="R19" s="6">
        <v>0</v>
      </c>
      <c r="S19" s="6">
        <v>1427800</v>
      </c>
      <c r="T19" s="6">
        <v>1427800</v>
      </c>
      <c r="U19" s="6">
        <v>1427800</v>
      </c>
      <c r="V19" s="6">
        <v>1427800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724589.95</v>
      </c>
      <c r="AC19" s="6">
        <v>861956</v>
      </c>
      <c r="AD19" s="6">
        <v>0</v>
      </c>
      <c r="AE19" s="6">
        <v>724589.95</v>
      </c>
      <c r="AF19" s="6">
        <v>724589.95</v>
      </c>
      <c r="AG19" s="6">
        <v>724589.95</v>
      </c>
      <c r="AH19" s="6">
        <v>703210.05</v>
      </c>
      <c r="AI19" s="7">
        <v>0.5074870079843116</v>
      </c>
      <c r="AJ19" s="6">
        <v>0</v>
      </c>
      <c r="AK19" s="8"/>
      <c r="AL19" s="20">
        <f t="shared" si="5"/>
        <v>0.603695195405519</v>
      </c>
      <c r="AM19" s="38">
        <v>680605.07</v>
      </c>
      <c r="AN19" s="28">
        <f t="shared" si="2"/>
        <v>1.26645544970742</v>
      </c>
    </row>
    <row r="20" spans="1:40" ht="140.25" outlineLevel="4">
      <c r="A20" s="3" t="s">
        <v>26</v>
      </c>
      <c r="B20" s="4" t="s">
        <v>27</v>
      </c>
      <c r="C20" s="3" t="s">
        <v>26</v>
      </c>
      <c r="D20" s="3"/>
      <c r="E20" s="3"/>
      <c r="F20" s="5"/>
      <c r="G20" s="5"/>
      <c r="H20" s="5"/>
      <c r="I20" s="3"/>
      <c r="J20" s="3"/>
      <c r="K20" s="3"/>
      <c r="L20" s="3"/>
      <c r="M20" s="3"/>
      <c r="N20" s="3"/>
      <c r="O20" s="3"/>
      <c r="P20" s="3"/>
      <c r="Q20" s="3"/>
      <c r="R20" s="6">
        <v>0</v>
      </c>
      <c r="S20" s="6">
        <v>9100</v>
      </c>
      <c r="T20" s="6">
        <v>9100</v>
      </c>
      <c r="U20" s="6">
        <v>9100</v>
      </c>
      <c r="V20" s="6">
        <v>9100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5463.7</v>
      </c>
      <c r="AC20" s="6">
        <v>6539.74</v>
      </c>
      <c r="AD20" s="6">
        <v>0</v>
      </c>
      <c r="AE20" s="6">
        <v>5463.7</v>
      </c>
      <c r="AF20" s="6">
        <v>5463.7</v>
      </c>
      <c r="AG20" s="6">
        <v>5463.7</v>
      </c>
      <c r="AH20" s="6">
        <v>3636.3</v>
      </c>
      <c r="AI20" s="7">
        <v>0.6004065934065934</v>
      </c>
      <c r="AJ20" s="6">
        <v>0</v>
      </c>
      <c r="AK20" s="8"/>
      <c r="AL20" s="20">
        <f t="shared" si="5"/>
        <v>0.7186527472527472</v>
      </c>
      <c r="AM20" s="38">
        <v>5159.56</v>
      </c>
      <c r="AN20" s="28">
        <f t="shared" si="2"/>
        <v>1.267499554225554</v>
      </c>
    </row>
    <row r="21" spans="1:40" ht="127.5" outlineLevel="4">
      <c r="A21" s="3" t="s">
        <v>28</v>
      </c>
      <c r="B21" s="4" t="s">
        <v>29</v>
      </c>
      <c r="C21" s="3" t="s">
        <v>28</v>
      </c>
      <c r="D21" s="3"/>
      <c r="E21" s="3"/>
      <c r="F21" s="5"/>
      <c r="G21" s="5"/>
      <c r="H21" s="5"/>
      <c r="I21" s="3"/>
      <c r="J21" s="3"/>
      <c r="K21" s="3"/>
      <c r="L21" s="3"/>
      <c r="M21" s="3"/>
      <c r="N21" s="3"/>
      <c r="O21" s="3"/>
      <c r="P21" s="3"/>
      <c r="Q21" s="3"/>
      <c r="R21" s="6">
        <v>0</v>
      </c>
      <c r="S21" s="6">
        <v>2160700</v>
      </c>
      <c r="T21" s="6">
        <v>2160700</v>
      </c>
      <c r="U21" s="6">
        <v>2160700</v>
      </c>
      <c r="V21" s="6">
        <v>2160700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1006679.96</v>
      </c>
      <c r="AC21" s="6">
        <v>1194444.8</v>
      </c>
      <c r="AD21" s="6">
        <v>0</v>
      </c>
      <c r="AE21" s="6">
        <v>1006679.96</v>
      </c>
      <c r="AF21" s="6">
        <v>1006679.96</v>
      </c>
      <c r="AG21" s="6">
        <v>1006679.96</v>
      </c>
      <c r="AH21" s="6">
        <v>1154020.04</v>
      </c>
      <c r="AI21" s="7">
        <v>0.4659045494515666</v>
      </c>
      <c r="AJ21" s="6">
        <v>0</v>
      </c>
      <c r="AK21" s="8"/>
      <c r="AL21" s="20">
        <f t="shared" si="5"/>
        <v>0.5528045540796964</v>
      </c>
      <c r="AM21" s="38">
        <v>1026107.28</v>
      </c>
      <c r="AN21" s="28">
        <f t="shared" si="2"/>
        <v>1.1640545031509766</v>
      </c>
    </row>
    <row r="22" spans="1:40" ht="114.75" outlineLevel="4">
      <c r="A22" s="3" t="s">
        <v>30</v>
      </c>
      <c r="B22" s="4" t="s">
        <v>31</v>
      </c>
      <c r="C22" s="3" t="s">
        <v>30</v>
      </c>
      <c r="D22" s="3"/>
      <c r="E22" s="3"/>
      <c r="F22" s="5"/>
      <c r="G22" s="5"/>
      <c r="H22" s="5"/>
      <c r="I22" s="3"/>
      <c r="J22" s="3"/>
      <c r="K22" s="3"/>
      <c r="L22" s="3"/>
      <c r="M22" s="3"/>
      <c r="N22" s="3"/>
      <c r="O22" s="3"/>
      <c r="P22" s="3"/>
      <c r="Q22" s="3"/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-132919.14</v>
      </c>
      <c r="AC22" s="6">
        <v>-164183.23</v>
      </c>
      <c r="AD22" s="6">
        <v>0</v>
      </c>
      <c r="AE22" s="6">
        <v>-132919.14</v>
      </c>
      <c r="AF22" s="6">
        <v>-132919.14</v>
      </c>
      <c r="AG22" s="6">
        <v>-132919.14</v>
      </c>
      <c r="AH22" s="6">
        <v>132919.14</v>
      </c>
      <c r="AI22" s="7"/>
      <c r="AJ22" s="6">
        <v>0</v>
      </c>
      <c r="AK22" s="8"/>
      <c r="AL22" s="20" t="e">
        <f t="shared" si="5"/>
        <v>#DIV/0!</v>
      </c>
      <c r="AM22" s="38">
        <v>-141409.54</v>
      </c>
      <c r="AN22" s="28">
        <f t="shared" si="2"/>
        <v>1.1610477624069777</v>
      </c>
    </row>
    <row r="23" spans="1:40" s="15" customFormat="1" ht="15" outlineLevel="1">
      <c r="A23" s="9" t="s">
        <v>32</v>
      </c>
      <c r="B23" s="10" t="s">
        <v>33</v>
      </c>
      <c r="C23" s="9" t="s">
        <v>32</v>
      </c>
      <c r="D23" s="9"/>
      <c r="E23" s="9"/>
      <c r="F23" s="11"/>
      <c r="G23" s="11"/>
      <c r="H23" s="11"/>
      <c r="I23" s="9"/>
      <c r="J23" s="9"/>
      <c r="K23" s="9"/>
      <c r="L23" s="9"/>
      <c r="M23" s="9"/>
      <c r="N23" s="9"/>
      <c r="O23" s="9"/>
      <c r="P23" s="9"/>
      <c r="Q23" s="9"/>
      <c r="R23" s="12">
        <v>5152300</v>
      </c>
      <c r="S23" s="12">
        <v>0</v>
      </c>
      <c r="T23" s="12">
        <f>T24+T25+T28</f>
        <v>5152300</v>
      </c>
      <c r="U23" s="12">
        <f aca="true" t="shared" si="7" ref="U23:AC23">U24+U25+U28</f>
        <v>5152300</v>
      </c>
      <c r="V23" s="12">
        <f t="shared" si="7"/>
        <v>5152300</v>
      </c>
      <c r="W23" s="12">
        <f t="shared" si="7"/>
        <v>0</v>
      </c>
      <c r="X23" s="12">
        <f t="shared" si="7"/>
        <v>0</v>
      </c>
      <c r="Y23" s="12">
        <f t="shared" si="7"/>
        <v>0</v>
      </c>
      <c r="Z23" s="12">
        <f t="shared" si="7"/>
        <v>0</v>
      </c>
      <c r="AA23" s="12">
        <f t="shared" si="7"/>
        <v>0</v>
      </c>
      <c r="AB23" s="12">
        <f t="shared" si="7"/>
        <v>2254272.7800000003</v>
      </c>
      <c r="AC23" s="12">
        <f t="shared" si="7"/>
        <v>2272897.05</v>
      </c>
      <c r="AD23" s="12">
        <v>0</v>
      </c>
      <c r="AE23" s="12">
        <v>2254272.78</v>
      </c>
      <c r="AF23" s="12">
        <v>2254272.78</v>
      </c>
      <c r="AG23" s="12">
        <v>2254272.78</v>
      </c>
      <c r="AH23" s="12">
        <v>2898027.22</v>
      </c>
      <c r="AI23" s="13">
        <v>0.4375274692855618</v>
      </c>
      <c r="AJ23" s="12">
        <v>0</v>
      </c>
      <c r="AK23" s="14"/>
      <c r="AL23" s="22">
        <f t="shared" si="5"/>
        <v>0.44114221803854586</v>
      </c>
      <c r="AM23" s="36">
        <f>AM24+AM25+AM28</f>
        <v>2816469.2800000003</v>
      </c>
      <c r="AN23" s="30">
        <f t="shared" si="2"/>
        <v>0.8070022514145795</v>
      </c>
    </row>
    <row r="24" spans="1:40" ht="25.5" outlineLevel="4">
      <c r="A24" s="3" t="s">
        <v>70</v>
      </c>
      <c r="B24" s="4" t="s">
        <v>71</v>
      </c>
      <c r="C24" s="3" t="s">
        <v>70</v>
      </c>
      <c r="D24" s="3"/>
      <c r="E24" s="3"/>
      <c r="F24" s="5"/>
      <c r="G24" s="5"/>
      <c r="H24" s="5"/>
      <c r="I24" s="3"/>
      <c r="J24" s="3"/>
      <c r="K24" s="3"/>
      <c r="L24" s="3"/>
      <c r="M24" s="3"/>
      <c r="N24" s="3"/>
      <c r="O24" s="3"/>
      <c r="P24" s="3"/>
      <c r="Q24" s="3"/>
      <c r="R24" s="6">
        <v>4400000</v>
      </c>
      <c r="S24" s="6">
        <v>0</v>
      </c>
      <c r="T24" s="6">
        <v>4400000</v>
      </c>
      <c r="U24" s="6">
        <v>4400000</v>
      </c>
      <c r="V24" s="6">
        <v>4400000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1923439.11</v>
      </c>
      <c r="AC24" s="6">
        <v>1942063.38</v>
      </c>
      <c r="AD24" s="6">
        <v>0</v>
      </c>
      <c r="AE24" s="6">
        <v>1923439.11</v>
      </c>
      <c r="AF24" s="6">
        <v>1923439.11</v>
      </c>
      <c r="AG24" s="6">
        <v>1923439.11</v>
      </c>
      <c r="AH24" s="6">
        <v>2476560.89</v>
      </c>
      <c r="AI24" s="7">
        <v>0.43714525227272727</v>
      </c>
      <c r="AJ24" s="6">
        <v>0</v>
      </c>
      <c r="AK24" s="8"/>
      <c r="AL24" s="20">
        <f t="shared" si="5"/>
        <v>0.4413780409090909</v>
      </c>
      <c r="AM24" s="38">
        <v>2235185.97</v>
      </c>
      <c r="AN24" s="28">
        <f t="shared" si="2"/>
        <v>0.8688598649355336</v>
      </c>
    </row>
    <row r="25" spans="1:40" s="15" customFormat="1" ht="15" outlineLevel="3">
      <c r="A25" s="9" t="s">
        <v>34</v>
      </c>
      <c r="B25" s="10" t="s">
        <v>35</v>
      </c>
      <c r="C25" s="9" t="s">
        <v>34</v>
      </c>
      <c r="D25" s="9"/>
      <c r="E25" s="9"/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12">
        <v>667600</v>
      </c>
      <c r="S25" s="12">
        <v>0</v>
      </c>
      <c r="T25" s="12">
        <f>T26+T27</f>
        <v>667600</v>
      </c>
      <c r="U25" s="12">
        <f aca="true" t="shared" si="8" ref="U25:AC25">U26+U27</f>
        <v>667600</v>
      </c>
      <c r="V25" s="12">
        <f t="shared" si="8"/>
        <v>667600</v>
      </c>
      <c r="W25" s="12">
        <f t="shared" si="8"/>
        <v>0</v>
      </c>
      <c r="X25" s="12">
        <f t="shared" si="8"/>
        <v>0</v>
      </c>
      <c r="Y25" s="12">
        <f t="shared" si="8"/>
        <v>0</v>
      </c>
      <c r="Z25" s="12">
        <f t="shared" si="8"/>
        <v>0</v>
      </c>
      <c r="AA25" s="12">
        <f t="shared" si="8"/>
        <v>0</v>
      </c>
      <c r="AB25" s="12">
        <f t="shared" si="8"/>
        <v>306528.17</v>
      </c>
      <c r="AC25" s="12">
        <f t="shared" si="8"/>
        <v>306528.17</v>
      </c>
      <c r="AD25" s="12">
        <v>0</v>
      </c>
      <c r="AE25" s="12">
        <v>306528.17</v>
      </c>
      <c r="AF25" s="12">
        <v>306528.17</v>
      </c>
      <c r="AG25" s="12">
        <v>306528.17</v>
      </c>
      <c r="AH25" s="12">
        <v>361071.83</v>
      </c>
      <c r="AI25" s="13">
        <v>0.4591494457759137</v>
      </c>
      <c r="AJ25" s="12">
        <v>0</v>
      </c>
      <c r="AK25" s="14"/>
      <c r="AL25" s="22">
        <f t="shared" si="5"/>
        <v>0.4591494457759137</v>
      </c>
      <c r="AM25" s="36">
        <f>AM26+AM27</f>
        <v>561020.1</v>
      </c>
      <c r="AN25" s="30">
        <f t="shared" si="2"/>
        <v>0.5463764489008505</v>
      </c>
    </row>
    <row r="26" spans="1:40" ht="15" outlineLevel="4">
      <c r="A26" s="3" t="s">
        <v>36</v>
      </c>
      <c r="B26" s="4" t="s">
        <v>37</v>
      </c>
      <c r="C26" s="3" t="s">
        <v>36</v>
      </c>
      <c r="D26" s="3"/>
      <c r="E26" s="3"/>
      <c r="F26" s="5"/>
      <c r="G26" s="5"/>
      <c r="H26" s="5"/>
      <c r="I26" s="3"/>
      <c r="J26" s="3"/>
      <c r="K26" s="3"/>
      <c r="L26" s="3"/>
      <c r="M26" s="3"/>
      <c r="N26" s="3"/>
      <c r="O26" s="3"/>
      <c r="P26" s="3"/>
      <c r="Q26" s="3"/>
      <c r="R26" s="6">
        <v>667600</v>
      </c>
      <c r="S26" s="6">
        <v>0</v>
      </c>
      <c r="T26" s="6">
        <v>667600</v>
      </c>
      <c r="U26" s="6">
        <v>667600</v>
      </c>
      <c r="V26" s="6">
        <v>667600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306528.17</v>
      </c>
      <c r="AC26" s="6">
        <v>306528.17</v>
      </c>
      <c r="AD26" s="6">
        <v>0</v>
      </c>
      <c r="AE26" s="6">
        <v>306528.17</v>
      </c>
      <c r="AF26" s="6">
        <v>306528.17</v>
      </c>
      <c r="AG26" s="6">
        <v>306528.17</v>
      </c>
      <c r="AH26" s="6">
        <v>361071.83</v>
      </c>
      <c r="AI26" s="7">
        <v>0.4591494457759137</v>
      </c>
      <c r="AJ26" s="6">
        <v>0</v>
      </c>
      <c r="AK26" s="8"/>
      <c r="AL26" s="20">
        <f t="shared" si="5"/>
        <v>0.4591494457759137</v>
      </c>
      <c r="AM26" s="38">
        <v>560048.1</v>
      </c>
      <c r="AN26" s="28">
        <f t="shared" si="2"/>
        <v>0.5473247208587977</v>
      </c>
    </row>
    <row r="27" spans="1:40" ht="38.25" outlineLevel="4">
      <c r="A27" s="3"/>
      <c r="B27" s="4" t="s">
        <v>208</v>
      </c>
      <c r="C27" s="29" t="s">
        <v>207</v>
      </c>
      <c r="D27" s="3"/>
      <c r="E27" s="3"/>
      <c r="F27" s="5"/>
      <c r="G27" s="5"/>
      <c r="H27" s="5"/>
      <c r="I27" s="3"/>
      <c r="J27" s="3"/>
      <c r="K27" s="3"/>
      <c r="L27" s="3"/>
      <c r="M27" s="3"/>
      <c r="N27" s="3"/>
      <c r="O27" s="3"/>
      <c r="P27" s="3"/>
      <c r="Q27" s="3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7"/>
      <c r="AJ27" s="6"/>
      <c r="AK27" s="8"/>
      <c r="AL27" s="20"/>
      <c r="AM27" s="38">
        <v>972</v>
      </c>
      <c r="AN27" s="28">
        <f t="shared" si="2"/>
        <v>0</v>
      </c>
    </row>
    <row r="28" spans="1:40" s="15" customFormat="1" ht="38.25" outlineLevel="3">
      <c r="A28" s="9" t="s">
        <v>72</v>
      </c>
      <c r="B28" s="10" t="s">
        <v>73</v>
      </c>
      <c r="C28" s="9" t="s">
        <v>72</v>
      </c>
      <c r="D28" s="9"/>
      <c r="E28" s="9"/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12">
        <v>84700</v>
      </c>
      <c r="S28" s="12">
        <v>0</v>
      </c>
      <c r="T28" s="12">
        <f>T29</f>
        <v>84700</v>
      </c>
      <c r="U28" s="12">
        <f aca="true" t="shared" si="9" ref="U28:AC28">U29</f>
        <v>84700</v>
      </c>
      <c r="V28" s="12">
        <f t="shared" si="9"/>
        <v>84700</v>
      </c>
      <c r="W28" s="12">
        <f t="shared" si="9"/>
        <v>0</v>
      </c>
      <c r="X28" s="12">
        <f t="shared" si="9"/>
        <v>0</v>
      </c>
      <c r="Y28" s="12">
        <f t="shared" si="9"/>
        <v>0</v>
      </c>
      <c r="Z28" s="12">
        <f t="shared" si="9"/>
        <v>0</v>
      </c>
      <c r="AA28" s="12">
        <f t="shared" si="9"/>
        <v>0</v>
      </c>
      <c r="AB28" s="12">
        <f t="shared" si="9"/>
        <v>24305.5</v>
      </c>
      <c r="AC28" s="12">
        <f t="shared" si="9"/>
        <v>24305.5</v>
      </c>
      <c r="AD28" s="12">
        <v>0</v>
      </c>
      <c r="AE28" s="12">
        <v>24305.5</v>
      </c>
      <c r="AF28" s="12">
        <v>24305.5</v>
      </c>
      <c r="AG28" s="12">
        <v>24305.5</v>
      </c>
      <c r="AH28" s="12">
        <v>60394.5</v>
      </c>
      <c r="AI28" s="13">
        <v>0.2869598583234947</v>
      </c>
      <c r="AJ28" s="12">
        <v>0</v>
      </c>
      <c r="AK28" s="14"/>
      <c r="AL28" s="22">
        <f t="shared" si="5"/>
        <v>0.2869598583234947</v>
      </c>
      <c r="AM28" s="36">
        <f>AM29</f>
        <v>20263.21</v>
      </c>
      <c r="AN28" s="28">
        <f t="shared" si="2"/>
        <v>1.1994891233916047</v>
      </c>
    </row>
    <row r="29" spans="1:40" ht="38.25" outlineLevel="4">
      <c r="A29" s="3" t="s">
        <v>74</v>
      </c>
      <c r="B29" s="4" t="s">
        <v>75</v>
      </c>
      <c r="C29" s="3" t="s">
        <v>74</v>
      </c>
      <c r="D29" s="3"/>
      <c r="E29" s="3"/>
      <c r="F29" s="5"/>
      <c r="G29" s="5"/>
      <c r="H29" s="5"/>
      <c r="I29" s="3"/>
      <c r="J29" s="3"/>
      <c r="K29" s="3"/>
      <c r="L29" s="3"/>
      <c r="M29" s="3"/>
      <c r="N29" s="3"/>
      <c r="O29" s="3"/>
      <c r="P29" s="3"/>
      <c r="Q29" s="3"/>
      <c r="R29" s="6">
        <v>84700</v>
      </c>
      <c r="S29" s="6">
        <v>0</v>
      </c>
      <c r="T29" s="6">
        <v>84700</v>
      </c>
      <c r="U29" s="6">
        <v>84700</v>
      </c>
      <c r="V29" s="6">
        <v>84700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24305.5</v>
      </c>
      <c r="AC29" s="6">
        <v>24305.5</v>
      </c>
      <c r="AD29" s="6">
        <v>0</v>
      </c>
      <c r="AE29" s="6">
        <v>24305.5</v>
      </c>
      <c r="AF29" s="6">
        <v>24305.5</v>
      </c>
      <c r="AG29" s="6">
        <v>24305.5</v>
      </c>
      <c r="AH29" s="6">
        <v>60394.5</v>
      </c>
      <c r="AI29" s="7">
        <v>0.2869598583234947</v>
      </c>
      <c r="AJ29" s="6">
        <v>0</v>
      </c>
      <c r="AK29" s="8"/>
      <c r="AL29" s="20">
        <f t="shared" si="5"/>
        <v>0.2869598583234947</v>
      </c>
      <c r="AM29" s="38">
        <v>20263.21</v>
      </c>
      <c r="AN29" s="28">
        <f t="shared" si="2"/>
        <v>1.1994891233916047</v>
      </c>
    </row>
    <row r="30" spans="1:40" s="15" customFormat="1" ht="15" outlineLevel="1">
      <c r="A30" s="9" t="s">
        <v>38</v>
      </c>
      <c r="B30" s="10" t="s">
        <v>39</v>
      </c>
      <c r="C30" s="9" t="s">
        <v>38</v>
      </c>
      <c r="D30" s="9"/>
      <c r="E30" s="9"/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12">
        <v>900000</v>
      </c>
      <c r="S30" s="12">
        <v>0</v>
      </c>
      <c r="T30" s="12">
        <f>T31</f>
        <v>900000</v>
      </c>
      <c r="U30" s="12">
        <f aca="true" t="shared" si="10" ref="U30:AC30">U31</f>
        <v>900000</v>
      </c>
      <c r="V30" s="12">
        <f t="shared" si="10"/>
        <v>900000</v>
      </c>
      <c r="W30" s="12">
        <f t="shared" si="10"/>
        <v>0</v>
      </c>
      <c r="X30" s="12">
        <f t="shared" si="10"/>
        <v>0</v>
      </c>
      <c r="Y30" s="12">
        <f t="shared" si="10"/>
        <v>0</v>
      </c>
      <c r="Z30" s="12">
        <f t="shared" si="10"/>
        <v>0</v>
      </c>
      <c r="AA30" s="12">
        <f t="shared" si="10"/>
        <v>0</v>
      </c>
      <c r="AB30" s="12">
        <f t="shared" si="10"/>
        <v>202187.51</v>
      </c>
      <c r="AC30" s="12">
        <f t="shared" si="10"/>
        <v>205032.14</v>
      </c>
      <c r="AD30" s="12">
        <v>0</v>
      </c>
      <c r="AE30" s="12">
        <v>202187.51</v>
      </c>
      <c r="AF30" s="12">
        <v>202187.51</v>
      </c>
      <c r="AG30" s="12">
        <v>202187.51</v>
      </c>
      <c r="AH30" s="12">
        <v>697812.49</v>
      </c>
      <c r="AI30" s="13">
        <v>0.2246527888888889</v>
      </c>
      <c r="AJ30" s="12">
        <v>0</v>
      </c>
      <c r="AK30" s="14"/>
      <c r="AL30" s="22">
        <f t="shared" si="5"/>
        <v>0.22781348888888892</v>
      </c>
      <c r="AM30" s="36">
        <f>AM31</f>
        <v>189989.72</v>
      </c>
      <c r="AN30" s="28">
        <f t="shared" si="2"/>
        <v>1.0791749153585783</v>
      </c>
    </row>
    <row r="31" spans="1:40" s="15" customFormat="1" ht="15" outlineLevel="3">
      <c r="A31" s="9" t="s">
        <v>76</v>
      </c>
      <c r="B31" s="10" t="s">
        <v>77</v>
      </c>
      <c r="C31" s="9" t="s">
        <v>76</v>
      </c>
      <c r="D31" s="9"/>
      <c r="E31" s="9"/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12">
        <v>900000</v>
      </c>
      <c r="S31" s="12">
        <v>0</v>
      </c>
      <c r="T31" s="12">
        <f>T32+T33</f>
        <v>900000</v>
      </c>
      <c r="U31" s="12">
        <f aca="true" t="shared" si="11" ref="U31:AC31">U32+U33</f>
        <v>900000</v>
      </c>
      <c r="V31" s="12">
        <f t="shared" si="11"/>
        <v>900000</v>
      </c>
      <c r="W31" s="12">
        <f t="shared" si="11"/>
        <v>0</v>
      </c>
      <c r="X31" s="12">
        <f t="shared" si="11"/>
        <v>0</v>
      </c>
      <c r="Y31" s="12">
        <f t="shared" si="11"/>
        <v>0</v>
      </c>
      <c r="Z31" s="12">
        <f t="shared" si="11"/>
        <v>0</v>
      </c>
      <c r="AA31" s="12">
        <f t="shared" si="11"/>
        <v>0</v>
      </c>
      <c r="AB31" s="12">
        <f t="shared" si="11"/>
        <v>202187.51</v>
      </c>
      <c r="AC31" s="12">
        <f t="shared" si="11"/>
        <v>205032.14</v>
      </c>
      <c r="AD31" s="12">
        <v>0</v>
      </c>
      <c r="AE31" s="12">
        <v>202187.51</v>
      </c>
      <c r="AF31" s="12">
        <v>202187.51</v>
      </c>
      <c r="AG31" s="12">
        <v>202187.51</v>
      </c>
      <c r="AH31" s="12">
        <v>697812.49</v>
      </c>
      <c r="AI31" s="13">
        <v>0.2246527888888889</v>
      </c>
      <c r="AJ31" s="12">
        <v>0</v>
      </c>
      <c r="AK31" s="14"/>
      <c r="AL31" s="22">
        <f t="shared" si="5"/>
        <v>0.22781348888888892</v>
      </c>
      <c r="AM31" s="36">
        <f>AM32+AM33</f>
        <v>189989.72</v>
      </c>
      <c r="AN31" s="28">
        <f t="shared" si="2"/>
        <v>1.0791749153585783</v>
      </c>
    </row>
    <row r="32" spans="1:40" ht="15" outlineLevel="4">
      <c r="A32" s="3" t="s">
        <v>78</v>
      </c>
      <c r="B32" s="4" t="s">
        <v>79</v>
      </c>
      <c r="C32" s="3" t="s">
        <v>78</v>
      </c>
      <c r="D32" s="3"/>
      <c r="E32" s="3"/>
      <c r="F32" s="5"/>
      <c r="G32" s="5"/>
      <c r="H32" s="5"/>
      <c r="I32" s="3"/>
      <c r="J32" s="3"/>
      <c r="K32" s="3"/>
      <c r="L32" s="3"/>
      <c r="M32" s="3"/>
      <c r="N32" s="3"/>
      <c r="O32" s="3"/>
      <c r="P32" s="3"/>
      <c r="Q32" s="3"/>
      <c r="R32" s="6">
        <v>198900</v>
      </c>
      <c r="S32" s="6">
        <v>0</v>
      </c>
      <c r="T32" s="6">
        <v>198900</v>
      </c>
      <c r="U32" s="6">
        <v>198900</v>
      </c>
      <c r="V32" s="6">
        <v>198900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111536.7</v>
      </c>
      <c r="AC32" s="6">
        <v>113607.88</v>
      </c>
      <c r="AD32" s="6">
        <v>0</v>
      </c>
      <c r="AE32" s="6">
        <v>111536.7</v>
      </c>
      <c r="AF32" s="6">
        <v>111536.7</v>
      </c>
      <c r="AG32" s="6">
        <v>111536.7</v>
      </c>
      <c r="AH32" s="6">
        <v>87363.3</v>
      </c>
      <c r="AI32" s="7">
        <v>0.5607677224736048</v>
      </c>
      <c r="AJ32" s="6">
        <v>0</v>
      </c>
      <c r="AK32" s="8"/>
      <c r="AL32" s="20">
        <f t="shared" si="5"/>
        <v>0.5711808949220715</v>
      </c>
      <c r="AM32" s="38">
        <v>105878.05</v>
      </c>
      <c r="AN32" s="28">
        <f t="shared" si="2"/>
        <v>1.073006916919985</v>
      </c>
    </row>
    <row r="33" spans="1:40" ht="15" outlineLevel="4">
      <c r="A33" s="3" t="s">
        <v>80</v>
      </c>
      <c r="B33" s="4" t="s">
        <v>81</v>
      </c>
      <c r="C33" s="3" t="s">
        <v>80</v>
      </c>
      <c r="D33" s="3"/>
      <c r="E33" s="3"/>
      <c r="F33" s="5"/>
      <c r="G33" s="5"/>
      <c r="H33" s="5"/>
      <c r="I33" s="3"/>
      <c r="J33" s="3"/>
      <c r="K33" s="3"/>
      <c r="L33" s="3"/>
      <c r="M33" s="3"/>
      <c r="N33" s="3"/>
      <c r="O33" s="3"/>
      <c r="P33" s="3"/>
      <c r="Q33" s="3"/>
      <c r="R33" s="6">
        <v>701100</v>
      </c>
      <c r="S33" s="6">
        <v>0</v>
      </c>
      <c r="T33" s="6">
        <v>701100</v>
      </c>
      <c r="U33" s="6">
        <v>701100</v>
      </c>
      <c r="V33" s="6">
        <v>701100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90650.81</v>
      </c>
      <c r="AC33" s="6">
        <v>91424.26</v>
      </c>
      <c r="AD33" s="6">
        <v>0</v>
      </c>
      <c r="AE33" s="6">
        <v>90650.81</v>
      </c>
      <c r="AF33" s="6">
        <v>90650.81</v>
      </c>
      <c r="AG33" s="6">
        <v>90650.81</v>
      </c>
      <c r="AH33" s="6">
        <v>610449.19</v>
      </c>
      <c r="AI33" s="7">
        <v>0.12929797461132506</v>
      </c>
      <c r="AJ33" s="6">
        <v>0</v>
      </c>
      <c r="AK33" s="8"/>
      <c r="AL33" s="20">
        <f t="shared" si="5"/>
        <v>0.13040116959064327</v>
      </c>
      <c r="AM33" s="38">
        <v>84111.67</v>
      </c>
      <c r="AN33" s="28">
        <f t="shared" si="2"/>
        <v>1.0869390656492732</v>
      </c>
    </row>
    <row r="34" spans="1:40" s="15" customFormat="1" ht="25.5" outlineLevel="1">
      <c r="A34" s="9" t="s">
        <v>82</v>
      </c>
      <c r="B34" s="10" t="s">
        <v>83</v>
      </c>
      <c r="C34" s="9" t="s">
        <v>82</v>
      </c>
      <c r="D34" s="9"/>
      <c r="E34" s="9"/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12">
        <v>421500</v>
      </c>
      <c r="S34" s="12">
        <v>0</v>
      </c>
      <c r="T34" s="12">
        <f>T35</f>
        <v>421500</v>
      </c>
      <c r="U34" s="12">
        <f aca="true" t="shared" si="12" ref="U34:AC35">U35</f>
        <v>421500</v>
      </c>
      <c r="V34" s="12">
        <f t="shared" si="12"/>
        <v>421500</v>
      </c>
      <c r="W34" s="12">
        <f t="shared" si="12"/>
        <v>0</v>
      </c>
      <c r="X34" s="12">
        <f t="shared" si="12"/>
        <v>0</v>
      </c>
      <c r="Y34" s="12">
        <f t="shared" si="12"/>
        <v>0</v>
      </c>
      <c r="Z34" s="12">
        <f t="shared" si="12"/>
        <v>0</v>
      </c>
      <c r="AA34" s="12">
        <f t="shared" si="12"/>
        <v>0</v>
      </c>
      <c r="AB34" s="12">
        <f t="shared" si="12"/>
        <v>183554.82</v>
      </c>
      <c r="AC34" s="12">
        <f t="shared" si="12"/>
        <v>183554.82</v>
      </c>
      <c r="AD34" s="12">
        <v>0</v>
      </c>
      <c r="AE34" s="12">
        <v>183554.82</v>
      </c>
      <c r="AF34" s="12">
        <v>183554.82</v>
      </c>
      <c r="AG34" s="12">
        <v>183554.82</v>
      </c>
      <c r="AH34" s="12">
        <v>237945.18</v>
      </c>
      <c r="AI34" s="13">
        <v>0.43548</v>
      </c>
      <c r="AJ34" s="12">
        <v>0</v>
      </c>
      <c r="AK34" s="14"/>
      <c r="AL34" s="22">
        <f t="shared" si="5"/>
        <v>0.43548000000000003</v>
      </c>
      <c r="AM34" s="36">
        <f>AM35</f>
        <v>230226</v>
      </c>
      <c r="AN34" s="28">
        <f t="shared" si="2"/>
        <v>0.79728101951995</v>
      </c>
    </row>
    <row r="35" spans="1:40" ht="15" outlineLevel="3">
      <c r="A35" s="3" t="s">
        <v>84</v>
      </c>
      <c r="B35" s="4" t="s">
        <v>85</v>
      </c>
      <c r="C35" s="3" t="s">
        <v>84</v>
      </c>
      <c r="D35" s="3"/>
      <c r="E35" s="3"/>
      <c r="F35" s="5"/>
      <c r="G35" s="5"/>
      <c r="H35" s="5"/>
      <c r="I35" s="3"/>
      <c r="J35" s="3"/>
      <c r="K35" s="3"/>
      <c r="L35" s="3"/>
      <c r="M35" s="3"/>
      <c r="N35" s="3"/>
      <c r="O35" s="3"/>
      <c r="P35" s="3"/>
      <c r="Q35" s="3"/>
      <c r="R35" s="6">
        <v>421500</v>
      </c>
      <c r="S35" s="6">
        <v>0</v>
      </c>
      <c r="T35" s="6">
        <f>T36</f>
        <v>421500</v>
      </c>
      <c r="U35" s="6">
        <f t="shared" si="12"/>
        <v>421500</v>
      </c>
      <c r="V35" s="6">
        <f t="shared" si="12"/>
        <v>421500</v>
      </c>
      <c r="W35" s="6">
        <f t="shared" si="12"/>
        <v>0</v>
      </c>
      <c r="X35" s="6">
        <f t="shared" si="12"/>
        <v>0</v>
      </c>
      <c r="Y35" s="6">
        <f t="shared" si="12"/>
        <v>0</v>
      </c>
      <c r="Z35" s="6">
        <f t="shared" si="12"/>
        <v>0</v>
      </c>
      <c r="AA35" s="6">
        <f t="shared" si="12"/>
        <v>0</v>
      </c>
      <c r="AB35" s="6">
        <f t="shared" si="12"/>
        <v>183554.82</v>
      </c>
      <c r="AC35" s="6">
        <f t="shared" si="12"/>
        <v>183554.82</v>
      </c>
      <c r="AD35" s="6">
        <v>0</v>
      </c>
      <c r="AE35" s="6">
        <v>183554.82</v>
      </c>
      <c r="AF35" s="6">
        <v>183554.82</v>
      </c>
      <c r="AG35" s="6">
        <v>183554.82</v>
      </c>
      <c r="AH35" s="6">
        <v>237945.18</v>
      </c>
      <c r="AI35" s="7">
        <v>0.43548</v>
      </c>
      <c r="AJ35" s="6">
        <v>0</v>
      </c>
      <c r="AK35" s="8"/>
      <c r="AL35" s="20">
        <f t="shared" si="5"/>
        <v>0.43548000000000003</v>
      </c>
      <c r="AM35" s="38">
        <f>AM36</f>
        <v>230226</v>
      </c>
      <c r="AN35" s="28">
        <f t="shared" si="2"/>
        <v>0.79728101951995</v>
      </c>
    </row>
    <row r="36" spans="1:40" ht="25.5" outlineLevel="4">
      <c r="A36" s="3" t="s">
        <v>86</v>
      </c>
      <c r="B36" s="4" t="s">
        <v>87</v>
      </c>
      <c r="C36" s="3" t="s">
        <v>86</v>
      </c>
      <c r="D36" s="3"/>
      <c r="E36" s="3"/>
      <c r="F36" s="5"/>
      <c r="G36" s="5"/>
      <c r="H36" s="5"/>
      <c r="I36" s="3"/>
      <c r="J36" s="3"/>
      <c r="K36" s="3"/>
      <c r="L36" s="3"/>
      <c r="M36" s="3"/>
      <c r="N36" s="3"/>
      <c r="O36" s="3"/>
      <c r="P36" s="3"/>
      <c r="Q36" s="3"/>
      <c r="R36" s="6">
        <v>421500</v>
      </c>
      <c r="S36" s="6">
        <v>0</v>
      </c>
      <c r="T36" s="6">
        <v>421500</v>
      </c>
      <c r="U36" s="6">
        <v>421500</v>
      </c>
      <c r="V36" s="6">
        <v>421500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183554.82</v>
      </c>
      <c r="AC36" s="6">
        <v>183554.82</v>
      </c>
      <c r="AD36" s="6">
        <v>0</v>
      </c>
      <c r="AE36" s="6">
        <v>183554.82</v>
      </c>
      <c r="AF36" s="6">
        <v>183554.82</v>
      </c>
      <c r="AG36" s="6">
        <v>183554.82</v>
      </c>
      <c r="AH36" s="6">
        <v>237945.18</v>
      </c>
      <c r="AI36" s="7">
        <v>0.43548</v>
      </c>
      <c r="AJ36" s="6">
        <v>0</v>
      </c>
      <c r="AK36" s="8"/>
      <c r="AL36" s="20">
        <f t="shared" si="5"/>
        <v>0.43548000000000003</v>
      </c>
      <c r="AM36" s="38">
        <v>230226</v>
      </c>
      <c r="AN36" s="28">
        <f t="shared" si="2"/>
        <v>0.79728101951995</v>
      </c>
    </row>
    <row r="37" spans="1:40" s="15" customFormat="1" ht="15" outlineLevel="1">
      <c r="A37" s="9" t="s">
        <v>40</v>
      </c>
      <c r="B37" s="10" t="s">
        <v>41</v>
      </c>
      <c r="C37" s="9" t="s">
        <v>40</v>
      </c>
      <c r="D37" s="9"/>
      <c r="E37" s="9"/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12">
        <v>970600</v>
      </c>
      <c r="S37" s="12">
        <v>0</v>
      </c>
      <c r="T37" s="12">
        <f>T38+T39+T40+T41+T42+T43</f>
        <v>970600</v>
      </c>
      <c r="U37" s="12">
        <f aca="true" t="shared" si="13" ref="U37:AC37">U38+U39+U40+U41+U42+U43</f>
        <v>970600</v>
      </c>
      <c r="V37" s="12">
        <f t="shared" si="13"/>
        <v>970600</v>
      </c>
      <c r="W37" s="12">
        <f t="shared" si="13"/>
        <v>0</v>
      </c>
      <c r="X37" s="12">
        <f t="shared" si="13"/>
        <v>0</v>
      </c>
      <c r="Y37" s="12">
        <f t="shared" si="13"/>
        <v>0</v>
      </c>
      <c r="Z37" s="12">
        <f t="shared" si="13"/>
        <v>0</v>
      </c>
      <c r="AA37" s="12">
        <f t="shared" si="13"/>
        <v>0</v>
      </c>
      <c r="AB37" s="12">
        <f t="shared" si="13"/>
        <v>693064.89</v>
      </c>
      <c r="AC37" s="12">
        <f t="shared" si="13"/>
        <v>724134.75</v>
      </c>
      <c r="AD37" s="12">
        <v>0</v>
      </c>
      <c r="AE37" s="12">
        <v>693064.89</v>
      </c>
      <c r="AF37" s="12">
        <v>693064.89</v>
      </c>
      <c r="AG37" s="12">
        <v>693064.89</v>
      </c>
      <c r="AH37" s="12">
        <v>277535.11</v>
      </c>
      <c r="AI37" s="13">
        <v>0.7140582011127138</v>
      </c>
      <c r="AJ37" s="12">
        <v>0</v>
      </c>
      <c r="AK37" s="14"/>
      <c r="AL37" s="22">
        <f t="shared" si="5"/>
        <v>0.7460691840098908</v>
      </c>
      <c r="AM37" s="36">
        <f>AM38+AM39+AM40+AM41+AM42+AM43</f>
        <v>630024.24</v>
      </c>
      <c r="AN37" s="28">
        <f t="shared" si="2"/>
        <v>1.149376014484776</v>
      </c>
    </row>
    <row r="38" spans="1:40" ht="51" outlineLevel="4">
      <c r="A38" s="3" t="s">
        <v>88</v>
      </c>
      <c r="B38" s="4" t="s">
        <v>89</v>
      </c>
      <c r="C38" s="3" t="s">
        <v>88</v>
      </c>
      <c r="D38" s="3"/>
      <c r="E38" s="3"/>
      <c r="F38" s="5"/>
      <c r="G38" s="5"/>
      <c r="H38" s="5"/>
      <c r="I38" s="3"/>
      <c r="J38" s="3"/>
      <c r="K38" s="3"/>
      <c r="L38" s="3"/>
      <c r="M38" s="3"/>
      <c r="N38" s="3"/>
      <c r="O38" s="3"/>
      <c r="P38" s="3"/>
      <c r="Q38" s="3"/>
      <c r="R38" s="6">
        <v>628100</v>
      </c>
      <c r="S38" s="6">
        <v>0</v>
      </c>
      <c r="T38" s="6">
        <v>628100</v>
      </c>
      <c r="U38" s="6">
        <v>628100</v>
      </c>
      <c r="V38" s="6">
        <v>628100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511424.14</v>
      </c>
      <c r="AC38" s="6">
        <v>534081.5</v>
      </c>
      <c r="AD38" s="6">
        <v>0</v>
      </c>
      <c r="AE38" s="6">
        <v>511424.14</v>
      </c>
      <c r="AF38" s="6">
        <v>511424.14</v>
      </c>
      <c r="AG38" s="6">
        <v>511424.14</v>
      </c>
      <c r="AH38" s="6">
        <v>116675.86</v>
      </c>
      <c r="AI38" s="7">
        <v>0.8142399936315873</v>
      </c>
      <c r="AJ38" s="6">
        <v>0</v>
      </c>
      <c r="AK38" s="8"/>
      <c r="AL38" s="20">
        <f t="shared" si="5"/>
        <v>0.850312848272568</v>
      </c>
      <c r="AM38" s="38">
        <v>442215.65</v>
      </c>
      <c r="AN38" s="28">
        <f t="shared" si="2"/>
        <v>1.2077399341249002</v>
      </c>
    </row>
    <row r="39" spans="1:40" ht="76.5" outlineLevel="4">
      <c r="A39" s="3" t="s">
        <v>90</v>
      </c>
      <c r="B39" s="4" t="s">
        <v>91</v>
      </c>
      <c r="C39" s="3" t="s">
        <v>90</v>
      </c>
      <c r="D39" s="3"/>
      <c r="E39" s="3"/>
      <c r="F39" s="5"/>
      <c r="G39" s="5"/>
      <c r="H39" s="5"/>
      <c r="I39" s="3"/>
      <c r="J39" s="3"/>
      <c r="K39" s="3"/>
      <c r="L39" s="3"/>
      <c r="M39" s="3"/>
      <c r="N39" s="3"/>
      <c r="O39" s="3"/>
      <c r="P39" s="3"/>
      <c r="Q39" s="3"/>
      <c r="R39" s="6">
        <v>2000</v>
      </c>
      <c r="S39" s="6">
        <v>0</v>
      </c>
      <c r="T39" s="6">
        <v>2000</v>
      </c>
      <c r="U39" s="6">
        <v>2000</v>
      </c>
      <c r="V39" s="6">
        <v>2000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500</v>
      </c>
      <c r="AC39" s="6">
        <v>500</v>
      </c>
      <c r="AD39" s="6">
        <v>0</v>
      </c>
      <c r="AE39" s="6">
        <v>500</v>
      </c>
      <c r="AF39" s="6">
        <v>500</v>
      </c>
      <c r="AG39" s="6">
        <v>500</v>
      </c>
      <c r="AH39" s="6">
        <v>1500</v>
      </c>
      <c r="AI39" s="7">
        <v>0.25</v>
      </c>
      <c r="AJ39" s="6">
        <v>0</v>
      </c>
      <c r="AK39" s="8"/>
      <c r="AL39" s="20">
        <f t="shared" si="5"/>
        <v>0.25</v>
      </c>
      <c r="AM39" s="38">
        <v>1000</v>
      </c>
      <c r="AN39" s="28">
        <f t="shared" si="2"/>
        <v>0.5</v>
      </c>
    </row>
    <row r="40" spans="1:40" ht="102" outlineLevel="4">
      <c r="A40" s="3" t="s">
        <v>92</v>
      </c>
      <c r="B40" s="4" t="s">
        <v>93</v>
      </c>
      <c r="C40" s="3" t="s">
        <v>92</v>
      </c>
      <c r="D40" s="3"/>
      <c r="E40" s="3"/>
      <c r="F40" s="5"/>
      <c r="G40" s="5"/>
      <c r="H40" s="5"/>
      <c r="I40" s="3"/>
      <c r="J40" s="3"/>
      <c r="K40" s="3"/>
      <c r="L40" s="3"/>
      <c r="M40" s="3"/>
      <c r="N40" s="3"/>
      <c r="O40" s="3"/>
      <c r="P40" s="3"/>
      <c r="Q40" s="3"/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-40</v>
      </c>
      <c r="AC40" s="6">
        <v>-40</v>
      </c>
      <c r="AD40" s="6">
        <v>0</v>
      </c>
      <c r="AE40" s="6">
        <v>-40</v>
      </c>
      <c r="AF40" s="6">
        <v>-40</v>
      </c>
      <c r="AG40" s="6">
        <v>-40</v>
      </c>
      <c r="AH40" s="6">
        <v>40</v>
      </c>
      <c r="AI40" s="7"/>
      <c r="AJ40" s="6">
        <v>0</v>
      </c>
      <c r="AK40" s="8"/>
      <c r="AL40" s="20" t="e">
        <f t="shared" si="5"/>
        <v>#DIV/0!</v>
      </c>
      <c r="AM40" s="38">
        <v>160</v>
      </c>
      <c r="AN40" s="28">
        <f t="shared" si="2"/>
        <v>-0.25</v>
      </c>
    </row>
    <row r="41" spans="1:40" ht="51" outlineLevel="4">
      <c r="A41" s="3" t="s">
        <v>94</v>
      </c>
      <c r="B41" s="4" t="s">
        <v>95</v>
      </c>
      <c r="C41" s="3" t="s">
        <v>94</v>
      </c>
      <c r="D41" s="3"/>
      <c r="E41" s="3"/>
      <c r="F41" s="5"/>
      <c r="G41" s="5"/>
      <c r="H41" s="5"/>
      <c r="I41" s="3"/>
      <c r="J41" s="3"/>
      <c r="K41" s="3"/>
      <c r="L41" s="3"/>
      <c r="M41" s="3"/>
      <c r="N41" s="3"/>
      <c r="O41" s="3"/>
      <c r="P41" s="3"/>
      <c r="Q41" s="3"/>
      <c r="R41" s="6">
        <v>340500</v>
      </c>
      <c r="S41" s="6">
        <v>0</v>
      </c>
      <c r="T41" s="6">
        <v>340500</v>
      </c>
      <c r="U41" s="6">
        <v>340500</v>
      </c>
      <c r="V41" s="6">
        <v>340500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128530.75</v>
      </c>
      <c r="AC41" s="6">
        <v>133543.25</v>
      </c>
      <c r="AD41" s="6">
        <v>0</v>
      </c>
      <c r="AE41" s="6">
        <v>128530.75</v>
      </c>
      <c r="AF41" s="6">
        <v>128530.75</v>
      </c>
      <c r="AG41" s="6">
        <v>128530.75</v>
      </c>
      <c r="AH41" s="6">
        <v>211969.25</v>
      </c>
      <c r="AI41" s="7">
        <v>0.3774765051395007</v>
      </c>
      <c r="AJ41" s="6">
        <v>0</v>
      </c>
      <c r="AK41" s="8"/>
      <c r="AL41" s="20">
        <f t="shared" si="5"/>
        <v>0.392197503671072</v>
      </c>
      <c r="AM41" s="38">
        <v>169023.59</v>
      </c>
      <c r="AN41" s="28">
        <f t="shared" si="2"/>
        <v>0.7900864607123775</v>
      </c>
    </row>
    <row r="42" spans="1:40" ht="25.5" outlineLevel="4">
      <c r="A42" s="3" t="s">
        <v>96</v>
      </c>
      <c r="B42" s="4" t="s">
        <v>97</v>
      </c>
      <c r="C42" s="3" t="s">
        <v>96</v>
      </c>
      <c r="D42" s="3"/>
      <c r="E42" s="3"/>
      <c r="F42" s="5"/>
      <c r="G42" s="5"/>
      <c r="H42" s="5"/>
      <c r="I42" s="3"/>
      <c r="J42" s="3"/>
      <c r="K42" s="3"/>
      <c r="L42" s="3"/>
      <c r="M42" s="3"/>
      <c r="N42" s="3"/>
      <c r="O42" s="3"/>
      <c r="P42" s="3"/>
      <c r="Q42" s="3"/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15150</v>
      </c>
      <c r="AC42" s="6">
        <v>16050</v>
      </c>
      <c r="AD42" s="6">
        <v>0</v>
      </c>
      <c r="AE42" s="6">
        <v>15150</v>
      </c>
      <c r="AF42" s="6">
        <v>15150</v>
      </c>
      <c r="AG42" s="6">
        <v>15150</v>
      </c>
      <c r="AH42" s="6">
        <v>-15150</v>
      </c>
      <c r="AI42" s="7"/>
      <c r="AJ42" s="6">
        <v>0</v>
      </c>
      <c r="AK42" s="8"/>
      <c r="AL42" s="20" t="e">
        <f t="shared" si="5"/>
        <v>#DIV/0!</v>
      </c>
      <c r="AM42" s="38">
        <v>17625</v>
      </c>
      <c r="AN42" s="28">
        <f t="shared" si="2"/>
        <v>0.9106382978723404</v>
      </c>
    </row>
    <row r="43" spans="1:40" ht="102" outlineLevel="4">
      <c r="A43" s="3" t="s">
        <v>98</v>
      </c>
      <c r="B43" s="4" t="s">
        <v>99</v>
      </c>
      <c r="C43" s="3" t="s">
        <v>98</v>
      </c>
      <c r="D43" s="3"/>
      <c r="E43" s="3"/>
      <c r="F43" s="5"/>
      <c r="G43" s="5"/>
      <c r="H43" s="5"/>
      <c r="I43" s="3"/>
      <c r="J43" s="3"/>
      <c r="K43" s="3"/>
      <c r="L43" s="3"/>
      <c r="M43" s="3"/>
      <c r="N43" s="3"/>
      <c r="O43" s="3"/>
      <c r="P43" s="3"/>
      <c r="Q43" s="3"/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37500</v>
      </c>
      <c r="AC43" s="6">
        <v>40000</v>
      </c>
      <c r="AD43" s="6">
        <v>0</v>
      </c>
      <c r="AE43" s="6">
        <v>37500</v>
      </c>
      <c r="AF43" s="6">
        <v>37500</v>
      </c>
      <c r="AG43" s="6">
        <v>37500</v>
      </c>
      <c r="AH43" s="6">
        <v>-37500</v>
      </c>
      <c r="AI43" s="7"/>
      <c r="AJ43" s="6">
        <v>0</v>
      </c>
      <c r="AK43" s="8"/>
      <c r="AL43" s="20" t="e">
        <f t="shared" si="5"/>
        <v>#DIV/0!</v>
      </c>
      <c r="AM43" s="38"/>
      <c r="AN43" s="28" t="e">
        <f t="shared" si="2"/>
        <v>#DIV/0!</v>
      </c>
    </row>
    <row r="44" spans="1:40" s="15" customFormat="1" ht="51" outlineLevel="1">
      <c r="A44" s="9" t="s">
        <v>42</v>
      </c>
      <c r="B44" s="10" t="s">
        <v>43</v>
      </c>
      <c r="C44" s="9" t="s">
        <v>42</v>
      </c>
      <c r="D44" s="9"/>
      <c r="E44" s="9"/>
      <c r="F44" s="11"/>
      <c r="G44" s="11"/>
      <c r="H44" s="11"/>
      <c r="I44" s="9"/>
      <c r="J44" s="9"/>
      <c r="K44" s="9"/>
      <c r="L44" s="9"/>
      <c r="M44" s="9"/>
      <c r="N44" s="9"/>
      <c r="O44" s="9"/>
      <c r="P44" s="9"/>
      <c r="Q44" s="9"/>
      <c r="R44" s="12">
        <v>574000</v>
      </c>
      <c r="S44" s="12">
        <v>2674000</v>
      </c>
      <c r="T44" s="36">
        <f>T45+T46</f>
        <v>3248000</v>
      </c>
      <c r="U44" s="36">
        <f aca="true" t="shared" si="14" ref="U44:AC44">U45+U46</f>
        <v>3248000</v>
      </c>
      <c r="V44" s="36">
        <f t="shared" si="14"/>
        <v>3248000</v>
      </c>
      <c r="W44" s="36">
        <f t="shared" si="14"/>
        <v>0</v>
      </c>
      <c r="X44" s="36">
        <f t="shared" si="14"/>
        <v>0</v>
      </c>
      <c r="Y44" s="36">
        <f t="shared" si="14"/>
        <v>0</v>
      </c>
      <c r="Z44" s="36">
        <f t="shared" si="14"/>
        <v>0</v>
      </c>
      <c r="AA44" s="36">
        <f t="shared" si="14"/>
        <v>0</v>
      </c>
      <c r="AB44" s="36">
        <f t="shared" si="14"/>
        <v>2021485.1</v>
      </c>
      <c r="AC44" s="36">
        <f t="shared" si="14"/>
        <v>2078709.8</v>
      </c>
      <c r="AD44" s="12">
        <v>0</v>
      </c>
      <c r="AE44" s="12">
        <v>2021485.1</v>
      </c>
      <c r="AF44" s="12">
        <v>2021485.1</v>
      </c>
      <c r="AG44" s="12">
        <v>2021485.1</v>
      </c>
      <c r="AH44" s="12">
        <v>1226514.9</v>
      </c>
      <c r="AI44" s="13">
        <v>0.6223784174876847</v>
      </c>
      <c r="AJ44" s="12">
        <v>0</v>
      </c>
      <c r="AK44" s="14"/>
      <c r="AL44" s="22">
        <f t="shared" si="5"/>
        <v>0.6399968596059114</v>
      </c>
      <c r="AM44" s="36">
        <f>AM45+AM46</f>
        <v>1236050.85</v>
      </c>
      <c r="AN44" s="28">
        <f t="shared" si="2"/>
        <v>1.6817348574292068</v>
      </c>
    </row>
    <row r="45" spans="1:40" ht="63.75" outlineLevel="4">
      <c r="A45" s="3" t="s">
        <v>100</v>
      </c>
      <c r="B45" s="4" t="s">
        <v>101</v>
      </c>
      <c r="C45" s="3" t="s">
        <v>100</v>
      </c>
      <c r="D45" s="3"/>
      <c r="E45" s="3"/>
      <c r="F45" s="5"/>
      <c r="G45" s="5"/>
      <c r="H45" s="5"/>
      <c r="I45" s="3"/>
      <c r="J45" s="3"/>
      <c r="K45" s="3"/>
      <c r="L45" s="3"/>
      <c r="M45" s="3"/>
      <c r="N45" s="3"/>
      <c r="O45" s="3"/>
      <c r="P45" s="3"/>
      <c r="Q45" s="3"/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37950</v>
      </c>
      <c r="AC45" s="6">
        <v>37950</v>
      </c>
      <c r="AD45" s="6">
        <v>0</v>
      </c>
      <c r="AE45" s="6">
        <v>37950</v>
      </c>
      <c r="AF45" s="6">
        <v>37950</v>
      </c>
      <c r="AG45" s="6">
        <v>37950</v>
      </c>
      <c r="AH45" s="6">
        <v>-37950</v>
      </c>
      <c r="AI45" s="7"/>
      <c r="AJ45" s="6">
        <v>0</v>
      </c>
      <c r="AK45" s="8"/>
      <c r="AL45" s="20" t="e">
        <f t="shared" si="5"/>
        <v>#DIV/0!</v>
      </c>
      <c r="AM45" s="38">
        <v>5100</v>
      </c>
      <c r="AN45" s="28">
        <f t="shared" si="2"/>
        <v>7.4411764705882355</v>
      </c>
    </row>
    <row r="46" spans="1:40" s="15" customFormat="1" ht="102" outlineLevel="3">
      <c r="A46" s="9" t="s">
        <v>44</v>
      </c>
      <c r="B46" s="10" t="s">
        <v>45</v>
      </c>
      <c r="C46" s="9" t="s">
        <v>44</v>
      </c>
      <c r="D46" s="9"/>
      <c r="E46" s="9"/>
      <c r="F46" s="11"/>
      <c r="G46" s="11"/>
      <c r="H46" s="11"/>
      <c r="I46" s="9"/>
      <c r="J46" s="9"/>
      <c r="K46" s="9"/>
      <c r="L46" s="9"/>
      <c r="M46" s="9"/>
      <c r="N46" s="9"/>
      <c r="O46" s="9"/>
      <c r="P46" s="9"/>
      <c r="Q46" s="9"/>
      <c r="R46" s="12">
        <v>574000</v>
      </c>
      <c r="S46" s="12">
        <v>2674000</v>
      </c>
      <c r="T46" s="36">
        <f>T47+T48+T49+T50</f>
        <v>3248000</v>
      </c>
      <c r="U46" s="36">
        <f aca="true" t="shared" si="15" ref="U46:AC46">U47+U48+U49+U50</f>
        <v>3248000</v>
      </c>
      <c r="V46" s="36">
        <f t="shared" si="15"/>
        <v>3248000</v>
      </c>
      <c r="W46" s="36">
        <f t="shared" si="15"/>
        <v>0</v>
      </c>
      <c r="X46" s="36">
        <f t="shared" si="15"/>
        <v>0</v>
      </c>
      <c r="Y46" s="36">
        <f t="shared" si="15"/>
        <v>0</v>
      </c>
      <c r="Z46" s="36">
        <f t="shared" si="15"/>
        <v>0</v>
      </c>
      <c r="AA46" s="36">
        <f t="shared" si="15"/>
        <v>0</v>
      </c>
      <c r="AB46" s="36">
        <f t="shared" si="15"/>
        <v>1983535.1</v>
      </c>
      <c r="AC46" s="36">
        <f t="shared" si="15"/>
        <v>2040759.8</v>
      </c>
      <c r="AD46" s="12">
        <v>0</v>
      </c>
      <c r="AE46" s="12">
        <v>1983535.1</v>
      </c>
      <c r="AF46" s="12">
        <v>1983535.1</v>
      </c>
      <c r="AG46" s="12">
        <v>1983535.1</v>
      </c>
      <c r="AH46" s="12">
        <v>1264464.9</v>
      </c>
      <c r="AI46" s="13">
        <v>0.6106943041871922</v>
      </c>
      <c r="AJ46" s="12">
        <v>0</v>
      </c>
      <c r="AK46" s="14"/>
      <c r="AL46" s="22">
        <f t="shared" si="5"/>
        <v>0.6283127463054188</v>
      </c>
      <c r="AM46" s="36">
        <f>AM47+AM48+AM49+AM50</f>
        <v>1230950.85</v>
      </c>
      <c r="AN46" s="28">
        <f t="shared" si="2"/>
        <v>1.6578726924799636</v>
      </c>
    </row>
    <row r="47" spans="1:40" ht="102" outlineLevel="4">
      <c r="A47" s="3" t="s">
        <v>102</v>
      </c>
      <c r="B47" s="4" t="s">
        <v>103</v>
      </c>
      <c r="C47" s="3" t="s">
        <v>102</v>
      </c>
      <c r="D47" s="3"/>
      <c r="E47" s="3"/>
      <c r="F47" s="5"/>
      <c r="G47" s="5"/>
      <c r="H47" s="5"/>
      <c r="I47" s="3"/>
      <c r="J47" s="3"/>
      <c r="K47" s="3"/>
      <c r="L47" s="3"/>
      <c r="M47" s="3"/>
      <c r="N47" s="3"/>
      <c r="O47" s="3"/>
      <c r="P47" s="3"/>
      <c r="Q47" s="3"/>
      <c r="R47" s="6">
        <v>326000</v>
      </c>
      <c r="S47" s="6">
        <v>1674000</v>
      </c>
      <c r="T47" s="6">
        <v>2000000</v>
      </c>
      <c r="U47" s="6">
        <v>2000000</v>
      </c>
      <c r="V47" s="6">
        <v>2000000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1947576.75</v>
      </c>
      <c r="AC47" s="6">
        <v>2004801.45</v>
      </c>
      <c r="AD47" s="6">
        <v>0</v>
      </c>
      <c r="AE47" s="6">
        <v>1947576.75</v>
      </c>
      <c r="AF47" s="6">
        <v>1947576.75</v>
      </c>
      <c r="AG47" s="6">
        <v>1947576.75</v>
      </c>
      <c r="AH47" s="6">
        <v>52423.25</v>
      </c>
      <c r="AI47" s="7">
        <v>0.973788375</v>
      </c>
      <c r="AJ47" s="6">
        <v>0</v>
      </c>
      <c r="AK47" s="8"/>
      <c r="AL47" s="20">
        <f t="shared" si="5"/>
        <v>1.002400725</v>
      </c>
      <c r="AM47" s="38">
        <v>1186835.21</v>
      </c>
      <c r="AN47" s="28">
        <f t="shared" si="2"/>
        <v>1.6891995056331368</v>
      </c>
    </row>
    <row r="48" spans="1:40" ht="15" outlineLevel="4">
      <c r="A48" s="3"/>
      <c r="B48" s="4"/>
      <c r="C48" s="29" t="s">
        <v>209</v>
      </c>
      <c r="D48" s="3"/>
      <c r="E48" s="3"/>
      <c r="F48" s="5"/>
      <c r="G48" s="5"/>
      <c r="H48" s="5"/>
      <c r="I48" s="3"/>
      <c r="J48" s="3"/>
      <c r="K48" s="3"/>
      <c r="L48" s="3"/>
      <c r="M48" s="3"/>
      <c r="N48" s="3"/>
      <c r="O48" s="3"/>
      <c r="P48" s="3"/>
      <c r="Q48" s="3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7"/>
      <c r="AJ48" s="6"/>
      <c r="AK48" s="8"/>
      <c r="AL48" s="20"/>
      <c r="AM48" s="38">
        <v>-24293.64</v>
      </c>
      <c r="AN48" s="28">
        <f t="shared" si="2"/>
        <v>0</v>
      </c>
    </row>
    <row r="49" spans="1:40" ht="76.5" outlineLevel="4">
      <c r="A49" s="3" t="s">
        <v>104</v>
      </c>
      <c r="B49" s="4" t="s">
        <v>105</v>
      </c>
      <c r="C49" s="3" t="s">
        <v>104</v>
      </c>
      <c r="D49" s="3"/>
      <c r="E49" s="3"/>
      <c r="F49" s="5"/>
      <c r="G49" s="5"/>
      <c r="H49" s="5"/>
      <c r="I49" s="3"/>
      <c r="J49" s="3"/>
      <c r="K49" s="3"/>
      <c r="L49" s="3"/>
      <c r="M49" s="3"/>
      <c r="N49" s="3"/>
      <c r="O49" s="3"/>
      <c r="P49" s="3"/>
      <c r="Q49" s="3"/>
      <c r="R49" s="6">
        <v>248000</v>
      </c>
      <c r="S49" s="6">
        <v>0</v>
      </c>
      <c r="T49" s="6">
        <v>248000</v>
      </c>
      <c r="U49" s="6">
        <v>248000</v>
      </c>
      <c r="V49" s="6">
        <v>248000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35958.35</v>
      </c>
      <c r="AC49" s="6">
        <v>35958.35</v>
      </c>
      <c r="AD49" s="6">
        <v>0</v>
      </c>
      <c r="AE49" s="6">
        <v>35958.35</v>
      </c>
      <c r="AF49" s="6">
        <v>35958.35</v>
      </c>
      <c r="AG49" s="6">
        <v>35958.35</v>
      </c>
      <c r="AH49" s="6">
        <v>212041.65</v>
      </c>
      <c r="AI49" s="7">
        <v>0.14499334677419354</v>
      </c>
      <c r="AJ49" s="6">
        <v>0</v>
      </c>
      <c r="AK49" s="8"/>
      <c r="AL49" s="20">
        <f t="shared" si="5"/>
        <v>0.14499334677419354</v>
      </c>
      <c r="AM49" s="38">
        <v>68409.28</v>
      </c>
      <c r="AN49" s="28">
        <f t="shared" si="2"/>
        <v>0.525635557047231</v>
      </c>
    </row>
    <row r="50" spans="1:40" ht="153" outlineLevel="4">
      <c r="A50" s="3" t="s">
        <v>106</v>
      </c>
      <c r="B50" s="4" t="s">
        <v>107</v>
      </c>
      <c r="C50" s="3" t="s">
        <v>106</v>
      </c>
      <c r="D50" s="3"/>
      <c r="E50" s="3"/>
      <c r="F50" s="5"/>
      <c r="G50" s="5"/>
      <c r="H50" s="5"/>
      <c r="I50" s="3"/>
      <c r="J50" s="3"/>
      <c r="K50" s="3"/>
      <c r="L50" s="3"/>
      <c r="M50" s="3"/>
      <c r="N50" s="3"/>
      <c r="O50" s="3"/>
      <c r="P50" s="3"/>
      <c r="Q50" s="3"/>
      <c r="R50" s="6">
        <v>0</v>
      </c>
      <c r="S50" s="6">
        <v>1000000</v>
      </c>
      <c r="T50" s="6">
        <v>1000000</v>
      </c>
      <c r="U50" s="6">
        <v>1000000</v>
      </c>
      <c r="V50" s="6">
        <v>1000000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1000000</v>
      </c>
      <c r="AI50" s="7">
        <v>0</v>
      </c>
      <c r="AJ50" s="6">
        <v>0</v>
      </c>
      <c r="AK50" s="8"/>
      <c r="AL50" s="20">
        <f t="shared" si="5"/>
        <v>0</v>
      </c>
      <c r="AM50" s="38"/>
      <c r="AN50" s="28" t="e">
        <f t="shared" si="2"/>
        <v>#DIV/0!</v>
      </c>
    </row>
    <row r="51" spans="1:40" s="15" customFormat="1" ht="25.5" outlineLevel="1">
      <c r="A51" s="9" t="s">
        <v>108</v>
      </c>
      <c r="B51" s="10" t="s">
        <v>109</v>
      </c>
      <c r="C51" s="9" t="s">
        <v>108</v>
      </c>
      <c r="D51" s="9"/>
      <c r="E51" s="9"/>
      <c r="F51" s="11"/>
      <c r="G51" s="11"/>
      <c r="H51" s="11"/>
      <c r="I51" s="9"/>
      <c r="J51" s="9"/>
      <c r="K51" s="9"/>
      <c r="L51" s="9"/>
      <c r="M51" s="9"/>
      <c r="N51" s="9"/>
      <c r="O51" s="9"/>
      <c r="P51" s="9"/>
      <c r="Q51" s="9"/>
      <c r="R51" s="12">
        <v>750000</v>
      </c>
      <c r="S51" s="12">
        <v>0</v>
      </c>
      <c r="T51" s="36">
        <f>T52+T53+T54+T55</f>
        <v>750000</v>
      </c>
      <c r="U51" s="36">
        <f aca="true" t="shared" si="16" ref="U51:AC51">U52+U53+U54+U55</f>
        <v>750000</v>
      </c>
      <c r="V51" s="36">
        <f t="shared" si="16"/>
        <v>750000</v>
      </c>
      <c r="W51" s="36">
        <f t="shared" si="16"/>
        <v>0</v>
      </c>
      <c r="X51" s="36">
        <f t="shared" si="16"/>
        <v>0</v>
      </c>
      <c r="Y51" s="36">
        <f t="shared" si="16"/>
        <v>0</v>
      </c>
      <c r="Z51" s="36">
        <f t="shared" si="16"/>
        <v>0</v>
      </c>
      <c r="AA51" s="36">
        <f t="shared" si="16"/>
        <v>0</v>
      </c>
      <c r="AB51" s="36">
        <f t="shared" si="16"/>
        <v>245207.83</v>
      </c>
      <c r="AC51" s="36">
        <f t="shared" si="16"/>
        <v>245207.83</v>
      </c>
      <c r="AD51" s="12">
        <v>0</v>
      </c>
      <c r="AE51" s="12">
        <v>245207.83</v>
      </c>
      <c r="AF51" s="12">
        <v>245207.83</v>
      </c>
      <c r="AG51" s="12">
        <v>245207.83</v>
      </c>
      <c r="AH51" s="12">
        <v>504792.17</v>
      </c>
      <c r="AI51" s="13">
        <v>0.32694377333333335</v>
      </c>
      <c r="AJ51" s="12">
        <v>0</v>
      </c>
      <c r="AK51" s="14"/>
      <c r="AL51" s="22">
        <f t="shared" si="5"/>
        <v>0.3269437733333333</v>
      </c>
      <c r="AM51" s="36">
        <f>AM52+AM53+AM54+AM55</f>
        <v>357065.06</v>
      </c>
      <c r="AN51" s="28">
        <f t="shared" si="2"/>
        <v>0.686731516099615</v>
      </c>
    </row>
    <row r="52" spans="1:40" ht="25.5" outlineLevel="4">
      <c r="A52" s="3" t="s">
        <v>110</v>
      </c>
      <c r="B52" s="4" t="s">
        <v>111</v>
      </c>
      <c r="C52" s="3" t="s">
        <v>110</v>
      </c>
      <c r="D52" s="3"/>
      <c r="E52" s="3"/>
      <c r="F52" s="5"/>
      <c r="G52" s="5"/>
      <c r="H52" s="5"/>
      <c r="I52" s="3"/>
      <c r="J52" s="3"/>
      <c r="K52" s="3"/>
      <c r="L52" s="3"/>
      <c r="M52" s="3"/>
      <c r="N52" s="3"/>
      <c r="O52" s="3"/>
      <c r="P52" s="3"/>
      <c r="Q52" s="3"/>
      <c r="R52" s="6">
        <v>187500</v>
      </c>
      <c r="S52" s="6">
        <v>0</v>
      </c>
      <c r="T52" s="6">
        <v>187500</v>
      </c>
      <c r="U52" s="6">
        <v>187500</v>
      </c>
      <c r="V52" s="6">
        <v>187500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204619.03</v>
      </c>
      <c r="AC52" s="6">
        <v>204619.03</v>
      </c>
      <c r="AD52" s="6">
        <v>0</v>
      </c>
      <c r="AE52" s="6">
        <v>204619.03</v>
      </c>
      <c r="AF52" s="6">
        <v>204619.03</v>
      </c>
      <c r="AG52" s="6">
        <v>204619.03</v>
      </c>
      <c r="AH52" s="6">
        <v>-17119.03</v>
      </c>
      <c r="AI52" s="7">
        <v>1.0913014933333334</v>
      </c>
      <c r="AJ52" s="6">
        <v>0</v>
      </c>
      <c r="AK52" s="8"/>
      <c r="AL52" s="20">
        <f t="shared" si="5"/>
        <v>1.0913014933333334</v>
      </c>
      <c r="AM52" s="38">
        <v>267518.32</v>
      </c>
      <c r="AN52" s="28">
        <f t="shared" si="2"/>
        <v>0.7648785698115927</v>
      </c>
    </row>
    <row r="53" spans="1:40" ht="25.5" outlineLevel="4">
      <c r="A53" s="3" t="s">
        <v>112</v>
      </c>
      <c r="B53" s="4" t="s">
        <v>113</v>
      </c>
      <c r="C53" s="3" t="s">
        <v>112</v>
      </c>
      <c r="D53" s="3"/>
      <c r="E53" s="3"/>
      <c r="F53" s="5"/>
      <c r="G53" s="5"/>
      <c r="H53" s="5"/>
      <c r="I53" s="3"/>
      <c r="J53" s="3"/>
      <c r="K53" s="3"/>
      <c r="L53" s="3"/>
      <c r="M53" s="3"/>
      <c r="N53" s="3"/>
      <c r="O53" s="3"/>
      <c r="P53" s="3"/>
      <c r="Q53" s="3"/>
      <c r="R53" s="6">
        <v>251300</v>
      </c>
      <c r="S53" s="6">
        <v>0</v>
      </c>
      <c r="T53" s="6">
        <v>251300</v>
      </c>
      <c r="U53" s="6">
        <v>251300</v>
      </c>
      <c r="V53" s="6">
        <v>251300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13982.02</v>
      </c>
      <c r="AC53" s="6">
        <v>13982.02</v>
      </c>
      <c r="AD53" s="6">
        <v>0</v>
      </c>
      <c r="AE53" s="6">
        <v>13982.02</v>
      </c>
      <c r="AF53" s="6">
        <v>13982.02</v>
      </c>
      <c r="AG53" s="6">
        <v>13982.02</v>
      </c>
      <c r="AH53" s="6">
        <v>237317.98</v>
      </c>
      <c r="AI53" s="7">
        <v>0.05563875845602865</v>
      </c>
      <c r="AJ53" s="6">
        <v>0</v>
      </c>
      <c r="AK53" s="8"/>
      <c r="AL53" s="20">
        <f t="shared" si="5"/>
        <v>0.055638758456028656</v>
      </c>
      <c r="AM53" s="38">
        <v>-2155.39</v>
      </c>
      <c r="AN53" s="28">
        <f t="shared" si="2"/>
        <v>-6.487002352242518</v>
      </c>
    </row>
    <row r="54" spans="1:40" ht="25.5" outlineLevel="4">
      <c r="A54" s="3" t="s">
        <v>114</v>
      </c>
      <c r="B54" s="4" t="s">
        <v>115</v>
      </c>
      <c r="C54" s="3" t="s">
        <v>114</v>
      </c>
      <c r="D54" s="3"/>
      <c r="E54" s="3"/>
      <c r="F54" s="5"/>
      <c r="G54" s="5"/>
      <c r="H54" s="5"/>
      <c r="I54" s="3"/>
      <c r="J54" s="3"/>
      <c r="K54" s="3"/>
      <c r="L54" s="3"/>
      <c r="M54" s="3"/>
      <c r="N54" s="3"/>
      <c r="O54" s="3"/>
      <c r="P54" s="3"/>
      <c r="Q54" s="3"/>
      <c r="R54" s="6">
        <v>300700</v>
      </c>
      <c r="S54" s="6">
        <v>0</v>
      </c>
      <c r="T54" s="6">
        <v>300700</v>
      </c>
      <c r="U54" s="6">
        <v>300700</v>
      </c>
      <c r="V54" s="6">
        <v>300700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26539.19</v>
      </c>
      <c r="AC54" s="6">
        <v>26539.19</v>
      </c>
      <c r="AD54" s="6">
        <v>0</v>
      </c>
      <c r="AE54" s="6">
        <v>26539.19</v>
      </c>
      <c r="AF54" s="6">
        <v>26539.19</v>
      </c>
      <c r="AG54" s="6">
        <v>26539.19</v>
      </c>
      <c r="AH54" s="6">
        <v>274160.81</v>
      </c>
      <c r="AI54" s="7">
        <v>0.08825803126039242</v>
      </c>
      <c r="AJ54" s="6">
        <v>0</v>
      </c>
      <c r="AK54" s="8"/>
      <c r="AL54" s="20">
        <f t="shared" si="5"/>
        <v>0.08825803126039242</v>
      </c>
      <c r="AM54" s="38">
        <v>72511.73</v>
      </c>
      <c r="AN54" s="28">
        <f t="shared" si="2"/>
        <v>0.3659985770578084</v>
      </c>
    </row>
    <row r="55" spans="1:40" ht="25.5" outlineLevel="4">
      <c r="A55" s="3" t="s">
        <v>116</v>
      </c>
      <c r="B55" s="4" t="s">
        <v>117</v>
      </c>
      <c r="C55" s="3" t="s">
        <v>116</v>
      </c>
      <c r="D55" s="3"/>
      <c r="E55" s="3"/>
      <c r="F55" s="5"/>
      <c r="G55" s="5"/>
      <c r="H55" s="5"/>
      <c r="I55" s="3"/>
      <c r="J55" s="3"/>
      <c r="K55" s="3"/>
      <c r="L55" s="3"/>
      <c r="M55" s="3"/>
      <c r="N55" s="3"/>
      <c r="O55" s="3"/>
      <c r="P55" s="3"/>
      <c r="Q55" s="3"/>
      <c r="R55" s="6">
        <v>10500</v>
      </c>
      <c r="S55" s="6">
        <v>0</v>
      </c>
      <c r="T55" s="6">
        <v>10500</v>
      </c>
      <c r="U55" s="6">
        <v>10500</v>
      </c>
      <c r="V55" s="6">
        <v>10500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67.59</v>
      </c>
      <c r="AC55" s="6">
        <v>67.59</v>
      </c>
      <c r="AD55" s="6">
        <v>0</v>
      </c>
      <c r="AE55" s="6">
        <v>67.59</v>
      </c>
      <c r="AF55" s="6">
        <v>67.59</v>
      </c>
      <c r="AG55" s="6">
        <v>67.59</v>
      </c>
      <c r="AH55" s="6">
        <v>10432.41</v>
      </c>
      <c r="AI55" s="7">
        <v>0.006437142857142857</v>
      </c>
      <c r="AJ55" s="6">
        <v>0</v>
      </c>
      <c r="AK55" s="8"/>
      <c r="AL55" s="20">
        <f t="shared" si="5"/>
        <v>0.006437142857142857</v>
      </c>
      <c r="AM55" s="38">
        <v>19190.4</v>
      </c>
      <c r="AN55" s="28">
        <f t="shared" si="2"/>
        <v>0.003522073536768384</v>
      </c>
    </row>
    <row r="56" spans="1:40" s="15" customFormat="1" ht="25.5" outlineLevel="1">
      <c r="A56" s="9" t="s">
        <v>46</v>
      </c>
      <c r="B56" s="10" t="s">
        <v>47</v>
      </c>
      <c r="C56" s="9" t="s">
        <v>46</v>
      </c>
      <c r="D56" s="9"/>
      <c r="E56" s="9"/>
      <c r="F56" s="11"/>
      <c r="G56" s="11"/>
      <c r="H56" s="11"/>
      <c r="I56" s="9"/>
      <c r="J56" s="9"/>
      <c r="K56" s="9"/>
      <c r="L56" s="9"/>
      <c r="M56" s="9"/>
      <c r="N56" s="9"/>
      <c r="O56" s="9"/>
      <c r="P56" s="9"/>
      <c r="Q56" s="9"/>
      <c r="R56" s="12">
        <v>92600</v>
      </c>
      <c r="S56" s="12">
        <v>0</v>
      </c>
      <c r="T56" s="12">
        <f>T57+T58</f>
        <v>92600</v>
      </c>
      <c r="U56" s="12">
        <f aca="true" t="shared" si="17" ref="U56:AC56">U57+U58</f>
        <v>92600</v>
      </c>
      <c r="V56" s="12">
        <f t="shared" si="17"/>
        <v>92600</v>
      </c>
      <c r="W56" s="12">
        <f t="shared" si="17"/>
        <v>0</v>
      </c>
      <c r="X56" s="12">
        <f t="shared" si="17"/>
        <v>0</v>
      </c>
      <c r="Y56" s="12">
        <f t="shared" si="17"/>
        <v>0</v>
      </c>
      <c r="Z56" s="12">
        <f t="shared" si="17"/>
        <v>0</v>
      </c>
      <c r="AA56" s="12">
        <f t="shared" si="17"/>
        <v>0</v>
      </c>
      <c r="AB56" s="12">
        <f t="shared" si="17"/>
        <v>1215026.7999999998</v>
      </c>
      <c r="AC56" s="12">
        <f t="shared" si="17"/>
        <v>1219284.97</v>
      </c>
      <c r="AD56" s="12">
        <v>0</v>
      </c>
      <c r="AE56" s="12">
        <v>1215026.8</v>
      </c>
      <c r="AF56" s="12">
        <v>1215026.8</v>
      </c>
      <c r="AG56" s="12">
        <v>1215026.8</v>
      </c>
      <c r="AH56" s="12">
        <v>-1122426.8</v>
      </c>
      <c r="AI56" s="13">
        <v>13.121239740820734</v>
      </c>
      <c r="AJ56" s="12">
        <v>0</v>
      </c>
      <c r="AK56" s="14"/>
      <c r="AL56" s="22">
        <f t="shared" si="5"/>
        <v>13.167224298056155</v>
      </c>
      <c r="AM56" s="36">
        <f>AM57+AM58</f>
        <v>285326.16000000003</v>
      </c>
      <c r="AN56" s="28">
        <f t="shared" si="2"/>
        <v>4.273302419939342</v>
      </c>
    </row>
    <row r="57" spans="1:40" ht="38.25" outlineLevel="4">
      <c r="A57" s="3" t="s">
        <v>118</v>
      </c>
      <c r="B57" s="4" t="s">
        <v>119</v>
      </c>
      <c r="C57" s="3" t="s">
        <v>118</v>
      </c>
      <c r="D57" s="3"/>
      <c r="E57" s="3"/>
      <c r="F57" s="5"/>
      <c r="G57" s="5"/>
      <c r="H57" s="5"/>
      <c r="I57" s="3"/>
      <c r="J57" s="3"/>
      <c r="K57" s="3"/>
      <c r="L57" s="3"/>
      <c r="M57" s="3"/>
      <c r="N57" s="3"/>
      <c r="O57" s="3"/>
      <c r="P57" s="3"/>
      <c r="Q57" s="3"/>
      <c r="R57" s="6">
        <v>8800</v>
      </c>
      <c r="S57" s="6">
        <v>0</v>
      </c>
      <c r="T57" s="6">
        <v>8800</v>
      </c>
      <c r="U57" s="6">
        <v>8800</v>
      </c>
      <c r="V57" s="6">
        <v>8800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57877.64</v>
      </c>
      <c r="AC57" s="6">
        <v>62135.81</v>
      </c>
      <c r="AD57" s="6">
        <v>0</v>
      </c>
      <c r="AE57" s="6">
        <v>57877.64</v>
      </c>
      <c r="AF57" s="6">
        <v>57877.64</v>
      </c>
      <c r="AG57" s="6">
        <v>57877.64</v>
      </c>
      <c r="AH57" s="6">
        <v>-49077.64</v>
      </c>
      <c r="AI57" s="7">
        <v>6.577004545454545</v>
      </c>
      <c r="AJ57" s="6">
        <v>0</v>
      </c>
      <c r="AK57" s="8"/>
      <c r="AL57" s="20">
        <f t="shared" si="5"/>
        <v>7.0608875</v>
      </c>
      <c r="AM57" s="38">
        <v>19768.76</v>
      </c>
      <c r="AN57" s="28">
        <f t="shared" si="2"/>
        <v>3.1431313850742284</v>
      </c>
    </row>
    <row r="58" spans="1:40" ht="25.5" outlineLevel="4">
      <c r="A58" s="3" t="s">
        <v>120</v>
      </c>
      <c r="B58" s="4" t="s">
        <v>121</v>
      </c>
      <c r="C58" s="3" t="s">
        <v>120</v>
      </c>
      <c r="D58" s="3"/>
      <c r="E58" s="3"/>
      <c r="F58" s="5"/>
      <c r="G58" s="5"/>
      <c r="H58" s="5"/>
      <c r="I58" s="3"/>
      <c r="J58" s="3"/>
      <c r="K58" s="3"/>
      <c r="L58" s="3"/>
      <c r="M58" s="3"/>
      <c r="N58" s="3"/>
      <c r="O58" s="3"/>
      <c r="P58" s="3"/>
      <c r="Q58" s="3"/>
      <c r="R58" s="6">
        <v>83800</v>
      </c>
      <c r="S58" s="6">
        <v>0</v>
      </c>
      <c r="T58" s="6">
        <v>83800</v>
      </c>
      <c r="U58" s="6">
        <v>83800</v>
      </c>
      <c r="V58" s="6">
        <v>83800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1157149.16</v>
      </c>
      <c r="AC58" s="6">
        <v>1157149.16</v>
      </c>
      <c r="AD58" s="6">
        <v>0</v>
      </c>
      <c r="AE58" s="6">
        <v>1157149.16</v>
      </c>
      <c r="AF58" s="6">
        <v>1157149.16</v>
      </c>
      <c r="AG58" s="6">
        <v>1157149.16</v>
      </c>
      <c r="AH58" s="6">
        <v>-1073349.16</v>
      </c>
      <c r="AI58" s="7">
        <v>13.808462529832935</v>
      </c>
      <c r="AJ58" s="6">
        <v>0</v>
      </c>
      <c r="AK58" s="8"/>
      <c r="AL58" s="20">
        <f t="shared" si="5"/>
        <v>13.808462529832935</v>
      </c>
      <c r="AM58" s="38">
        <v>265557.4</v>
      </c>
      <c r="AN58" s="28">
        <f t="shared" si="2"/>
        <v>4.357435191035911</v>
      </c>
    </row>
    <row r="59" spans="1:40" s="15" customFormat="1" ht="25.5" outlineLevel="1">
      <c r="A59" s="9" t="s">
        <v>61</v>
      </c>
      <c r="B59" s="10" t="s">
        <v>62</v>
      </c>
      <c r="C59" s="9" t="s">
        <v>61</v>
      </c>
      <c r="D59" s="9"/>
      <c r="E59" s="9"/>
      <c r="F59" s="11"/>
      <c r="G59" s="11"/>
      <c r="H59" s="11"/>
      <c r="I59" s="9"/>
      <c r="J59" s="9"/>
      <c r="K59" s="9"/>
      <c r="L59" s="9"/>
      <c r="M59" s="9"/>
      <c r="N59" s="9"/>
      <c r="O59" s="9"/>
      <c r="P59" s="9"/>
      <c r="Q59" s="9"/>
      <c r="R59" s="12">
        <v>647300</v>
      </c>
      <c r="S59" s="12">
        <v>0</v>
      </c>
      <c r="T59" s="12">
        <f>T60+T62</f>
        <v>647300</v>
      </c>
      <c r="U59" s="12">
        <f aca="true" t="shared" si="18" ref="U59:AC59">U60+U62</f>
        <v>647300</v>
      </c>
      <c r="V59" s="12">
        <f t="shared" si="18"/>
        <v>647300</v>
      </c>
      <c r="W59" s="12">
        <f t="shared" si="18"/>
        <v>0</v>
      </c>
      <c r="X59" s="12">
        <f t="shared" si="18"/>
        <v>0</v>
      </c>
      <c r="Y59" s="12">
        <f t="shared" si="18"/>
        <v>0</v>
      </c>
      <c r="Z59" s="12">
        <f t="shared" si="18"/>
        <v>0</v>
      </c>
      <c r="AA59" s="12">
        <f t="shared" si="18"/>
        <v>0</v>
      </c>
      <c r="AB59" s="12">
        <f t="shared" si="18"/>
        <v>633169.55</v>
      </c>
      <c r="AC59" s="12">
        <f t="shared" si="18"/>
        <v>633467.83</v>
      </c>
      <c r="AD59" s="12">
        <v>0</v>
      </c>
      <c r="AE59" s="12">
        <v>633169.55</v>
      </c>
      <c r="AF59" s="12">
        <v>633169.55</v>
      </c>
      <c r="AG59" s="12">
        <v>633169.55</v>
      </c>
      <c r="AH59" s="12">
        <v>14130.45</v>
      </c>
      <c r="AI59" s="13">
        <v>0.9781701683917813</v>
      </c>
      <c r="AJ59" s="12">
        <v>0</v>
      </c>
      <c r="AK59" s="14"/>
      <c r="AL59" s="22">
        <f t="shared" si="5"/>
        <v>0.9786309748184767</v>
      </c>
      <c r="AM59" s="36">
        <f>AM60+AM62</f>
        <v>334012.92</v>
      </c>
      <c r="AN59" s="28">
        <f t="shared" si="2"/>
        <v>1.896536906416674</v>
      </c>
    </row>
    <row r="60" spans="1:40" s="15" customFormat="1" ht="102" outlineLevel="3">
      <c r="A60" s="9" t="s">
        <v>122</v>
      </c>
      <c r="B60" s="10" t="s">
        <v>123</v>
      </c>
      <c r="C60" s="9" t="s">
        <v>122</v>
      </c>
      <c r="D60" s="9"/>
      <c r="E60" s="9"/>
      <c r="F60" s="11"/>
      <c r="G60" s="11"/>
      <c r="H60" s="11"/>
      <c r="I60" s="9"/>
      <c r="J60" s="9"/>
      <c r="K60" s="9"/>
      <c r="L60" s="9"/>
      <c r="M60" s="9"/>
      <c r="N60" s="9"/>
      <c r="O60" s="9"/>
      <c r="P60" s="9"/>
      <c r="Q60" s="9"/>
      <c r="R60" s="12">
        <v>122300</v>
      </c>
      <c r="S60" s="12">
        <v>0</v>
      </c>
      <c r="T60" s="12">
        <f>T61</f>
        <v>122300</v>
      </c>
      <c r="U60" s="12">
        <v>122300</v>
      </c>
      <c r="V60" s="12">
        <v>122300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122300</v>
      </c>
      <c r="AI60" s="13">
        <v>0</v>
      </c>
      <c r="AJ60" s="12">
        <v>0</v>
      </c>
      <c r="AK60" s="14"/>
      <c r="AL60" s="22">
        <f t="shared" si="5"/>
        <v>0</v>
      </c>
      <c r="AM60" s="36">
        <f>AM61</f>
        <v>0</v>
      </c>
      <c r="AN60" s="28" t="e">
        <f t="shared" si="2"/>
        <v>#DIV/0!</v>
      </c>
    </row>
    <row r="61" spans="1:40" ht="102" outlineLevel="4">
      <c r="A61" s="3" t="s">
        <v>124</v>
      </c>
      <c r="B61" s="4" t="s">
        <v>125</v>
      </c>
      <c r="C61" s="3" t="s">
        <v>124</v>
      </c>
      <c r="D61" s="3"/>
      <c r="E61" s="3"/>
      <c r="F61" s="5"/>
      <c r="G61" s="5"/>
      <c r="H61" s="5"/>
      <c r="I61" s="3"/>
      <c r="J61" s="3"/>
      <c r="K61" s="3"/>
      <c r="L61" s="3"/>
      <c r="M61" s="3"/>
      <c r="N61" s="3"/>
      <c r="O61" s="3"/>
      <c r="P61" s="3"/>
      <c r="Q61" s="3"/>
      <c r="R61" s="6">
        <v>122300</v>
      </c>
      <c r="S61" s="6">
        <v>0</v>
      </c>
      <c r="T61" s="6">
        <v>122300</v>
      </c>
      <c r="U61" s="6">
        <v>122300</v>
      </c>
      <c r="V61" s="6">
        <v>122300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122300</v>
      </c>
      <c r="AI61" s="7">
        <v>0</v>
      </c>
      <c r="AJ61" s="6">
        <v>0</v>
      </c>
      <c r="AK61" s="8"/>
      <c r="AL61" s="20">
        <f t="shared" si="5"/>
        <v>0</v>
      </c>
      <c r="AM61" s="38"/>
      <c r="AN61" s="28" t="e">
        <f t="shared" si="2"/>
        <v>#DIV/0!</v>
      </c>
    </row>
    <row r="62" spans="1:40" s="15" customFormat="1" ht="38.25" outlineLevel="3">
      <c r="A62" s="9" t="s">
        <v>63</v>
      </c>
      <c r="B62" s="10" t="s">
        <v>64</v>
      </c>
      <c r="C62" s="9" t="s">
        <v>63</v>
      </c>
      <c r="D62" s="9"/>
      <c r="E62" s="9"/>
      <c r="F62" s="11"/>
      <c r="G62" s="11"/>
      <c r="H62" s="11"/>
      <c r="I62" s="9"/>
      <c r="J62" s="9"/>
      <c r="K62" s="9"/>
      <c r="L62" s="9"/>
      <c r="M62" s="9"/>
      <c r="N62" s="9"/>
      <c r="O62" s="9"/>
      <c r="P62" s="9"/>
      <c r="Q62" s="9"/>
      <c r="R62" s="12">
        <v>525000</v>
      </c>
      <c r="S62" s="12">
        <v>0</v>
      </c>
      <c r="T62" s="12">
        <f>T63+T64</f>
        <v>525000</v>
      </c>
      <c r="U62" s="12">
        <f aca="true" t="shared" si="19" ref="U62:AC62">U63+U64</f>
        <v>525000</v>
      </c>
      <c r="V62" s="12">
        <f t="shared" si="19"/>
        <v>525000</v>
      </c>
      <c r="W62" s="12">
        <f t="shared" si="19"/>
        <v>0</v>
      </c>
      <c r="X62" s="12">
        <f t="shared" si="19"/>
        <v>0</v>
      </c>
      <c r="Y62" s="12">
        <f t="shared" si="19"/>
        <v>0</v>
      </c>
      <c r="Z62" s="12">
        <f t="shared" si="19"/>
        <v>0</v>
      </c>
      <c r="AA62" s="12">
        <f t="shared" si="19"/>
        <v>0</v>
      </c>
      <c r="AB62" s="12">
        <f t="shared" si="19"/>
        <v>633169.55</v>
      </c>
      <c r="AC62" s="12">
        <f t="shared" si="19"/>
        <v>633467.83</v>
      </c>
      <c r="AD62" s="12">
        <v>0</v>
      </c>
      <c r="AE62" s="12">
        <v>633169.55</v>
      </c>
      <c r="AF62" s="12">
        <v>633169.55</v>
      </c>
      <c r="AG62" s="12">
        <v>633169.55</v>
      </c>
      <c r="AH62" s="12">
        <v>-108169.55</v>
      </c>
      <c r="AI62" s="13">
        <v>1.206037238095238</v>
      </c>
      <c r="AJ62" s="12">
        <v>0</v>
      </c>
      <c r="AK62" s="14"/>
      <c r="AL62" s="22">
        <f t="shared" si="5"/>
        <v>1.2066053904761904</v>
      </c>
      <c r="AM62" s="36">
        <f>AM63+AM64</f>
        <v>334012.92</v>
      </c>
      <c r="AN62" s="28">
        <f t="shared" si="2"/>
        <v>1.896536906416674</v>
      </c>
    </row>
    <row r="63" spans="1:40" ht="63.75" outlineLevel="4">
      <c r="A63" s="3" t="s">
        <v>126</v>
      </c>
      <c r="B63" s="4" t="s">
        <v>127</v>
      </c>
      <c r="C63" s="3" t="s">
        <v>126</v>
      </c>
      <c r="D63" s="3"/>
      <c r="E63" s="3"/>
      <c r="F63" s="5"/>
      <c r="G63" s="5"/>
      <c r="H63" s="5"/>
      <c r="I63" s="3"/>
      <c r="J63" s="3"/>
      <c r="K63" s="3"/>
      <c r="L63" s="3"/>
      <c r="M63" s="3"/>
      <c r="N63" s="3"/>
      <c r="O63" s="3"/>
      <c r="P63" s="3"/>
      <c r="Q63" s="3"/>
      <c r="R63" s="6">
        <v>500000</v>
      </c>
      <c r="S63" s="6">
        <v>0</v>
      </c>
      <c r="T63" s="6">
        <v>500000</v>
      </c>
      <c r="U63" s="6">
        <v>500000</v>
      </c>
      <c r="V63" s="6">
        <v>500000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633169.55</v>
      </c>
      <c r="AC63" s="6">
        <v>633467.83</v>
      </c>
      <c r="AD63" s="6">
        <v>0</v>
      </c>
      <c r="AE63" s="6">
        <v>633169.55</v>
      </c>
      <c r="AF63" s="6">
        <v>633169.55</v>
      </c>
      <c r="AG63" s="6">
        <v>633169.55</v>
      </c>
      <c r="AH63" s="6">
        <v>-133169.55</v>
      </c>
      <c r="AI63" s="7">
        <v>1.2663391</v>
      </c>
      <c r="AJ63" s="6">
        <v>0</v>
      </c>
      <c r="AK63" s="8"/>
      <c r="AL63" s="20">
        <f t="shared" si="5"/>
        <v>1.26693566</v>
      </c>
      <c r="AM63" s="38">
        <v>331521.72</v>
      </c>
      <c r="AN63" s="28">
        <f t="shared" si="2"/>
        <v>1.9107883187864736</v>
      </c>
    </row>
    <row r="64" spans="1:40" ht="63.75" outlineLevel="4">
      <c r="A64" s="3" t="s">
        <v>128</v>
      </c>
      <c r="B64" s="4" t="s">
        <v>129</v>
      </c>
      <c r="C64" s="3" t="s">
        <v>128</v>
      </c>
      <c r="D64" s="3"/>
      <c r="E64" s="3"/>
      <c r="F64" s="5"/>
      <c r="G64" s="5"/>
      <c r="H64" s="5"/>
      <c r="I64" s="3"/>
      <c r="J64" s="3"/>
      <c r="K64" s="3"/>
      <c r="L64" s="3"/>
      <c r="M64" s="3"/>
      <c r="N64" s="3"/>
      <c r="O64" s="3"/>
      <c r="P64" s="3"/>
      <c r="Q64" s="3"/>
      <c r="R64" s="6">
        <v>25000</v>
      </c>
      <c r="S64" s="6">
        <v>0</v>
      </c>
      <c r="T64" s="6">
        <v>25000</v>
      </c>
      <c r="U64" s="6">
        <v>25000</v>
      </c>
      <c r="V64" s="6">
        <v>25000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25000</v>
      </c>
      <c r="AI64" s="7">
        <v>0</v>
      </c>
      <c r="AJ64" s="6">
        <v>0</v>
      </c>
      <c r="AK64" s="8"/>
      <c r="AL64" s="20">
        <f t="shared" si="5"/>
        <v>0</v>
      </c>
      <c r="AM64" s="38">
        <v>2491.2</v>
      </c>
      <c r="AN64" s="28">
        <f t="shared" si="2"/>
        <v>0</v>
      </c>
    </row>
    <row r="65" spans="1:40" s="15" customFormat="1" ht="25.5" outlineLevel="1">
      <c r="A65" s="9" t="s">
        <v>65</v>
      </c>
      <c r="B65" s="10" t="s">
        <v>66</v>
      </c>
      <c r="C65" s="9" t="s">
        <v>65</v>
      </c>
      <c r="D65" s="9"/>
      <c r="E65" s="9"/>
      <c r="F65" s="11"/>
      <c r="G65" s="11"/>
      <c r="H65" s="11"/>
      <c r="I65" s="9"/>
      <c r="J65" s="9"/>
      <c r="K65" s="9"/>
      <c r="L65" s="9"/>
      <c r="M65" s="9"/>
      <c r="N65" s="9"/>
      <c r="O65" s="9"/>
      <c r="P65" s="9"/>
      <c r="Q65" s="9"/>
      <c r="R65" s="12">
        <v>1303000</v>
      </c>
      <c r="S65" s="12">
        <v>0</v>
      </c>
      <c r="T65" s="36">
        <f>SUM(T66:T75)</f>
        <v>1303000</v>
      </c>
      <c r="U65" s="36">
        <f aca="true" t="shared" si="20" ref="U65:AC65">SUM(U66:U75)</f>
        <v>1303000</v>
      </c>
      <c r="V65" s="36">
        <f t="shared" si="20"/>
        <v>1303000</v>
      </c>
      <c r="W65" s="36">
        <f t="shared" si="20"/>
        <v>0</v>
      </c>
      <c r="X65" s="36">
        <f t="shared" si="20"/>
        <v>0</v>
      </c>
      <c r="Y65" s="36">
        <f t="shared" si="20"/>
        <v>0</v>
      </c>
      <c r="Z65" s="36">
        <f t="shared" si="20"/>
        <v>0</v>
      </c>
      <c r="AA65" s="36">
        <f t="shared" si="20"/>
        <v>0</v>
      </c>
      <c r="AB65" s="36">
        <f t="shared" si="20"/>
        <v>532522.66</v>
      </c>
      <c r="AC65" s="36">
        <f t="shared" si="20"/>
        <v>559040.5800000001</v>
      </c>
      <c r="AD65" s="12">
        <v>0</v>
      </c>
      <c r="AE65" s="12">
        <v>532522.66</v>
      </c>
      <c r="AF65" s="12">
        <v>532522.66</v>
      </c>
      <c r="AG65" s="12">
        <v>532522.66</v>
      </c>
      <c r="AH65" s="12">
        <v>770477.34</v>
      </c>
      <c r="AI65" s="13">
        <v>0.40868968534151956</v>
      </c>
      <c r="AJ65" s="12">
        <v>0</v>
      </c>
      <c r="AK65" s="14"/>
      <c r="AL65" s="22">
        <f t="shared" si="5"/>
        <v>0.42904112049117427</v>
      </c>
      <c r="AM65" s="36">
        <f>SUM(AM66:AM75)</f>
        <v>470363.5</v>
      </c>
      <c r="AN65" s="28">
        <f t="shared" si="2"/>
        <v>1.1885288292990424</v>
      </c>
    </row>
    <row r="66" spans="1:40" ht="76.5" outlineLevel="4">
      <c r="A66" s="3" t="s">
        <v>130</v>
      </c>
      <c r="B66" s="4" t="s">
        <v>131</v>
      </c>
      <c r="C66" s="3" t="s">
        <v>130</v>
      </c>
      <c r="D66" s="3"/>
      <c r="E66" s="3"/>
      <c r="F66" s="5"/>
      <c r="G66" s="5"/>
      <c r="H66" s="5"/>
      <c r="I66" s="3"/>
      <c r="J66" s="3"/>
      <c r="K66" s="3"/>
      <c r="L66" s="3"/>
      <c r="M66" s="3"/>
      <c r="N66" s="3"/>
      <c r="O66" s="3"/>
      <c r="P66" s="3"/>
      <c r="Q66" s="3"/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10525</v>
      </c>
      <c r="AC66" s="6">
        <v>10525</v>
      </c>
      <c r="AD66" s="6">
        <v>0</v>
      </c>
      <c r="AE66" s="6">
        <v>10525</v>
      </c>
      <c r="AF66" s="6">
        <v>10525</v>
      </c>
      <c r="AG66" s="6">
        <v>10525</v>
      </c>
      <c r="AH66" s="6">
        <v>-10525</v>
      </c>
      <c r="AI66" s="7"/>
      <c r="AJ66" s="6">
        <v>0</v>
      </c>
      <c r="AK66" s="8"/>
      <c r="AL66" s="20" t="e">
        <f aca="true" t="shared" si="21" ref="AL66:AL97">AC66/T66</f>
        <v>#DIV/0!</v>
      </c>
      <c r="AM66" s="38">
        <v>21065.92</v>
      </c>
      <c r="AN66" s="28">
        <f t="shared" si="2"/>
        <v>0.49962213850617493</v>
      </c>
    </row>
    <row r="67" spans="1:40" ht="63.75" outlineLevel="4">
      <c r="A67" s="3" t="s">
        <v>132</v>
      </c>
      <c r="B67" s="4" t="s">
        <v>133</v>
      </c>
      <c r="C67" s="3" t="s">
        <v>132</v>
      </c>
      <c r="D67" s="3"/>
      <c r="E67" s="3"/>
      <c r="F67" s="5"/>
      <c r="G67" s="5"/>
      <c r="H67" s="5"/>
      <c r="I67" s="3"/>
      <c r="J67" s="3"/>
      <c r="K67" s="3"/>
      <c r="L67" s="3"/>
      <c r="M67" s="3"/>
      <c r="N67" s="3"/>
      <c r="O67" s="3"/>
      <c r="P67" s="3"/>
      <c r="Q67" s="3"/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600</v>
      </c>
      <c r="AC67" s="6">
        <v>600</v>
      </c>
      <c r="AD67" s="6">
        <v>0</v>
      </c>
      <c r="AE67" s="6">
        <v>600</v>
      </c>
      <c r="AF67" s="6">
        <v>600</v>
      </c>
      <c r="AG67" s="6">
        <v>600</v>
      </c>
      <c r="AH67" s="6">
        <v>-600</v>
      </c>
      <c r="AI67" s="7"/>
      <c r="AJ67" s="6">
        <v>0</v>
      </c>
      <c r="AK67" s="8"/>
      <c r="AL67" s="20" t="e">
        <f t="shared" si="21"/>
        <v>#DIV/0!</v>
      </c>
      <c r="AM67" s="38">
        <v>600</v>
      </c>
      <c r="AN67" s="28">
        <f t="shared" si="2"/>
        <v>1</v>
      </c>
    </row>
    <row r="68" spans="1:40" ht="63.75" outlineLevel="4">
      <c r="A68" s="3" t="s">
        <v>134</v>
      </c>
      <c r="B68" s="4" t="s">
        <v>135</v>
      </c>
      <c r="C68" s="3" t="s">
        <v>134</v>
      </c>
      <c r="D68" s="3"/>
      <c r="E68" s="3"/>
      <c r="F68" s="5"/>
      <c r="G68" s="5"/>
      <c r="H68" s="5"/>
      <c r="I68" s="3"/>
      <c r="J68" s="3"/>
      <c r="K68" s="3"/>
      <c r="L68" s="3"/>
      <c r="M68" s="3"/>
      <c r="N68" s="3"/>
      <c r="O68" s="3"/>
      <c r="P68" s="3"/>
      <c r="Q68" s="3"/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3000</v>
      </c>
      <c r="AC68" s="6">
        <v>3000</v>
      </c>
      <c r="AD68" s="6">
        <v>0</v>
      </c>
      <c r="AE68" s="6">
        <v>3000</v>
      </c>
      <c r="AF68" s="6">
        <v>3000</v>
      </c>
      <c r="AG68" s="6">
        <v>3000</v>
      </c>
      <c r="AH68" s="6">
        <v>-3000</v>
      </c>
      <c r="AI68" s="7"/>
      <c r="AJ68" s="6">
        <v>0</v>
      </c>
      <c r="AK68" s="8"/>
      <c r="AL68" s="20" t="e">
        <f t="shared" si="21"/>
        <v>#DIV/0!</v>
      </c>
      <c r="AM68" s="38"/>
      <c r="AN68" s="28" t="e">
        <f t="shared" si="2"/>
        <v>#DIV/0!</v>
      </c>
    </row>
    <row r="69" spans="1:40" ht="63.75" outlineLevel="4">
      <c r="A69" s="3" t="s">
        <v>136</v>
      </c>
      <c r="B69" s="4" t="s">
        <v>137</v>
      </c>
      <c r="C69" s="3" t="s">
        <v>136</v>
      </c>
      <c r="D69" s="3"/>
      <c r="E69" s="3"/>
      <c r="F69" s="5"/>
      <c r="G69" s="5"/>
      <c r="H69" s="5"/>
      <c r="I69" s="3"/>
      <c r="J69" s="3"/>
      <c r="K69" s="3"/>
      <c r="L69" s="3"/>
      <c r="M69" s="3"/>
      <c r="N69" s="3"/>
      <c r="O69" s="3"/>
      <c r="P69" s="3"/>
      <c r="Q69" s="3"/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1542.83</v>
      </c>
      <c r="AC69" s="6">
        <v>15553.69</v>
      </c>
      <c r="AD69" s="6">
        <v>0</v>
      </c>
      <c r="AE69" s="6">
        <v>1542.83</v>
      </c>
      <c r="AF69" s="6">
        <v>1542.83</v>
      </c>
      <c r="AG69" s="6">
        <v>1542.83</v>
      </c>
      <c r="AH69" s="6">
        <v>-1542.83</v>
      </c>
      <c r="AI69" s="7"/>
      <c r="AJ69" s="6">
        <v>0</v>
      </c>
      <c r="AK69" s="8"/>
      <c r="AL69" s="20" t="e">
        <f t="shared" si="21"/>
        <v>#DIV/0!</v>
      </c>
      <c r="AM69" s="38">
        <v>21500</v>
      </c>
      <c r="AN69" s="28">
        <f t="shared" si="2"/>
        <v>0.7234274418604651</v>
      </c>
    </row>
    <row r="70" spans="1:40" ht="38.25" outlineLevel="4">
      <c r="A70" s="3" t="s">
        <v>138</v>
      </c>
      <c r="B70" s="4" t="s">
        <v>139</v>
      </c>
      <c r="C70" s="3" t="s">
        <v>138</v>
      </c>
      <c r="D70" s="3"/>
      <c r="E70" s="3"/>
      <c r="F70" s="5"/>
      <c r="G70" s="5"/>
      <c r="H70" s="5"/>
      <c r="I70" s="3"/>
      <c r="J70" s="3"/>
      <c r="K70" s="3"/>
      <c r="L70" s="3"/>
      <c r="M70" s="3"/>
      <c r="N70" s="3"/>
      <c r="O70" s="3"/>
      <c r="P70" s="3"/>
      <c r="Q70" s="3"/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65000</v>
      </c>
      <c r="AC70" s="6">
        <v>65000</v>
      </c>
      <c r="AD70" s="6">
        <v>0</v>
      </c>
      <c r="AE70" s="6">
        <v>65000</v>
      </c>
      <c r="AF70" s="6">
        <v>65000</v>
      </c>
      <c r="AG70" s="6">
        <v>65000</v>
      </c>
      <c r="AH70" s="6">
        <v>-65000</v>
      </c>
      <c r="AI70" s="7"/>
      <c r="AJ70" s="6">
        <v>0</v>
      </c>
      <c r="AK70" s="8"/>
      <c r="AL70" s="20" t="e">
        <f t="shared" si="21"/>
        <v>#DIV/0!</v>
      </c>
      <c r="AM70" s="38"/>
      <c r="AN70" s="28" t="e">
        <f t="shared" si="2"/>
        <v>#DIV/0!</v>
      </c>
    </row>
    <row r="71" spans="1:40" ht="25.5" outlineLevel="4">
      <c r="A71" s="3" t="s">
        <v>140</v>
      </c>
      <c r="B71" s="4" t="s">
        <v>141</v>
      </c>
      <c r="C71" s="3" t="s">
        <v>140</v>
      </c>
      <c r="D71" s="3"/>
      <c r="E71" s="3"/>
      <c r="F71" s="5"/>
      <c r="G71" s="5"/>
      <c r="H71" s="5"/>
      <c r="I71" s="3"/>
      <c r="J71" s="3"/>
      <c r="K71" s="3"/>
      <c r="L71" s="3"/>
      <c r="M71" s="3"/>
      <c r="N71" s="3"/>
      <c r="O71" s="3"/>
      <c r="P71" s="3"/>
      <c r="Q71" s="3"/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5000</v>
      </c>
      <c r="AC71" s="6">
        <v>5000</v>
      </c>
      <c r="AD71" s="6">
        <v>0</v>
      </c>
      <c r="AE71" s="6">
        <v>5000</v>
      </c>
      <c r="AF71" s="6">
        <v>5000</v>
      </c>
      <c r="AG71" s="6">
        <v>5000</v>
      </c>
      <c r="AH71" s="6">
        <v>-5000</v>
      </c>
      <c r="AI71" s="7"/>
      <c r="AJ71" s="6">
        <v>0</v>
      </c>
      <c r="AK71" s="8"/>
      <c r="AL71" s="20" t="e">
        <f t="shared" si="21"/>
        <v>#DIV/0!</v>
      </c>
      <c r="AM71" s="38">
        <v>9369.74</v>
      </c>
      <c r="AN71" s="28">
        <f t="shared" si="2"/>
        <v>0.5336327368742356</v>
      </c>
    </row>
    <row r="72" spans="1:40" ht="63.75" outlineLevel="4">
      <c r="A72" s="3" t="s">
        <v>142</v>
      </c>
      <c r="B72" s="4" t="s">
        <v>143</v>
      </c>
      <c r="C72" s="3" t="s">
        <v>142</v>
      </c>
      <c r="D72" s="3"/>
      <c r="E72" s="3"/>
      <c r="F72" s="5"/>
      <c r="G72" s="5"/>
      <c r="H72" s="5"/>
      <c r="I72" s="3"/>
      <c r="J72" s="3"/>
      <c r="K72" s="3"/>
      <c r="L72" s="3"/>
      <c r="M72" s="3"/>
      <c r="N72" s="3"/>
      <c r="O72" s="3"/>
      <c r="P72" s="3"/>
      <c r="Q72" s="3"/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58100</v>
      </c>
      <c r="AC72" s="6">
        <v>58800</v>
      </c>
      <c r="AD72" s="6">
        <v>0</v>
      </c>
      <c r="AE72" s="6">
        <v>58100</v>
      </c>
      <c r="AF72" s="6">
        <v>58100</v>
      </c>
      <c r="AG72" s="6">
        <v>58100</v>
      </c>
      <c r="AH72" s="6">
        <v>-58100</v>
      </c>
      <c r="AI72" s="7"/>
      <c r="AJ72" s="6">
        <v>0</v>
      </c>
      <c r="AK72" s="8"/>
      <c r="AL72" s="20" t="e">
        <f t="shared" si="21"/>
        <v>#DIV/0!</v>
      </c>
      <c r="AM72" s="38">
        <v>56565.08</v>
      </c>
      <c r="AN72" s="28">
        <f t="shared" si="2"/>
        <v>1.0395105955829993</v>
      </c>
    </row>
    <row r="73" spans="1:40" ht="76.5" outlineLevel="4">
      <c r="A73" s="3" t="s">
        <v>144</v>
      </c>
      <c r="B73" s="4" t="s">
        <v>145</v>
      </c>
      <c r="C73" s="3" t="s">
        <v>144</v>
      </c>
      <c r="D73" s="3"/>
      <c r="E73" s="3"/>
      <c r="F73" s="5"/>
      <c r="G73" s="5"/>
      <c r="H73" s="5"/>
      <c r="I73" s="3"/>
      <c r="J73" s="3"/>
      <c r="K73" s="3"/>
      <c r="L73" s="3"/>
      <c r="M73" s="3"/>
      <c r="N73" s="3"/>
      <c r="O73" s="3"/>
      <c r="P73" s="3"/>
      <c r="Q73" s="3"/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678</v>
      </c>
      <c r="AC73" s="6">
        <v>678</v>
      </c>
      <c r="AD73" s="6">
        <v>0</v>
      </c>
      <c r="AE73" s="6">
        <v>678</v>
      </c>
      <c r="AF73" s="6">
        <v>678</v>
      </c>
      <c r="AG73" s="6">
        <v>678</v>
      </c>
      <c r="AH73" s="6">
        <v>-678</v>
      </c>
      <c r="AI73" s="7"/>
      <c r="AJ73" s="6">
        <v>0</v>
      </c>
      <c r="AK73" s="8"/>
      <c r="AL73" s="20" t="e">
        <f t="shared" si="21"/>
        <v>#DIV/0!</v>
      </c>
      <c r="AM73" s="38">
        <v>3000</v>
      </c>
      <c r="AN73" s="28">
        <f t="shared" si="2"/>
        <v>0.226</v>
      </c>
    </row>
    <row r="74" spans="1:40" ht="76.5" outlineLevel="4">
      <c r="A74" s="3" t="s">
        <v>146</v>
      </c>
      <c r="B74" s="4" t="s">
        <v>147</v>
      </c>
      <c r="C74" s="3" t="s">
        <v>146</v>
      </c>
      <c r="D74" s="3"/>
      <c r="E74" s="3"/>
      <c r="F74" s="5"/>
      <c r="G74" s="5"/>
      <c r="H74" s="5"/>
      <c r="I74" s="3"/>
      <c r="J74" s="3"/>
      <c r="K74" s="3"/>
      <c r="L74" s="3"/>
      <c r="M74" s="3"/>
      <c r="N74" s="3"/>
      <c r="O74" s="3"/>
      <c r="P74" s="3"/>
      <c r="Q74" s="3"/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129612.95</v>
      </c>
      <c r="AC74" s="6">
        <v>134102.95</v>
      </c>
      <c r="AD74" s="6">
        <v>0</v>
      </c>
      <c r="AE74" s="6">
        <v>129612.95</v>
      </c>
      <c r="AF74" s="6">
        <v>129612.95</v>
      </c>
      <c r="AG74" s="6">
        <v>129612.95</v>
      </c>
      <c r="AH74" s="6">
        <v>-129612.95</v>
      </c>
      <c r="AI74" s="7"/>
      <c r="AJ74" s="6">
        <v>0</v>
      </c>
      <c r="AK74" s="8"/>
      <c r="AL74" s="20" t="e">
        <f t="shared" si="21"/>
        <v>#DIV/0!</v>
      </c>
      <c r="AM74" s="38">
        <v>30253.85</v>
      </c>
      <c r="AN74" s="28">
        <f t="shared" si="2"/>
        <v>4.432591223926873</v>
      </c>
    </row>
    <row r="75" spans="1:40" ht="51" outlineLevel="4">
      <c r="A75" s="3" t="s">
        <v>148</v>
      </c>
      <c r="B75" s="4" t="s">
        <v>149</v>
      </c>
      <c r="C75" s="3" t="s">
        <v>148</v>
      </c>
      <c r="D75" s="3"/>
      <c r="E75" s="3"/>
      <c r="F75" s="5"/>
      <c r="G75" s="5"/>
      <c r="H75" s="5"/>
      <c r="I75" s="3"/>
      <c r="J75" s="3"/>
      <c r="K75" s="3"/>
      <c r="L75" s="3"/>
      <c r="M75" s="3"/>
      <c r="N75" s="3"/>
      <c r="O75" s="3"/>
      <c r="P75" s="3"/>
      <c r="Q75" s="3"/>
      <c r="R75" s="6">
        <v>1303000</v>
      </c>
      <c r="S75" s="6">
        <v>0</v>
      </c>
      <c r="T75" s="6">
        <v>1303000</v>
      </c>
      <c r="U75" s="6">
        <v>1303000</v>
      </c>
      <c r="V75" s="6">
        <v>1303000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258463.88</v>
      </c>
      <c r="AC75" s="6">
        <v>265780.94</v>
      </c>
      <c r="AD75" s="6">
        <v>0</v>
      </c>
      <c r="AE75" s="6">
        <v>258463.88</v>
      </c>
      <c r="AF75" s="6">
        <v>258463.88</v>
      </c>
      <c r="AG75" s="6">
        <v>258463.88</v>
      </c>
      <c r="AH75" s="6">
        <v>1044536.12</v>
      </c>
      <c r="AI75" s="7">
        <v>0.1983606139677667</v>
      </c>
      <c r="AJ75" s="6">
        <v>0</v>
      </c>
      <c r="AK75" s="8"/>
      <c r="AL75" s="20">
        <f t="shared" si="21"/>
        <v>0.20397616270145819</v>
      </c>
      <c r="AM75" s="38">
        <v>328008.91</v>
      </c>
      <c r="AN75" s="28">
        <f t="shared" si="2"/>
        <v>0.8102857327869539</v>
      </c>
    </row>
    <row r="76" spans="1:40" s="15" customFormat="1" ht="15" outlineLevel="1">
      <c r="A76" s="9" t="s">
        <v>48</v>
      </c>
      <c r="B76" s="10" t="s">
        <v>49</v>
      </c>
      <c r="C76" s="9" t="s">
        <v>48</v>
      </c>
      <c r="D76" s="9"/>
      <c r="E76" s="9"/>
      <c r="F76" s="11"/>
      <c r="G76" s="11"/>
      <c r="H76" s="11"/>
      <c r="I76" s="9"/>
      <c r="J76" s="9"/>
      <c r="K76" s="9"/>
      <c r="L76" s="9"/>
      <c r="M76" s="9"/>
      <c r="N76" s="9"/>
      <c r="O76" s="9"/>
      <c r="P76" s="9"/>
      <c r="Q76" s="9"/>
      <c r="R76" s="12">
        <v>65200</v>
      </c>
      <c r="S76" s="12">
        <v>0</v>
      </c>
      <c r="T76" s="12">
        <f>T77</f>
        <v>65200</v>
      </c>
      <c r="U76" s="12">
        <f aca="true" t="shared" si="22" ref="U76:AC76">U77</f>
        <v>65200</v>
      </c>
      <c r="V76" s="12">
        <f t="shared" si="22"/>
        <v>65200</v>
      </c>
      <c r="W76" s="12">
        <f t="shared" si="22"/>
        <v>0</v>
      </c>
      <c r="X76" s="12">
        <f t="shared" si="22"/>
        <v>0</v>
      </c>
      <c r="Y76" s="12">
        <f t="shared" si="22"/>
        <v>0</v>
      </c>
      <c r="Z76" s="12">
        <f t="shared" si="22"/>
        <v>0</v>
      </c>
      <c r="AA76" s="12">
        <f t="shared" si="22"/>
        <v>0</v>
      </c>
      <c r="AB76" s="12">
        <f t="shared" si="22"/>
        <v>22308.95</v>
      </c>
      <c r="AC76" s="12">
        <f t="shared" si="22"/>
        <v>22308.95</v>
      </c>
      <c r="AD76" s="12">
        <v>0</v>
      </c>
      <c r="AE76" s="12">
        <v>22308.95</v>
      </c>
      <c r="AF76" s="12">
        <v>22308.95</v>
      </c>
      <c r="AG76" s="12">
        <v>22308.95</v>
      </c>
      <c r="AH76" s="12">
        <v>42891.05</v>
      </c>
      <c r="AI76" s="13">
        <v>0.3421618098159509</v>
      </c>
      <c r="AJ76" s="12">
        <v>0</v>
      </c>
      <c r="AK76" s="14"/>
      <c r="AL76" s="22">
        <f t="shared" si="21"/>
        <v>0.34216180981595096</v>
      </c>
      <c r="AM76" s="36">
        <f>AM77</f>
        <v>2042.16</v>
      </c>
      <c r="AN76" s="28">
        <f t="shared" si="2"/>
        <v>10.924193011321346</v>
      </c>
    </row>
    <row r="77" spans="1:40" ht="15" outlineLevel="3">
      <c r="A77" s="3" t="s">
        <v>150</v>
      </c>
      <c r="B77" s="4" t="s">
        <v>151</v>
      </c>
      <c r="C77" s="3" t="s">
        <v>150</v>
      </c>
      <c r="D77" s="3"/>
      <c r="E77" s="3"/>
      <c r="F77" s="5"/>
      <c r="G77" s="5"/>
      <c r="H77" s="5"/>
      <c r="I77" s="3"/>
      <c r="J77" s="3"/>
      <c r="K77" s="3"/>
      <c r="L77" s="3"/>
      <c r="M77" s="3"/>
      <c r="N77" s="3"/>
      <c r="O77" s="3"/>
      <c r="P77" s="3"/>
      <c r="Q77" s="3"/>
      <c r="R77" s="6">
        <v>65200</v>
      </c>
      <c r="S77" s="6">
        <v>0</v>
      </c>
      <c r="T77" s="6">
        <f>T78</f>
        <v>65200</v>
      </c>
      <c r="U77" s="6">
        <f aca="true" t="shared" si="23" ref="U77:AC77">U78</f>
        <v>65200</v>
      </c>
      <c r="V77" s="6">
        <f t="shared" si="23"/>
        <v>65200</v>
      </c>
      <c r="W77" s="6">
        <f t="shared" si="23"/>
        <v>0</v>
      </c>
      <c r="X77" s="6">
        <f t="shared" si="23"/>
        <v>0</v>
      </c>
      <c r="Y77" s="6">
        <f t="shared" si="23"/>
        <v>0</v>
      </c>
      <c r="Z77" s="6">
        <f t="shared" si="23"/>
        <v>0</v>
      </c>
      <c r="AA77" s="6">
        <f t="shared" si="23"/>
        <v>0</v>
      </c>
      <c r="AB77" s="6">
        <f t="shared" si="23"/>
        <v>22308.95</v>
      </c>
      <c r="AC77" s="6">
        <f t="shared" si="23"/>
        <v>22308.95</v>
      </c>
      <c r="AD77" s="6">
        <v>0</v>
      </c>
      <c r="AE77" s="6">
        <v>22308.95</v>
      </c>
      <c r="AF77" s="6">
        <v>22308.95</v>
      </c>
      <c r="AG77" s="6">
        <v>22308.95</v>
      </c>
      <c r="AH77" s="6">
        <v>42891.05</v>
      </c>
      <c r="AI77" s="7">
        <v>0.3421618098159509</v>
      </c>
      <c r="AJ77" s="6">
        <v>0</v>
      </c>
      <c r="AK77" s="8"/>
      <c r="AL77" s="20">
        <f t="shared" si="21"/>
        <v>0.34216180981595096</v>
      </c>
      <c r="AM77" s="38">
        <f>AM78</f>
        <v>2042.16</v>
      </c>
      <c r="AN77" s="28">
        <f t="shared" si="2"/>
        <v>10.924193011321346</v>
      </c>
    </row>
    <row r="78" spans="1:40" ht="25.5" outlineLevel="4">
      <c r="A78" s="3" t="s">
        <v>152</v>
      </c>
      <c r="B78" s="4" t="s">
        <v>153</v>
      </c>
      <c r="C78" s="3" t="s">
        <v>152</v>
      </c>
      <c r="D78" s="3"/>
      <c r="E78" s="3"/>
      <c r="F78" s="5"/>
      <c r="G78" s="5"/>
      <c r="H78" s="5"/>
      <c r="I78" s="3"/>
      <c r="J78" s="3"/>
      <c r="K78" s="3"/>
      <c r="L78" s="3"/>
      <c r="M78" s="3"/>
      <c r="N78" s="3"/>
      <c r="O78" s="3"/>
      <c r="P78" s="3"/>
      <c r="Q78" s="3"/>
      <c r="R78" s="6">
        <v>65200</v>
      </c>
      <c r="S78" s="6">
        <v>0</v>
      </c>
      <c r="T78" s="6">
        <v>65200</v>
      </c>
      <c r="U78" s="6">
        <v>65200</v>
      </c>
      <c r="V78" s="6">
        <v>65200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22308.95</v>
      </c>
      <c r="AC78" s="6">
        <v>22308.95</v>
      </c>
      <c r="AD78" s="6">
        <v>0</v>
      </c>
      <c r="AE78" s="6">
        <v>22308.95</v>
      </c>
      <c r="AF78" s="6">
        <v>22308.95</v>
      </c>
      <c r="AG78" s="6">
        <v>22308.95</v>
      </c>
      <c r="AH78" s="6">
        <v>42891.05</v>
      </c>
      <c r="AI78" s="7">
        <v>0.3421618098159509</v>
      </c>
      <c r="AJ78" s="6">
        <v>0</v>
      </c>
      <c r="AK78" s="8"/>
      <c r="AL78" s="20">
        <f t="shared" si="21"/>
        <v>0.34216180981595096</v>
      </c>
      <c r="AM78" s="38">
        <v>2042.16</v>
      </c>
      <c r="AN78" s="28">
        <f aca="true" t="shared" si="24" ref="AN78:AN109">AC78/AM78</f>
        <v>10.924193011321346</v>
      </c>
    </row>
    <row r="79" spans="1:40" s="15" customFormat="1" ht="15">
      <c r="A79" s="9" t="s">
        <v>50</v>
      </c>
      <c r="B79" s="10" t="s">
        <v>51</v>
      </c>
      <c r="C79" s="9" t="s">
        <v>50</v>
      </c>
      <c r="D79" s="9"/>
      <c r="E79" s="9"/>
      <c r="F79" s="11"/>
      <c r="G79" s="11"/>
      <c r="H79" s="11"/>
      <c r="I79" s="9"/>
      <c r="J79" s="9"/>
      <c r="K79" s="9"/>
      <c r="L79" s="9"/>
      <c r="M79" s="9"/>
      <c r="N79" s="9"/>
      <c r="O79" s="9"/>
      <c r="P79" s="9"/>
      <c r="Q79" s="9"/>
      <c r="R79" s="12">
        <v>203883348.81</v>
      </c>
      <c r="S79" s="12">
        <v>57699144.98</v>
      </c>
      <c r="T79" s="36">
        <f>T80+T107</f>
        <v>261582493.78999996</v>
      </c>
      <c r="U79" s="36">
        <f aca="true" t="shared" si="25" ref="U79:AC79">U80+U107</f>
        <v>261582493.78999996</v>
      </c>
      <c r="V79" s="36">
        <f t="shared" si="25"/>
        <v>261582493.78999996</v>
      </c>
      <c r="W79" s="36">
        <f t="shared" si="25"/>
        <v>0</v>
      </c>
      <c r="X79" s="36">
        <f t="shared" si="25"/>
        <v>0</v>
      </c>
      <c r="Y79" s="36">
        <f t="shared" si="25"/>
        <v>0</v>
      </c>
      <c r="Z79" s="36">
        <f t="shared" si="25"/>
        <v>0</v>
      </c>
      <c r="AA79" s="36">
        <f t="shared" si="25"/>
        <v>0</v>
      </c>
      <c r="AB79" s="36">
        <f t="shared" si="25"/>
        <v>105990241.46</v>
      </c>
      <c r="AC79" s="36">
        <f t="shared" si="25"/>
        <v>106112568.75999999</v>
      </c>
      <c r="AD79" s="12">
        <v>10539795.76</v>
      </c>
      <c r="AE79" s="12">
        <v>116530037.22</v>
      </c>
      <c r="AF79" s="12">
        <v>105990241.46</v>
      </c>
      <c r="AG79" s="12">
        <v>105990241.46</v>
      </c>
      <c r="AH79" s="12">
        <v>155592252.33</v>
      </c>
      <c r="AI79" s="13">
        <v>0.40518858859526585</v>
      </c>
      <c r="AJ79" s="12">
        <v>0</v>
      </c>
      <c r="AK79" s="14"/>
      <c r="AL79" s="22">
        <f t="shared" si="21"/>
        <v>0.4056562318929026</v>
      </c>
      <c r="AM79" s="36">
        <f>AM80+AM105</f>
        <v>103631521.24</v>
      </c>
      <c r="AN79" s="28">
        <f t="shared" si="24"/>
        <v>1.0239410508531872</v>
      </c>
    </row>
    <row r="80" spans="1:40" s="15" customFormat="1" ht="38.25" outlineLevel="1">
      <c r="A80" s="9" t="s">
        <v>52</v>
      </c>
      <c r="B80" s="10" t="s">
        <v>53</v>
      </c>
      <c r="C80" s="9" t="s">
        <v>52</v>
      </c>
      <c r="D80" s="9"/>
      <c r="E80" s="9"/>
      <c r="F80" s="11"/>
      <c r="G80" s="11"/>
      <c r="H80" s="11"/>
      <c r="I80" s="9"/>
      <c r="J80" s="9"/>
      <c r="K80" s="9"/>
      <c r="L80" s="9"/>
      <c r="M80" s="9"/>
      <c r="N80" s="9"/>
      <c r="O80" s="9"/>
      <c r="P80" s="9"/>
      <c r="Q80" s="9"/>
      <c r="R80" s="12">
        <v>203883348.81</v>
      </c>
      <c r="S80" s="12">
        <v>68083144.98</v>
      </c>
      <c r="T80" s="36">
        <f>T81+T84+T94+T102</f>
        <v>271966493.78999996</v>
      </c>
      <c r="U80" s="36">
        <f aca="true" t="shared" si="26" ref="U80:AC80">U81+U84+U94+U102</f>
        <v>271966493.78999996</v>
      </c>
      <c r="V80" s="36">
        <f t="shared" si="26"/>
        <v>271966493.78999996</v>
      </c>
      <c r="W80" s="36">
        <f t="shared" si="26"/>
        <v>0</v>
      </c>
      <c r="X80" s="36">
        <f t="shared" si="26"/>
        <v>0</v>
      </c>
      <c r="Y80" s="36">
        <f t="shared" si="26"/>
        <v>0</v>
      </c>
      <c r="Z80" s="36">
        <f t="shared" si="26"/>
        <v>0</v>
      </c>
      <c r="AA80" s="36">
        <f t="shared" si="26"/>
        <v>0</v>
      </c>
      <c r="AB80" s="36">
        <f t="shared" si="26"/>
        <v>117261143.44999999</v>
      </c>
      <c r="AC80" s="36">
        <f t="shared" si="26"/>
        <v>117608668.75999999</v>
      </c>
      <c r="AD80" s="12">
        <v>0</v>
      </c>
      <c r="AE80" s="12">
        <v>117261143.45</v>
      </c>
      <c r="AF80" s="12">
        <v>117261143.45</v>
      </c>
      <c r="AG80" s="12">
        <v>117261143.45</v>
      </c>
      <c r="AH80" s="12">
        <v>154705350.34</v>
      </c>
      <c r="AI80" s="13">
        <v>0.43116025733869867</v>
      </c>
      <c r="AJ80" s="12">
        <v>0</v>
      </c>
      <c r="AK80" s="14"/>
      <c r="AL80" s="22">
        <f t="shared" si="21"/>
        <v>0.4324380813278124</v>
      </c>
      <c r="AM80" s="36">
        <f>AM81+AM84+AM94+AM102</f>
        <v>103541385.47999999</v>
      </c>
      <c r="AN80" s="28">
        <f t="shared" si="24"/>
        <v>1.1358614549610913</v>
      </c>
    </row>
    <row r="81" spans="1:40" s="15" customFormat="1" ht="25.5" outlineLevel="2">
      <c r="A81" s="9" t="s">
        <v>54</v>
      </c>
      <c r="B81" s="10" t="s">
        <v>55</v>
      </c>
      <c r="C81" s="9" t="s">
        <v>54</v>
      </c>
      <c r="D81" s="9"/>
      <c r="E81" s="9"/>
      <c r="F81" s="11"/>
      <c r="G81" s="11"/>
      <c r="H81" s="11"/>
      <c r="I81" s="9"/>
      <c r="J81" s="9"/>
      <c r="K81" s="9"/>
      <c r="L81" s="9"/>
      <c r="M81" s="9"/>
      <c r="N81" s="9"/>
      <c r="O81" s="9"/>
      <c r="P81" s="9"/>
      <c r="Q81" s="9"/>
      <c r="R81" s="12">
        <v>0</v>
      </c>
      <c r="S81" s="12">
        <v>26579300</v>
      </c>
      <c r="T81" s="36">
        <f>T82+T83</f>
        <v>26579300</v>
      </c>
      <c r="U81" s="36">
        <f aca="true" t="shared" si="27" ref="U81:AC81">U82+U83</f>
        <v>26579300</v>
      </c>
      <c r="V81" s="36">
        <f t="shared" si="27"/>
        <v>26579300</v>
      </c>
      <c r="W81" s="36">
        <f t="shared" si="27"/>
        <v>0</v>
      </c>
      <c r="X81" s="36">
        <f t="shared" si="27"/>
        <v>0</v>
      </c>
      <c r="Y81" s="36">
        <f t="shared" si="27"/>
        <v>0</v>
      </c>
      <c r="Z81" s="36">
        <f t="shared" si="27"/>
        <v>0</v>
      </c>
      <c r="AA81" s="36">
        <f t="shared" si="27"/>
        <v>0</v>
      </c>
      <c r="AB81" s="36">
        <f t="shared" si="27"/>
        <v>8859900</v>
      </c>
      <c r="AC81" s="36">
        <f t="shared" si="27"/>
        <v>8859900</v>
      </c>
      <c r="AD81" s="12">
        <v>0</v>
      </c>
      <c r="AE81" s="12">
        <v>8859900</v>
      </c>
      <c r="AF81" s="12">
        <v>8859900</v>
      </c>
      <c r="AG81" s="12">
        <v>8859900</v>
      </c>
      <c r="AH81" s="12">
        <v>17719400</v>
      </c>
      <c r="AI81" s="13">
        <v>0.3333383497684288</v>
      </c>
      <c r="AJ81" s="12">
        <v>0</v>
      </c>
      <c r="AK81" s="14"/>
      <c r="AL81" s="22">
        <f t="shared" si="21"/>
        <v>0.3333383497684288</v>
      </c>
      <c r="AM81" s="36">
        <f>AM82+AM83</f>
        <v>2964600</v>
      </c>
      <c r="AN81" s="28">
        <f t="shared" si="24"/>
        <v>2.9885650678000406</v>
      </c>
    </row>
    <row r="82" spans="1:40" s="15" customFormat="1" ht="38.25" outlineLevel="2">
      <c r="A82" s="9"/>
      <c r="B82" s="31" t="s">
        <v>210</v>
      </c>
      <c r="C82" s="29" t="s">
        <v>211</v>
      </c>
      <c r="D82" s="3"/>
      <c r="E82" s="3"/>
      <c r="F82" s="5"/>
      <c r="G82" s="5"/>
      <c r="H82" s="5"/>
      <c r="I82" s="3"/>
      <c r="J82" s="3"/>
      <c r="K82" s="3"/>
      <c r="L82" s="3"/>
      <c r="M82" s="3"/>
      <c r="N82" s="3"/>
      <c r="O82" s="3"/>
      <c r="P82" s="3"/>
      <c r="Q82" s="3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7"/>
      <c r="AJ82" s="6"/>
      <c r="AK82" s="8"/>
      <c r="AL82" s="20"/>
      <c r="AM82" s="38">
        <v>183600</v>
      </c>
      <c r="AN82" s="28">
        <f t="shared" si="24"/>
        <v>0</v>
      </c>
    </row>
    <row r="83" spans="1:40" ht="25.5" outlineLevel="4">
      <c r="A83" s="3" t="s">
        <v>154</v>
      </c>
      <c r="B83" s="4" t="s">
        <v>155</v>
      </c>
      <c r="C83" s="3" t="s">
        <v>154</v>
      </c>
      <c r="D83" s="3"/>
      <c r="E83" s="3"/>
      <c r="F83" s="5"/>
      <c r="G83" s="5"/>
      <c r="H83" s="5"/>
      <c r="I83" s="3"/>
      <c r="J83" s="3"/>
      <c r="K83" s="3"/>
      <c r="L83" s="3"/>
      <c r="M83" s="3"/>
      <c r="N83" s="3"/>
      <c r="O83" s="3"/>
      <c r="P83" s="3"/>
      <c r="Q83" s="3"/>
      <c r="R83" s="6">
        <v>0</v>
      </c>
      <c r="S83" s="6">
        <v>26579300</v>
      </c>
      <c r="T83" s="6">
        <v>26579300</v>
      </c>
      <c r="U83" s="6">
        <v>26579300</v>
      </c>
      <c r="V83" s="6">
        <v>26579300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8859900</v>
      </c>
      <c r="AC83" s="6">
        <v>8859900</v>
      </c>
      <c r="AD83" s="6">
        <v>0</v>
      </c>
      <c r="AE83" s="6">
        <v>8859900</v>
      </c>
      <c r="AF83" s="6">
        <v>8859900</v>
      </c>
      <c r="AG83" s="6">
        <v>8859900</v>
      </c>
      <c r="AH83" s="6">
        <v>17719400</v>
      </c>
      <c r="AI83" s="7">
        <v>0.3333383497684288</v>
      </c>
      <c r="AJ83" s="6">
        <v>0</v>
      </c>
      <c r="AK83" s="8"/>
      <c r="AL83" s="20">
        <f t="shared" si="21"/>
        <v>0.3333383497684288</v>
      </c>
      <c r="AM83" s="38">
        <v>2781000</v>
      </c>
      <c r="AN83" s="28">
        <f t="shared" si="24"/>
        <v>3.185868392664509</v>
      </c>
    </row>
    <row r="84" spans="1:40" s="15" customFormat="1" ht="38.25" outlineLevel="2">
      <c r="A84" s="9" t="s">
        <v>56</v>
      </c>
      <c r="B84" s="10" t="s">
        <v>57</v>
      </c>
      <c r="C84" s="9" t="s">
        <v>56</v>
      </c>
      <c r="D84" s="9"/>
      <c r="E84" s="9"/>
      <c r="F84" s="11"/>
      <c r="G84" s="11"/>
      <c r="H84" s="11"/>
      <c r="I84" s="9"/>
      <c r="J84" s="9"/>
      <c r="K84" s="9"/>
      <c r="L84" s="9"/>
      <c r="M84" s="9"/>
      <c r="N84" s="9"/>
      <c r="O84" s="9"/>
      <c r="P84" s="9"/>
      <c r="Q84" s="9"/>
      <c r="R84" s="12">
        <v>60365300.81</v>
      </c>
      <c r="S84" s="12">
        <v>27557130.98</v>
      </c>
      <c r="T84" s="36">
        <f>SUM(T85:T93)</f>
        <v>87922431.79</v>
      </c>
      <c r="U84" s="36">
        <f aca="true" t="shared" si="28" ref="U84:AC84">SUM(U85:U93)</f>
        <v>87922431.79</v>
      </c>
      <c r="V84" s="36">
        <f t="shared" si="28"/>
        <v>87922431.79</v>
      </c>
      <c r="W84" s="36">
        <f t="shared" si="28"/>
        <v>0</v>
      </c>
      <c r="X84" s="36">
        <f t="shared" si="28"/>
        <v>0</v>
      </c>
      <c r="Y84" s="36">
        <f t="shared" si="28"/>
        <v>0</v>
      </c>
      <c r="Z84" s="36">
        <f t="shared" si="28"/>
        <v>0</v>
      </c>
      <c r="AA84" s="36">
        <f t="shared" si="28"/>
        <v>0</v>
      </c>
      <c r="AB84" s="36">
        <f t="shared" si="28"/>
        <v>22228961.919999998</v>
      </c>
      <c r="AC84" s="36">
        <f t="shared" si="28"/>
        <v>22228961.919999998</v>
      </c>
      <c r="AD84" s="12">
        <v>0</v>
      </c>
      <c r="AE84" s="12">
        <v>22228961.92</v>
      </c>
      <c r="AF84" s="12">
        <v>22228961.92</v>
      </c>
      <c r="AG84" s="12">
        <v>22228961.92</v>
      </c>
      <c r="AH84" s="12">
        <v>65693469.87</v>
      </c>
      <c r="AI84" s="13">
        <v>0.2528246940791309</v>
      </c>
      <c r="AJ84" s="12">
        <v>0</v>
      </c>
      <c r="AK84" s="14"/>
      <c r="AL84" s="22">
        <f t="shared" si="21"/>
        <v>0.25282469407913083</v>
      </c>
      <c r="AM84" s="36">
        <f>SUM(AM85:AM93)</f>
        <v>9710649.08</v>
      </c>
      <c r="AN84" s="28">
        <f t="shared" si="24"/>
        <v>2.289132450042155</v>
      </c>
    </row>
    <row r="85" spans="1:40" ht="89.25" outlineLevel="4">
      <c r="A85" s="3" t="s">
        <v>156</v>
      </c>
      <c r="B85" s="4" t="s">
        <v>157</v>
      </c>
      <c r="C85" s="3" t="s">
        <v>156</v>
      </c>
      <c r="D85" s="3"/>
      <c r="E85" s="3"/>
      <c r="F85" s="5"/>
      <c r="G85" s="5"/>
      <c r="H85" s="5"/>
      <c r="I85" s="3"/>
      <c r="J85" s="3"/>
      <c r="K85" s="3"/>
      <c r="L85" s="3"/>
      <c r="M85" s="3"/>
      <c r="N85" s="3"/>
      <c r="O85" s="3"/>
      <c r="P85" s="3"/>
      <c r="Q85" s="3"/>
      <c r="R85" s="6">
        <v>0</v>
      </c>
      <c r="S85" s="6">
        <v>39803300</v>
      </c>
      <c r="T85" s="6">
        <v>39803300</v>
      </c>
      <c r="U85" s="6">
        <v>39803300</v>
      </c>
      <c r="V85" s="6">
        <v>39803300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6264724</v>
      </c>
      <c r="AC85" s="6">
        <v>6264724</v>
      </c>
      <c r="AD85" s="6">
        <v>0</v>
      </c>
      <c r="AE85" s="6">
        <v>6264724</v>
      </c>
      <c r="AF85" s="6">
        <v>6264724</v>
      </c>
      <c r="AG85" s="6">
        <v>6264724</v>
      </c>
      <c r="AH85" s="6">
        <v>33538576</v>
      </c>
      <c r="AI85" s="7">
        <v>0.15739207553142578</v>
      </c>
      <c r="AJ85" s="6">
        <v>0</v>
      </c>
      <c r="AK85" s="8"/>
      <c r="AL85" s="20">
        <f t="shared" si="21"/>
        <v>0.15739207553142578</v>
      </c>
      <c r="AM85" s="38"/>
      <c r="AN85" s="28" t="e">
        <f t="shared" si="24"/>
        <v>#DIV/0!</v>
      </c>
    </row>
    <row r="86" spans="1:40" ht="63.75" outlineLevel="4">
      <c r="A86" s="3" t="s">
        <v>158</v>
      </c>
      <c r="B86" s="4" t="s">
        <v>159</v>
      </c>
      <c r="C86" s="3" t="s">
        <v>158</v>
      </c>
      <c r="D86" s="3"/>
      <c r="E86" s="3"/>
      <c r="F86" s="5"/>
      <c r="G86" s="5"/>
      <c r="H86" s="5"/>
      <c r="I86" s="3"/>
      <c r="J86" s="3"/>
      <c r="K86" s="3"/>
      <c r="L86" s="3"/>
      <c r="M86" s="3"/>
      <c r="N86" s="3"/>
      <c r="O86" s="3"/>
      <c r="P86" s="3"/>
      <c r="Q86" s="3"/>
      <c r="R86" s="6">
        <v>0</v>
      </c>
      <c r="S86" s="6">
        <v>970002.51</v>
      </c>
      <c r="T86" s="6">
        <v>970002.51</v>
      </c>
      <c r="U86" s="6">
        <v>970002.51</v>
      </c>
      <c r="V86" s="6">
        <v>970002.51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970002.51</v>
      </c>
      <c r="AI86" s="7">
        <v>0</v>
      </c>
      <c r="AJ86" s="6">
        <v>0</v>
      </c>
      <c r="AK86" s="8"/>
      <c r="AL86" s="20">
        <f t="shared" si="21"/>
        <v>0</v>
      </c>
      <c r="AM86" s="38"/>
      <c r="AN86" s="28" t="e">
        <f t="shared" si="24"/>
        <v>#DIV/0!</v>
      </c>
    </row>
    <row r="87" spans="1:40" ht="63.75" outlineLevel="4">
      <c r="A87" s="3" t="s">
        <v>160</v>
      </c>
      <c r="B87" s="4" t="s">
        <v>161</v>
      </c>
      <c r="C87" s="3" t="s">
        <v>160</v>
      </c>
      <c r="D87" s="3"/>
      <c r="E87" s="3"/>
      <c r="F87" s="5"/>
      <c r="G87" s="5"/>
      <c r="H87" s="5"/>
      <c r="I87" s="3"/>
      <c r="J87" s="3"/>
      <c r="K87" s="3"/>
      <c r="L87" s="3"/>
      <c r="M87" s="3"/>
      <c r="N87" s="3"/>
      <c r="O87" s="3"/>
      <c r="P87" s="3"/>
      <c r="Q87" s="3"/>
      <c r="R87" s="6">
        <v>0</v>
      </c>
      <c r="S87" s="6">
        <v>1188612.02</v>
      </c>
      <c r="T87" s="6">
        <v>1188612.02</v>
      </c>
      <c r="U87" s="6">
        <v>1188612.02</v>
      </c>
      <c r="V87" s="6">
        <v>1188612.02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1188612.02</v>
      </c>
      <c r="AI87" s="7">
        <v>0</v>
      </c>
      <c r="AJ87" s="6">
        <v>0</v>
      </c>
      <c r="AK87" s="8"/>
      <c r="AL87" s="20">
        <f t="shared" si="21"/>
        <v>0</v>
      </c>
      <c r="AM87" s="38"/>
      <c r="AN87" s="28" t="e">
        <f t="shared" si="24"/>
        <v>#DIV/0!</v>
      </c>
    </row>
    <row r="88" spans="1:40" ht="38.25" outlineLevel="4">
      <c r="A88" s="3" t="s">
        <v>162</v>
      </c>
      <c r="B88" s="4" t="s">
        <v>163</v>
      </c>
      <c r="C88" s="3" t="s">
        <v>162</v>
      </c>
      <c r="D88" s="3"/>
      <c r="E88" s="3"/>
      <c r="F88" s="5"/>
      <c r="G88" s="5"/>
      <c r="H88" s="5"/>
      <c r="I88" s="3"/>
      <c r="J88" s="3"/>
      <c r="K88" s="3"/>
      <c r="L88" s="3"/>
      <c r="M88" s="3"/>
      <c r="N88" s="3"/>
      <c r="O88" s="3"/>
      <c r="P88" s="3"/>
      <c r="Q88" s="3"/>
      <c r="R88" s="6">
        <v>0</v>
      </c>
      <c r="S88" s="6">
        <v>8331387.72</v>
      </c>
      <c r="T88" s="6">
        <v>8331387.72</v>
      </c>
      <c r="U88" s="6">
        <v>8331387.72</v>
      </c>
      <c r="V88" s="6">
        <v>8331387.72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8032299.06</v>
      </c>
      <c r="AC88" s="6">
        <v>8032299.06</v>
      </c>
      <c r="AD88" s="6">
        <v>0</v>
      </c>
      <c r="AE88" s="6">
        <v>8032299.06</v>
      </c>
      <c r="AF88" s="6">
        <v>8032299.06</v>
      </c>
      <c r="AG88" s="6">
        <v>8032299.06</v>
      </c>
      <c r="AH88" s="6">
        <v>299088.66</v>
      </c>
      <c r="AI88" s="7">
        <v>0.9641009793264068</v>
      </c>
      <c r="AJ88" s="6">
        <v>0</v>
      </c>
      <c r="AK88" s="8"/>
      <c r="AL88" s="20">
        <f t="shared" si="21"/>
        <v>0.9641009793264068</v>
      </c>
      <c r="AM88" s="38">
        <v>583631.97</v>
      </c>
      <c r="AN88" s="28">
        <f t="shared" si="24"/>
        <v>13.76260978301103</v>
      </c>
    </row>
    <row r="89" spans="1:40" ht="51" outlineLevel="4">
      <c r="A89" s="3" t="s">
        <v>164</v>
      </c>
      <c r="B89" s="4" t="s">
        <v>165</v>
      </c>
      <c r="C89" s="3" t="s">
        <v>164</v>
      </c>
      <c r="D89" s="3"/>
      <c r="E89" s="3"/>
      <c r="F89" s="5"/>
      <c r="G89" s="5"/>
      <c r="H89" s="5"/>
      <c r="I89" s="3"/>
      <c r="J89" s="3"/>
      <c r="K89" s="3"/>
      <c r="L89" s="3"/>
      <c r="M89" s="3"/>
      <c r="N89" s="3"/>
      <c r="O89" s="3"/>
      <c r="P89" s="3"/>
      <c r="Q89" s="3"/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7"/>
      <c r="AJ89" s="6">
        <v>0</v>
      </c>
      <c r="AK89" s="8"/>
      <c r="AL89" s="20" t="e">
        <f t="shared" si="21"/>
        <v>#DIV/0!</v>
      </c>
      <c r="AM89" s="38"/>
      <c r="AN89" s="28" t="e">
        <f t="shared" si="24"/>
        <v>#DIV/0!</v>
      </c>
    </row>
    <row r="90" spans="1:40" ht="25.5" outlineLevel="4">
      <c r="A90" s="3" t="s">
        <v>166</v>
      </c>
      <c r="B90" s="4" t="s">
        <v>167</v>
      </c>
      <c r="C90" s="3" t="s">
        <v>166</v>
      </c>
      <c r="D90" s="3"/>
      <c r="E90" s="3"/>
      <c r="F90" s="5"/>
      <c r="G90" s="5"/>
      <c r="H90" s="5"/>
      <c r="I90" s="3"/>
      <c r="J90" s="3"/>
      <c r="K90" s="3"/>
      <c r="L90" s="3"/>
      <c r="M90" s="3"/>
      <c r="N90" s="3"/>
      <c r="O90" s="3"/>
      <c r="P90" s="3"/>
      <c r="Q90" s="3"/>
      <c r="R90" s="6">
        <v>0</v>
      </c>
      <c r="S90" s="6">
        <v>5988.74</v>
      </c>
      <c r="T90" s="6">
        <v>5988.74</v>
      </c>
      <c r="U90" s="6">
        <v>5988.74</v>
      </c>
      <c r="V90" s="6">
        <v>5988.74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5988.74</v>
      </c>
      <c r="AC90" s="6">
        <v>5988.74</v>
      </c>
      <c r="AD90" s="6">
        <v>0</v>
      </c>
      <c r="AE90" s="6">
        <v>5988.74</v>
      </c>
      <c r="AF90" s="6">
        <v>5988.74</v>
      </c>
      <c r="AG90" s="6">
        <v>5988.74</v>
      </c>
      <c r="AH90" s="6">
        <v>0</v>
      </c>
      <c r="AI90" s="7">
        <v>1</v>
      </c>
      <c r="AJ90" s="6">
        <v>0</v>
      </c>
      <c r="AK90" s="8"/>
      <c r="AL90" s="20">
        <f t="shared" si="21"/>
        <v>1</v>
      </c>
      <c r="AM90" s="38">
        <v>6285.71</v>
      </c>
      <c r="AN90" s="28">
        <f t="shared" si="24"/>
        <v>0.9527547405145957</v>
      </c>
    </row>
    <row r="91" spans="1:40" ht="38.25" outlineLevel="4">
      <c r="A91" s="3" t="s">
        <v>168</v>
      </c>
      <c r="B91" s="4" t="s">
        <v>169</v>
      </c>
      <c r="C91" s="3" t="s">
        <v>168</v>
      </c>
      <c r="D91" s="3"/>
      <c r="E91" s="3"/>
      <c r="F91" s="5"/>
      <c r="G91" s="5"/>
      <c r="H91" s="5"/>
      <c r="I91" s="3"/>
      <c r="J91" s="3"/>
      <c r="K91" s="3"/>
      <c r="L91" s="3"/>
      <c r="M91" s="3"/>
      <c r="N91" s="3"/>
      <c r="O91" s="3"/>
      <c r="P91" s="3"/>
      <c r="Q91" s="3"/>
      <c r="R91" s="6">
        <v>0</v>
      </c>
      <c r="S91" s="6">
        <v>4544323.78</v>
      </c>
      <c r="T91" s="6">
        <v>4544323.78</v>
      </c>
      <c r="U91" s="6">
        <v>4544323.78</v>
      </c>
      <c r="V91" s="6">
        <v>4544323.78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4544323.78</v>
      </c>
      <c r="AI91" s="7">
        <v>0</v>
      </c>
      <c r="AJ91" s="6">
        <v>0</v>
      </c>
      <c r="AK91" s="8"/>
      <c r="AL91" s="20">
        <f t="shared" si="21"/>
        <v>0</v>
      </c>
      <c r="AM91" s="38"/>
      <c r="AN91" s="28" t="e">
        <f t="shared" si="24"/>
        <v>#DIV/0!</v>
      </c>
    </row>
    <row r="92" spans="1:40" ht="38.25" outlineLevel="4">
      <c r="A92" s="3" t="s">
        <v>170</v>
      </c>
      <c r="B92" s="4" t="s">
        <v>171</v>
      </c>
      <c r="C92" s="3" t="s">
        <v>170</v>
      </c>
      <c r="D92" s="3"/>
      <c r="E92" s="3"/>
      <c r="F92" s="5"/>
      <c r="G92" s="5"/>
      <c r="H92" s="5"/>
      <c r="I92" s="3"/>
      <c r="J92" s="3"/>
      <c r="K92" s="3"/>
      <c r="L92" s="3"/>
      <c r="M92" s="3"/>
      <c r="N92" s="3"/>
      <c r="O92" s="3"/>
      <c r="P92" s="3"/>
      <c r="Q92" s="3"/>
      <c r="R92" s="6">
        <v>0</v>
      </c>
      <c r="S92" s="6">
        <v>5448617.02</v>
      </c>
      <c r="T92" s="6">
        <v>5448617.02</v>
      </c>
      <c r="U92" s="6">
        <v>5448617.02</v>
      </c>
      <c r="V92" s="6">
        <v>5448617.02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5167601.12</v>
      </c>
      <c r="AC92" s="6">
        <v>5167601.12</v>
      </c>
      <c r="AD92" s="6">
        <v>0</v>
      </c>
      <c r="AE92" s="6">
        <v>5167601.12</v>
      </c>
      <c r="AF92" s="6">
        <v>5167601.12</v>
      </c>
      <c r="AG92" s="6">
        <v>5167601.12</v>
      </c>
      <c r="AH92" s="6">
        <v>281015.9</v>
      </c>
      <c r="AI92" s="7">
        <v>0.9484243618209011</v>
      </c>
      <c r="AJ92" s="6">
        <v>0</v>
      </c>
      <c r="AK92" s="8"/>
      <c r="AL92" s="20">
        <f t="shared" si="21"/>
        <v>0.9484243618209012</v>
      </c>
      <c r="AM92" s="38">
        <v>1112143.4</v>
      </c>
      <c r="AN92" s="28">
        <f t="shared" si="24"/>
        <v>4.646524108311932</v>
      </c>
    </row>
    <row r="93" spans="1:40" ht="25.5" outlineLevel="4">
      <c r="A93" s="3" t="s">
        <v>172</v>
      </c>
      <c r="B93" s="4" t="s">
        <v>173</v>
      </c>
      <c r="C93" s="3" t="s">
        <v>172</v>
      </c>
      <c r="D93" s="3"/>
      <c r="E93" s="3"/>
      <c r="F93" s="5"/>
      <c r="G93" s="5"/>
      <c r="H93" s="5"/>
      <c r="I93" s="3"/>
      <c r="J93" s="3"/>
      <c r="K93" s="3"/>
      <c r="L93" s="3"/>
      <c r="M93" s="3"/>
      <c r="N93" s="3"/>
      <c r="O93" s="3"/>
      <c r="P93" s="3"/>
      <c r="Q93" s="3"/>
      <c r="R93" s="6">
        <v>38139100</v>
      </c>
      <c r="S93" s="6">
        <v>-10508900</v>
      </c>
      <c r="T93" s="6">
        <v>27630200</v>
      </c>
      <c r="U93" s="6">
        <v>27630200</v>
      </c>
      <c r="V93" s="6">
        <v>27630200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2758349</v>
      </c>
      <c r="AC93" s="6">
        <v>2758349</v>
      </c>
      <c r="AD93" s="6">
        <v>0</v>
      </c>
      <c r="AE93" s="6">
        <v>2758349</v>
      </c>
      <c r="AF93" s="6">
        <v>2758349</v>
      </c>
      <c r="AG93" s="6">
        <v>2758349</v>
      </c>
      <c r="AH93" s="6">
        <v>24871851</v>
      </c>
      <c r="AI93" s="7">
        <v>0.09983094584910714</v>
      </c>
      <c r="AJ93" s="6">
        <v>0</v>
      </c>
      <c r="AK93" s="8"/>
      <c r="AL93" s="20">
        <f t="shared" si="21"/>
        <v>0.09983094584910714</v>
      </c>
      <c r="AM93" s="38">
        <v>8008588</v>
      </c>
      <c r="AN93" s="28">
        <f t="shared" si="24"/>
        <v>0.34442388595842366</v>
      </c>
    </row>
    <row r="94" spans="1:40" s="15" customFormat="1" ht="25.5" outlineLevel="2">
      <c r="A94" s="9" t="s">
        <v>58</v>
      </c>
      <c r="B94" s="10" t="s">
        <v>59</v>
      </c>
      <c r="C94" s="9" t="s">
        <v>58</v>
      </c>
      <c r="D94" s="9"/>
      <c r="E94" s="9"/>
      <c r="F94" s="11"/>
      <c r="G94" s="11"/>
      <c r="H94" s="11"/>
      <c r="I94" s="9"/>
      <c r="J94" s="9"/>
      <c r="K94" s="9"/>
      <c r="L94" s="9"/>
      <c r="M94" s="9"/>
      <c r="N94" s="9"/>
      <c r="O94" s="9"/>
      <c r="P94" s="9"/>
      <c r="Q94" s="9"/>
      <c r="R94" s="12">
        <v>133751148</v>
      </c>
      <c r="S94" s="12">
        <v>15224067.1</v>
      </c>
      <c r="T94" s="36">
        <f>SUM(T95:T101)</f>
        <v>148975215.1</v>
      </c>
      <c r="U94" s="36">
        <f aca="true" t="shared" si="29" ref="U94:AC94">SUM(U95:U101)</f>
        <v>148975215.1</v>
      </c>
      <c r="V94" s="36">
        <f t="shared" si="29"/>
        <v>148975215.1</v>
      </c>
      <c r="W94" s="36">
        <f t="shared" si="29"/>
        <v>0</v>
      </c>
      <c r="X94" s="36">
        <f t="shared" si="29"/>
        <v>0</v>
      </c>
      <c r="Y94" s="36">
        <f t="shared" si="29"/>
        <v>0</v>
      </c>
      <c r="Z94" s="36">
        <f t="shared" si="29"/>
        <v>0</v>
      </c>
      <c r="AA94" s="36">
        <f t="shared" si="29"/>
        <v>0</v>
      </c>
      <c r="AB94" s="36">
        <f t="shared" si="29"/>
        <v>83537481.52999999</v>
      </c>
      <c r="AC94" s="36">
        <f t="shared" si="29"/>
        <v>83885006.83999999</v>
      </c>
      <c r="AD94" s="12">
        <v>0</v>
      </c>
      <c r="AE94" s="12">
        <v>83537481.53</v>
      </c>
      <c r="AF94" s="12">
        <v>83537481.53</v>
      </c>
      <c r="AG94" s="12">
        <v>83537481.53</v>
      </c>
      <c r="AH94" s="12">
        <v>65437733.57</v>
      </c>
      <c r="AI94" s="13">
        <v>0.5607475141010889</v>
      </c>
      <c r="AJ94" s="12">
        <v>0</v>
      </c>
      <c r="AK94" s="14"/>
      <c r="AL94" s="22">
        <f t="shared" si="21"/>
        <v>0.5630802867691244</v>
      </c>
      <c r="AM94" s="36">
        <f>SUM(AM95:AM101)</f>
        <v>78514436.39999999</v>
      </c>
      <c r="AN94" s="28">
        <f t="shared" si="24"/>
        <v>1.0684023306572445</v>
      </c>
    </row>
    <row r="95" spans="1:40" ht="38.25" outlineLevel="4">
      <c r="A95" s="3" t="s">
        <v>174</v>
      </c>
      <c r="B95" s="4" t="s">
        <v>175</v>
      </c>
      <c r="C95" s="3" t="s">
        <v>174</v>
      </c>
      <c r="D95" s="3"/>
      <c r="E95" s="3"/>
      <c r="F95" s="5"/>
      <c r="G95" s="5"/>
      <c r="H95" s="5"/>
      <c r="I95" s="3"/>
      <c r="J95" s="3"/>
      <c r="K95" s="3"/>
      <c r="L95" s="3"/>
      <c r="M95" s="3"/>
      <c r="N95" s="3"/>
      <c r="O95" s="3"/>
      <c r="P95" s="3"/>
      <c r="Q95" s="3"/>
      <c r="R95" s="6">
        <v>0</v>
      </c>
      <c r="S95" s="6">
        <v>142907488</v>
      </c>
      <c r="T95" s="6">
        <v>142907488</v>
      </c>
      <c r="U95" s="6">
        <v>142907488</v>
      </c>
      <c r="V95" s="6">
        <v>142907488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79398103.07</v>
      </c>
      <c r="AC95" s="6">
        <v>79610858.07</v>
      </c>
      <c r="AD95" s="6">
        <v>0</v>
      </c>
      <c r="AE95" s="6">
        <v>79398103.07</v>
      </c>
      <c r="AF95" s="6">
        <v>79398103.07</v>
      </c>
      <c r="AG95" s="6">
        <v>79398103.07</v>
      </c>
      <c r="AH95" s="6">
        <v>63509384.93</v>
      </c>
      <c r="AI95" s="7">
        <v>0.5555909223595058</v>
      </c>
      <c r="AJ95" s="6">
        <v>0</v>
      </c>
      <c r="AK95" s="8"/>
      <c r="AL95" s="20">
        <f t="shared" si="21"/>
        <v>0.5570796826965427</v>
      </c>
      <c r="AM95" s="38">
        <v>77248207.13</v>
      </c>
      <c r="AN95" s="28">
        <f t="shared" si="24"/>
        <v>1.0305851880293342</v>
      </c>
    </row>
    <row r="96" spans="1:40" ht="76.5" outlineLevel="4">
      <c r="A96" s="3" t="s">
        <v>176</v>
      </c>
      <c r="B96" s="4" t="s">
        <v>177</v>
      </c>
      <c r="C96" s="3" t="s">
        <v>176</v>
      </c>
      <c r="D96" s="3"/>
      <c r="E96" s="3"/>
      <c r="F96" s="5"/>
      <c r="G96" s="5"/>
      <c r="H96" s="5"/>
      <c r="I96" s="3"/>
      <c r="J96" s="3"/>
      <c r="K96" s="3"/>
      <c r="L96" s="3"/>
      <c r="M96" s="3"/>
      <c r="N96" s="3"/>
      <c r="O96" s="3"/>
      <c r="P96" s="3"/>
      <c r="Q96" s="3"/>
      <c r="R96" s="6">
        <v>0</v>
      </c>
      <c r="S96" s="6">
        <v>318500</v>
      </c>
      <c r="T96" s="6">
        <v>318500</v>
      </c>
      <c r="U96" s="6">
        <v>318500</v>
      </c>
      <c r="V96" s="6">
        <v>318500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53460.86</v>
      </c>
      <c r="AC96" s="6">
        <v>53460.86</v>
      </c>
      <c r="AD96" s="6">
        <v>0</v>
      </c>
      <c r="AE96" s="6">
        <v>53460.86</v>
      </c>
      <c r="AF96" s="6">
        <v>53460.86</v>
      </c>
      <c r="AG96" s="6">
        <v>53460.86</v>
      </c>
      <c r="AH96" s="6">
        <v>265039.14</v>
      </c>
      <c r="AI96" s="7">
        <v>0.16785199372056514</v>
      </c>
      <c r="AJ96" s="6">
        <v>0</v>
      </c>
      <c r="AK96" s="8"/>
      <c r="AL96" s="20">
        <f t="shared" si="21"/>
        <v>0.16785199372056514</v>
      </c>
      <c r="AM96" s="38">
        <v>64547.58</v>
      </c>
      <c r="AN96" s="28">
        <f t="shared" si="24"/>
        <v>0.8282395714912937</v>
      </c>
    </row>
    <row r="97" spans="1:40" ht="63.75" outlineLevel="4">
      <c r="A97" s="3" t="s">
        <v>178</v>
      </c>
      <c r="B97" s="4" t="s">
        <v>179</v>
      </c>
      <c r="C97" s="3" t="s">
        <v>178</v>
      </c>
      <c r="D97" s="3"/>
      <c r="E97" s="3"/>
      <c r="F97" s="5"/>
      <c r="G97" s="5"/>
      <c r="H97" s="5"/>
      <c r="I97" s="3"/>
      <c r="J97" s="3"/>
      <c r="K97" s="3"/>
      <c r="L97" s="3"/>
      <c r="M97" s="3"/>
      <c r="N97" s="3"/>
      <c r="O97" s="3"/>
      <c r="P97" s="3"/>
      <c r="Q97" s="3"/>
      <c r="R97" s="6">
        <v>0</v>
      </c>
      <c r="S97" s="6">
        <v>2891790</v>
      </c>
      <c r="T97" s="6">
        <v>2891790</v>
      </c>
      <c r="U97" s="6">
        <v>2891790</v>
      </c>
      <c r="V97" s="6">
        <v>2891790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2891790</v>
      </c>
      <c r="AC97" s="6">
        <v>2891790</v>
      </c>
      <c r="AD97" s="6">
        <v>0</v>
      </c>
      <c r="AE97" s="6">
        <v>2891790</v>
      </c>
      <c r="AF97" s="6">
        <v>2891790</v>
      </c>
      <c r="AG97" s="6">
        <v>2891790</v>
      </c>
      <c r="AH97" s="6">
        <v>0</v>
      </c>
      <c r="AI97" s="7">
        <v>1</v>
      </c>
      <c r="AJ97" s="6">
        <v>0</v>
      </c>
      <c r="AK97" s="8"/>
      <c r="AL97" s="20">
        <f t="shared" si="21"/>
        <v>1</v>
      </c>
      <c r="AM97" s="38"/>
      <c r="AN97" s="28" t="e">
        <f t="shared" si="24"/>
        <v>#DIV/0!</v>
      </c>
    </row>
    <row r="98" spans="1:40" ht="51" outlineLevel="4">
      <c r="A98" s="3" t="s">
        <v>180</v>
      </c>
      <c r="B98" s="4" t="s">
        <v>181</v>
      </c>
      <c r="C98" s="3" t="s">
        <v>180</v>
      </c>
      <c r="D98" s="3"/>
      <c r="E98" s="3"/>
      <c r="F98" s="5"/>
      <c r="G98" s="5"/>
      <c r="H98" s="5"/>
      <c r="I98" s="3"/>
      <c r="J98" s="3"/>
      <c r="K98" s="3"/>
      <c r="L98" s="3"/>
      <c r="M98" s="3"/>
      <c r="N98" s="3"/>
      <c r="O98" s="3"/>
      <c r="P98" s="3"/>
      <c r="Q98" s="3"/>
      <c r="R98" s="6">
        <v>0</v>
      </c>
      <c r="S98" s="6">
        <v>899500</v>
      </c>
      <c r="T98" s="6">
        <v>899500</v>
      </c>
      <c r="U98" s="6">
        <v>899500</v>
      </c>
      <c r="V98" s="6">
        <v>899500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447900</v>
      </c>
      <c r="AC98" s="6">
        <v>447900</v>
      </c>
      <c r="AD98" s="6">
        <v>0</v>
      </c>
      <c r="AE98" s="6">
        <v>447900</v>
      </c>
      <c r="AF98" s="6">
        <v>447900</v>
      </c>
      <c r="AG98" s="6">
        <v>447900</v>
      </c>
      <c r="AH98" s="6">
        <v>451600</v>
      </c>
      <c r="AI98" s="7">
        <v>0.4979433018343524</v>
      </c>
      <c r="AJ98" s="6">
        <v>0</v>
      </c>
      <c r="AK98" s="8"/>
      <c r="AL98" s="20">
        <f aca="true" t="shared" si="30" ref="AL98:AL109">AC98/T98</f>
        <v>0.4979433018343524</v>
      </c>
      <c r="AM98" s="38">
        <v>362790</v>
      </c>
      <c r="AN98" s="28">
        <f t="shared" si="24"/>
        <v>1.2345985280740925</v>
      </c>
    </row>
    <row r="99" spans="1:40" ht="63.75" outlineLevel="4">
      <c r="A99" s="3" t="s">
        <v>182</v>
      </c>
      <c r="B99" s="4" t="s">
        <v>183</v>
      </c>
      <c r="C99" s="3" t="s">
        <v>182</v>
      </c>
      <c r="D99" s="3"/>
      <c r="E99" s="3"/>
      <c r="F99" s="5"/>
      <c r="G99" s="5"/>
      <c r="H99" s="5"/>
      <c r="I99" s="3"/>
      <c r="J99" s="3"/>
      <c r="K99" s="3"/>
      <c r="L99" s="3"/>
      <c r="M99" s="3"/>
      <c r="N99" s="3"/>
      <c r="O99" s="3"/>
      <c r="P99" s="3"/>
      <c r="Q99" s="3"/>
      <c r="R99" s="6">
        <v>0</v>
      </c>
      <c r="S99" s="6">
        <v>7400</v>
      </c>
      <c r="T99" s="6">
        <v>7400</v>
      </c>
      <c r="U99" s="6">
        <v>7400</v>
      </c>
      <c r="V99" s="6">
        <v>7400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7400</v>
      </c>
      <c r="AI99" s="7">
        <v>0</v>
      </c>
      <c r="AJ99" s="6">
        <v>0</v>
      </c>
      <c r="AK99" s="8"/>
      <c r="AL99" s="20">
        <f t="shared" si="30"/>
        <v>0</v>
      </c>
      <c r="AM99" s="38">
        <v>50505</v>
      </c>
      <c r="AN99" s="28">
        <f t="shared" si="24"/>
        <v>0</v>
      </c>
    </row>
    <row r="100" spans="1:40" ht="51" outlineLevel="4">
      <c r="A100" s="3" t="s">
        <v>184</v>
      </c>
      <c r="B100" s="4" t="s">
        <v>185</v>
      </c>
      <c r="C100" s="3" t="s">
        <v>184</v>
      </c>
      <c r="D100" s="3"/>
      <c r="E100" s="3"/>
      <c r="F100" s="5"/>
      <c r="G100" s="5"/>
      <c r="H100" s="5"/>
      <c r="I100" s="3"/>
      <c r="J100" s="3"/>
      <c r="K100" s="3"/>
      <c r="L100" s="3"/>
      <c r="M100" s="3"/>
      <c r="N100" s="3"/>
      <c r="O100" s="3"/>
      <c r="P100" s="3"/>
      <c r="Q100" s="3"/>
      <c r="R100" s="6">
        <v>0</v>
      </c>
      <c r="S100" s="6">
        <v>103437.1</v>
      </c>
      <c r="T100" s="6">
        <v>103437.1</v>
      </c>
      <c r="U100" s="6">
        <v>103437.1</v>
      </c>
      <c r="V100" s="6">
        <v>103437.1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50997.91</v>
      </c>
      <c r="AC100" s="6">
        <v>50997.91</v>
      </c>
      <c r="AD100" s="6">
        <v>0</v>
      </c>
      <c r="AE100" s="6">
        <v>50997.91</v>
      </c>
      <c r="AF100" s="6">
        <v>50997.91</v>
      </c>
      <c r="AG100" s="6">
        <v>50997.91</v>
      </c>
      <c r="AH100" s="6">
        <v>52439.19</v>
      </c>
      <c r="AI100" s="7">
        <v>0.4930330606716546</v>
      </c>
      <c r="AJ100" s="6">
        <v>0</v>
      </c>
      <c r="AK100" s="8"/>
      <c r="AL100" s="20">
        <f t="shared" si="30"/>
        <v>0.4930330606716546</v>
      </c>
      <c r="AM100" s="38">
        <v>83386.69</v>
      </c>
      <c r="AN100" s="28">
        <f t="shared" si="24"/>
        <v>0.611583335421996</v>
      </c>
    </row>
    <row r="101" spans="1:40" ht="38.25" outlineLevel="4">
      <c r="A101" s="3" t="s">
        <v>186</v>
      </c>
      <c r="B101" s="4" t="s">
        <v>187</v>
      </c>
      <c r="C101" s="3" t="s">
        <v>186</v>
      </c>
      <c r="D101" s="3"/>
      <c r="E101" s="3"/>
      <c r="F101" s="5"/>
      <c r="G101" s="5"/>
      <c r="H101" s="5"/>
      <c r="I101" s="3"/>
      <c r="J101" s="3"/>
      <c r="K101" s="3"/>
      <c r="L101" s="3"/>
      <c r="M101" s="3"/>
      <c r="N101" s="3"/>
      <c r="O101" s="3"/>
      <c r="P101" s="3"/>
      <c r="Q101" s="3"/>
      <c r="R101" s="6">
        <v>0</v>
      </c>
      <c r="S101" s="6">
        <v>1847100</v>
      </c>
      <c r="T101" s="6">
        <v>1847100</v>
      </c>
      <c r="U101" s="6">
        <v>1847100</v>
      </c>
      <c r="V101" s="6">
        <v>1847100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695229.69</v>
      </c>
      <c r="AC101" s="6">
        <v>830000</v>
      </c>
      <c r="AD101" s="6">
        <v>0</v>
      </c>
      <c r="AE101" s="6">
        <v>695229.69</v>
      </c>
      <c r="AF101" s="6">
        <v>695229.69</v>
      </c>
      <c r="AG101" s="6">
        <v>695229.69</v>
      </c>
      <c r="AH101" s="6">
        <v>1151870.31</v>
      </c>
      <c r="AI101" s="7">
        <v>0.3763898489524119</v>
      </c>
      <c r="AJ101" s="6">
        <v>0</v>
      </c>
      <c r="AK101" s="8"/>
      <c r="AL101" s="20">
        <f t="shared" si="30"/>
        <v>0.4493530399003844</v>
      </c>
      <c r="AM101" s="38">
        <v>705000</v>
      </c>
      <c r="AN101" s="28">
        <f t="shared" si="24"/>
        <v>1.177304964539007</v>
      </c>
    </row>
    <row r="102" spans="1:40" s="15" customFormat="1" ht="15" outlineLevel="2">
      <c r="A102" s="9" t="s">
        <v>188</v>
      </c>
      <c r="B102" s="10" t="s">
        <v>189</v>
      </c>
      <c r="C102" s="9" t="s">
        <v>188</v>
      </c>
      <c r="D102" s="9"/>
      <c r="E102" s="9"/>
      <c r="F102" s="11"/>
      <c r="G102" s="11"/>
      <c r="H102" s="11"/>
      <c r="I102" s="9"/>
      <c r="J102" s="9"/>
      <c r="K102" s="9"/>
      <c r="L102" s="9"/>
      <c r="M102" s="9"/>
      <c r="N102" s="9"/>
      <c r="O102" s="9"/>
      <c r="P102" s="9"/>
      <c r="Q102" s="9"/>
      <c r="R102" s="12">
        <v>9766900</v>
      </c>
      <c r="S102" s="12">
        <v>-1277353.1</v>
      </c>
      <c r="T102" s="36">
        <f>T103+T104</f>
        <v>8489546.9</v>
      </c>
      <c r="U102" s="36">
        <f aca="true" t="shared" si="31" ref="U102:AC102">U103+U104</f>
        <v>8489546.9</v>
      </c>
      <c r="V102" s="36">
        <f t="shared" si="31"/>
        <v>8489546.9</v>
      </c>
      <c r="W102" s="36">
        <f t="shared" si="31"/>
        <v>0</v>
      </c>
      <c r="X102" s="36">
        <f t="shared" si="31"/>
        <v>0</v>
      </c>
      <c r="Y102" s="36">
        <f t="shared" si="31"/>
        <v>0</v>
      </c>
      <c r="Z102" s="36">
        <f t="shared" si="31"/>
        <v>0</v>
      </c>
      <c r="AA102" s="36">
        <f t="shared" si="31"/>
        <v>0</v>
      </c>
      <c r="AB102" s="36">
        <f t="shared" si="31"/>
        <v>2634800</v>
      </c>
      <c r="AC102" s="36">
        <f t="shared" si="31"/>
        <v>2634800</v>
      </c>
      <c r="AD102" s="12">
        <v>0</v>
      </c>
      <c r="AE102" s="12">
        <v>2634800</v>
      </c>
      <c r="AF102" s="12">
        <v>2634800</v>
      </c>
      <c r="AG102" s="12">
        <v>2634800</v>
      </c>
      <c r="AH102" s="12">
        <v>5854746.9</v>
      </c>
      <c r="AI102" s="13">
        <v>0.3103581417283884</v>
      </c>
      <c r="AJ102" s="12">
        <v>0</v>
      </c>
      <c r="AK102" s="14"/>
      <c r="AL102" s="22">
        <f t="shared" si="30"/>
        <v>0.3103581417283883</v>
      </c>
      <c r="AM102" s="36">
        <f>AM103+AM104</f>
        <v>12351700</v>
      </c>
      <c r="AN102" s="28">
        <f t="shared" si="24"/>
        <v>0.21331476638843236</v>
      </c>
    </row>
    <row r="103" spans="1:40" ht="76.5" outlineLevel="4">
      <c r="A103" s="3" t="s">
        <v>190</v>
      </c>
      <c r="B103" s="4" t="s">
        <v>191</v>
      </c>
      <c r="C103" s="3" t="s">
        <v>190</v>
      </c>
      <c r="D103" s="3"/>
      <c r="E103" s="3"/>
      <c r="F103" s="5"/>
      <c r="G103" s="5"/>
      <c r="H103" s="5"/>
      <c r="I103" s="3"/>
      <c r="J103" s="3"/>
      <c r="K103" s="3"/>
      <c r="L103" s="3"/>
      <c r="M103" s="3"/>
      <c r="N103" s="3"/>
      <c r="O103" s="3"/>
      <c r="P103" s="3"/>
      <c r="Q103" s="3"/>
      <c r="R103" s="6">
        <v>0</v>
      </c>
      <c r="S103" s="6">
        <v>8484946.9</v>
      </c>
      <c r="T103" s="6">
        <v>8484946.9</v>
      </c>
      <c r="U103" s="6">
        <v>8484946.9</v>
      </c>
      <c r="V103" s="6">
        <v>8484946.9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2634800</v>
      </c>
      <c r="AC103" s="6">
        <v>2634800</v>
      </c>
      <c r="AD103" s="6">
        <v>0</v>
      </c>
      <c r="AE103" s="6">
        <v>2634800</v>
      </c>
      <c r="AF103" s="6">
        <v>2634800</v>
      </c>
      <c r="AG103" s="6">
        <v>2634800</v>
      </c>
      <c r="AH103" s="6">
        <v>5850146.9</v>
      </c>
      <c r="AI103" s="7">
        <v>0.3105263982264874</v>
      </c>
      <c r="AJ103" s="6">
        <v>0</v>
      </c>
      <c r="AK103" s="8"/>
      <c r="AL103" s="20">
        <f t="shared" si="30"/>
        <v>0.3105263982264874</v>
      </c>
      <c r="AM103" s="38">
        <v>2351700</v>
      </c>
      <c r="AN103" s="28">
        <f t="shared" si="24"/>
        <v>1.120381000978016</v>
      </c>
    </row>
    <row r="104" spans="1:40" ht="25.5" outlineLevel="4">
      <c r="A104" s="3" t="s">
        <v>192</v>
      </c>
      <c r="B104" s="4" t="s">
        <v>193</v>
      </c>
      <c r="C104" s="3" t="s">
        <v>192</v>
      </c>
      <c r="D104" s="3"/>
      <c r="E104" s="3"/>
      <c r="F104" s="5"/>
      <c r="G104" s="5"/>
      <c r="H104" s="5"/>
      <c r="I104" s="3"/>
      <c r="J104" s="3"/>
      <c r="K104" s="3"/>
      <c r="L104" s="3"/>
      <c r="M104" s="3"/>
      <c r="N104" s="3"/>
      <c r="O104" s="3"/>
      <c r="P104" s="3"/>
      <c r="Q104" s="3"/>
      <c r="R104" s="6">
        <v>0</v>
      </c>
      <c r="S104" s="6">
        <v>4600</v>
      </c>
      <c r="T104" s="6">
        <v>4600</v>
      </c>
      <c r="U104" s="6">
        <v>4600</v>
      </c>
      <c r="V104" s="6">
        <v>4600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4600</v>
      </c>
      <c r="AI104" s="7">
        <v>0</v>
      </c>
      <c r="AJ104" s="6">
        <v>0</v>
      </c>
      <c r="AK104" s="8"/>
      <c r="AL104" s="20">
        <f t="shared" si="30"/>
        <v>0</v>
      </c>
      <c r="AM104" s="38">
        <v>10000000</v>
      </c>
      <c r="AN104" s="28">
        <f t="shared" si="24"/>
        <v>0</v>
      </c>
    </row>
    <row r="105" spans="1:40" ht="102" outlineLevel="4">
      <c r="A105" s="3"/>
      <c r="B105" s="10" t="s">
        <v>214</v>
      </c>
      <c r="C105" s="32" t="s">
        <v>212</v>
      </c>
      <c r="D105" s="9"/>
      <c r="E105" s="9"/>
      <c r="F105" s="11"/>
      <c r="G105" s="11"/>
      <c r="H105" s="11"/>
      <c r="I105" s="9"/>
      <c r="J105" s="9"/>
      <c r="K105" s="9"/>
      <c r="L105" s="9"/>
      <c r="M105" s="9"/>
      <c r="N105" s="9"/>
      <c r="O105" s="9"/>
      <c r="P105" s="9"/>
      <c r="Q105" s="9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3"/>
      <c r="AJ105" s="12"/>
      <c r="AK105" s="14"/>
      <c r="AL105" s="22"/>
      <c r="AM105" s="36">
        <f>AM106</f>
        <v>90135.76</v>
      </c>
      <c r="AN105" s="28">
        <f t="shared" si="24"/>
        <v>0</v>
      </c>
    </row>
    <row r="106" spans="1:40" ht="63.75" outlineLevel="4">
      <c r="A106" s="3"/>
      <c r="B106" s="4" t="s">
        <v>215</v>
      </c>
      <c r="C106" s="29" t="s">
        <v>213</v>
      </c>
      <c r="D106" s="3"/>
      <c r="E106" s="3"/>
      <c r="F106" s="5"/>
      <c r="G106" s="5"/>
      <c r="H106" s="5"/>
      <c r="I106" s="3"/>
      <c r="J106" s="3"/>
      <c r="K106" s="3"/>
      <c r="L106" s="3"/>
      <c r="M106" s="3"/>
      <c r="N106" s="3"/>
      <c r="O106" s="3"/>
      <c r="P106" s="3"/>
      <c r="Q106" s="3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7"/>
      <c r="AJ106" s="6"/>
      <c r="AK106" s="8"/>
      <c r="AL106" s="20"/>
      <c r="AM106" s="38">
        <v>90135.76</v>
      </c>
      <c r="AN106" s="28">
        <f t="shared" si="24"/>
        <v>0</v>
      </c>
    </row>
    <row r="107" spans="1:40" s="15" customFormat="1" ht="51" outlineLevel="1">
      <c r="A107" s="9" t="s">
        <v>194</v>
      </c>
      <c r="B107" s="10" t="s">
        <v>195</v>
      </c>
      <c r="C107" s="9" t="s">
        <v>194</v>
      </c>
      <c r="D107" s="9"/>
      <c r="E107" s="9"/>
      <c r="F107" s="11"/>
      <c r="G107" s="11"/>
      <c r="H107" s="11"/>
      <c r="I107" s="9"/>
      <c r="J107" s="9"/>
      <c r="K107" s="9"/>
      <c r="L107" s="9"/>
      <c r="M107" s="9"/>
      <c r="N107" s="9"/>
      <c r="O107" s="9"/>
      <c r="P107" s="9"/>
      <c r="Q107" s="9"/>
      <c r="R107" s="12">
        <v>0</v>
      </c>
      <c r="S107" s="12">
        <v>-10384000</v>
      </c>
      <c r="T107" s="12">
        <f>T108</f>
        <v>-10384000</v>
      </c>
      <c r="U107" s="12">
        <f aca="true" t="shared" si="32" ref="U107:AC107">U108</f>
        <v>-10384000</v>
      </c>
      <c r="V107" s="12">
        <f t="shared" si="32"/>
        <v>-10384000</v>
      </c>
      <c r="W107" s="12">
        <f t="shared" si="32"/>
        <v>0</v>
      </c>
      <c r="X107" s="12">
        <f t="shared" si="32"/>
        <v>0</v>
      </c>
      <c r="Y107" s="12">
        <f t="shared" si="32"/>
        <v>0</v>
      </c>
      <c r="Z107" s="12">
        <f t="shared" si="32"/>
        <v>0</v>
      </c>
      <c r="AA107" s="12">
        <f t="shared" si="32"/>
        <v>0</v>
      </c>
      <c r="AB107" s="12">
        <f t="shared" si="32"/>
        <v>-11270901.99</v>
      </c>
      <c r="AC107" s="12">
        <f t="shared" si="32"/>
        <v>-11496100</v>
      </c>
      <c r="AD107" s="12">
        <v>0</v>
      </c>
      <c r="AE107" s="12">
        <v>-11270901.99</v>
      </c>
      <c r="AF107" s="12">
        <v>-11270901.99</v>
      </c>
      <c r="AG107" s="12">
        <v>-11270901.99</v>
      </c>
      <c r="AH107" s="12">
        <v>886901.99</v>
      </c>
      <c r="AI107" s="13">
        <v>1.085410438174114</v>
      </c>
      <c r="AJ107" s="12">
        <v>0</v>
      </c>
      <c r="AK107" s="14"/>
      <c r="AL107" s="22">
        <f t="shared" si="30"/>
        <v>1.1070974576271186</v>
      </c>
      <c r="AM107" s="36"/>
      <c r="AN107" s="28" t="e">
        <f t="shared" si="24"/>
        <v>#DIV/0!</v>
      </c>
    </row>
    <row r="108" spans="1:40" ht="51" outlineLevel="4">
      <c r="A108" s="3" t="s">
        <v>196</v>
      </c>
      <c r="B108" s="4" t="s">
        <v>197</v>
      </c>
      <c r="C108" s="3" t="s">
        <v>196</v>
      </c>
      <c r="D108" s="3"/>
      <c r="E108" s="3"/>
      <c r="F108" s="5"/>
      <c r="G108" s="5"/>
      <c r="H108" s="5"/>
      <c r="I108" s="3"/>
      <c r="J108" s="3"/>
      <c r="K108" s="3"/>
      <c r="L108" s="3"/>
      <c r="M108" s="3"/>
      <c r="N108" s="3"/>
      <c r="O108" s="3"/>
      <c r="P108" s="3"/>
      <c r="Q108" s="3"/>
      <c r="R108" s="6">
        <v>0</v>
      </c>
      <c r="S108" s="6">
        <v>-10384000</v>
      </c>
      <c r="T108" s="6">
        <v>-10384000</v>
      </c>
      <c r="U108" s="6">
        <v>-10384000</v>
      </c>
      <c r="V108" s="6">
        <v>-10384000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-11270901.99</v>
      </c>
      <c r="AC108" s="6">
        <v>-11496100</v>
      </c>
      <c r="AD108" s="6">
        <v>0</v>
      </c>
      <c r="AE108" s="6">
        <v>-11270901.99</v>
      </c>
      <c r="AF108" s="6">
        <v>-11270901.99</v>
      </c>
      <c r="AG108" s="6">
        <v>-11270901.99</v>
      </c>
      <c r="AH108" s="6">
        <v>886901.99</v>
      </c>
      <c r="AI108" s="7">
        <v>1.085410438174114</v>
      </c>
      <c r="AJ108" s="6">
        <v>0</v>
      </c>
      <c r="AK108" s="8"/>
      <c r="AL108" s="20">
        <f t="shared" si="30"/>
        <v>1.1070974576271186</v>
      </c>
      <c r="AM108" s="38"/>
      <c r="AN108" s="28" t="e">
        <f t="shared" si="24"/>
        <v>#DIV/0!</v>
      </c>
    </row>
    <row r="109" spans="1:40" s="15" customFormat="1" ht="15">
      <c r="A109" s="64" t="s">
        <v>60</v>
      </c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23"/>
      <c r="M109" s="23"/>
      <c r="N109" s="23"/>
      <c r="O109" s="23"/>
      <c r="P109" s="23"/>
      <c r="Q109" s="23"/>
      <c r="R109" s="24">
        <v>289878948.81</v>
      </c>
      <c r="S109" s="24">
        <v>60682544.98</v>
      </c>
      <c r="T109" s="36">
        <f>T10+T79</f>
        <v>350561493.78999996</v>
      </c>
      <c r="U109" s="36">
        <f aca="true" t="shared" si="33" ref="U109:AC109">U10+U79</f>
        <v>350561493.78999996</v>
      </c>
      <c r="V109" s="36">
        <f t="shared" si="33"/>
        <v>350561493.78999996</v>
      </c>
      <c r="W109" s="36">
        <f t="shared" si="33"/>
        <v>0</v>
      </c>
      <c r="X109" s="36">
        <f t="shared" si="33"/>
        <v>0</v>
      </c>
      <c r="Y109" s="36">
        <f t="shared" si="33"/>
        <v>0</v>
      </c>
      <c r="Z109" s="36">
        <f t="shared" si="33"/>
        <v>0</v>
      </c>
      <c r="AA109" s="36">
        <f t="shared" si="33"/>
        <v>0</v>
      </c>
      <c r="AB109" s="36">
        <f t="shared" si="33"/>
        <v>148012744.13</v>
      </c>
      <c r="AC109" s="36">
        <f t="shared" si="33"/>
        <v>148868400.98</v>
      </c>
      <c r="AD109" s="24">
        <v>10539795.76</v>
      </c>
      <c r="AE109" s="24">
        <v>158552539.89</v>
      </c>
      <c r="AF109" s="24">
        <v>148012744.13</v>
      </c>
      <c r="AG109" s="24">
        <v>148012744.13</v>
      </c>
      <c r="AH109" s="24">
        <v>202548749.66</v>
      </c>
      <c r="AI109" s="25">
        <v>0.4222162067196844</v>
      </c>
      <c r="AJ109" s="24">
        <v>0</v>
      </c>
      <c r="AK109" s="26"/>
      <c r="AL109" s="22">
        <f t="shared" si="30"/>
        <v>0.42465702485047596</v>
      </c>
      <c r="AM109" s="36">
        <f>AM10+AM79</f>
        <v>144744635.85999998</v>
      </c>
      <c r="AN109" s="28">
        <f t="shared" si="24"/>
        <v>1.0284899339826907</v>
      </c>
    </row>
    <row r="110" spans="1:38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 t="s">
        <v>1</v>
      </c>
      <c r="AH110" s="1"/>
      <c r="AI110" s="1"/>
      <c r="AJ110" s="1"/>
      <c r="AK110" s="1"/>
      <c r="AL110" s="19"/>
    </row>
    <row r="111" spans="1:38" ht="15">
      <c r="A111" s="51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33"/>
      <c r="AF111" s="33"/>
      <c r="AG111" s="33"/>
      <c r="AH111" s="33"/>
      <c r="AI111" s="33"/>
      <c r="AJ111" s="33"/>
      <c r="AK111" s="33"/>
      <c r="AL111" s="19"/>
    </row>
  </sheetData>
  <sheetProtection/>
  <mergeCells count="38">
    <mergeCell ref="A111:AD111"/>
    <mergeCell ref="A109:K109"/>
    <mergeCell ref="I8:K8"/>
    <mergeCell ref="A8:A9"/>
    <mergeCell ref="B8:B9"/>
    <mergeCell ref="C8:C9"/>
    <mergeCell ref="D8:D9"/>
    <mergeCell ref="E8:E9"/>
    <mergeCell ref="F8:F9"/>
    <mergeCell ref="G8:G9"/>
    <mergeCell ref="O8:O9"/>
    <mergeCell ref="P8:P9"/>
    <mergeCell ref="Q8:Q9"/>
    <mergeCell ref="AH8:AI8"/>
    <mergeCell ref="Y8:Y9"/>
    <mergeCell ref="Z8:Z9"/>
    <mergeCell ref="AD8:AF8"/>
    <mergeCell ref="AA8:AC9"/>
    <mergeCell ref="AJ8:AK8"/>
    <mergeCell ref="A1:AK1"/>
    <mergeCell ref="A2:AK2"/>
    <mergeCell ref="A3:AK3"/>
    <mergeCell ref="A4:AK4"/>
    <mergeCell ref="A7:AK7"/>
    <mergeCell ref="R8:R9"/>
    <mergeCell ref="X8:X9"/>
    <mergeCell ref="H8:H9"/>
    <mergeCell ref="L8:N8"/>
    <mergeCell ref="AL8:AL9"/>
    <mergeCell ref="AM8:AM9"/>
    <mergeCell ref="AN8:AN9"/>
    <mergeCell ref="A5:AN5"/>
    <mergeCell ref="A6:AN6"/>
    <mergeCell ref="T8:T9"/>
    <mergeCell ref="S8:S9"/>
    <mergeCell ref="U8:U9"/>
    <mergeCell ref="V8:V9"/>
    <mergeCell ref="W8:W9"/>
  </mergeCells>
  <printOptions/>
  <pageMargins left="0.39375" right="0.39375" top="0.5902778" bottom="0.5902778" header="0.39375" footer="0.39375"/>
  <pageSetup blackAndWhite="1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K17\0264</dc:creator>
  <cp:keywords/>
  <dc:description/>
  <cp:lastModifiedBy>0264</cp:lastModifiedBy>
  <cp:lastPrinted>2019-06-26T07:54:31Z</cp:lastPrinted>
  <dcterms:created xsi:type="dcterms:W3CDTF">2019-06-26T06:59:34Z</dcterms:created>
  <dcterms:modified xsi:type="dcterms:W3CDTF">2019-07-01T08:10:51Z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2017(2).xlsx</vt:lpwstr>
  </property>
  <property fmtid="{D5CDD505-2E9C-101B-9397-08002B2CF9AE}" pid="3" name="Название отчета">
    <vt:lpwstr>Вариант 2017(2).xlsx</vt:lpwstr>
  </property>
  <property fmtid="{D5CDD505-2E9C-101B-9397-08002B2CF9AE}" pid="4" name="Версия клиента">
    <vt:lpwstr>19.1.24.6170</vt:lpwstr>
  </property>
  <property fmtid="{D5CDD505-2E9C-101B-9397-08002B2CF9AE}" pid="5" name="Версия базы">
    <vt:lpwstr>19.1.1766.301364630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FObudg2019</vt:lpwstr>
  </property>
  <property fmtid="{D5CDD505-2E9C-101B-9397-08002B2CF9AE}" pid="9" name="Пользователь">
    <vt:lpwstr>fo09_budg2</vt:lpwstr>
  </property>
  <property fmtid="{D5CDD505-2E9C-101B-9397-08002B2CF9AE}" pid="10" name="Шаблон">
    <vt:lpwstr>sqr_info_isp_budg_inc_2019.xlt</vt:lpwstr>
  </property>
  <property fmtid="{D5CDD505-2E9C-101B-9397-08002B2CF9AE}" pid="11" name="Локальная база">
    <vt:lpwstr>используется</vt:lpwstr>
  </property>
</Properties>
</file>