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/>
  </bookViews>
  <sheets>
    <sheet name="Расход район" sheetId="10" r:id="rId1"/>
  </sheets>
  <definedNames>
    <definedName name="_xlnm.Print_Titles" localSheetId="0">'Расход район'!$6:$7</definedName>
  </definedNames>
  <calcPr calcId="145621"/>
</workbook>
</file>

<file path=xl/calcChain.xml><?xml version="1.0" encoding="utf-8"?>
<calcChain xmlns="http://schemas.openxmlformats.org/spreadsheetml/2006/main">
  <c r="AJ10" i="10" l="1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J99" i="10"/>
  <c r="AJ100" i="10"/>
  <c r="AJ103" i="10"/>
  <c r="AJ104" i="10"/>
  <c r="AJ105" i="10"/>
  <c r="AJ107" i="10"/>
  <c r="AJ108" i="10"/>
  <c r="AJ109" i="10"/>
  <c r="AJ110" i="10"/>
  <c r="AJ111" i="10"/>
  <c r="AJ112" i="10"/>
  <c r="AJ113" i="10"/>
  <c r="AJ115" i="10"/>
  <c r="AJ116" i="10"/>
  <c r="AJ117" i="10"/>
  <c r="AJ118" i="10"/>
  <c r="AJ119" i="10"/>
  <c r="AJ121" i="10"/>
  <c r="AJ122" i="10"/>
  <c r="AJ123" i="10"/>
  <c r="AJ124" i="10"/>
  <c r="AJ125" i="10"/>
  <c r="AJ126" i="10"/>
  <c r="AJ127" i="10"/>
  <c r="AJ128" i="10"/>
  <c r="AJ129" i="10"/>
  <c r="AJ130" i="10"/>
  <c r="AJ131" i="10"/>
  <c r="AJ132" i="10"/>
  <c r="AJ133" i="10"/>
  <c r="AJ134" i="10"/>
  <c r="AJ135" i="10"/>
  <c r="AJ136" i="10"/>
  <c r="AJ137" i="10"/>
  <c r="AJ138" i="10"/>
  <c r="AJ139" i="10"/>
  <c r="AJ140" i="10"/>
  <c r="AJ141" i="10"/>
  <c r="AJ142" i="10"/>
  <c r="AJ143" i="10"/>
  <c r="AJ144" i="10"/>
  <c r="AJ145" i="10"/>
  <c r="AJ146" i="10"/>
  <c r="AJ147" i="10"/>
  <c r="AJ148" i="10"/>
  <c r="AJ149" i="10"/>
  <c r="AJ150" i="10"/>
  <c r="AJ151" i="10"/>
  <c r="AJ152" i="10"/>
  <c r="AJ153" i="10"/>
  <c r="AJ154" i="10"/>
  <c r="AJ155" i="10"/>
  <c r="AJ157" i="10"/>
  <c r="AJ158" i="10"/>
  <c r="AJ159" i="10"/>
  <c r="AJ161" i="10"/>
  <c r="AJ162" i="10"/>
  <c r="AJ163" i="10"/>
  <c r="AJ164" i="10"/>
  <c r="AJ165" i="10"/>
  <c r="AJ166" i="10"/>
  <c r="AJ167" i="10"/>
  <c r="AJ168" i="10"/>
  <c r="AJ169" i="10"/>
  <c r="AJ170" i="10"/>
  <c r="AJ171" i="10"/>
  <c r="AJ172" i="10"/>
  <c r="AJ173" i="10"/>
  <c r="AJ174" i="10"/>
  <c r="AJ175" i="10"/>
  <c r="AJ176" i="10"/>
  <c r="AJ177" i="10"/>
  <c r="AJ178" i="10"/>
  <c r="AJ179" i="10"/>
  <c r="AJ180" i="10"/>
  <c r="AJ181" i="10"/>
  <c r="O182" i="10" l="1"/>
  <c r="P182" i="10"/>
  <c r="Q182" i="10"/>
  <c r="R182" i="10"/>
  <c r="S182" i="10"/>
  <c r="T182" i="10"/>
  <c r="U182" i="10"/>
  <c r="V182" i="10"/>
  <c r="W182" i="10"/>
  <c r="X182" i="10"/>
  <c r="Y182" i="10"/>
  <c r="Z182" i="10"/>
  <c r="AA182" i="10"/>
  <c r="AB182" i="10"/>
  <c r="AC182" i="10"/>
  <c r="AD182" i="10"/>
  <c r="O180" i="10"/>
  <c r="P180" i="10"/>
  <c r="Q180" i="10"/>
  <c r="R180" i="10"/>
  <c r="S180" i="10"/>
  <c r="T180" i="10"/>
  <c r="U180" i="10"/>
  <c r="V180" i="10"/>
  <c r="W180" i="10"/>
  <c r="X180" i="10"/>
  <c r="Y180" i="10"/>
  <c r="Z180" i="10"/>
  <c r="AA180" i="10"/>
  <c r="AB180" i="10"/>
  <c r="AC180" i="10"/>
  <c r="AD180" i="10"/>
  <c r="AE180" i="10"/>
  <c r="N180" i="10"/>
  <c r="O178" i="10"/>
  <c r="P178" i="10"/>
  <c r="Q178" i="10"/>
  <c r="R178" i="10"/>
  <c r="S178" i="10"/>
  <c r="T178" i="10"/>
  <c r="U178" i="10"/>
  <c r="V178" i="10"/>
  <c r="W178" i="10"/>
  <c r="X178" i="10"/>
  <c r="Y178" i="10"/>
  <c r="Z178" i="10"/>
  <c r="AA178" i="10"/>
  <c r="AB178" i="10"/>
  <c r="AC178" i="10"/>
  <c r="AD178" i="10"/>
  <c r="AE178" i="10"/>
  <c r="N178" i="10"/>
  <c r="O175" i="10"/>
  <c r="P175" i="10"/>
  <c r="Q175" i="10"/>
  <c r="R175" i="10"/>
  <c r="S175" i="10"/>
  <c r="T175" i="10"/>
  <c r="U175" i="10"/>
  <c r="V175" i="10"/>
  <c r="W175" i="10"/>
  <c r="X175" i="10"/>
  <c r="Y175" i="10"/>
  <c r="Z175" i="10"/>
  <c r="AA175" i="10"/>
  <c r="AB175" i="10"/>
  <c r="AC175" i="10"/>
  <c r="AD175" i="10"/>
  <c r="AE175" i="10"/>
  <c r="N175" i="10"/>
  <c r="O176" i="10"/>
  <c r="P176" i="10"/>
  <c r="Q176" i="10"/>
  <c r="R176" i="10"/>
  <c r="S176" i="10"/>
  <c r="T176" i="10"/>
  <c r="U176" i="10"/>
  <c r="V176" i="10"/>
  <c r="W176" i="10"/>
  <c r="X176" i="10"/>
  <c r="Y176" i="10"/>
  <c r="Z176" i="10"/>
  <c r="AA176" i="10"/>
  <c r="AB176" i="10"/>
  <c r="AC176" i="10"/>
  <c r="AD176" i="10"/>
  <c r="AE176" i="10"/>
  <c r="N176" i="10"/>
  <c r="O170" i="10"/>
  <c r="P170" i="10"/>
  <c r="Q170" i="10"/>
  <c r="R170" i="10"/>
  <c r="S170" i="10"/>
  <c r="T170" i="10"/>
  <c r="U170" i="10"/>
  <c r="V170" i="10"/>
  <c r="W170" i="10"/>
  <c r="X170" i="10"/>
  <c r="Y170" i="10"/>
  <c r="Z170" i="10"/>
  <c r="AA170" i="10"/>
  <c r="AB170" i="10"/>
  <c r="AC170" i="10"/>
  <c r="AD170" i="10"/>
  <c r="AE170" i="10"/>
  <c r="O171" i="10"/>
  <c r="P171" i="10"/>
  <c r="Q171" i="10"/>
  <c r="R171" i="10"/>
  <c r="S171" i="10"/>
  <c r="T171" i="10"/>
  <c r="U171" i="10"/>
  <c r="V171" i="10"/>
  <c r="W171" i="10"/>
  <c r="X171" i="10"/>
  <c r="Y171" i="10"/>
  <c r="Z171" i="10"/>
  <c r="AA171" i="10"/>
  <c r="AB171" i="10"/>
  <c r="AC171" i="10"/>
  <c r="AD171" i="10"/>
  <c r="AE171" i="10"/>
  <c r="N170" i="10"/>
  <c r="N171" i="10"/>
  <c r="O156" i="10"/>
  <c r="P156" i="10"/>
  <c r="Q156" i="10"/>
  <c r="R156" i="10"/>
  <c r="S156" i="10"/>
  <c r="T156" i="10"/>
  <c r="U156" i="10"/>
  <c r="V156" i="10"/>
  <c r="W156" i="10"/>
  <c r="X156" i="10"/>
  <c r="Y156" i="10"/>
  <c r="Z156" i="10"/>
  <c r="AA156" i="10"/>
  <c r="AB156" i="10"/>
  <c r="AC156" i="10"/>
  <c r="AD156" i="10"/>
  <c r="AF156" i="10"/>
  <c r="AG156" i="10"/>
  <c r="AH156" i="10"/>
  <c r="AI156" i="10"/>
  <c r="N156" i="10"/>
  <c r="O166" i="10"/>
  <c r="P166" i="10"/>
  <c r="Q166" i="10"/>
  <c r="R166" i="10"/>
  <c r="S166" i="10"/>
  <c r="T166" i="10"/>
  <c r="U166" i="10"/>
  <c r="V166" i="10"/>
  <c r="W166" i="10"/>
  <c r="X166" i="10"/>
  <c r="Y166" i="10"/>
  <c r="Z166" i="10"/>
  <c r="AA166" i="10"/>
  <c r="AB166" i="10"/>
  <c r="AC166" i="10"/>
  <c r="AD166" i="10"/>
  <c r="AE166" i="10"/>
  <c r="N166" i="10"/>
  <c r="O163" i="10"/>
  <c r="P163" i="10"/>
  <c r="Q163" i="10"/>
  <c r="R163" i="10"/>
  <c r="S163" i="10"/>
  <c r="T163" i="10"/>
  <c r="U163" i="10"/>
  <c r="V163" i="10"/>
  <c r="W163" i="10"/>
  <c r="X163" i="10"/>
  <c r="Y163" i="10"/>
  <c r="Z163" i="10"/>
  <c r="AA163" i="10"/>
  <c r="AB163" i="10"/>
  <c r="AC163" i="10"/>
  <c r="AD163" i="10"/>
  <c r="AE163" i="10"/>
  <c r="N163" i="10"/>
  <c r="O160" i="10"/>
  <c r="P160" i="10"/>
  <c r="Q160" i="10"/>
  <c r="R160" i="10"/>
  <c r="S160" i="10"/>
  <c r="T160" i="10"/>
  <c r="U160" i="10"/>
  <c r="V160" i="10"/>
  <c r="W160" i="10"/>
  <c r="X160" i="10"/>
  <c r="Y160" i="10"/>
  <c r="Z160" i="10"/>
  <c r="AA160" i="10"/>
  <c r="AB160" i="10"/>
  <c r="AC160" i="10"/>
  <c r="AD160" i="10"/>
  <c r="AE160" i="10"/>
  <c r="AJ160" i="10" s="1"/>
  <c r="N160" i="10"/>
  <c r="N157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AA139" i="10"/>
  <c r="AB139" i="10"/>
  <c r="AC139" i="10"/>
  <c r="AD139" i="10"/>
  <c r="AE139" i="10"/>
  <c r="N139" i="10"/>
  <c r="O148" i="10"/>
  <c r="P148" i="10"/>
  <c r="Q148" i="10"/>
  <c r="R148" i="10"/>
  <c r="S148" i="10"/>
  <c r="T148" i="10"/>
  <c r="U148" i="10"/>
  <c r="V148" i="10"/>
  <c r="W148" i="10"/>
  <c r="X148" i="10"/>
  <c r="Y148" i="10"/>
  <c r="Z148" i="10"/>
  <c r="AA148" i="10"/>
  <c r="AB148" i="10"/>
  <c r="AC148" i="10"/>
  <c r="AD148" i="10"/>
  <c r="AE148" i="10"/>
  <c r="N148" i="10"/>
  <c r="O140" i="10"/>
  <c r="P140" i="10"/>
  <c r="Q140" i="10"/>
  <c r="R140" i="10"/>
  <c r="S140" i="10"/>
  <c r="T140" i="10"/>
  <c r="U140" i="10"/>
  <c r="V140" i="10"/>
  <c r="W140" i="10"/>
  <c r="X140" i="10"/>
  <c r="Y140" i="10"/>
  <c r="Z140" i="10"/>
  <c r="AA140" i="10"/>
  <c r="AB140" i="10"/>
  <c r="AC140" i="10"/>
  <c r="AD140" i="10"/>
  <c r="AE140" i="10"/>
  <c r="N140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AA101" i="10"/>
  <c r="AB101" i="10"/>
  <c r="AC101" i="10"/>
  <c r="AD101" i="10"/>
  <c r="N101" i="10"/>
  <c r="O120" i="10"/>
  <c r="P120" i="10"/>
  <c r="Q120" i="10"/>
  <c r="R120" i="10"/>
  <c r="S120" i="10"/>
  <c r="T120" i="10"/>
  <c r="U120" i="10"/>
  <c r="V120" i="10"/>
  <c r="W120" i="10"/>
  <c r="X120" i="10"/>
  <c r="Y120" i="10"/>
  <c r="Z120" i="10"/>
  <c r="AA120" i="10"/>
  <c r="AB120" i="10"/>
  <c r="AC120" i="10"/>
  <c r="AD120" i="10"/>
  <c r="AE120" i="10"/>
  <c r="AJ120" i="10" s="1"/>
  <c r="N120" i="10"/>
  <c r="O114" i="10"/>
  <c r="P114" i="10"/>
  <c r="Q114" i="10"/>
  <c r="R114" i="10"/>
  <c r="S114" i="10"/>
  <c r="T114" i="10"/>
  <c r="U114" i="10"/>
  <c r="V114" i="10"/>
  <c r="W114" i="10"/>
  <c r="X114" i="10"/>
  <c r="Y114" i="10"/>
  <c r="Z114" i="10"/>
  <c r="AA114" i="10"/>
  <c r="AB114" i="10"/>
  <c r="AC114" i="10"/>
  <c r="AD114" i="10"/>
  <c r="AE114" i="10"/>
  <c r="AJ114" i="10" s="1"/>
  <c r="N114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N112" i="10"/>
  <c r="O110" i="10"/>
  <c r="P110" i="10"/>
  <c r="Q110" i="10"/>
  <c r="R110" i="10"/>
  <c r="S110" i="10"/>
  <c r="T110" i="10"/>
  <c r="U110" i="10"/>
  <c r="V110" i="10"/>
  <c r="W110" i="10"/>
  <c r="X110" i="10"/>
  <c r="Y110" i="10"/>
  <c r="Z110" i="10"/>
  <c r="AA110" i="10"/>
  <c r="AB110" i="10"/>
  <c r="AC110" i="10"/>
  <c r="AD110" i="10"/>
  <c r="AE110" i="10"/>
  <c r="N110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AJ106" i="10" s="1"/>
  <c r="N106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AA102" i="10"/>
  <c r="AB102" i="10"/>
  <c r="AC102" i="10"/>
  <c r="AD102" i="10"/>
  <c r="AE102" i="10"/>
  <c r="AJ102" i="10" s="1"/>
  <c r="N102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N90" i="10"/>
  <c r="O99" i="10"/>
  <c r="P99" i="10"/>
  <c r="Q99" i="10"/>
  <c r="R99" i="10"/>
  <c r="S99" i="10"/>
  <c r="T99" i="10"/>
  <c r="U99" i="10"/>
  <c r="V99" i="10"/>
  <c r="W99" i="10"/>
  <c r="X99" i="10"/>
  <c r="Y99" i="10"/>
  <c r="Z99" i="10"/>
  <c r="AA99" i="10"/>
  <c r="AB99" i="10"/>
  <c r="AC99" i="10"/>
  <c r="AD99" i="10"/>
  <c r="AE99" i="10"/>
  <c r="N99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N94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N91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N79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N88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N84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AA80" i="10"/>
  <c r="AB80" i="10"/>
  <c r="AC80" i="10"/>
  <c r="AD80" i="10"/>
  <c r="AE80" i="10"/>
  <c r="N80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N73" i="10"/>
  <c r="AJ73" i="10" s="1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AH70" i="10"/>
  <c r="AI70" i="10"/>
  <c r="N70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J58" i="10" s="1"/>
  <c r="N58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N54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N55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N44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N39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J26" i="10" s="1"/>
  <c r="N26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N24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J9" i="10" s="1"/>
  <c r="N9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N8" i="10"/>
  <c r="AE156" i="10" l="1"/>
  <c r="AJ156" i="10" s="1"/>
  <c r="AE101" i="10"/>
  <c r="AJ101" i="10" s="1"/>
  <c r="N57" i="10"/>
  <c r="N182" i="10" s="1"/>
  <c r="AE57" i="10"/>
  <c r="AE8" i="10"/>
  <c r="AN79" i="10"/>
  <c r="AN139" i="10"/>
  <c r="AN182" i="10"/>
  <c r="AN175" i="10"/>
  <c r="AN180" i="10"/>
  <c r="AN178" i="10"/>
  <c r="AN176" i="10"/>
  <c r="AN170" i="10"/>
  <c r="AN171" i="10"/>
  <c r="AO172" i="10"/>
  <c r="AN156" i="10"/>
  <c r="AN166" i="10"/>
  <c r="AN163" i="10"/>
  <c r="AN160" i="10"/>
  <c r="AN157" i="10"/>
  <c r="AN148" i="10"/>
  <c r="AO154" i="10"/>
  <c r="AO151" i="10"/>
  <c r="AN140" i="10"/>
  <c r="AO145" i="10"/>
  <c r="AN101" i="10"/>
  <c r="AN120" i="10"/>
  <c r="AO120" i="10" s="1"/>
  <c r="AO134" i="10"/>
  <c r="AO131" i="10"/>
  <c r="AO129" i="10"/>
  <c r="AN114" i="10"/>
  <c r="AO118" i="10"/>
  <c r="AN112" i="10"/>
  <c r="AO112" i="10" s="1"/>
  <c r="AN110" i="10"/>
  <c r="AN106" i="10"/>
  <c r="AN102" i="10"/>
  <c r="AN90" i="10"/>
  <c r="AN99" i="10"/>
  <c r="AN94" i="10"/>
  <c r="AN88" i="10"/>
  <c r="AO88" i="10"/>
  <c r="AO89" i="10"/>
  <c r="AN84" i="10"/>
  <c r="AO79" i="10" s="1"/>
  <c r="AN80" i="10"/>
  <c r="AN57" i="10"/>
  <c r="AN58" i="10"/>
  <c r="AN70" i="10"/>
  <c r="AO72" i="10"/>
  <c r="AO68" i="10"/>
  <c r="AN54" i="10"/>
  <c r="AN55" i="10"/>
  <c r="AN8" i="10"/>
  <c r="AO8" i="10" s="1"/>
  <c r="AN44" i="10"/>
  <c r="AO52" i="10"/>
  <c r="AO48" i="10"/>
  <c r="AO45" i="10"/>
  <c r="AN39" i="10"/>
  <c r="AO39" i="10"/>
  <c r="AO40" i="10"/>
  <c r="AN26" i="10"/>
  <c r="AO35" i="10"/>
  <c r="AO33" i="10"/>
  <c r="AN24" i="10"/>
  <c r="AN9" i="10"/>
  <c r="AO9" i="10" s="1"/>
  <c r="AO22" i="10"/>
  <c r="AO18" i="10"/>
  <c r="AO10" i="10"/>
  <c r="AO11" i="10"/>
  <c r="AO12" i="10"/>
  <c r="AO13" i="10"/>
  <c r="AO14" i="10"/>
  <c r="AO15" i="10"/>
  <c r="AO16" i="10"/>
  <c r="AO17" i="10"/>
  <c r="AO19" i="10"/>
  <c r="AO20" i="10"/>
  <c r="AO21" i="10"/>
  <c r="AO23" i="10"/>
  <c r="AO24" i="10"/>
  <c r="AO25" i="10"/>
  <c r="AO26" i="10"/>
  <c r="AO27" i="10"/>
  <c r="AO28" i="10"/>
  <c r="AO29" i="10"/>
  <c r="AO30" i="10"/>
  <c r="AO31" i="10"/>
  <c r="AO32" i="10"/>
  <c r="AO34" i="10"/>
  <c r="AO36" i="10"/>
  <c r="AO37" i="10"/>
  <c r="AO38" i="10"/>
  <c r="AO41" i="10"/>
  <c r="AO43" i="10"/>
  <c r="AO44" i="10"/>
  <c r="AO46" i="10"/>
  <c r="AO47" i="10"/>
  <c r="AO49" i="10"/>
  <c r="AO50" i="10"/>
  <c r="AO51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9" i="10"/>
  <c r="AO70" i="10"/>
  <c r="AO71" i="10"/>
  <c r="AO73" i="10"/>
  <c r="AO74" i="10"/>
  <c r="AO75" i="10"/>
  <c r="AO76" i="10"/>
  <c r="AO77" i="10"/>
  <c r="AO78" i="10"/>
  <c r="AO80" i="10"/>
  <c r="AO81" i="10"/>
  <c r="AO83" i="10"/>
  <c r="AO85" i="10"/>
  <c r="AO86" i="10"/>
  <c r="AO87" i="10"/>
  <c r="AO90" i="10"/>
  <c r="AO91" i="10"/>
  <c r="AO92" i="10"/>
  <c r="AO93" i="10"/>
  <c r="AO94" i="10"/>
  <c r="AO95" i="10"/>
  <c r="AO96" i="10"/>
  <c r="AO97" i="10"/>
  <c r="AO98" i="10"/>
  <c r="AO99" i="10"/>
  <c r="AO100" i="10"/>
  <c r="AO102" i="10"/>
  <c r="AO103" i="10"/>
  <c r="AO104" i="10"/>
  <c r="AO105" i="10"/>
  <c r="AO106" i="10"/>
  <c r="AO107" i="10"/>
  <c r="AO108" i="10"/>
  <c r="AO109" i="10"/>
  <c r="AO110" i="10"/>
  <c r="AO111" i="10"/>
  <c r="AO113" i="10"/>
  <c r="AO114" i="10"/>
  <c r="AO115" i="10"/>
  <c r="AO116" i="10"/>
  <c r="AO117" i="10"/>
  <c r="AO119" i="10"/>
  <c r="AO121" i="10"/>
  <c r="AO122" i="10"/>
  <c r="AO123" i="10"/>
  <c r="AO124" i="10"/>
  <c r="AO125" i="10"/>
  <c r="AO126" i="10"/>
  <c r="AO127" i="10"/>
  <c r="AO128" i="10"/>
  <c r="AO130" i="10"/>
  <c r="AO132" i="10"/>
  <c r="AO133" i="10"/>
  <c r="AO135" i="10"/>
  <c r="AO136" i="10"/>
  <c r="AO137" i="10"/>
  <c r="AO138" i="10"/>
  <c r="AO139" i="10"/>
  <c r="AO140" i="10"/>
  <c r="AO141" i="10"/>
  <c r="AO142" i="10"/>
  <c r="AO143" i="10"/>
  <c r="AO144" i="10"/>
  <c r="AO146" i="10"/>
  <c r="AO147" i="10"/>
  <c r="AO148" i="10"/>
  <c r="AO149" i="10"/>
  <c r="AO150" i="10"/>
  <c r="AO152" i="10"/>
  <c r="AO153" i="10"/>
  <c r="AO155" i="10"/>
  <c r="AO157" i="10"/>
  <c r="AO158" i="10"/>
  <c r="AO159" i="10"/>
  <c r="AO160" i="10"/>
  <c r="AO161" i="10"/>
  <c r="AO162" i="10"/>
  <c r="AO163" i="10"/>
  <c r="AO164" i="10"/>
  <c r="AO165" i="10"/>
  <c r="AO166" i="10"/>
  <c r="AO167" i="10"/>
  <c r="AO168" i="10"/>
  <c r="AO169" i="10"/>
  <c r="AO170" i="10"/>
  <c r="AO171" i="10"/>
  <c r="AO173" i="10"/>
  <c r="AO174" i="10"/>
  <c r="AO175" i="10"/>
  <c r="AO176" i="10"/>
  <c r="AO177" i="10"/>
  <c r="AO178" i="10"/>
  <c r="AO179" i="10"/>
  <c r="AO180" i="10"/>
  <c r="AO181" i="10"/>
  <c r="AO156" i="10" l="1"/>
  <c r="AO101" i="10"/>
  <c r="AJ57" i="10"/>
  <c r="AJ8" i="10"/>
  <c r="AE182" i="10"/>
  <c r="AJ182" i="10" s="1"/>
  <c r="AO84" i="10"/>
  <c r="AO182" i="10" l="1"/>
</calcChain>
</file>

<file path=xl/sharedStrings.xml><?xml version="1.0" encoding="utf-8"?>
<sst xmlns="http://schemas.openxmlformats.org/spreadsheetml/2006/main" count="1034" uniqueCount="152">
  <si>
    <t xml:space="preserve">                       2. РАСХОД</t>
  </si>
  <si>
    <t>Единица измерения: руб.</t>
  </si>
  <si>
    <t>Наименование показателя</t>
  </si>
  <si>
    <t/>
  </si>
  <si>
    <t>Разд.</t>
  </si>
  <si>
    <t>КОСГУ</t>
  </si>
  <si>
    <t>Уточненная роспись/план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</si>
  <si>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</si>
  <si>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</si>
  <si>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</si>
  <si>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</si>
  <si>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</si>
  <si>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</si>
  <si>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Заработная плата</t>
  </si>
  <si>
    <t>211</t>
  </si>
  <si>
    <t xml:space="preserve">        Начисления на выплаты по оплате труда</t>
  </si>
  <si>
    <t>213</t>
  </si>
  <si>
    <t xml:space="preserve">        Услуги связи</t>
  </si>
  <si>
    <t>221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</si>
  <si>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</si>
  <si>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</si>
  <si>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</si>
  <si>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</si>
  <si>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 xml:space="preserve">        Увеличение стоимости прочих оборотных запасов (материалов)</t>
  </si>
  <si>
    <t>346</t>
  </si>
  <si>
    <t xml:space="preserve">      Резервные фонды</t>
  </si>
  <si>
    <t>0111</t>
  </si>
  <si>
    <t xml:space="preserve">        Иные выплаты текущего характера физическим лицам</t>
  </si>
  <si>
    <t>296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</si>
  <si>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</si>
  <si>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</si>
  <si>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</si>
  <si>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</si>
  <si>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</si>
  <si>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</si>
  <si>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</si>
  <si>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</si>
  <si>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</si>
  <si>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</si>
  <si>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</si>
  <si>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</si>
  <si>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</si>
  <si>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</si>
  <si>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</si>
  <si>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Налоги, пошлины и сборы</t>
  </si>
  <si>
    <t>291</t>
  </si>
  <si>
    <t xml:space="preserve">      Благоустройство</t>
  </si>
  <si>
    <t>0503</t>
  </si>
  <si>
    <t xml:space="preserve">        Коммунальные услуги</t>
  </si>
  <si>
    <t>223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</si>
  <si>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</si>
  <si>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</si>
  <si>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</si>
  <si>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</si>
  <si>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Перечисления другим бюджетам бюджетной системы Российской Федерации</t>
  </si>
  <si>
    <t>251</t>
  </si>
  <si>
    <t xml:space="preserve">      Другие вопросы в области культуры, кинематографии</t>
  </si>
  <si>
    <t>0804</t>
  </si>
  <si>
    <t>ВСЕГО РАСХОДОВ:</t>
  </si>
  <si>
    <t xml:space="preserve">    НАЦИОНАЛЬНАЯ БЕЗОПАСНОСТЬ И ПРАВООХРАНИТЕЛЬНАЯ ДЕЯТЕЛЬНОСТЬ</t>
  </si>
  <si>
    <t>0300</t>
  </si>
  <si>
    <t xml:space="preserve">        Увеличение стоимости горюче-смазочных материалов</t>
  </si>
  <si>
    <t>343</t>
  </si>
  <si>
    <t xml:space="preserve">      Жилищное хозяйство</t>
  </si>
  <si>
    <t>0501</t>
  </si>
  <si>
    <t xml:space="preserve">        Увеличение стоимости основных средств</t>
  </si>
  <si>
    <t>310</t>
  </si>
  <si>
    <t>340</t>
  </si>
  <si>
    <t xml:space="preserve">        Страхование</t>
  </si>
  <si>
    <t>227</t>
  </si>
  <si>
    <t xml:space="preserve">      Сельское хозяйство и рыболовство</t>
  </si>
  <si>
    <t>0405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</si>
  <si>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</si>
  <si>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</si>
  <si>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</si>
  <si>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</si>
  <si>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ФИЗИЧЕСКАЯ КУЛЬТУРА И СПОРТ</t>
  </si>
  <si>
    <t>1100</t>
  </si>
  <si>
    <t xml:space="preserve">      Другие вопросы в области физической культуры и спорта</t>
  </si>
  <si>
    <t>1105</t>
  </si>
  <si>
    <t xml:space="preserve">        Прочие несоциальные выплаты персоналу в денежной форме</t>
  </si>
  <si>
    <t>212</t>
  </si>
  <si>
    <t xml:space="preserve">        Социальные пособия и компенсации персоналу в денежной форме</t>
  </si>
  <si>
    <t>266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</si>
  <si>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</si>
  <si>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</si>
  <si>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</si>
  <si>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</si>
  <si>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</si>
  <si>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</si>
  <si>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 xml:space="preserve">        Безвозмездные перечисления государственным (муниципальным) бюджетным и автономным учреждениям</t>
  </si>
  <si>
    <t>241</t>
  </si>
  <si>
    <t xml:space="preserve">        Другие экономические санкции</t>
  </si>
  <si>
    <t>295</t>
  </si>
  <si>
    <t xml:space="preserve">        Иные выплаты текущего характера организациям</t>
  </si>
  <si>
    <t>297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</si>
  <si>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</si>
  <si>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</si>
  <si>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</si>
  <si>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</si>
  <si>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</si>
  <si>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</si>
  <si>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</si>
  <si>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</si>
  <si>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</si>
  <si>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</si>
  <si>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</si>
  <si>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</si>
  <si>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</si>
  <si>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</si>
  <si>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  Пособия по социальной помощи населению в денежной форме</t>
  </si>
  <si>
    <t>262</t>
  </si>
  <si>
    <t xml:space="preserve">      Другие вопросы в области образования</t>
  </si>
  <si>
    <t>0709</t>
  </si>
  <si>
    <t xml:space="preserve">        Увеличение стоимости мягкого инвентаря</t>
  </si>
  <si>
    <t>345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</si>
  <si>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</si>
  <si>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</si>
  <si>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</si>
  <si>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</si>
  <si>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Пособия по социальной помощи населению в натуральной форме</t>
  </si>
  <si>
    <t>263</t>
  </si>
  <si>
    <t xml:space="preserve">        Пенсии, пособия, выплачиваемые работодателями, нанимателями бывшим работникам</t>
  </si>
  <si>
    <t>264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</si>
  <si>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</si>
  <si>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</si>
  <si>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</si>
  <si>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</si>
  <si>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</si>
  <si>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</si>
  <si>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</si>
  <si>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</si>
  <si>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</si>
  <si>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</si>
  <si>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</si>
  <si>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</si>
  <si>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  Прочие межбюджетные трансферты общего характера</t>
  </si>
  <si>
    <t>1403</t>
  </si>
  <si>
    <t>% исполнения</t>
  </si>
  <si>
    <t xml:space="preserve"> Бюджет Красноармейского района Чувашской Республики (40204810800000100161)</t>
  </si>
  <si>
    <t>Исполнение на 01.07.2019</t>
  </si>
  <si>
    <t>Исполнение на 01.07.2018</t>
  </si>
  <si>
    <t>Темп роста 01.07.2019/01.07.2018</t>
  </si>
  <si>
    <t>290</t>
  </si>
  <si>
    <t xml:space="preserve">        Прочие расходы</t>
  </si>
  <si>
    <t xml:space="preserve">        Увеличение стоимости материальных средств</t>
  </si>
  <si>
    <t xml:space="preserve">        Пособия по социальной помощи населению</t>
  </si>
  <si>
    <t>0107</t>
  </si>
  <si>
    <t xml:space="preserve">        Обеспечение проведения выборов и референдумов</t>
  </si>
  <si>
    <t xml:space="preserve">        Другие вопросы в области национальной экономики</t>
  </si>
  <si>
    <t xml:space="preserve">    Прочие рабюоты, услуги</t>
  </si>
  <si>
    <t>за период с 01.01.2019г. по 30.06.2019г.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</si>
</sst>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 Cyr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04">
    <xf numFmtId="0" fontId="0" fillId="0" borderId="0" xfId="0"/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1" fillId="0" borderId="2" xfId="30" applyNumberFormat="1" applyFont="1" applyFill="1" applyProtection="1">
      <alignment vertical="top" wrapText="1"/>
    </xf>
    <xf numFmtId="1" fontId="1" fillId="0" borderId="2" xfId="31" applyNumberFormat="1" applyFont="1" applyFill="1" applyProtection="1">
      <alignment horizontal="center" vertical="top" shrinkToFit="1"/>
    </xf>
    <xf numFmtId="4" fontId="1" fillId="0" borderId="2" xfId="32" applyNumberFormat="1" applyFont="1" applyFill="1" applyProtection="1">
      <alignment horizontal="right" vertical="top" shrinkToFit="1"/>
    </xf>
    <xf numFmtId="0" fontId="3" fillId="0" borderId="2" xfId="30" applyNumberFormat="1" applyFont="1" applyFill="1" applyProtection="1">
      <alignment vertical="top" wrapText="1"/>
    </xf>
    <xf numFmtId="1" fontId="3" fillId="0" borderId="2" xfId="31" applyNumberFormat="1" applyFont="1" applyFill="1" applyProtection="1">
      <alignment horizontal="center" vertical="top" shrinkToFit="1"/>
    </xf>
    <xf numFmtId="4" fontId="3" fillId="0" borderId="2" xfId="32" applyNumberFormat="1" applyFont="1" applyFill="1" applyProtection="1">
      <alignment horizontal="right" vertical="top" shrinkToFit="1"/>
    </xf>
    <xf numFmtId="0" fontId="3" fillId="0" borderId="1" xfId="2" applyNumberFormat="1" applyFont="1" applyFill="1" applyProtection="1"/>
    <xf numFmtId="0" fontId="5" fillId="0" borderId="0" xfId="0" applyFont="1" applyFill="1" applyProtection="1">
      <protection locked="0"/>
    </xf>
    <xf numFmtId="49" fontId="1" fillId="0" borderId="2" xfId="31" applyNumberFormat="1" applyFont="1" applyFill="1" applyProtection="1">
      <alignment horizontal="center" vertical="top" shrinkToFit="1"/>
    </xf>
    <xf numFmtId="0" fontId="8" fillId="0" borderId="2" xfId="30" applyNumberFormat="1" applyFont="1" applyFill="1" applyProtection="1">
      <alignment vertical="top" wrapText="1"/>
    </xf>
    <xf numFmtId="1" fontId="8" fillId="0" borderId="2" xfId="31" applyNumberFormat="1" applyFont="1" applyFill="1" applyProtection="1">
      <alignment horizontal="center" vertical="top" shrinkToFit="1"/>
    </xf>
    <xf numFmtId="4" fontId="8" fillId="0" borderId="2" xfId="32" applyNumberFormat="1" applyFont="1" applyFill="1" applyProtection="1">
      <alignment horizontal="right" vertical="top" shrinkToFit="1"/>
    </xf>
    <xf numFmtId="49" fontId="8" fillId="0" borderId="2" xfId="31" applyNumberFormat="1" applyFont="1" applyFill="1" applyProtection="1">
      <alignment horizontal="center" vertical="top" shrinkToFit="1"/>
    </xf>
    <xf numFmtId="0" fontId="9" fillId="0" borderId="2" xfId="30" applyNumberFormat="1" applyFont="1" applyFill="1" applyProtection="1">
      <alignment vertical="top" wrapText="1"/>
    </xf>
    <xf numFmtId="1" fontId="9" fillId="0" borderId="2" xfId="31" applyNumberFormat="1" applyFont="1" applyFill="1" applyProtection="1">
      <alignment horizontal="center" vertical="top" shrinkToFit="1"/>
    </xf>
    <xf numFmtId="4" fontId="9" fillId="0" borderId="2" xfId="32" applyNumberFormat="1" applyFont="1" applyFill="1" applyProtection="1">
      <alignment horizontal="right" vertical="top" shrinkToFit="1"/>
    </xf>
    <xf numFmtId="49" fontId="9" fillId="0" borderId="2" xfId="31" applyNumberFormat="1" applyFont="1" applyFill="1" applyProtection="1">
      <alignment horizontal="center" vertical="top" shrinkToFit="1"/>
    </xf>
    <xf numFmtId="4" fontId="8" fillId="0" borderId="2" xfId="35" applyNumberFormat="1" applyFont="1" applyFill="1" applyProtection="1">
      <alignment horizontal="right" vertical="top" shrinkToFit="1"/>
    </xf>
    <xf numFmtId="0" fontId="1" fillId="5" borderId="1" xfId="2" applyNumberFormat="1" applyFont="1" applyFill="1" applyProtection="1"/>
    <xf numFmtId="0" fontId="6" fillId="5" borderId="1" xfId="3" applyNumberFormat="1" applyFont="1" applyFill="1" applyProtection="1">
      <alignment horizontal="center" wrapText="1"/>
    </xf>
    <xf numFmtId="0" fontId="6" fillId="5" borderId="1" xfId="4" applyNumberFormat="1" applyFont="1" applyFill="1" applyProtection="1">
      <alignment horizontal="center"/>
    </xf>
    <xf numFmtId="0" fontId="1" fillId="5" borderId="1" xfId="5" applyFont="1" applyFill="1">
      <alignment horizontal="right"/>
    </xf>
    <xf numFmtId="0" fontId="8" fillId="5" borderId="2" xfId="29" applyNumberFormat="1" applyFont="1" applyFill="1" applyProtection="1">
      <alignment horizontal="center" vertical="center" wrapText="1"/>
    </xf>
    <xf numFmtId="4" fontId="3" fillId="5" borderId="2" xfId="32" applyNumberFormat="1" applyFont="1" applyFill="1" applyProtection="1">
      <alignment horizontal="right" vertical="top" shrinkToFit="1"/>
    </xf>
    <xf numFmtId="10" fontId="3" fillId="5" borderId="2" xfId="33" applyNumberFormat="1" applyFont="1" applyFill="1" applyProtection="1">
      <alignment horizontal="right" vertical="top" shrinkToFit="1"/>
    </xf>
    <xf numFmtId="10" fontId="9" fillId="5" borderId="2" xfId="32" applyNumberFormat="1" applyFont="1" applyFill="1" applyProtection="1">
      <alignment horizontal="right" vertical="top" shrinkToFit="1"/>
    </xf>
    <xf numFmtId="4" fontId="1" fillId="5" borderId="2" xfId="32" applyNumberFormat="1" applyFont="1" applyFill="1" applyProtection="1">
      <alignment horizontal="right" vertical="top" shrinkToFit="1"/>
    </xf>
    <xf numFmtId="10" fontId="9" fillId="5" borderId="2" xfId="33" applyNumberFormat="1" applyFont="1" applyFill="1" applyProtection="1">
      <alignment horizontal="right" vertical="top" shrinkToFit="1"/>
    </xf>
    <xf numFmtId="10" fontId="1" fillId="5" borderId="2" xfId="33" applyNumberFormat="1" applyFont="1" applyFill="1" applyProtection="1">
      <alignment horizontal="right" vertical="top" shrinkToFit="1"/>
    </xf>
    <xf numFmtId="4" fontId="8" fillId="5" borderId="2" xfId="32" applyNumberFormat="1" applyFont="1" applyFill="1" applyProtection="1">
      <alignment horizontal="right" vertical="top" shrinkToFit="1"/>
    </xf>
    <xf numFmtId="10" fontId="8" fillId="5" borderId="2" xfId="33" applyNumberFormat="1" applyFont="1" applyFill="1" applyProtection="1">
      <alignment horizontal="right" vertical="top" shrinkToFit="1"/>
    </xf>
    <xf numFmtId="4" fontId="9" fillId="5" borderId="2" xfId="32" applyNumberFormat="1" applyFont="1" applyFill="1" applyProtection="1">
      <alignment horizontal="right" vertical="top" shrinkToFit="1"/>
    </xf>
    <xf numFmtId="4" fontId="8" fillId="5" borderId="2" xfId="35" applyNumberFormat="1" applyFont="1" applyFill="1" applyProtection="1">
      <alignment horizontal="right" vertical="top" shrinkToFit="1"/>
    </xf>
    <xf numFmtId="10" fontId="8" fillId="5" borderId="2" xfId="36" applyNumberFormat="1" applyFont="1" applyFill="1" applyProtection="1">
      <alignment horizontal="right" vertical="top" shrinkToFit="1"/>
    </xf>
    <xf numFmtId="10" fontId="8" fillId="5" borderId="2" xfId="32" applyNumberFormat="1" applyFont="1" applyFill="1" applyProtection="1">
      <alignment horizontal="right" vertical="top" shrinkToFit="1"/>
    </xf>
    <xf numFmtId="0" fontId="1" fillId="5" borderId="1" xfId="37" applyNumberFormat="1" applyFont="1" applyFill="1" applyProtection="1">
      <alignment horizontal="left" wrapText="1"/>
    </xf>
    <xf numFmtId="0" fontId="0" fillId="5" borderId="0" xfId="0" applyFont="1" applyFill="1" applyProtection="1">
      <protection locked="0"/>
    </xf>
    <xf numFmtId="0" fontId="8" fillId="0" borderId="2" xfId="12" applyNumberFormat="1" applyFont="1" applyFill="1" applyProtection="1">
      <alignment horizontal="center" vertical="center" wrapText="1"/>
    </xf>
    <xf numFmtId="0" fontId="8" fillId="0" borderId="2" xfId="12" applyFont="1" applyFill="1">
      <alignment horizontal="center" vertical="center" wrapText="1"/>
    </xf>
    <xf numFmtId="0" fontId="8" fillId="0" borderId="2" xfId="13" applyNumberFormat="1" applyFont="1" applyFill="1" applyProtection="1">
      <alignment horizontal="center" vertical="center" wrapText="1"/>
    </xf>
    <xf numFmtId="0" fontId="8" fillId="0" borderId="2" xfId="13" applyFont="1" applyFill="1">
      <alignment horizontal="center" vertical="center" wrapText="1"/>
    </xf>
    <xf numFmtId="0" fontId="8" fillId="5" borderId="2" xfId="29" applyNumberFormat="1" applyFont="1" applyFill="1" applyProtection="1">
      <alignment horizontal="center" vertical="center" wrapText="1"/>
    </xf>
    <xf numFmtId="0" fontId="8" fillId="5" borderId="2" xfId="29" applyFont="1" applyFill="1">
      <alignment horizontal="center" vertical="center" wrapText="1"/>
    </xf>
    <xf numFmtId="0" fontId="8" fillId="5" borderId="2" xfId="19" applyNumberFormat="1" applyFont="1" applyFill="1" applyProtection="1">
      <alignment horizontal="center" vertical="center" wrapText="1"/>
    </xf>
    <xf numFmtId="0" fontId="8" fillId="5" borderId="2" xfId="19" applyFont="1" applyFill="1">
      <alignment horizontal="center" vertical="center" wrapText="1"/>
    </xf>
    <xf numFmtId="0" fontId="8" fillId="5" borderId="2" xfId="20" applyNumberFormat="1" applyFont="1" applyFill="1" applyProtection="1">
      <alignment horizontal="center" vertical="center" wrapText="1"/>
    </xf>
    <xf numFmtId="0" fontId="8" fillId="5" borderId="2" xfId="20" applyFont="1" applyFill="1">
      <alignment horizontal="center" vertical="center" wrapText="1"/>
    </xf>
    <xf numFmtId="0" fontId="8" fillId="0" borderId="2" xfId="7" applyNumberFormat="1" applyFont="1" applyFill="1" applyProtection="1">
      <alignment horizontal="center" vertical="center" wrapText="1"/>
    </xf>
    <xf numFmtId="0" fontId="8" fillId="0" borderId="2" xfId="7" applyFont="1" applyFill="1">
      <alignment horizontal="center" vertical="center" wrapText="1"/>
    </xf>
    <xf numFmtId="0" fontId="8" fillId="0" borderId="2" xfId="8" applyNumberFormat="1" applyFont="1" applyFill="1" applyProtection="1">
      <alignment horizontal="center" vertical="center" wrapText="1"/>
    </xf>
    <xf numFmtId="0" fontId="8" fillId="0" borderId="2" xfId="8" applyFont="1" applyFill="1">
      <alignment horizontal="center" vertical="center" wrapText="1"/>
    </xf>
    <xf numFmtId="0" fontId="8" fillId="0" borderId="2" xfId="9" applyNumberFormat="1" applyFont="1" applyFill="1" applyProtection="1">
      <alignment horizontal="center" vertical="center" wrapText="1"/>
    </xf>
    <xf numFmtId="0" fontId="8" fillId="0" borderId="2" xfId="9" applyFont="1" applyFill="1">
      <alignment horizontal="center" vertical="center" wrapText="1"/>
    </xf>
    <xf numFmtId="0" fontId="8" fillId="0" borderId="2" xfId="10" applyNumberFormat="1" applyFont="1" applyFill="1" applyProtection="1">
      <alignment horizontal="center" vertical="center" wrapText="1"/>
    </xf>
    <xf numFmtId="0" fontId="8" fillId="0" borderId="2" xfId="10" applyFont="1" applyFill="1">
      <alignment horizontal="center" vertical="center" wrapText="1"/>
    </xf>
    <xf numFmtId="0" fontId="8" fillId="0" borderId="2" xfId="11" applyNumberFormat="1" applyFont="1" applyFill="1" applyProtection="1">
      <alignment horizontal="center" vertical="center" wrapText="1"/>
    </xf>
    <xf numFmtId="0" fontId="8" fillId="0" borderId="2" xfId="11" applyFont="1" applyFill="1">
      <alignment horizontal="center" vertical="center" wrapText="1"/>
    </xf>
    <xf numFmtId="0" fontId="1" fillId="0" borderId="1" xfId="1" applyNumberFormat="1" applyFont="1" applyFill="1" applyProtection="1">
      <alignment wrapText="1"/>
    </xf>
    <xf numFmtId="0" fontId="1" fillId="0" borderId="1" xfId="1" applyFont="1" applyFill="1">
      <alignment wrapText="1"/>
    </xf>
    <xf numFmtId="0" fontId="7" fillId="0" borderId="1" xfId="3" applyNumberFormat="1" applyFont="1" applyFill="1" applyProtection="1">
      <alignment horizontal="center" wrapText="1"/>
    </xf>
    <xf numFmtId="0" fontId="7" fillId="0" borderId="1" xfId="3" applyFont="1" applyFill="1">
      <alignment horizontal="center" wrapText="1"/>
    </xf>
    <xf numFmtId="0" fontId="7" fillId="0" borderId="1" xfId="4" applyNumberFormat="1" applyFont="1" applyFill="1" applyProtection="1">
      <alignment horizontal="center"/>
    </xf>
    <xf numFmtId="0" fontId="7" fillId="0" borderId="1" xfId="4" applyFont="1" applyFill="1">
      <alignment horizontal="center"/>
    </xf>
    <xf numFmtId="0" fontId="1" fillId="0" borderId="1" xfId="5" applyNumberFormat="1" applyFont="1" applyFill="1" applyProtection="1">
      <alignment horizontal="right"/>
    </xf>
    <xf numFmtId="0" fontId="1" fillId="0" borderId="1" xfId="5" applyFont="1" applyFill="1">
      <alignment horizontal="right"/>
    </xf>
    <xf numFmtId="0" fontId="1" fillId="0" borderId="1" xfId="37" applyNumberFormat="1" applyFont="1" applyFill="1" applyProtection="1">
      <alignment horizontal="left" wrapText="1"/>
    </xf>
    <xf numFmtId="0" fontId="1" fillId="0" borderId="1" xfId="37" applyFont="1" applyFill="1">
      <alignment horizontal="left" wrapText="1"/>
    </xf>
    <xf numFmtId="0" fontId="8" fillId="0" borderId="2" xfId="34" applyNumberFormat="1" applyFont="1" applyFill="1" applyProtection="1">
      <alignment horizontal="left"/>
    </xf>
    <xf numFmtId="0" fontId="8" fillId="0" borderId="2" xfId="34" applyFont="1" applyFill="1">
      <alignment horizontal="left"/>
    </xf>
    <xf numFmtId="0" fontId="8" fillId="5" borderId="2" xfId="21" applyNumberFormat="1" applyFont="1" applyFill="1" applyProtection="1">
      <alignment horizontal="center" vertical="center" wrapText="1"/>
    </xf>
    <xf numFmtId="0" fontId="8" fillId="5" borderId="2" xfId="21" applyFont="1" applyFill="1">
      <alignment horizontal="center" vertical="center" wrapText="1"/>
    </xf>
    <xf numFmtId="0" fontId="8" fillId="5" borderId="2" xfId="22" applyNumberFormat="1" applyFont="1" applyFill="1" applyProtection="1">
      <alignment horizontal="center" vertical="center" wrapText="1"/>
    </xf>
    <xf numFmtId="0" fontId="8" fillId="5" borderId="2" xfId="22" applyFont="1" applyFill="1">
      <alignment horizontal="center" vertical="center" wrapText="1"/>
    </xf>
    <xf numFmtId="0" fontId="8" fillId="5" borderId="2" xfId="23" applyNumberFormat="1" applyFont="1" applyFill="1" applyProtection="1">
      <alignment horizontal="center" vertical="center" wrapText="1"/>
    </xf>
    <xf numFmtId="0" fontId="8" fillId="5" borderId="2" xfId="23" applyFont="1" applyFill="1">
      <alignment horizontal="center" vertical="center" wrapText="1"/>
    </xf>
    <xf numFmtId="0" fontId="8" fillId="5" borderId="2" xfId="24" applyNumberFormat="1" applyFont="1" applyFill="1" applyProtection="1">
      <alignment horizontal="center" vertical="center" wrapText="1"/>
    </xf>
    <xf numFmtId="0" fontId="8" fillId="5" borderId="2" xfId="24" applyFont="1" applyFill="1">
      <alignment horizontal="center" vertical="center" wrapText="1"/>
    </xf>
    <xf numFmtId="0" fontId="8" fillId="5" borderId="2" xfId="25" applyNumberFormat="1" applyFont="1" applyFill="1" applyProtection="1">
      <alignment horizontal="center" vertical="center" wrapText="1"/>
    </xf>
    <xf numFmtId="0" fontId="8" fillId="5" borderId="2" xfId="25" applyFont="1" applyFill="1">
      <alignment horizontal="center" vertical="center" wrapText="1"/>
    </xf>
    <xf numFmtId="0" fontId="8" fillId="5" borderId="2" xfId="26" applyNumberFormat="1" applyFont="1" applyFill="1" applyProtection="1">
      <alignment horizontal="center" vertical="center" wrapText="1"/>
    </xf>
    <xf numFmtId="0" fontId="8" fillId="5" borderId="2" xfId="26" applyFont="1" applyFill="1">
      <alignment horizontal="center" vertical="center" wrapText="1"/>
    </xf>
    <xf numFmtId="0" fontId="8" fillId="5" borderId="2" xfId="27" applyNumberFormat="1" applyFont="1" applyFill="1" applyProtection="1">
      <alignment horizontal="center" vertical="center" wrapText="1"/>
    </xf>
    <xf numFmtId="0" fontId="8" fillId="5" borderId="2" xfId="27" applyFont="1" applyFill="1">
      <alignment horizontal="center" vertical="center" wrapText="1"/>
    </xf>
    <xf numFmtId="0" fontId="8" fillId="5" borderId="2" xfId="28" applyNumberFormat="1" applyFont="1" applyFill="1" applyProtection="1">
      <alignment horizontal="center" vertical="center" wrapText="1"/>
    </xf>
    <xf numFmtId="0" fontId="8" fillId="5" borderId="2" xfId="28" applyFont="1" applyFill="1">
      <alignment horizontal="center" vertical="center" wrapText="1"/>
    </xf>
    <xf numFmtId="0" fontId="8" fillId="0" borderId="2" xfId="6" applyNumberFormat="1" applyFont="1" applyFill="1" applyProtection="1">
      <alignment horizontal="center" vertical="center" wrapText="1"/>
    </xf>
    <xf numFmtId="0" fontId="8" fillId="0" borderId="2" xfId="6" applyFont="1" applyFill="1">
      <alignment horizontal="center" vertical="center" wrapText="1"/>
    </xf>
    <xf numFmtId="0" fontId="8" fillId="5" borderId="3" xfId="29" applyNumberFormat="1" applyFont="1" applyFill="1" applyBorder="1" applyAlignment="1" applyProtection="1">
      <alignment horizontal="center" vertical="center" wrapText="1"/>
    </xf>
    <xf numFmtId="0" fontId="8" fillId="5" borderId="4" xfId="29" applyNumberFormat="1" applyFont="1" applyFill="1" applyBorder="1" applyAlignment="1" applyProtection="1">
      <alignment horizontal="center" vertical="center" wrapText="1"/>
    </xf>
    <xf numFmtId="0" fontId="8" fillId="0" borderId="2" xfId="14" applyNumberFormat="1" applyFont="1" applyFill="1" applyProtection="1">
      <alignment horizontal="center" vertical="center" wrapText="1"/>
    </xf>
    <xf numFmtId="0" fontId="8" fillId="0" borderId="2" xfId="14" applyFont="1" applyFill="1">
      <alignment horizontal="center" vertical="center" wrapText="1"/>
    </xf>
    <xf numFmtId="0" fontId="8" fillId="0" borderId="2" xfId="15" applyNumberFormat="1" applyFont="1" applyFill="1" applyProtection="1">
      <alignment horizontal="center" vertical="center" wrapText="1"/>
    </xf>
    <xf numFmtId="0" fontId="8" fillId="0" borderId="2" xfId="15" applyFont="1" applyFill="1">
      <alignment horizontal="center" vertical="center" wrapText="1"/>
    </xf>
    <xf numFmtId="0" fontId="8" fillId="0" borderId="2" xfId="16" applyNumberFormat="1" applyFont="1" applyFill="1" applyProtection="1">
      <alignment horizontal="center" vertical="center" wrapText="1"/>
    </xf>
    <xf numFmtId="0" fontId="8" fillId="0" borderId="2" xfId="16" applyFont="1" applyFill="1">
      <alignment horizontal="center" vertical="center" wrapText="1"/>
    </xf>
    <xf numFmtId="0" fontId="8" fillId="0" borderId="2" xfId="17" applyNumberFormat="1" applyFont="1" applyFill="1" applyProtection="1">
      <alignment horizontal="center" vertical="center" wrapText="1"/>
    </xf>
    <xf numFmtId="0" fontId="8" fillId="0" borderId="2" xfId="17" applyFont="1" applyFill="1">
      <alignment horizontal="center" vertical="center" wrapText="1"/>
    </xf>
    <xf numFmtId="0" fontId="8" fillId="0" borderId="2" xfId="18" applyNumberFormat="1" applyFont="1" applyFill="1" applyProtection="1">
      <alignment horizontal="center" vertical="center" wrapText="1"/>
    </xf>
    <xf numFmtId="0" fontId="8" fillId="0" borderId="2" xfId="18" applyFont="1" applyFill="1">
      <alignment horizontal="center" vertical="center" wrapText="1"/>
    </xf>
    <xf numFmtId="0" fontId="1" fillId="5" borderId="2" xfId="29" applyNumberFormat="1" applyFont="1" applyFill="1" applyProtection="1">
      <alignment horizontal="center" vertical="center" wrapText="1"/>
    </xf>
    <xf numFmtId="0" fontId="1" fillId="5" borderId="2" xfId="29" applyFont="1" applyFill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4"/>
  <sheetViews>
    <sheetView showGridLines="0" tabSelected="1" zoomScaleNormal="100" zoomScaleSheetLayoutView="100" workbookViewId="0">
      <pane ySplit="7" topLeftCell="A8" activePane="bottomLeft" state="frozen"/>
      <selection pane="bottomLeft" activeCell="AR9" sqref="AR9"/>
    </sheetView>
  </sheetViews>
  <sheetFormatPr defaultRowHeight="15" outlineLevelRow="2" x14ac:dyDescent="0.25"/>
  <cols>
    <col min="1" max="1" width="40" style="2" customWidth="1"/>
    <col min="2" max="2" width="9.140625" style="2" hidden="1"/>
    <col min="3" max="3" width="7.7109375" style="2" customWidth="1"/>
    <col min="4" max="5" width="9.140625" style="2" hidden="1"/>
    <col min="6" max="6" width="9.5703125" style="2" customWidth="1"/>
    <col min="7" max="13" width="9.140625" style="2" hidden="1"/>
    <col min="14" max="14" width="14.7109375" style="39" customWidth="1"/>
    <col min="15" max="30" width="9.140625" style="39" hidden="1"/>
    <col min="31" max="31" width="13" style="39" customWidth="1"/>
    <col min="32" max="35" width="9.140625" style="39" hidden="1"/>
    <col min="36" max="36" width="12.28515625" style="39" customWidth="1"/>
    <col min="37" max="39" width="9.140625" style="39" hidden="1"/>
    <col min="40" max="40" width="12.28515625" style="39" hidden="1" customWidth="1"/>
    <col min="41" max="41" width="11.140625" style="39" hidden="1" customWidth="1"/>
    <col min="42" max="42" width="9.140625" style="2" customWidth="1"/>
    <col min="43" max="16384" width="9.140625" style="2"/>
  </cols>
  <sheetData>
    <row r="1" spans="1:42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"/>
    </row>
    <row r="2" spans="1:42" ht="24.75" customHeight="1" x14ac:dyDescent="0.25">
      <c r="A2" s="60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1"/>
    </row>
    <row r="3" spans="1:42" ht="15.75" x14ac:dyDescent="0.2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22"/>
      <c r="AM3" s="23"/>
      <c r="AN3" s="23"/>
      <c r="AO3" s="23"/>
      <c r="AP3" s="1"/>
    </row>
    <row r="4" spans="1:42" ht="15.75" x14ac:dyDescent="0.25">
      <c r="A4" s="64" t="s">
        <v>151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23"/>
      <c r="AM4" s="23"/>
      <c r="AN4" s="23"/>
      <c r="AO4" s="23"/>
      <c r="AP4" s="1"/>
    </row>
    <row r="5" spans="1:42" x14ac:dyDescent="0.2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24"/>
      <c r="AO5" s="24"/>
      <c r="AP5" s="1"/>
    </row>
    <row r="6" spans="1:42" x14ac:dyDescent="0.25">
      <c r="A6" s="88" t="s">
        <v>2</v>
      </c>
      <c r="B6" s="50" t="s">
        <v>3</v>
      </c>
      <c r="C6" s="52" t="s">
        <v>4</v>
      </c>
      <c r="D6" s="54" t="s">
        <v>3</v>
      </c>
      <c r="E6" s="56" t="s">
        <v>3</v>
      </c>
      <c r="F6" s="58" t="s">
        <v>5</v>
      </c>
      <c r="G6" s="40" t="s">
        <v>3</v>
      </c>
      <c r="H6" s="42" t="s">
        <v>3</v>
      </c>
      <c r="I6" s="92" t="s">
        <v>3</v>
      </c>
      <c r="J6" s="94" t="s">
        <v>3</v>
      </c>
      <c r="K6" s="96" t="s">
        <v>3</v>
      </c>
      <c r="L6" s="98" t="s">
        <v>3</v>
      </c>
      <c r="M6" s="100" t="s">
        <v>3</v>
      </c>
      <c r="N6" s="46" t="s">
        <v>6</v>
      </c>
      <c r="O6" s="48" t="s">
        <v>3</v>
      </c>
      <c r="P6" s="72" t="s">
        <v>3</v>
      </c>
      <c r="Q6" s="74" t="s">
        <v>3</v>
      </c>
      <c r="R6" s="76" t="s">
        <v>3</v>
      </c>
      <c r="S6" s="78" t="s">
        <v>3</v>
      </c>
      <c r="T6" s="80" t="s">
        <v>3</v>
      </c>
      <c r="U6" s="82" t="s">
        <v>3</v>
      </c>
      <c r="V6" s="84" t="s">
        <v>3</v>
      </c>
      <c r="W6" s="86" t="s">
        <v>3</v>
      </c>
      <c r="X6" s="25" t="s">
        <v>3</v>
      </c>
      <c r="Y6" s="44" t="s">
        <v>3</v>
      </c>
      <c r="Z6" s="44" t="s">
        <v>3</v>
      </c>
      <c r="AA6" s="44" t="s">
        <v>3</v>
      </c>
      <c r="AB6" s="44" t="s">
        <v>3</v>
      </c>
      <c r="AC6" s="44" t="s">
        <v>3</v>
      </c>
      <c r="AD6" s="25" t="s">
        <v>3</v>
      </c>
      <c r="AE6" s="44" t="s">
        <v>140</v>
      </c>
      <c r="AF6" s="44" t="s">
        <v>3</v>
      </c>
      <c r="AG6" s="44" t="s">
        <v>3</v>
      </c>
      <c r="AH6" s="25" t="s">
        <v>3</v>
      </c>
      <c r="AI6" s="44" t="s">
        <v>3</v>
      </c>
      <c r="AJ6" s="44" t="s">
        <v>138</v>
      </c>
      <c r="AK6" s="102" t="s">
        <v>3</v>
      </c>
      <c r="AL6" s="102" t="s">
        <v>3</v>
      </c>
      <c r="AM6" s="102" t="s">
        <v>3</v>
      </c>
      <c r="AN6" s="90" t="s">
        <v>141</v>
      </c>
      <c r="AO6" s="90" t="s">
        <v>142</v>
      </c>
      <c r="AP6" s="1"/>
    </row>
    <row r="7" spans="1:42" ht="34.5" customHeight="1" x14ac:dyDescent="0.25">
      <c r="A7" s="89"/>
      <c r="B7" s="51"/>
      <c r="C7" s="53"/>
      <c r="D7" s="55"/>
      <c r="E7" s="57"/>
      <c r="F7" s="59"/>
      <c r="G7" s="41"/>
      <c r="H7" s="43"/>
      <c r="I7" s="93"/>
      <c r="J7" s="95"/>
      <c r="K7" s="97"/>
      <c r="L7" s="99"/>
      <c r="M7" s="101"/>
      <c r="N7" s="47"/>
      <c r="O7" s="49"/>
      <c r="P7" s="73"/>
      <c r="Q7" s="75"/>
      <c r="R7" s="77"/>
      <c r="S7" s="79"/>
      <c r="T7" s="81"/>
      <c r="U7" s="83"/>
      <c r="V7" s="85"/>
      <c r="W7" s="87"/>
      <c r="X7" s="25"/>
      <c r="Y7" s="45"/>
      <c r="Z7" s="45"/>
      <c r="AA7" s="45"/>
      <c r="AB7" s="45"/>
      <c r="AC7" s="45"/>
      <c r="AD7" s="25"/>
      <c r="AE7" s="45"/>
      <c r="AF7" s="45"/>
      <c r="AG7" s="45"/>
      <c r="AH7" s="25"/>
      <c r="AI7" s="45"/>
      <c r="AJ7" s="45"/>
      <c r="AK7" s="103"/>
      <c r="AL7" s="103"/>
      <c r="AM7" s="103"/>
      <c r="AN7" s="91"/>
      <c r="AO7" s="91"/>
      <c r="AP7" s="1"/>
    </row>
    <row r="8" spans="1:42" s="10" customFormat="1" x14ac:dyDescent="0.25">
      <c r="A8" s="6" t="s">
        <v>7</v>
      </c>
      <c r="B8" s="7" t="s">
        <v>8</v>
      </c>
      <c r="C8" s="7" t="s">
        <v>9</v>
      </c>
      <c r="D8" s="7" t="s">
        <v>10</v>
      </c>
      <c r="E8" s="7" t="s">
        <v>8</v>
      </c>
      <c r="F8" s="7" t="s">
        <v>8</v>
      </c>
      <c r="G8" s="7"/>
      <c r="H8" s="7"/>
      <c r="I8" s="7"/>
      <c r="J8" s="7"/>
      <c r="K8" s="7"/>
      <c r="L8" s="7"/>
      <c r="M8" s="8">
        <v>0</v>
      </c>
      <c r="N8" s="26">
        <f>N9+N24+N26+N39+N41+N44</f>
        <v>34557695.700000003</v>
      </c>
      <c r="O8" s="26">
        <f t="shared" ref="O8:AE8" si="0">O9+O24+O26+O39+O41+O44</f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  <c r="V8" s="26">
        <f t="shared" si="0"/>
        <v>0</v>
      </c>
      <c r="W8" s="26">
        <f t="shared" si="0"/>
        <v>0</v>
      </c>
      <c r="X8" s="26">
        <f t="shared" si="0"/>
        <v>0</v>
      </c>
      <c r="Y8" s="26">
        <f t="shared" si="0"/>
        <v>0</v>
      </c>
      <c r="Z8" s="26">
        <f t="shared" si="0"/>
        <v>0</v>
      </c>
      <c r="AA8" s="26">
        <f t="shared" si="0"/>
        <v>0</v>
      </c>
      <c r="AB8" s="26">
        <f t="shared" si="0"/>
        <v>0</v>
      </c>
      <c r="AC8" s="26">
        <f t="shared" si="0"/>
        <v>0</v>
      </c>
      <c r="AD8" s="26">
        <f t="shared" si="0"/>
        <v>0</v>
      </c>
      <c r="AE8" s="26">
        <f t="shared" si="0"/>
        <v>15530057.960000001</v>
      </c>
      <c r="AF8" s="26">
        <v>0</v>
      </c>
      <c r="AG8" s="26">
        <v>0</v>
      </c>
      <c r="AH8" s="26">
        <v>15357411.539999999</v>
      </c>
      <c r="AI8" s="26">
        <v>-15357411.539999999</v>
      </c>
      <c r="AJ8" s="27">
        <f>AE8/N8</f>
        <v>0.44939506658136352</v>
      </c>
      <c r="AK8" s="26">
        <v>0</v>
      </c>
      <c r="AL8" s="27">
        <v>0</v>
      </c>
      <c r="AM8" s="26">
        <v>0</v>
      </c>
      <c r="AN8" s="26">
        <f>AN9+AN24+AN26+AN39+AN41+AN44</f>
        <v>16064533.330000002</v>
      </c>
      <c r="AO8" s="28">
        <f>AE8/AN8</f>
        <v>0.96672948046353235</v>
      </c>
      <c r="AP8" s="9"/>
    </row>
    <row r="9" spans="1:42" s="10" customFormat="1" ht="76.5" outlineLevel="1" x14ac:dyDescent="0.25">
      <c r="A9" s="6" t="s">
        <v>11</v>
      </c>
      <c r="B9" s="7" t="s">
        <v>8</v>
      </c>
      <c r="C9" s="7" t="s">
        <v>12</v>
      </c>
      <c r="D9" s="7" t="s">
        <v>10</v>
      </c>
      <c r="E9" s="7" t="s">
        <v>8</v>
      </c>
      <c r="F9" s="7" t="s">
        <v>8</v>
      </c>
      <c r="G9" s="7"/>
      <c r="H9" s="7"/>
      <c r="I9" s="7"/>
      <c r="J9" s="7"/>
      <c r="K9" s="7"/>
      <c r="L9" s="7"/>
      <c r="M9" s="8">
        <v>0</v>
      </c>
      <c r="N9" s="26">
        <f>SUM(N10:N23)</f>
        <v>19488862</v>
      </c>
      <c r="O9" s="26">
        <f t="shared" ref="O9:AE9" si="1">SUM(O10:O23)</f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  <c r="X9" s="26">
        <f t="shared" si="1"/>
        <v>0</v>
      </c>
      <c r="Y9" s="26">
        <f t="shared" si="1"/>
        <v>0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0</v>
      </c>
      <c r="AE9" s="26">
        <f t="shared" si="1"/>
        <v>8491367.6600000001</v>
      </c>
      <c r="AF9" s="26">
        <v>0</v>
      </c>
      <c r="AG9" s="26">
        <v>0</v>
      </c>
      <c r="AH9" s="26">
        <v>8490667.6600000001</v>
      </c>
      <c r="AI9" s="26">
        <v>-8490667.6600000001</v>
      </c>
      <c r="AJ9" s="27">
        <f>AE9/N9</f>
        <v>0.43570361676325686</v>
      </c>
      <c r="AK9" s="26">
        <v>0</v>
      </c>
      <c r="AL9" s="27">
        <v>0</v>
      </c>
      <c r="AM9" s="26">
        <v>0</v>
      </c>
      <c r="AN9" s="26">
        <f>SUM(AN10:AN23)</f>
        <v>8014093.870000001</v>
      </c>
      <c r="AO9" s="28">
        <f t="shared" ref="AO9:AO85" si="2">AE9/AN9</f>
        <v>1.0595543049210627</v>
      </c>
      <c r="AP9" s="9"/>
    </row>
    <row r="10" spans="1:42" outlineLevel="2" x14ac:dyDescent="0.25">
      <c r="A10" s="3" t="s">
        <v>13</v>
      </c>
      <c r="B10" s="4" t="s">
        <v>8</v>
      </c>
      <c r="C10" s="4" t="s">
        <v>12</v>
      </c>
      <c r="D10" s="4" t="s">
        <v>10</v>
      </c>
      <c r="E10" s="4" t="s">
        <v>8</v>
      </c>
      <c r="F10" s="4" t="s">
        <v>14</v>
      </c>
      <c r="G10" s="4"/>
      <c r="H10" s="4"/>
      <c r="I10" s="4"/>
      <c r="J10" s="4"/>
      <c r="K10" s="4"/>
      <c r="L10" s="4"/>
      <c r="M10" s="5">
        <v>0</v>
      </c>
      <c r="N10" s="29">
        <v>11422769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5097419.1399999997</v>
      </c>
      <c r="AF10" s="29">
        <v>0</v>
      </c>
      <c r="AG10" s="29">
        <v>0</v>
      </c>
      <c r="AH10" s="29">
        <v>5097419.1399999997</v>
      </c>
      <c r="AI10" s="29">
        <v>-5097419.1399999997</v>
      </c>
      <c r="AJ10" s="30">
        <f t="shared" ref="AJ10:AJ73" si="3">AE10/N10</f>
        <v>0.44625074182976121</v>
      </c>
      <c r="AK10" s="29">
        <v>0</v>
      </c>
      <c r="AL10" s="31">
        <v>0</v>
      </c>
      <c r="AM10" s="29">
        <v>0</v>
      </c>
      <c r="AN10" s="29">
        <v>4938934.5</v>
      </c>
      <c r="AO10" s="28">
        <f t="shared" si="2"/>
        <v>1.0320888321155099</v>
      </c>
      <c r="AP10" s="1"/>
    </row>
    <row r="11" spans="1:42" ht="25.5" outlineLevel="2" x14ac:dyDescent="0.25">
      <c r="A11" s="3" t="s">
        <v>80</v>
      </c>
      <c r="B11" s="4" t="s">
        <v>8</v>
      </c>
      <c r="C11" s="4" t="s">
        <v>12</v>
      </c>
      <c r="D11" s="4" t="s">
        <v>10</v>
      </c>
      <c r="E11" s="4" t="s">
        <v>8</v>
      </c>
      <c r="F11" s="4" t="s">
        <v>81</v>
      </c>
      <c r="G11" s="4"/>
      <c r="H11" s="4"/>
      <c r="I11" s="4"/>
      <c r="J11" s="4"/>
      <c r="K11" s="4"/>
      <c r="L11" s="4"/>
      <c r="M11" s="5">
        <v>0</v>
      </c>
      <c r="N11" s="29">
        <v>14000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2630</v>
      </c>
      <c r="AF11" s="29">
        <v>0</v>
      </c>
      <c r="AG11" s="29">
        <v>0</v>
      </c>
      <c r="AH11" s="29">
        <v>2630</v>
      </c>
      <c r="AI11" s="29">
        <v>-2630</v>
      </c>
      <c r="AJ11" s="30">
        <f t="shared" si="3"/>
        <v>0.18785714285714286</v>
      </c>
      <c r="AK11" s="29">
        <v>0</v>
      </c>
      <c r="AL11" s="31">
        <v>0</v>
      </c>
      <c r="AM11" s="29">
        <v>0</v>
      </c>
      <c r="AN11" s="29">
        <v>4404</v>
      </c>
      <c r="AO11" s="28">
        <f t="shared" si="2"/>
        <v>0.59718437783832878</v>
      </c>
      <c r="AP11" s="1"/>
    </row>
    <row r="12" spans="1:42" ht="25.5" outlineLevel="2" x14ac:dyDescent="0.25">
      <c r="A12" s="3" t="s">
        <v>15</v>
      </c>
      <c r="B12" s="4" t="s">
        <v>8</v>
      </c>
      <c r="C12" s="4" t="s">
        <v>12</v>
      </c>
      <c r="D12" s="4" t="s">
        <v>10</v>
      </c>
      <c r="E12" s="4" t="s">
        <v>8</v>
      </c>
      <c r="F12" s="4" t="s">
        <v>16</v>
      </c>
      <c r="G12" s="4"/>
      <c r="H12" s="4"/>
      <c r="I12" s="4"/>
      <c r="J12" s="4"/>
      <c r="K12" s="4"/>
      <c r="L12" s="4"/>
      <c r="M12" s="5">
        <v>0</v>
      </c>
      <c r="N12" s="29">
        <v>3461664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1314431.8400000001</v>
      </c>
      <c r="AF12" s="29">
        <v>0</v>
      </c>
      <c r="AG12" s="29">
        <v>0</v>
      </c>
      <c r="AH12" s="29">
        <v>1314431.8400000001</v>
      </c>
      <c r="AI12" s="29">
        <v>-1314431.8400000001</v>
      </c>
      <c r="AJ12" s="30">
        <f t="shared" si="3"/>
        <v>0.37971098292613037</v>
      </c>
      <c r="AK12" s="29">
        <v>0</v>
      </c>
      <c r="AL12" s="31">
        <v>0</v>
      </c>
      <c r="AM12" s="29">
        <v>0</v>
      </c>
      <c r="AN12" s="29">
        <v>1554126.03</v>
      </c>
      <c r="AO12" s="28">
        <f t="shared" si="2"/>
        <v>0.84576914267371228</v>
      </c>
      <c r="AP12" s="1"/>
    </row>
    <row r="13" spans="1:42" outlineLevel="2" x14ac:dyDescent="0.25">
      <c r="A13" s="3" t="s">
        <v>17</v>
      </c>
      <c r="B13" s="4" t="s">
        <v>8</v>
      </c>
      <c r="C13" s="4" t="s">
        <v>12</v>
      </c>
      <c r="D13" s="4" t="s">
        <v>10</v>
      </c>
      <c r="E13" s="4" t="s">
        <v>8</v>
      </c>
      <c r="F13" s="4" t="s">
        <v>18</v>
      </c>
      <c r="G13" s="4"/>
      <c r="H13" s="4"/>
      <c r="I13" s="4"/>
      <c r="J13" s="4"/>
      <c r="K13" s="4"/>
      <c r="L13" s="4"/>
      <c r="M13" s="5">
        <v>0</v>
      </c>
      <c r="N13" s="29">
        <v>174500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76144.94</v>
      </c>
      <c r="AF13" s="29">
        <v>0</v>
      </c>
      <c r="AG13" s="29">
        <v>0</v>
      </c>
      <c r="AH13" s="29">
        <v>76144.94</v>
      </c>
      <c r="AI13" s="29">
        <v>-76144.94</v>
      </c>
      <c r="AJ13" s="30">
        <f t="shared" si="3"/>
        <v>0.43636068767908309</v>
      </c>
      <c r="AK13" s="29">
        <v>0</v>
      </c>
      <c r="AL13" s="31">
        <v>0</v>
      </c>
      <c r="AM13" s="29">
        <v>0</v>
      </c>
      <c r="AN13" s="29">
        <v>64643.199999999997</v>
      </c>
      <c r="AO13" s="28">
        <f t="shared" si="2"/>
        <v>1.1779265259145588</v>
      </c>
      <c r="AP13" s="1"/>
    </row>
    <row r="14" spans="1:42" outlineLevel="2" x14ac:dyDescent="0.25">
      <c r="A14" s="3" t="s">
        <v>48</v>
      </c>
      <c r="B14" s="4" t="s">
        <v>8</v>
      </c>
      <c r="C14" s="4" t="s">
        <v>12</v>
      </c>
      <c r="D14" s="4" t="s">
        <v>10</v>
      </c>
      <c r="E14" s="4" t="s">
        <v>8</v>
      </c>
      <c r="F14" s="4" t="s">
        <v>49</v>
      </c>
      <c r="G14" s="4"/>
      <c r="H14" s="4"/>
      <c r="I14" s="4"/>
      <c r="J14" s="4"/>
      <c r="K14" s="4"/>
      <c r="L14" s="4"/>
      <c r="M14" s="5">
        <v>0</v>
      </c>
      <c r="N14" s="29">
        <v>900022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383753.13</v>
      </c>
      <c r="AF14" s="29">
        <v>0</v>
      </c>
      <c r="AG14" s="29">
        <v>0</v>
      </c>
      <c r="AH14" s="29">
        <v>383753.13</v>
      </c>
      <c r="AI14" s="29">
        <v>-383753.13</v>
      </c>
      <c r="AJ14" s="30">
        <f t="shared" si="3"/>
        <v>0.42638194399692453</v>
      </c>
      <c r="AK14" s="29">
        <v>0</v>
      </c>
      <c r="AL14" s="31">
        <v>0</v>
      </c>
      <c r="AM14" s="29">
        <v>0</v>
      </c>
      <c r="AN14" s="29">
        <v>456463.45</v>
      </c>
      <c r="AO14" s="28">
        <f t="shared" si="2"/>
        <v>0.84070943686728916</v>
      </c>
      <c r="AP14" s="1"/>
    </row>
    <row r="15" spans="1:42" ht="25.5" outlineLevel="2" x14ac:dyDescent="0.25">
      <c r="A15" s="3" t="s">
        <v>19</v>
      </c>
      <c r="B15" s="4" t="s">
        <v>8</v>
      </c>
      <c r="C15" s="4" t="s">
        <v>12</v>
      </c>
      <c r="D15" s="4" t="s">
        <v>10</v>
      </c>
      <c r="E15" s="4" t="s">
        <v>8</v>
      </c>
      <c r="F15" s="4" t="s">
        <v>20</v>
      </c>
      <c r="G15" s="4"/>
      <c r="H15" s="4"/>
      <c r="I15" s="4"/>
      <c r="J15" s="4"/>
      <c r="K15" s="4"/>
      <c r="L15" s="4"/>
      <c r="M15" s="5">
        <v>0</v>
      </c>
      <c r="N15" s="29">
        <v>1745007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862185.03</v>
      </c>
      <c r="AF15" s="29">
        <v>0</v>
      </c>
      <c r="AG15" s="29">
        <v>0</v>
      </c>
      <c r="AH15" s="29">
        <v>862185.03</v>
      </c>
      <c r="AI15" s="29">
        <v>-862185.03</v>
      </c>
      <c r="AJ15" s="30">
        <f t="shared" si="3"/>
        <v>0.49408686039654859</v>
      </c>
      <c r="AK15" s="29">
        <v>0</v>
      </c>
      <c r="AL15" s="31">
        <v>0</v>
      </c>
      <c r="AM15" s="29">
        <v>0</v>
      </c>
      <c r="AN15" s="29">
        <v>626865.09</v>
      </c>
      <c r="AO15" s="28">
        <f t="shared" si="2"/>
        <v>1.3753916811669957</v>
      </c>
      <c r="AP15" s="1"/>
    </row>
    <row r="16" spans="1:42" outlineLevel="2" x14ac:dyDescent="0.25">
      <c r="A16" s="3" t="s">
        <v>21</v>
      </c>
      <c r="B16" s="4" t="s">
        <v>8</v>
      </c>
      <c r="C16" s="4" t="s">
        <v>12</v>
      </c>
      <c r="D16" s="4" t="s">
        <v>10</v>
      </c>
      <c r="E16" s="4" t="s">
        <v>8</v>
      </c>
      <c r="F16" s="4" t="s">
        <v>22</v>
      </c>
      <c r="G16" s="4"/>
      <c r="H16" s="4"/>
      <c r="I16" s="4"/>
      <c r="J16" s="4"/>
      <c r="K16" s="4"/>
      <c r="L16" s="4"/>
      <c r="M16" s="5">
        <v>0</v>
      </c>
      <c r="N16" s="29">
        <v>110000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76291.48</v>
      </c>
      <c r="AF16" s="29">
        <v>0</v>
      </c>
      <c r="AG16" s="29">
        <v>0</v>
      </c>
      <c r="AH16" s="29">
        <v>76291.48</v>
      </c>
      <c r="AI16" s="29">
        <v>-76291.48</v>
      </c>
      <c r="AJ16" s="30">
        <f t="shared" si="3"/>
        <v>0.693558909090909</v>
      </c>
      <c r="AK16" s="29">
        <v>0</v>
      </c>
      <c r="AL16" s="31">
        <v>0</v>
      </c>
      <c r="AM16" s="29">
        <v>0</v>
      </c>
      <c r="AN16" s="29">
        <v>50022.36</v>
      </c>
      <c r="AO16" s="28">
        <f t="shared" si="2"/>
        <v>1.5251475540138448</v>
      </c>
      <c r="AP16" s="1"/>
    </row>
    <row r="17" spans="1:42" ht="25.5" outlineLevel="2" x14ac:dyDescent="0.25">
      <c r="A17" s="3" t="s">
        <v>82</v>
      </c>
      <c r="B17" s="4" t="s">
        <v>8</v>
      </c>
      <c r="C17" s="4" t="s">
        <v>12</v>
      </c>
      <c r="D17" s="4" t="s">
        <v>10</v>
      </c>
      <c r="E17" s="4" t="s">
        <v>8</v>
      </c>
      <c r="F17" s="4" t="s">
        <v>83</v>
      </c>
      <c r="G17" s="4"/>
      <c r="H17" s="4"/>
      <c r="I17" s="4"/>
      <c r="J17" s="4"/>
      <c r="K17" s="4"/>
      <c r="L17" s="4"/>
      <c r="M17" s="5">
        <v>0</v>
      </c>
      <c r="N17" s="29">
        <v>40000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25951.919999999998</v>
      </c>
      <c r="AF17" s="29">
        <v>0</v>
      </c>
      <c r="AG17" s="29">
        <v>0</v>
      </c>
      <c r="AH17" s="29">
        <v>25951.919999999998</v>
      </c>
      <c r="AI17" s="29">
        <v>-25951.919999999998</v>
      </c>
      <c r="AJ17" s="30">
        <f t="shared" si="3"/>
        <v>0.64879799999999999</v>
      </c>
      <c r="AK17" s="29">
        <v>0</v>
      </c>
      <c r="AL17" s="31">
        <v>0</v>
      </c>
      <c r="AM17" s="29">
        <v>0</v>
      </c>
      <c r="AN17" s="29"/>
      <c r="AO17" s="28" t="e">
        <f t="shared" si="2"/>
        <v>#DIV/0!</v>
      </c>
      <c r="AP17" s="1"/>
    </row>
    <row r="18" spans="1:42" outlineLevel="2" x14ac:dyDescent="0.25">
      <c r="A18" s="3" t="s">
        <v>144</v>
      </c>
      <c r="B18" s="4"/>
      <c r="C18" s="11" t="s">
        <v>12</v>
      </c>
      <c r="D18" s="11"/>
      <c r="E18" s="11"/>
      <c r="F18" s="11" t="s">
        <v>143</v>
      </c>
      <c r="G18" s="4"/>
      <c r="H18" s="4"/>
      <c r="I18" s="4"/>
      <c r="J18" s="4"/>
      <c r="K18" s="4"/>
      <c r="L18" s="4"/>
      <c r="M18" s="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 t="e">
        <f t="shared" si="3"/>
        <v>#DIV/0!</v>
      </c>
      <c r="AK18" s="29"/>
      <c r="AL18" s="31"/>
      <c r="AM18" s="29"/>
      <c r="AN18" s="29">
        <v>55504.78</v>
      </c>
      <c r="AO18" s="28">
        <f t="shared" si="2"/>
        <v>0</v>
      </c>
      <c r="AP18" s="1"/>
    </row>
    <row r="19" spans="1:42" outlineLevel="2" x14ac:dyDescent="0.25">
      <c r="A19" s="3" t="s">
        <v>44</v>
      </c>
      <c r="B19" s="4" t="s">
        <v>8</v>
      </c>
      <c r="C19" s="4" t="s">
        <v>12</v>
      </c>
      <c r="D19" s="4" t="s">
        <v>10</v>
      </c>
      <c r="E19" s="4" t="s">
        <v>8</v>
      </c>
      <c r="F19" s="4" t="s">
        <v>45</v>
      </c>
      <c r="G19" s="4"/>
      <c r="H19" s="4"/>
      <c r="I19" s="4"/>
      <c r="J19" s="4"/>
      <c r="K19" s="4"/>
      <c r="L19" s="4"/>
      <c r="M19" s="5">
        <v>0</v>
      </c>
      <c r="N19" s="29">
        <v>73000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7532.6</v>
      </c>
      <c r="AF19" s="29">
        <v>0</v>
      </c>
      <c r="AG19" s="29">
        <v>0</v>
      </c>
      <c r="AH19" s="29">
        <v>7532.6</v>
      </c>
      <c r="AI19" s="29">
        <v>-7532.6</v>
      </c>
      <c r="AJ19" s="30">
        <f t="shared" si="3"/>
        <v>0.10318630136986302</v>
      </c>
      <c r="AK19" s="29">
        <v>0</v>
      </c>
      <c r="AL19" s="31">
        <v>0</v>
      </c>
      <c r="AM19" s="29">
        <v>0</v>
      </c>
      <c r="AN19" s="29"/>
      <c r="AO19" s="28" t="e">
        <f t="shared" si="2"/>
        <v>#DIV/0!</v>
      </c>
      <c r="AP19" s="1"/>
    </row>
    <row r="20" spans="1:42" ht="25.5" outlineLevel="2" x14ac:dyDescent="0.25">
      <c r="A20" s="3" t="s">
        <v>27</v>
      </c>
      <c r="B20" s="4" t="s">
        <v>8</v>
      </c>
      <c r="C20" s="4" t="s">
        <v>12</v>
      </c>
      <c r="D20" s="4" t="s">
        <v>10</v>
      </c>
      <c r="E20" s="4" t="s">
        <v>8</v>
      </c>
      <c r="F20" s="4" t="s">
        <v>28</v>
      </c>
      <c r="G20" s="4"/>
      <c r="H20" s="4"/>
      <c r="I20" s="4"/>
      <c r="J20" s="4"/>
      <c r="K20" s="4"/>
      <c r="L20" s="4"/>
      <c r="M20" s="5">
        <v>0</v>
      </c>
      <c r="N20" s="29">
        <v>45600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18301.96</v>
      </c>
      <c r="AF20" s="29">
        <v>0</v>
      </c>
      <c r="AG20" s="29">
        <v>0</v>
      </c>
      <c r="AH20" s="29">
        <v>18301.96</v>
      </c>
      <c r="AI20" s="29">
        <v>-18301.96</v>
      </c>
      <c r="AJ20" s="30">
        <f t="shared" si="3"/>
        <v>0.40135877192982455</v>
      </c>
      <c r="AK20" s="29">
        <v>0</v>
      </c>
      <c r="AL20" s="31">
        <v>0</v>
      </c>
      <c r="AM20" s="29">
        <v>0</v>
      </c>
      <c r="AN20" s="29"/>
      <c r="AO20" s="28" t="e">
        <f t="shared" si="2"/>
        <v>#DIV/0!</v>
      </c>
      <c r="AP20" s="1"/>
    </row>
    <row r="21" spans="1:42" ht="25.5" outlineLevel="2" x14ac:dyDescent="0.25">
      <c r="A21" s="3" t="s">
        <v>65</v>
      </c>
      <c r="B21" s="4" t="s">
        <v>8</v>
      </c>
      <c r="C21" s="4" t="s">
        <v>12</v>
      </c>
      <c r="D21" s="4" t="s">
        <v>10</v>
      </c>
      <c r="E21" s="4" t="s">
        <v>8</v>
      </c>
      <c r="F21" s="4" t="s">
        <v>66</v>
      </c>
      <c r="G21" s="4"/>
      <c r="H21" s="4"/>
      <c r="I21" s="4"/>
      <c r="J21" s="4"/>
      <c r="K21" s="4"/>
      <c r="L21" s="4"/>
      <c r="M21" s="5">
        <v>0</v>
      </c>
      <c r="N21" s="29">
        <v>1200000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441714.5</v>
      </c>
      <c r="AF21" s="29">
        <v>0</v>
      </c>
      <c r="AG21" s="29">
        <v>0</v>
      </c>
      <c r="AH21" s="29">
        <v>441714.5</v>
      </c>
      <c r="AI21" s="29">
        <v>-441714.5</v>
      </c>
      <c r="AJ21" s="30">
        <f t="shared" si="3"/>
        <v>0.36809541666666667</v>
      </c>
      <c r="AK21" s="29">
        <v>0</v>
      </c>
      <c r="AL21" s="31">
        <v>0</v>
      </c>
      <c r="AM21" s="29">
        <v>0</v>
      </c>
      <c r="AN21" s="29">
        <v>139833.74</v>
      </c>
      <c r="AO21" s="28">
        <f t="shared" si="2"/>
        <v>3.1588549372991097</v>
      </c>
      <c r="AP21" s="1"/>
    </row>
    <row r="22" spans="1:42" ht="25.5" outlineLevel="2" x14ac:dyDescent="0.25">
      <c r="A22" s="3" t="s">
        <v>145</v>
      </c>
      <c r="B22" s="4"/>
      <c r="C22" s="11" t="s">
        <v>12</v>
      </c>
      <c r="D22" s="11"/>
      <c r="E22" s="11"/>
      <c r="F22" s="11" t="s">
        <v>67</v>
      </c>
      <c r="G22" s="4"/>
      <c r="H22" s="4"/>
      <c r="I22" s="4"/>
      <c r="J22" s="4"/>
      <c r="K22" s="4"/>
      <c r="L22" s="4"/>
      <c r="M22" s="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0" t="e">
        <f t="shared" si="3"/>
        <v>#DIV/0!</v>
      </c>
      <c r="AK22" s="29"/>
      <c r="AL22" s="31"/>
      <c r="AM22" s="29"/>
      <c r="AN22" s="29">
        <v>123296.72</v>
      </c>
      <c r="AO22" s="28">
        <f t="shared" si="2"/>
        <v>0</v>
      </c>
      <c r="AP22" s="1"/>
    </row>
    <row r="23" spans="1:42" ht="25.5" outlineLevel="2" x14ac:dyDescent="0.25">
      <c r="A23" s="3" t="s">
        <v>23</v>
      </c>
      <c r="B23" s="4" t="s">
        <v>8</v>
      </c>
      <c r="C23" s="4" t="s">
        <v>12</v>
      </c>
      <c r="D23" s="4" t="s">
        <v>10</v>
      </c>
      <c r="E23" s="4" t="s">
        <v>8</v>
      </c>
      <c r="F23" s="4" t="s">
        <v>24</v>
      </c>
      <c r="G23" s="4"/>
      <c r="H23" s="4"/>
      <c r="I23" s="4"/>
      <c r="J23" s="4"/>
      <c r="K23" s="4"/>
      <c r="L23" s="4"/>
      <c r="M23" s="5">
        <v>0</v>
      </c>
      <c r="N23" s="29">
        <v>302300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185011.12</v>
      </c>
      <c r="AF23" s="29">
        <v>0</v>
      </c>
      <c r="AG23" s="29">
        <v>0</v>
      </c>
      <c r="AH23" s="29">
        <v>184311.12</v>
      </c>
      <c r="AI23" s="29">
        <v>-184311.12</v>
      </c>
      <c r="AJ23" s="30">
        <f t="shared" si="3"/>
        <v>0.61201164406218989</v>
      </c>
      <c r="AK23" s="29">
        <v>0</v>
      </c>
      <c r="AL23" s="31">
        <v>0</v>
      </c>
      <c r="AM23" s="29">
        <v>0</v>
      </c>
      <c r="AN23" s="29"/>
      <c r="AO23" s="28" t="e">
        <f t="shared" si="2"/>
        <v>#DIV/0!</v>
      </c>
      <c r="AP23" s="1"/>
    </row>
    <row r="24" spans="1:42" outlineLevel="1" x14ac:dyDescent="0.25">
      <c r="A24" s="12" t="s">
        <v>84</v>
      </c>
      <c r="B24" s="13" t="s">
        <v>8</v>
      </c>
      <c r="C24" s="13" t="s">
        <v>85</v>
      </c>
      <c r="D24" s="13" t="s">
        <v>10</v>
      </c>
      <c r="E24" s="13" t="s">
        <v>8</v>
      </c>
      <c r="F24" s="13" t="s">
        <v>8</v>
      </c>
      <c r="G24" s="13"/>
      <c r="H24" s="13"/>
      <c r="I24" s="13"/>
      <c r="J24" s="13"/>
      <c r="K24" s="13"/>
      <c r="L24" s="13"/>
      <c r="M24" s="14">
        <v>0</v>
      </c>
      <c r="N24" s="32">
        <f>N25</f>
        <v>7400</v>
      </c>
      <c r="O24" s="32">
        <f t="shared" ref="O24:AE24" si="4">O25</f>
        <v>0</v>
      </c>
      <c r="P24" s="32">
        <f t="shared" si="4"/>
        <v>0</v>
      </c>
      <c r="Q24" s="32">
        <f t="shared" si="4"/>
        <v>0</v>
      </c>
      <c r="R24" s="32">
        <f t="shared" si="4"/>
        <v>0</v>
      </c>
      <c r="S24" s="32">
        <f t="shared" si="4"/>
        <v>0</v>
      </c>
      <c r="T24" s="32">
        <f t="shared" si="4"/>
        <v>0</v>
      </c>
      <c r="U24" s="32">
        <f t="shared" si="4"/>
        <v>0</v>
      </c>
      <c r="V24" s="32">
        <f t="shared" si="4"/>
        <v>0</v>
      </c>
      <c r="W24" s="32">
        <f t="shared" si="4"/>
        <v>0</v>
      </c>
      <c r="X24" s="32">
        <f t="shared" si="4"/>
        <v>0</v>
      </c>
      <c r="Y24" s="32">
        <f t="shared" si="4"/>
        <v>0</v>
      </c>
      <c r="Z24" s="32">
        <f t="shared" si="4"/>
        <v>0</v>
      </c>
      <c r="AA24" s="32">
        <f t="shared" si="4"/>
        <v>0</v>
      </c>
      <c r="AB24" s="32">
        <f t="shared" si="4"/>
        <v>0</v>
      </c>
      <c r="AC24" s="32">
        <f t="shared" si="4"/>
        <v>0</v>
      </c>
      <c r="AD24" s="32">
        <f t="shared" si="4"/>
        <v>0</v>
      </c>
      <c r="AE24" s="32">
        <f t="shared" si="4"/>
        <v>0</v>
      </c>
      <c r="AF24" s="32">
        <v>0</v>
      </c>
      <c r="AG24" s="32">
        <v>0</v>
      </c>
      <c r="AH24" s="32">
        <v>0</v>
      </c>
      <c r="AI24" s="32">
        <v>0</v>
      </c>
      <c r="AJ24" s="27">
        <f t="shared" si="3"/>
        <v>0</v>
      </c>
      <c r="AK24" s="32">
        <v>0</v>
      </c>
      <c r="AL24" s="33">
        <v>0</v>
      </c>
      <c r="AM24" s="32">
        <v>0</v>
      </c>
      <c r="AN24" s="32">
        <f>AN25</f>
        <v>50505</v>
      </c>
      <c r="AO24" s="28">
        <f t="shared" si="2"/>
        <v>0</v>
      </c>
      <c r="AP24" s="1"/>
    </row>
    <row r="25" spans="1:42" outlineLevel="2" x14ac:dyDescent="0.25">
      <c r="A25" s="3" t="s">
        <v>21</v>
      </c>
      <c r="B25" s="4" t="s">
        <v>8</v>
      </c>
      <c r="C25" s="4" t="s">
        <v>85</v>
      </c>
      <c r="D25" s="4" t="s">
        <v>10</v>
      </c>
      <c r="E25" s="4" t="s">
        <v>8</v>
      </c>
      <c r="F25" s="4" t="s">
        <v>22</v>
      </c>
      <c r="G25" s="4"/>
      <c r="H25" s="4"/>
      <c r="I25" s="4"/>
      <c r="J25" s="4"/>
      <c r="K25" s="4"/>
      <c r="L25" s="4"/>
      <c r="M25" s="5">
        <v>0</v>
      </c>
      <c r="N25" s="29">
        <v>7400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0">
        <f t="shared" si="3"/>
        <v>0</v>
      </c>
      <c r="AK25" s="29">
        <v>0</v>
      </c>
      <c r="AL25" s="31">
        <v>0</v>
      </c>
      <c r="AM25" s="29">
        <v>0</v>
      </c>
      <c r="AN25" s="29">
        <v>50505</v>
      </c>
      <c r="AO25" s="28">
        <f t="shared" si="2"/>
        <v>0</v>
      </c>
      <c r="AP25" s="1"/>
    </row>
    <row r="26" spans="1:42" ht="51" outlineLevel="1" x14ac:dyDescent="0.25">
      <c r="A26" s="12" t="s">
        <v>86</v>
      </c>
      <c r="B26" s="13" t="s">
        <v>8</v>
      </c>
      <c r="C26" s="13" t="s">
        <v>87</v>
      </c>
      <c r="D26" s="13" t="s">
        <v>10</v>
      </c>
      <c r="E26" s="13" t="s">
        <v>8</v>
      </c>
      <c r="F26" s="13" t="s">
        <v>8</v>
      </c>
      <c r="G26" s="13"/>
      <c r="H26" s="13"/>
      <c r="I26" s="13"/>
      <c r="J26" s="13"/>
      <c r="K26" s="13"/>
      <c r="L26" s="13"/>
      <c r="M26" s="14">
        <v>0</v>
      </c>
      <c r="N26" s="32">
        <f>SUM(N27:N38)</f>
        <v>4052745</v>
      </c>
      <c r="O26" s="32">
        <f t="shared" ref="O26:AE26" si="5">SUM(O27:O38)</f>
        <v>0</v>
      </c>
      <c r="P26" s="32">
        <f t="shared" si="5"/>
        <v>0</v>
      </c>
      <c r="Q26" s="32">
        <f t="shared" si="5"/>
        <v>0</v>
      </c>
      <c r="R26" s="32">
        <f t="shared" si="5"/>
        <v>0</v>
      </c>
      <c r="S26" s="32">
        <f t="shared" si="5"/>
        <v>0</v>
      </c>
      <c r="T26" s="32">
        <f t="shared" si="5"/>
        <v>0</v>
      </c>
      <c r="U26" s="32">
        <f t="shared" si="5"/>
        <v>0</v>
      </c>
      <c r="V26" s="32">
        <f t="shared" si="5"/>
        <v>0</v>
      </c>
      <c r="W26" s="32">
        <f t="shared" si="5"/>
        <v>0</v>
      </c>
      <c r="X26" s="32">
        <f t="shared" si="5"/>
        <v>0</v>
      </c>
      <c r="Y26" s="32">
        <f t="shared" si="5"/>
        <v>0</v>
      </c>
      <c r="Z26" s="32">
        <f t="shared" si="5"/>
        <v>0</v>
      </c>
      <c r="AA26" s="32">
        <f t="shared" si="5"/>
        <v>0</v>
      </c>
      <c r="AB26" s="32">
        <f t="shared" si="5"/>
        <v>0</v>
      </c>
      <c r="AC26" s="32">
        <f t="shared" si="5"/>
        <v>0</v>
      </c>
      <c r="AD26" s="32">
        <f t="shared" si="5"/>
        <v>0</v>
      </c>
      <c r="AE26" s="32">
        <f t="shared" si="5"/>
        <v>1966192.57</v>
      </c>
      <c r="AF26" s="32">
        <v>0</v>
      </c>
      <c r="AG26" s="32">
        <v>0</v>
      </c>
      <c r="AH26" s="32">
        <v>1794246.15</v>
      </c>
      <c r="AI26" s="32">
        <v>-1794246.15</v>
      </c>
      <c r="AJ26" s="27">
        <f t="shared" si="3"/>
        <v>0.48515082246724134</v>
      </c>
      <c r="AK26" s="32">
        <v>0</v>
      </c>
      <c r="AL26" s="33">
        <v>0</v>
      </c>
      <c r="AM26" s="32">
        <v>0</v>
      </c>
      <c r="AN26" s="32">
        <f>SUM(AN27:AN38)</f>
        <v>2020059.21</v>
      </c>
      <c r="AO26" s="28">
        <f t="shared" si="2"/>
        <v>0.97333412816152065</v>
      </c>
      <c r="AP26" s="1"/>
    </row>
    <row r="27" spans="1:42" outlineLevel="2" x14ac:dyDescent="0.25">
      <c r="A27" s="3" t="s">
        <v>13</v>
      </c>
      <c r="B27" s="4" t="s">
        <v>8</v>
      </c>
      <c r="C27" s="4" t="s">
        <v>87</v>
      </c>
      <c r="D27" s="4" t="s">
        <v>10</v>
      </c>
      <c r="E27" s="4" t="s">
        <v>8</v>
      </c>
      <c r="F27" s="4" t="s">
        <v>14</v>
      </c>
      <c r="G27" s="4"/>
      <c r="H27" s="4"/>
      <c r="I27" s="4"/>
      <c r="J27" s="4"/>
      <c r="K27" s="4"/>
      <c r="L27" s="4"/>
      <c r="M27" s="5">
        <v>0</v>
      </c>
      <c r="N27" s="29">
        <v>2932762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1453504.76</v>
      </c>
      <c r="AF27" s="29">
        <v>0</v>
      </c>
      <c r="AG27" s="29">
        <v>0</v>
      </c>
      <c r="AH27" s="29">
        <v>1340985.1200000001</v>
      </c>
      <c r="AI27" s="29">
        <v>-1340985.1200000001</v>
      </c>
      <c r="AJ27" s="30">
        <f t="shared" si="3"/>
        <v>0.49560951758103794</v>
      </c>
      <c r="AK27" s="29">
        <v>0</v>
      </c>
      <c r="AL27" s="31">
        <v>0</v>
      </c>
      <c r="AM27" s="29">
        <v>0</v>
      </c>
      <c r="AN27" s="29">
        <v>1510742.81</v>
      </c>
      <c r="AO27" s="28">
        <f t="shared" si="2"/>
        <v>0.96211264444144529</v>
      </c>
      <c r="AP27" s="1"/>
    </row>
    <row r="28" spans="1:42" ht="25.5" outlineLevel="2" x14ac:dyDescent="0.25">
      <c r="A28" s="3" t="s">
        <v>80</v>
      </c>
      <c r="B28" s="4" t="s">
        <v>8</v>
      </c>
      <c r="C28" s="4" t="s">
        <v>87</v>
      </c>
      <c r="D28" s="4" t="s">
        <v>10</v>
      </c>
      <c r="E28" s="4" t="s">
        <v>8</v>
      </c>
      <c r="F28" s="4" t="s">
        <v>81</v>
      </c>
      <c r="G28" s="4"/>
      <c r="H28" s="4"/>
      <c r="I28" s="4"/>
      <c r="J28" s="4"/>
      <c r="K28" s="4"/>
      <c r="L28" s="4"/>
      <c r="M28" s="5">
        <v>0</v>
      </c>
      <c r="N28" s="29">
        <v>1000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30">
        <f t="shared" si="3"/>
        <v>0</v>
      </c>
      <c r="AK28" s="29">
        <v>0</v>
      </c>
      <c r="AL28" s="31">
        <v>0</v>
      </c>
      <c r="AM28" s="29">
        <v>0</v>
      </c>
      <c r="AN28" s="29">
        <v>436</v>
      </c>
      <c r="AO28" s="28">
        <f t="shared" si="2"/>
        <v>0</v>
      </c>
      <c r="AP28" s="1"/>
    </row>
    <row r="29" spans="1:42" ht="25.5" outlineLevel="2" x14ac:dyDescent="0.25">
      <c r="A29" s="3" t="s">
        <v>15</v>
      </c>
      <c r="B29" s="4" t="s">
        <v>8</v>
      </c>
      <c r="C29" s="4" t="s">
        <v>87</v>
      </c>
      <c r="D29" s="4" t="s">
        <v>10</v>
      </c>
      <c r="E29" s="4" t="s">
        <v>8</v>
      </c>
      <c r="F29" s="4" t="s">
        <v>16</v>
      </c>
      <c r="G29" s="4"/>
      <c r="H29" s="4"/>
      <c r="I29" s="4"/>
      <c r="J29" s="4"/>
      <c r="K29" s="4"/>
      <c r="L29" s="4"/>
      <c r="M29" s="5">
        <v>0</v>
      </c>
      <c r="N29" s="29">
        <v>888083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429974.27</v>
      </c>
      <c r="AF29" s="29">
        <v>0</v>
      </c>
      <c r="AG29" s="29">
        <v>0</v>
      </c>
      <c r="AH29" s="29">
        <v>370547.49</v>
      </c>
      <c r="AI29" s="29">
        <v>-370547.49</v>
      </c>
      <c r="AJ29" s="30">
        <f t="shared" si="3"/>
        <v>0.48416000531481856</v>
      </c>
      <c r="AK29" s="29">
        <v>0</v>
      </c>
      <c r="AL29" s="31">
        <v>0</v>
      </c>
      <c r="AM29" s="29">
        <v>0</v>
      </c>
      <c r="AN29" s="29">
        <v>443047.92</v>
      </c>
      <c r="AO29" s="28">
        <f t="shared" si="2"/>
        <v>0.97049156669102532</v>
      </c>
      <c r="AP29" s="1"/>
    </row>
    <row r="30" spans="1:42" outlineLevel="2" x14ac:dyDescent="0.25">
      <c r="A30" s="3" t="s">
        <v>17</v>
      </c>
      <c r="B30" s="4" t="s">
        <v>8</v>
      </c>
      <c r="C30" s="4" t="s">
        <v>87</v>
      </c>
      <c r="D30" s="4" t="s">
        <v>10</v>
      </c>
      <c r="E30" s="4" t="s">
        <v>8</v>
      </c>
      <c r="F30" s="4" t="s">
        <v>18</v>
      </c>
      <c r="G30" s="4"/>
      <c r="H30" s="4"/>
      <c r="I30" s="4"/>
      <c r="J30" s="4"/>
      <c r="K30" s="4"/>
      <c r="L30" s="4"/>
      <c r="M30" s="5">
        <v>0</v>
      </c>
      <c r="N30" s="29">
        <v>20000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6007.5</v>
      </c>
      <c r="AF30" s="29">
        <v>0</v>
      </c>
      <c r="AG30" s="29">
        <v>0</v>
      </c>
      <c r="AH30" s="29">
        <v>6007.5</v>
      </c>
      <c r="AI30" s="29">
        <v>-6007.5</v>
      </c>
      <c r="AJ30" s="30">
        <f t="shared" si="3"/>
        <v>0.300375</v>
      </c>
      <c r="AK30" s="29">
        <v>0</v>
      </c>
      <c r="AL30" s="31">
        <v>0</v>
      </c>
      <c r="AM30" s="29">
        <v>0</v>
      </c>
      <c r="AN30" s="29">
        <v>9479.74</v>
      </c>
      <c r="AO30" s="28">
        <f t="shared" si="2"/>
        <v>0.63371991214948931</v>
      </c>
      <c r="AP30" s="1"/>
    </row>
    <row r="31" spans="1:42" ht="25.5" outlineLevel="2" x14ac:dyDescent="0.25">
      <c r="A31" s="3" t="s">
        <v>19</v>
      </c>
      <c r="B31" s="4" t="s">
        <v>8</v>
      </c>
      <c r="C31" s="4" t="s">
        <v>87</v>
      </c>
      <c r="D31" s="4" t="s">
        <v>10</v>
      </c>
      <c r="E31" s="4" t="s">
        <v>8</v>
      </c>
      <c r="F31" s="4" t="s">
        <v>20</v>
      </c>
      <c r="G31" s="4"/>
      <c r="H31" s="4"/>
      <c r="I31" s="4"/>
      <c r="J31" s="4"/>
      <c r="K31" s="4"/>
      <c r="L31" s="4"/>
      <c r="M31" s="5">
        <v>0</v>
      </c>
      <c r="N31" s="29">
        <v>23000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4830</v>
      </c>
      <c r="AF31" s="29">
        <v>0</v>
      </c>
      <c r="AG31" s="29">
        <v>0</v>
      </c>
      <c r="AH31" s="29">
        <v>4830</v>
      </c>
      <c r="AI31" s="29">
        <v>-4830</v>
      </c>
      <c r="AJ31" s="30">
        <f t="shared" si="3"/>
        <v>0.21</v>
      </c>
      <c r="AK31" s="29">
        <v>0</v>
      </c>
      <c r="AL31" s="31">
        <v>0</v>
      </c>
      <c r="AM31" s="29">
        <v>0</v>
      </c>
      <c r="AN31" s="29">
        <v>13990</v>
      </c>
      <c r="AO31" s="28">
        <f t="shared" si="2"/>
        <v>0.34524660471765545</v>
      </c>
      <c r="AP31" s="1"/>
    </row>
    <row r="32" spans="1:42" outlineLevel="2" x14ac:dyDescent="0.25">
      <c r="A32" s="3" t="s">
        <v>21</v>
      </c>
      <c r="B32" s="4" t="s">
        <v>8</v>
      </c>
      <c r="C32" s="4" t="s">
        <v>87</v>
      </c>
      <c r="D32" s="4" t="s">
        <v>10</v>
      </c>
      <c r="E32" s="4" t="s">
        <v>8</v>
      </c>
      <c r="F32" s="4" t="s">
        <v>22</v>
      </c>
      <c r="G32" s="4"/>
      <c r="H32" s="4"/>
      <c r="I32" s="4"/>
      <c r="J32" s="4"/>
      <c r="K32" s="4"/>
      <c r="L32" s="4"/>
      <c r="M32" s="5">
        <v>0</v>
      </c>
      <c r="N32" s="29">
        <v>96000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41928</v>
      </c>
      <c r="AF32" s="29">
        <v>0</v>
      </c>
      <c r="AG32" s="29">
        <v>0</v>
      </c>
      <c r="AH32" s="29">
        <v>41928</v>
      </c>
      <c r="AI32" s="29">
        <v>-41928</v>
      </c>
      <c r="AJ32" s="30">
        <f t="shared" si="3"/>
        <v>0.43675000000000003</v>
      </c>
      <c r="AK32" s="29">
        <v>0</v>
      </c>
      <c r="AL32" s="31">
        <v>0</v>
      </c>
      <c r="AM32" s="29">
        <v>0</v>
      </c>
      <c r="AN32" s="29">
        <v>22234.74</v>
      </c>
      <c r="AO32" s="28">
        <f t="shared" si="2"/>
        <v>1.8856977864369</v>
      </c>
      <c r="AP32" s="1"/>
    </row>
    <row r="33" spans="1:42" ht="25.5" outlineLevel="2" x14ac:dyDescent="0.25">
      <c r="A33" s="3" t="s">
        <v>146</v>
      </c>
      <c r="B33" s="4"/>
      <c r="C33" s="11" t="s">
        <v>87</v>
      </c>
      <c r="D33" s="11"/>
      <c r="E33" s="11"/>
      <c r="F33" s="11" t="s">
        <v>111</v>
      </c>
      <c r="G33" s="4"/>
      <c r="H33" s="4"/>
      <c r="I33" s="4"/>
      <c r="J33" s="4"/>
      <c r="K33" s="4"/>
      <c r="L33" s="4"/>
      <c r="M33" s="5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 t="e">
        <f t="shared" si="3"/>
        <v>#DIV/0!</v>
      </c>
      <c r="AK33" s="29"/>
      <c r="AL33" s="31"/>
      <c r="AM33" s="29"/>
      <c r="AN33" s="29">
        <v>6729</v>
      </c>
      <c r="AO33" s="28">
        <f t="shared" si="2"/>
        <v>0</v>
      </c>
      <c r="AP33" s="1"/>
    </row>
    <row r="34" spans="1:42" ht="25.5" outlineLevel="2" x14ac:dyDescent="0.25">
      <c r="A34" s="3" t="s">
        <v>82</v>
      </c>
      <c r="B34" s="4" t="s">
        <v>8</v>
      </c>
      <c r="C34" s="4" t="s">
        <v>87</v>
      </c>
      <c r="D34" s="4" t="s">
        <v>10</v>
      </c>
      <c r="E34" s="4" t="s">
        <v>8</v>
      </c>
      <c r="F34" s="4" t="s">
        <v>83</v>
      </c>
      <c r="G34" s="4"/>
      <c r="H34" s="4"/>
      <c r="I34" s="4"/>
      <c r="J34" s="4"/>
      <c r="K34" s="4"/>
      <c r="L34" s="4"/>
      <c r="M34" s="5">
        <v>0</v>
      </c>
      <c r="N34" s="29">
        <v>8000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3548.04</v>
      </c>
      <c r="AF34" s="29">
        <v>0</v>
      </c>
      <c r="AG34" s="29">
        <v>0</v>
      </c>
      <c r="AH34" s="29">
        <v>3548.04</v>
      </c>
      <c r="AI34" s="29">
        <v>-3548.04</v>
      </c>
      <c r="AJ34" s="30">
        <f t="shared" si="3"/>
        <v>0.44350499999999998</v>
      </c>
      <c r="AK34" s="29">
        <v>0</v>
      </c>
      <c r="AL34" s="31">
        <v>0</v>
      </c>
      <c r="AM34" s="29">
        <v>0</v>
      </c>
      <c r="AN34" s="29"/>
      <c r="AO34" s="28" t="e">
        <f t="shared" si="2"/>
        <v>#DIV/0!</v>
      </c>
      <c r="AP34" s="1"/>
    </row>
    <row r="35" spans="1:42" ht="25.5" outlineLevel="2" x14ac:dyDescent="0.25">
      <c r="A35" s="3" t="s">
        <v>145</v>
      </c>
      <c r="B35" s="4"/>
      <c r="C35" s="11" t="s">
        <v>87</v>
      </c>
      <c r="D35" s="11"/>
      <c r="E35" s="11"/>
      <c r="F35" s="11" t="s">
        <v>67</v>
      </c>
      <c r="G35" s="4"/>
      <c r="H35" s="4"/>
      <c r="I35" s="4"/>
      <c r="J35" s="4"/>
      <c r="K35" s="4"/>
      <c r="L35" s="4"/>
      <c r="M35" s="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 t="e">
        <f t="shared" si="3"/>
        <v>#DIV/0!</v>
      </c>
      <c r="AK35" s="29"/>
      <c r="AL35" s="31"/>
      <c r="AM35" s="29"/>
      <c r="AN35" s="29">
        <v>13399</v>
      </c>
      <c r="AO35" s="28">
        <f t="shared" si="2"/>
        <v>0</v>
      </c>
      <c r="AP35" s="1"/>
    </row>
    <row r="36" spans="1:42" ht="25.5" outlineLevel="2" x14ac:dyDescent="0.25">
      <c r="A36" s="3" t="s">
        <v>65</v>
      </c>
      <c r="B36" s="4" t="s">
        <v>8</v>
      </c>
      <c r="C36" s="4" t="s">
        <v>87</v>
      </c>
      <c r="D36" s="4" t="s">
        <v>10</v>
      </c>
      <c r="E36" s="4" t="s">
        <v>8</v>
      </c>
      <c r="F36" s="4" t="s">
        <v>66</v>
      </c>
      <c r="G36" s="4"/>
      <c r="H36" s="4"/>
      <c r="I36" s="4"/>
      <c r="J36" s="4"/>
      <c r="K36" s="4"/>
      <c r="L36" s="4"/>
      <c r="M36" s="5">
        <v>0</v>
      </c>
      <c r="N36" s="29">
        <v>50000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0">
        <f t="shared" si="3"/>
        <v>0</v>
      </c>
      <c r="AK36" s="29">
        <v>0</v>
      </c>
      <c r="AL36" s="31">
        <v>0</v>
      </c>
      <c r="AM36" s="29">
        <v>0</v>
      </c>
      <c r="AN36" s="29"/>
      <c r="AO36" s="28" t="e">
        <f t="shared" si="2"/>
        <v>#DIV/0!</v>
      </c>
      <c r="AP36" s="1"/>
    </row>
    <row r="37" spans="1:42" ht="25.5" outlineLevel="2" x14ac:dyDescent="0.25">
      <c r="A37" s="3" t="s">
        <v>23</v>
      </c>
      <c r="B37" s="4" t="s">
        <v>8</v>
      </c>
      <c r="C37" s="4" t="s">
        <v>87</v>
      </c>
      <c r="D37" s="4" t="s">
        <v>10</v>
      </c>
      <c r="E37" s="4" t="s">
        <v>8</v>
      </c>
      <c r="F37" s="4" t="s">
        <v>24</v>
      </c>
      <c r="G37" s="4"/>
      <c r="H37" s="4"/>
      <c r="I37" s="4"/>
      <c r="J37" s="4"/>
      <c r="K37" s="4"/>
      <c r="L37" s="4"/>
      <c r="M37" s="5">
        <v>0</v>
      </c>
      <c r="N37" s="29">
        <v>33900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26400</v>
      </c>
      <c r="AF37" s="29">
        <v>0</v>
      </c>
      <c r="AG37" s="29">
        <v>0</v>
      </c>
      <c r="AH37" s="29">
        <v>26400</v>
      </c>
      <c r="AI37" s="29">
        <v>-26400</v>
      </c>
      <c r="AJ37" s="30">
        <f t="shared" si="3"/>
        <v>0.77876106194690264</v>
      </c>
      <c r="AK37" s="29">
        <v>0</v>
      </c>
      <c r="AL37" s="31">
        <v>0</v>
      </c>
      <c r="AM37" s="29">
        <v>0</v>
      </c>
      <c r="AN37" s="29"/>
      <c r="AO37" s="28" t="e">
        <f t="shared" si="2"/>
        <v>#DIV/0!</v>
      </c>
      <c r="AP37" s="1"/>
    </row>
    <row r="38" spans="1:42" ht="63.75" outlineLevel="2" x14ac:dyDescent="0.25">
      <c r="A38" s="3" t="s">
        <v>88</v>
      </c>
      <c r="B38" s="4" t="s">
        <v>8</v>
      </c>
      <c r="C38" s="4" t="s">
        <v>87</v>
      </c>
      <c r="D38" s="4" t="s">
        <v>10</v>
      </c>
      <c r="E38" s="4" t="s">
        <v>8</v>
      </c>
      <c r="F38" s="4" t="s">
        <v>89</v>
      </c>
      <c r="G38" s="4"/>
      <c r="H38" s="4"/>
      <c r="I38" s="4"/>
      <c r="J38" s="4"/>
      <c r="K38" s="4"/>
      <c r="L38" s="4"/>
      <c r="M38" s="5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30" t="e">
        <f t="shared" si="3"/>
        <v>#DIV/0!</v>
      </c>
      <c r="AK38" s="29">
        <v>0</v>
      </c>
      <c r="AL38" s="31">
        <v>0</v>
      </c>
      <c r="AM38" s="29">
        <v>0</v>
      </c>
      <c r="AN38" s="29"/>
      <c r="AO38" s="28" t="e">
        <f t="shared" si="2"/>
        <v>#DIV/0!</v>
      </c>
      <c r="AP38" s="1"/>
    </row>
    <row r="39" spans="1:42" ht="25.5" outlineLevel="2" x14ac:dyDescent="0.25">
      <c r="A39" s="12" t="s">
        <v>148</v>
      </c>
      <c r="B39" s="13"/>
      <c r="C39" s="15" t="s">
        <v>147</v>
      </c>
      <c r="D39" s="15"/>
      <c r="E39" s="15"/>
      <c r="F39" s="15" t="s">
        <v>8</v>
      </c>
      <c r="G39" s="13"/>
      <c r="H39" s="13"/>
      <c r="I39" s="13"/>
      <c r="J39" s="13"/>
      <c r="K39" s="13"/>
      <c r="L39" s="13"/>
      <c r="M39" s="14"/>
      <c r="N39" s="32">
        <f>N40</f>
        <v>0</v>
      </c>
      <c r="O39" s="32">
        <f t="shared" ref="O39:AE39" si="6">O40</f>
        <v>0</v>
      </c>
      <c r="P39" s="32">
        <f t="shared" si="6"/>
        <v>0</v>
      </c>
      <c r="Q39" s="32">
        <f t="shared" si="6"/>
        <v>0</v>
      </c>
      <c r="R39" s="32">
        <f t="shared" si="6"/>
        <v>0</v>
      </c>
      <c r="S39" s="32">
        <f t="shared" si="6"/>
        <v>0</v>
      </c>
      <c r="T39" s="32">
        <f t="shared" si="6"/>
        <v>0</v>
      </c>
      <c r="U39" s="32">
        <f t="shared" si="6"/>
        <v>0</v>
      </c>
      <c r="V39" s="32">
        <f t="shared" si="6"/>
        <v>0</v>
      </c>
      <c r="W39" s="32">
        <f t="shared" si="6"/>
        <v>0</v>
      </c>
      <c r="X39" s="32">
        <f t="shared" si="6"/>
        <v>0</v>
      </c>
      <c r="Y39" s="32">
        <f t="shared" si="6"/>
        <v>0</v>
      </c>
      <c r="Z39" s="32">
        <f t="shared" si="6"/>
        <v>0</v>
      </c>
      <c r="AA39" s="32">
        <f t="shared" si="6"/>
        <v>0</v>
      </c>
      <c r="AB39" s="32">
        <f t="shared" si="6"/>
        <v>0</v>
      </c>
      <c r="AC39" s="32">
        <f t="shared" si="6"/>
        <v>0</v>
      </c>
      <c r="AD39" s="32">
        <f t="shared" si="6"/>
        <v>0</v>
      </c>
      <c r="AE39" s="32">
        <f t="shared" si="6"/>
        <v>0</v>
      </c>
      <c r="AF39" s="32"/>
      <c r="AG39" s="32"/>
      <c r="AH39" s="32"/>
      <c r="AI39" s="32"/>
      <c r="AJ39" s="27" t="e">
        <f t="shared" si="3"/>
        <v>#DIV/0!</v>
      </c>
      <c r="AK39" s="32"/>
      <c r="AL39" s="33"/>
      <c r="AM39" s="32"/>
      <c r="AN39" s="32">
        <f>AN40</f>
        <v>116000</v>
      </c>
      <c r="AO39" s="28">
        <f t="shared" si="2"/>
        <v>0</v>
      </c>
      <c r="AP39" s="1"/>
    </row>
    <row r="40" spans="1:42" outlineLevel="2" x14ac:dyDescent="0.25">
      <c r="A40" s="3" t="s">
        <v>144</v>
      </c>
      <c r="B40" s="4"/>
      <c r="C40" s="11" t="s">
        <v>147</v>
      </c>
      <c r="D40" s="11"/>
      <c r="E40" s="11"/>
      <c r="F40" s="11" t="s">
        <v>143</v>
      </c>
      <c r="G40" s="4"/>
      <c r="H40" s="4"/>
      <c r="I40" s="4"/>
      <c r="J40" s="4"/>
      <c r="K40" s="4"/>
      <c r="L40" s="4"/>
      <c r="M40" s="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 t="e">
        <f t="shared" si="3"/>
        <v>#DIV/0!</v>
      </c>
      <c r="AK40" s="29"/>
      <c r="AL40" s="31"/>
      <c r="AM40" s="29"/>
      <c r="AN40" s="29">
        <v>116000</v>
      </c>
      <c r="AO40" s="28">
        <f t="shared" si="2"/>
        <v>0</v>
      </c>
      <c r="AP40" s="1"/>
    </row>
    <row r="41" spans="1:42" outlineLevel="1" x14ac:dyDescent="0.25">
      <c r="A41" s="12" t="s">
        <v>25</v>
      </c>
      <c r="B41" s="13" t="s">
        <v>8</v>
      </c>
      <c r="C41" s="13" t="s">
        <v>26</v>
      </c>
      <c r="D41" s="13" t="s">
        <v>10</v>
      </c>
      <c r="E41" s="13" t="s">
        <v>8</v>
      </c>
      <c r="F41" s="13" t="s">
        <v>8</v>
      </c>
      <c r="G41" s="13"/>
      <c r="H41" s="13"/>
      <c r="I41" s="13"/>
      <c r="J41" s="13"/>
      <c r="K41" s="13"/>
      <c r="L41" s="13"/>
      <c r="M41" s="14">
        <v>0</v>
      </c>
      <c r="N41" s="32">
        <v>225100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27">
        <f t="shared" si="3"/>
        <v>0</v>
      </c>
      <c r="AK41" s="32">
        <v>0</v>
      </c>
      <c r="AL41" s="33">
        <v>0</v>
      </c>
      <c r="AM41" s="32">
        <v>0</v>
      </c>
      <c r="AN41" s="32"/>
      <c r="AO41" s="28" t="e">
        <f t="shared" si="2"/>
        <v>#DIV/0!</v>
      </c>
      <c r="AP41" s="1"/>
    </row>
    <row r="42" spans="1:42" outlineLevel="1" x14ac:dyDescent="0.25">
      <c r="A42" s="3" t="s">
        <v>144</v>
      </c>
      <c r="B42" s="4"/>
      <c r="C42" s="11" t="s">
        <v>26</v>
      </c>
      <c r="D42" s="11"/>
      <c r="E42" s="11"/>
      <c r="F42" s="11" t="s">
        <v>143</v>
      </c>
      <c r="G42" s="13"/>
      <c r="H42" s="13"/>
      <c r="I42" s="13"/>
      <c r="J42" s="13"/>
      <c r="K42" s="13"/>
      <c r="L42" s="13"/>
      <c r="M42" s="1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0" t="e">
        <f t="shared" si="3"/>
        <v>#DIV/0!</v>
      </c>
      <c r="AK42" s="32"/>
      <c r="AL42" s="33"/>
      <c r="AM42" s="32"/>
      <c r="AN42" s="32"/>
      <c r="AO42" s="28"/>
      <c r="AP42" s="1"/>
    </row>
    <row r="43" spans="1:42" ht="25.5" outlineLevel="2" x14ac:dyDescent="0.25">
      <c r="A43" s="3" t="s">
        <v>27</v>
      </c>
      <c r="B43" s="4" t="s">
        <v>8</v>
      </c>
      <c r="C43" s="4" t="s">
        <v>26</v>
      </c>
      <c r="D43" s="4" t="s">
        <v>10</v>
      </c>
      <c r="E43" s="4" t="s">
        <v>8</v>
      </c>
      <c r="F43" s="4" t="s">
        <v>28</v>
      </c>
      <c r="G43" s="4"/>
      <c r="H43" s="4"/>
      <c r="I43" s="4"/>
      <c r="J43" s="4"/>
      <c r="K43" s="4"/>
      <c r="L43" s="4"/>
      <c r="M43" s="5">
        <v>0</v>
      </c>
      <c r="N43" s="29">
        <v>225100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30">
        <f t="shared" si="3"/>
        <v>0</v>
      </c>
      <c r="AK43" s="29">
        <v>0</v>
      </c>
      <c r="AL43" s="31">
        <v>0</v>
      </c>
      <c r="AM43" s="29">
        <v>0</v>
      </c>
      <c r="AN43" s="29"/>
      <c r="AO43" s="28" t="e">
        <f t="shared" si="2"/>
        <v>#DIV/0!</v>
      </c>
      <c r="AP43" s="1"/>
    </row>
    <row r="44" spans="1:42" ht="25.5" outlineLevel="1" x14ac:dyDescent="0.25">
      <c r="A44" s="12" t="s">
        <v>29</v>
      </c>
      <c r="B44" s="13" t="s">
        <v>8</v>
      </c>
      <c r="C44" s="13" t="s">
        <v>30</v>
      </c>
      <c r="D44" s="13" t="s">
        <v>10</v>
      </c>
      <c r="E44" s="13" t="s">
        <v>8</v>
      </c>
      <c r="F44" s="13" t="s">
        <v>8</v>
      </c>
      <c r="G44" s="13"/>
      <c r="H44" s="13"/>
      <c r="I44" s="13"/>
      <c r="J44" s="13"/>
      <c r="K44" s="13"/>
      <c r="L44" s="13"/>
      <c r="M44" s="14">
        <v>0</v>
      </c>
      <c r="N44" s="32">
        <f>SUM(N45:N53)</f>
        <v>10783588.699999999</v>
      </c>
      <c r="O44" s="32">
        <f t="shared" ref="O44:AE44" si="7">SUM(O45:O53)</f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0</v>
      </c>
      <c r="U44" s="32">
        <f t="shared" si="7"/>
        <v>0</v>
      </c>
      <c r="V44" s="32">
        <f t="shared" si="7"/>
        <v>0</v>
      </c>
      <c r="W44" s="32">
        <f t="shared" si="7"/>
        <v>0</v>
      </c>
      <c r="X44" s="32">
        <f t="shared" si="7"/>
        <v>0</v>
      </c>
      <c r="Y44" s="32">
        <f t="shared" si="7"/>
        <v>0</v>
      </c>
      <c r="Z44" s="32">
        <f t="shared" si="7"/>
        <v>0</v>
      </c>
      <c r="AA44" s="32">
        <f t="shared" si="7"/>
        <v>0</v>
      </c>
      <c r="AB44" s="32">
        <f t="shared" si="7"/>
        <v>0</v>
      </c>
      <c r="AC44" s="32">
        <f t="shared" si="7"/>
        <v>0</v>
      </c>
      <c r="AD44" s="32">
        <f t="shared" si="7"/>
        <v>0</v>
      </c>
      <c r="AE44" s="32">
        <f t="shared" si="7"/>
        <v>5072497.7300000004</v>
      </c>
      <c r="AF44" s="32">
        <v>0</v>
      </c>
      <c r="AG44" s="32">
        <v>0</v>
      </c>
      <c r="AH44" s="32">
        <v>5072497.7300000004</v>
      </c>
      <c r="AI44" s="32">
        <v>-5072497.7300000004</v>
      </c>
      <c r="AJ44" s="27">
        <f t="shared" si="3"/>
        <v>0.4703905046007551</v>
      </c>
      <c r="AK44" s="29">
        <v>0</v>
      </c>
      <c r="AL44" s="31">
        <v>0</v>
      </c>
      <c r="AM44" s="29">
        <v>0</v>
      </c>
      <c r="AN44" s="32">
        <f>SUM(AN45:AN53)</f>
        <v>5863875.25</v>
      </c>
      <c r="AO44" s="28">
        <f t="shared" si="2"/>
        <v>0.86504189017322641</v>
      </c>
      <c r="AP44" s="1"/>
    </row>
    <row r="45" spans="1:42" ht="25.5" outlineLevel="1" x14ac:dyDescent="0.25">
      <c r="A45" s="3" t="s">
        <v>19</v>
      </c>
      <c r="B45" s="4" t="s">
        <v>8</v>
      </c>
      <c r="C45" s="4" t="s">
        <v>30</v>
      </c>
      <c r="D45" s="4" t="s">
        <v>10</v>
      </c>
      <c r="E45" s="4" t="s">
        <v>8</v>
      </c>
      <c r="F45" s="4" t="s">
        <v>20</v>
      </c>
      <c r="G45" s="13"/>
      <c r="H45" s="13"/>
      <c r="I45" s="13"/>
      <c r="J45" s="13"/>
      <c r="K45" s="13"/>
      <c r="L45" s="13"/>
      <c r="M45" s="14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0" t="e">
        <f t="shared" si="3"/>
        <v>#DIV/0!</v>
      </c>
      <c r="AK45" s="29"/>
      <c r="AL45" s="31"/>
      <c r="AM45" s="29"/>
      <c r="AN45" s="29">
        <v>36920</v>
      </c>
      <c r="AO45" s="28">
        <f t="shared" si="2"/>
        <v>0</v>
      </c>
      <c r="AP45" s="1"/>
    </row>
    <row r="46" spans="1:42" outlineLevel="2" x14ac:dyDescent="0.25">
      <c r="A46" s="3" t="s">
        <v>21</v>
      </c>
      <c r="B46" s="4" t="s">
        <v>8</v>
      </c>
      <c r="C46" s="4" t="s">
        <v>30</v>
      </c>
      <c r="D46" s="4" t="s">
        <v>10</v>
      </c>
      <c r="E46" s="4" t="s">
        <v>8</v>
      </c>
      <c r="F46" s="4" t="s">
        <v>22</v>
      </c>
      <c r="G46" s="4"/>
      <c r="H46" s="4"/>
      <c r="I46" s="4"/>
      <c r="J46" s="4"/>
      <c r="K46" s="4"/>
      <c r="L46" s="4"/>
      <c r="M46" s="5">
        <v>0</v>
      </c>
      <c r="N46" s="29">
        <v>1071300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428492.03</v>
      </c>
      <c r="AF46" s="29">
        <v>0</v>
      </c>
      <c r="AG46" s="29">
        <v>0</v>
      </c>
      <c r="AH46" s="29">
        <v>428492.03</v>
      </c>
      <c r="AI46" s="29">
        <v>-428492.03</v>
      </c>
      <c r="AJ46" s="30">
        <f t="shared" si="3"/>
        <v>0.39997389153365071</v>
      </c>
      <c r="AK46" s="29">
        <v>0</v>
      </c>
      <c r="AL46" s="31">
        <v>0</v>
      </c>
      <c r="AM46" s="29">
        <v>0</v>
      </c>
      <c r="AN46" s="29">
        <v>589355.25</v>
      </c>
      <c r="AO46" s="28">
        <f t="shared" si="2"/>
        <v>0.72705219814364941</v>
      </c>
      <c r="AP46" s="1"/>
    </row>
    <row r="47" spans="1:42" ht="38.25" outlineLevel="2" x14ac:dyDescent="0.25">
      <c r="A47" s="3" t="s">
        <v>90</v>
      </c>
      <c r="B47" s="4" t="s">
        <v>8</v>
      </c>
      <c r="C47" s="4" t="s">
        <v>30</v>
      </c>
      <c r="D47" s="4" t="s">
        <v>10</v>
      </c>
      <c r="E47" s="4" t="s">
        <v>8</v>
      </c>
      <c r="F47" s="4" t="s">
        <v>91</v>
      </c>
      <c r="G47" s="4"/>
      <c r="H47" s="4"/>
      <c r="I47" s="4"/>
      <c r="J47" s="4"/>
      <c r="K47" s="4"/>
      <c r="L47" s="4"/>
      <c r="M47" s="5">
        <v>0</v>
      </c>
      <c r="N47" s="29">
        <v>9397400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4330000</v>
      </c>
      <c r="AF47" s="29">
        <v>0</v>
      </c>
      <c r="AG47" s="29">
        <v>0</v>
      </c>
      <c r="AH47" s="29">
        <v>4330000</v>
      </c>
      <c r="AI47" s="29">
        <v>-4330000</v>
      </c>
      <c r="AJ47" s="30">
        <f t="shared" si="3"/>
        <v>0.4607657437163471</v>
      </c>
      <c r="AK47" s="29">
        <v>0</v>
      </c>
      <c r="AL47" s="31">
        <v>0</v>
      </c>
      <c r="AM47" s="29">
        <v>0</v>
      </c>
      <c r="AN47" s="29">
        <v>5129900</v>
      </c>
      <c r="AO47" s="28">
        <f t="shared" si="2"/>
        <v>0.84407103452309007</v>
      </c>
      <c r="AP47" s="1"/>
    </row>
    <row r="48" spans="1:42" outlineLevel="2" x14ac:dyDescent="0.25">
      <c r="A48" s="3" t="s">
        <v>144</v>
      </c>
      <c r="B48" s="4"/>
      <c r="C48" s="11" t="s">
        <v>30</v>
      </c>
      <c r="D48" s="11"/>
      <c r="E48" s="11"/>
      <c r="F48" s="11" t="s">
        <v>143</v>
      </c>
      <c r="G48" s="4"/>
      <c r="H48" s="4"/>
      <c r="I48" s="4"/>
      <c r="J48" s="4"/>
      <c r="K48" s="4"/>
      <c r="L48" s="4"/>
      <c r="M48" s="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30" t="e">
        <f t="shared" si="3"/>
        <v>#DIV/0!</v>
      </c>
      <c r="AK48" s="29"/>
      <c r="AL48" s="31"/>
      <c r="AM48" s="29"/>
      <c r="AN48" s="29">
        <v>48910</v>
      </c>
      <c r="AO48" s="28">
        <f t="shared" si="2"/>
        <v>0</v>
      </c>
      <c r="AP48" s="1"/>
    </row>
    <row r="49" spans="1:42" outlineLevel="2" x14ac:dyDescent="0.25">
      <c r="A49" s="3" t="s">
        <v>44</v>
      </c>
      <c r="B49" s="4" t="s">
        <v>8</v>
      </c>
      <c r="C49" s="4" t="s">
        <v>30</v>
      </c>
      <c r="D49" s="4" t="s">
        <v>10</v>
      </c>
      <c r="E49" s="4" t="s">
        <v>8</v>
      </c>
      <c r="F49" s="4" t="s">
        <v>45</v>
      </c>
      <c r="G49" s="4"/>
      <c r="H49" s="4"/>
      <c r="I49" s="4"/>
      <c r="J49" s="4"/>
      <c r="K49" s="4"/>
      <c r="L49" s="4"/>
      <c r="M49" s="5">
        <v>0</v>
      </c>
      <c r="N49" s="29">
        <v>138500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138500</v>
      </c>
      <c r="AF49" s="29">
        <v>0</v>
      </c>
      <c r="AG49" s="29">
        <v>0</v>
      </c>
      <c r="AH49" s="29">
        <v>138500</v>
      </c>
      <c r="AI49" s="29">
        <v>-138500</v>
      </c>
      <c r="AJ49" s="30">
        <f t="shared" si="3"/>
        <v>1</v>
      </c>
      <c r="AK49" s="29">
        <v>0</v>
      </c>
      <c r="AL49" s="31">
        <v>0</v>
      </c>
      <c r="AM49" s="29">
        <v>0</v>
      </c>
      <c r="AN49" s="29"/>
      <c r="AO49" s="28" t="e">
        <f t="shared" si="2"/>
        <v>#DIV/0!</v>
      </c>
      <c r="AP49" s="1"/>
    </row>
    <row r="50" spans="1:42" outlineLevel="2" x14ac:dyDescent="0.25">
      <c r="A50" s="3" t="s">
        <v>92</v>
      </c>
      <c r="B50" s="4" t="s">
        <v>8</v>
      </c>
      <c r="C50" s="4" t="s">
        <v>30</v>
      </c>
      <c r="D50" s="4" t="s">
        <v>10</v>
      </c>
      <c r="E50" s="4" t="s">
        <v>8</v>
      </c>
      <c r="F50" s="4" t="s">
        <v>93</v>
      </c>
      <c r="G50" s="4"/>
      <c r="H50" s="4"/>
      <c r="I50" s="4"/>
      <c r="J50" s="4"/>
      <c r="K50" s="4"/>
      <c r="L50" s="4"/>
      <c r="M50" s="5">
        <v>0</v>
      </c>
      <c r="N50" s="29">
        <v>144388.70000000001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144388.70000000001</v>
      </c>
      <c r="AF50" s="29">
        <v>0</v>
      </c>
      <c r="AG50" s="29">
        <v>0</v>
      </c>
      <c r="AH50" s="29">
        <v>144388.70000000001</v>
      </c>
      <c r="AI50" s="29">
        <v>-144388.70000000001</v>
      </c>
      <c r="AJ50" s="30">
        <f t="shared" si="3"/>
        <v>1</v>
      </c>
      <c r="AK50" s="29">
        <v>0</v>
      </c>
      <c r="AL50" s="31">
        <v>0</v>
      </c>
      <c r="AM50" s="29">
        <v>0</v>
      </c>
      <c r="AN50" s="29"/>
      <c r="AO50" s="28" t="e">
        <f t="shared" si="2"/>
        <v>#DIV/0!</v>
      </c>
      <c r="AP50" s="1"/>
    </row>
    <row r="51" spans="1:42" ht="25.5" outlineLevel="2" x14ac:dyDescent="0.25">
      <c r="A51" s="3" t="s">
        <v>94</v>
      </c>
      <c r="B51" s="4" t="s">
        <v>8</v>
      </c>
      <c r="C51" s="4" t="s">
        <v>30</v>
      </c>
      <c r="D51" s="4" t="s">
        <v>10</v>
      </c>
      <c r="E51" s="4" t="s">
        <v>8</v>
      </c>
      <c r="F51" s="4" t="s">
        <v>95</v>
      </c>
      <c r="G51" s="4"/>
      <c r="H51" s="4"/>
      <c r="I51" s="4"/>
      <c r="J51" s="4"/>
      <c r="K51" s="4"/>
      <c r="L51" s="4"/>
      <c r="M51" s="5">
        <v>0</v>
      </c>
      <c r="N51" s="29">
        <v>32000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31117</v>
      </c>
      <c r="AF51" s="29">
        <v>0</v>
      </c>
      <c r="AG51" s="29">
        <v>0</v>
      </c>
      <c r="AH51" s="29">
        <v>31117</v>
      </c>
      <c r="AI51" s="29">
        <v>-31117</v>
      </c>
      <c r="AJ51" s="30">
        <f t="shared" si="3"/>
        <v>0.97240625000000003</v>
      </c>
      <c r="AK51" s="29">
        <v>0</v>
      </c>
      <c r="AL51" s="31">
        <v>0</v>
      </c>
      <c r="AM51" s="29">
        <v>0</v>
      </c>
      <c r="AN51" s="29"/>
      <c r="AO51" s="28" t="e">
        <f t="shared" si="2"/>
        <v>#DIV/0!</v>
      </c>
      <c r="AP51" s="1"/>
    </row>
    <row r="52" spans="1:42" ht="25.5" outlineLevel="2" x14ac:dyDescent="0.25">
      <c r="A52" s="3" t="s">
        <v>65</v>
      </c>
      <c r="B52" s="4" t="s">
        <v>8</v>
      </c>
      <c r="C52" s="4" t="s">
        <v>30</v>
      </c>
      <c r="D52" s="4" t="s">
        <v>10</v>
      </c>
      <c r="E52" s="4" t="s">
        <v>8</v>
      </c>
      <c r="F52" s="4" t="s">
        <v>66</v>
      </c>
      <c r="G52" s="4"/>
      <c r="H52" s="4"/>
      <c r="I52" s="4"/>
      <c r="J52" s="4"/>
      <c r="K52" s="4"/>
      <c r="L52" s="4"/>
      <c r="M52" s="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30" t="e">
        <f t="shared" si="3"/>
        <v>#DIV/0!</v>
      </c>
      <c r="AK52" s="29"/>
      <c r="AL52" s="31"/>
      <c r="AM52" s="29"/>
      <c r="AN52" s="29">
        <v>58790</v>
      </c>
      <c r="AO52" s="28">
        <f t="shared" si="2"/>
        <v>0</v>
      </c>
      <c r="AP52" s="1"/>
    </row>
    <row r="53" spans="1:42" ht="63.75" outlineLevel="2" x14ac:dyDescent="0.25">
      <c r="A53" s="3" t="s">
        <v>88</v>
      </c>
      <c r="B53" s="4" t="s">
        <v>8</v>
      </c>
      <c r="C53" s="4" t="s">
        <v>30</v>
      </c>
      <c r="D53" s="4" t="s">
        <v>10</v>
      </c>
      <c r="E53" s="4" t="s">
        <v>8</v>
      </c>
      <c r="F53" s="4" t="s">
        <v>89</v>
      </c>
      <c r="G53" s="4"/>
      <c r="H53" s="4"/>
      <c r="I53" s="4"/>
      <c r="J53" s="4"/>
      <c r="K53" s="4"/>
      <c r="L53" s="4"/>
      <c r="M53" s="5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30" t="e">
        <f t="shared" si="3"/>
        <v>#DIV/0!</v>
      </c>
      <c r="AK53" s="29">
        <v>0</v>
      </c>
      <c r="AL53" s="31">
        <v>0</v>
      </c>
      <c r="AM53" s="29">
        <v>0</v>
      </c>
      <c r="AN53" s="29"/>
      <c r="AO53" s="28" t="e">
        <f t="shared" si="2"/>
        <v>#DIV/0!</v>
      </c>
      <c r="AP53" s="1"/>
    </row>
    <row r="54" spans="1:42" x14ac:dyDescent="0.25">
      <c r="A54" s="12" t="s">
        <v>31</v>
      </c>
      <c r="B54" s="13" t="s">
        <v>8</v>
      </c>
      <c r="C54" s="13" t="s">
        <v>32</v>
      </c>
      <c r="D54" s="13" t="s">
        <v>10</v>
      </c>
      <c r="E54" s="13" t="s">
        <v>8</v>
      </c>
      <c r="F54" s="13" t="s">
        <v>8</v>
      </c>
      <c r="G54" s="13"/>
      <c r="H54" s="13"/>
      <c r="I54" s="13"/>
      <c r="J54" s="13"/>
      <c r="K54" s="13"/>
      <c r="L54" s="13"/>
      <c r="M54" s="14">
        <v>0</v>
      </c>
      <c r="N54" s="32">
        <f>N55</f>
        <v>899500</v>
      </c>
      <c r="O54" s="32">
        <f t="shared" ref="O54:AE54" si="8">O55</f>
        <v>0</v>
      </c>
      <c r="P54" s="32">
        <f t="shared" si="8"/>
        <v>0</v>
      </c>
      <c r="Q54" s="32">
        <f t="shared" si="8"/>
        <v>0</v>
      </c>
      <c r="R54" s="32">
        <f t="shared" si="8"/>
        <v>0</v>
      </c>
      <c r="S54" s="32">
        <f t="shared" si="8"/>
        <v>0</v>
      </c>
      <c r="T54" s="32">
        <f t="shared" si="8"/>
        <v>0</v>
      </c>
      <c r="U54" s="32">
        <f t="shared" si="8"/>
        <v>0</v>
      </c>
      <c r="V54" s="32">
        <f t="shared" si="8"/>
        <v>0</v>
      </c>
      <c r="W54" s="32">
        <f t="shared" si="8"/>
        <v>0</v>
      </c>
      <c r="X54" s="32">
        <f t="shared" si="8"/>
        <v>0</v>
      </c>
      <c r="Y54" s="32">
        <f t="shared" si="8"/>
        <v>0</v>
      </c>
      <c r="Z54" s="32">
        <f t="shared" si="8"/>
        <v>0</v>
      </c>
      <c r="AA54" s="32">
        <f t="shared" si="8"/>
        <v>0</v>
      </c>
      <c r="AB54" s="32">
        <f t="shared" si="8"/>
        <v>0</v>
      </c>
      <c r="AC54" s="32">
        <f t="shared" si="8"/>
        <v>0</v>
      </c>
      <c r="AD54" s="32">
        <f t="shared" si="8"/>
        <v>0</v>
      </c>
      <c r="AE54" s="32">
        <f t="shared" si="8"/>
        <v>447900</v>
      </c>
      <c r="AF54" s="32">
        <v>0</v>
      </c>
      <c r="AG54" s="32">
        <v>0</v>
      </c>
      <c r="AH54" s="32">
        <v>447900</v>
      </c>
      <c r="AI54" s="32">
        <v>-447900</v>
      </c>
      <c r="AJ54" s="27">
        <f t="shared" si="3"/>
        <v>0.49794330183435243</v>
      </c>
      <c r="AK54" s="32">
        <v>0</v>
      </c>
      <c r="AL54" s="33">
        <v>0</v>
      </c>
      <c r="AM54" s="32">
        <v>0</v>
      </c>
      <c r="AN54" s="32">
        <f>AN55</f>
        <v>362790</v>
      </c>
      <c r="AO54" s="28">
        <f t="shared" si="2"/>
        <v>1.2345985280740925</v>
      </c>
      <c r="AP54" s="1"/>
    </row>
    <row r="55" spans="1:42" ht="25.5" outlineLevel="1" x14ac:dyDescent="0.25">
      <c r="A55" s="3" t="s">
        <v>33</v>
      </c>
      <c r="B55" s="4" t="s">
        <v>8</v>
      </c>
      <c r="C55" s="4" t="s">
        <v>34</v>
      </c>
      <c r="D55" s="4" t="s">
        <v>10</v>
      </c>
      <c r="E55" s="4" t="s">
        <v>8</v>
      </c>
      <c r="F55" s="4" t="s">
        <v>8</v>
      </c>
      <c r="G55" s="4"/>
      <c r="H55" s="4"/>
      <c r="I55" s="4"/>
      <c r="J55" s="4"/>
      <c r="K55" s="4"/>
      <c r="L55" s="4"/>
      <c r="M55" s="5">
        <v>0</v>
      </c>
      <c r="N55" s="29">
        <f>N56</f>
        <v>899500</v>
      </c>
      <c r="O55" s="29">
        <f t="shared" ref="O55:AE55" si="9">O56</f>
        <v>0</v>
      </c>
      <c r="P55" s="29">
        <f t="shared" si="9"/>
        <v>0</v>
      </c>
      <c r="Q55" s="29">
        <f t="shared" si="9"/>
        <v>0</v>
      </c>
      <c r="R55" s="29">
        <f t="shared" si="9"/>
        <v>0</v>
      </c>
      <c r="S55" s="29">
        <f t="shared" si="9"/>
        <v>0</v>
      </c>
      <c r="T55" s="29">
        <f t="shared" si="9"/>
        <v>0</v>
      </c>
      <c r="U55" s="29">
        <f t="shared" si="9"/>
        <v>0</v>
      </c>
      <c r="V55" s="29">
        <f t="shared" si="9"/>
        <v>0</v>
      </c>
      <c r="W55" s="29">
        <f t="shared" si="9"/>
        <v>0</v>
      </c>
      <c r="X55" s="29">
        <f t="shared" si="9"/>
        <v>0</v>
      </c>
      <c r="Y55" s="29">
        <f t="shared" si="9"/>
        <v>0</v>
      </c>
      <c r="Z55" s="29">
        <f t="shared" si="9"/>
        <v>0</v>
      </c>
      <c r="AA55" s="29">
        <f t="shared" si="9"/>
        <v>0</v>
      </c>
      <c r="AB55" s="29">
        <f t="shared" si="9"/>
        <v>0</v>
      </c>
      <c r="AC55" s="29">
        <f t="shared" si="9"/>
        <v>0</v>
      </c>
      <c r="AD55" s="29">
        <f t="shared" si="9"/>
        <v>0</v>
      </c>
      <c r="AE55" s="29">
        <f t="shared" si="9"/>
        <v>447900</v>
      </c>
      <c r="AF55" s="29">
        <v>0</v>
      </c>
      <c r="AG55" s="29">
        <v>0</v>
      </c>
      <c r="AH55" s="29">
        <v>447900</v>
      </c>
      <c r="AI55" s="29">
        <v>-447900</v>
      </c>
      <c r="AJ55" s="30">
        <f t="shared" si="3"/>
        <v>0.49794330183435243</v>
      </c>
      <c r="AK55" s="29">
        <v>0</v>
      </c>
      <c r="AL55" s="31">
        <v>0</v>
      </c>
      <c r="AM55" s="29">
        <v>0</v>
      </c>
      <c r="AN55" s="29">
        <f>AN56</f>
        <v>362790</v>
      </c>
      <c r="AO55" s="28">
        <f t="shared" si="2"/>
        <v>1.2345985280740925</v>
      </c>
      <c r="AP55" s="1"/>
    </row>
    <row r="56" spans="1:42" ht="38.25" outlineLevel="2" x14ac:dyDescent="0.25">
      <c r="A56" s="3" t="s">
        <v>54</v>
      </c>
      <c r="B56" s="4" t="s">
        <v>8</v>
      </c>
      <c r="C56" s="4" t="s">
        <v>34</v>
      </c>
      <c r="D56" s="4" t="s">
        <v>10</v>
      </c>
      <c r="E56" s="4" t="s">
        <v>8</v>
      </c>
      <c r="F56" s="4" t="s">
        <v>55</v>
      </c>
      <c r="G56" s="4"/>
      <c r="H56" s="4"/>
      <c r="I56" s="4"/>
      <c r="J56" s="4"/>
      <c r="K56" s="4"/>
      <c r="L56" s="4"/>
      <c r="M56" s="5">
        <v>0</v>
      </c>
      <c r="N56" s="29">
        <v>899500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447900</v>
      </c>
      <c r="AF56" s="29">
        <v>0</v>
      </c>
      <c r="AG56" s="29">
        <v>0</v>
      </c>
      <c r="AH56" s="29">
        <v>447900</v>
      </c>
      <c r="AI56" s="29">
        <v>-447900</v>
      </c>
      <c r="AJ56" s="30">
        <f t="shared" si="3"/>
        <v>0.49794330183435243</v>
      </c>
      <c r="AK56" s="29">
        <v>0</v>
      </c>
      <c r="AL56" s="31">
        <v>0</v>
      </c>
      <c r="AM56" s="29">
        <v>0</v>
      </c>
      <c r="AN56" s="29">
        <v>362790</v>
      </c>
      <c r="AO56" s="28">
        <f t="shared" si="2"/>
        <v>1.2345985280740925</v>
      </c>
      <c r="AP56" s="1"/>
    </row>
    <row r="57" spans="1:42" ht="38.25" x14ac:dyDescent="0.25">
      <c r="A57" s="12" t="s">
        <v>59</v>
      </c>
      <c r="B57" s="13" t="s">
        <v>8</v>
      </c>
      <c r="C57" s="13" t="s">
        <v>60</v>
      </c>
      <c r="D57" s="13" t="s">
        <v>10</v>
      </c>
      <c r="E57" s="13" t="s">
        <v>8</v>
      </c>
      <c r="F57" s="13" t="s">
        <v>8</v>
      </c>
      <c r="G57" s="13"/>
      <c r="H57" s="13"/>
      <c r="I57" s="13"/>
      <c r="J57" s="13"/>
      <c r="K57" s="13"/>
      <c r="L57" s="13"/>
      <c r="M57" s="14">
        <v>0</v>
      </c>
      <c r="N57" s="32">
        <f>N58+N70+N73</f>
        <v>15896834</v>
      </c>
      <c r="O57" s="32">
        <f t="shared" ref="O57:AE57" si="10">O58+O70+O73</f>
        <v>0</v>
      </c>
      <c r="P57" s="32">
        <f t="shared" si="10"/>
        <v>0</v>
      </c>
      <c r="Q57" s="32">
        <f t="shared" si="10"/>
        <v>0</v>
      </c>
      <c r="R57" s="32">
        <f t="shared" si="10"/>
        <v>0</v>
      </c>
      <c r="S57" s="32">
        <f t="shared" si="10"/>
        <v>0</v>
      </c>
      <c r="T57" s="32">
        <f t="shared" si="10"/>
        <v>0</v>
      </c>
      <c r="U57" s="32">
        <f t="shared" si="10"/>
        <v>0</v>
      </c>
      <c r="V57" s="32">
        <f t="shared" si="10"/>
        <v>0</v>
      </c>
      <c r="W57" s="32">
        <f t="shared" si="10"/>
        <v>0</v>
      </c>
      <c r="X57" s="32">
        <f t="shared" si="10"/>
        <v>0</v>
      </c>
      <c r="Y57" s="32">
        <f t="shared" si="10"/>
        <v>0</v>
      </c>
      <c r="Z57" s="32">
        <f t="shared" si="10"/>
        <v>0</v>
      </c>
      <c r="AA57" s="32">
        <f t="shared" si="10"/>
        <v>0</v>
      </c>
      <c r="AB57" s="32">
        <f t="shared" si="10"/>
        <v>0</v>
      </c>
      <c r="AC57" s="32">
        <f t="shared" si="10"/>
        <v>0</v>
      </c>
      <c r="AD57" s="32">
        <f t="shared" si="10"/>
        <v>0</v>
      </c>
      <c r="AE57" s="32">
        <f t="shared" si="10"/>
        <v>4884582.5</v>
      </c>
      <c r="AF57" s="32">
        <v>0</v>
      </c>
      <c r="AG57" s="32">
        <v>0</v>
      </c>
      <c r="AH57" s="32">
        <v>4732312.1900000004</v>
      </c>
      <c r="AI57" s="32">
        <v>-4732312.1900000004</v>
      </c>
      <c r="AJ57" s="27">
        <f t="shared" si="3"/>
        <v>0.3072676295166698</v>
      </c>
      <c r="AK57" s="32">
        <v>0</v>
      </c>
      <c r="AL57" s="33">
        <v>0</v>
      </c>
      <c r="AM57" s="32">
        <v>0</v>
      </c>
      <c r="AN57" s="32">
        <f>AN58+AN70</f>
        <v>1714550</v>
      </c>
      <c r="AO57" s="28">
        <f t="shared" si="2"/>
        <v>2.8489005861596337</v>
      </c>
      <c r="AP57" s="1"/>
    </row>
    <row r="58" spans="1:42" outlineLevel="1" x14ac:dyDescent="0.25">
      <c r="A58" s="12" t="s">
        <v>96</v>
      </c>
      <c r="B58" s="13" t="s">
        <v>8</v>
      </c>
      <c r="C58" s="13" t="s">
        <v>97</v>
      </c>
      <c r="D58" s="13" t="s">
        <v>10</v>
      </c>
      <c r="E58" s="13" t="s">
        <v>8</v>
      </c>
      <c r="F58" s="13" t="s">
        <v>8</v>
      </c>
      <c r="G58" s="13"/>
      <c r="H58" s="13"/>
      <c r="I58" s="13"/>
      <c r="J58" s="13"/>
      <c r="K58" s="13"/>
      <c r="L58" s="13"/>
      <c r="M58" s="14">
        <v>0</v>
      </c>
      <c r="N58" s="32">
        <f>SUM(N59:N69)</f>
        <v>1847100</v>
      </c>
      <c r="O58" s="32">
        <f t="shared" ref="O58:AE58" si="11">SUM(O59:O69)</f>
        <v>0</v>
      </c>
      <c r="P58" s="32">
        <f t="shared" si="11"/>
        <v>0</v>
      </c>
      <c r="Q58" s="32">
        <f t="shared" si="11"/>
        <v>0</v>
      </c>
      <c r="R58" s="32">
        <f t="shared" si="11"/>
        <v>0</v>
      </c>
      <c r="S58" s="32">
        <f t="shared" si="11"/>
        <v>0</v>
      </c>
      <c r="T58" s="32">
        <f t="shared" si="11"/>
        <v>0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</v>
      </c>
      <c r="Z58" s="32">
        <f t="shared" si="11"/>
        <v>0</v>
      </c>
      <c r="AA58" s="32">
        <f t="shared" si="11"/>
        <v>0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830000</v>
      </c>
      <c r="AF58" s="32">
        <v>0</v>
      </c>
      <c r="AG58" s="32">
        <v>0</v>
      </c>
      <c r="AH58" s="32">
        <v>695229.69</v>
      </c>
      <c r="AI58" s="32">
        <v>-695229.69</v>
      </c>
      <c r="AJ58" s="27">
        <f t="shared" si="3"/>
        <v>0.44935303990038439</v>
      </c>
      <c r="AK58" s="32">
        <v>0</v>
      </c>
      <c r="AL58" s="33">
        <v>0</v>
      </c>
      <c r="AM58" s="32">
        <v>0</v>
      </c>
      <c r="AN58" s="32">
        <f>SUM(AN59:AN69)</f>
        <v>705000.00000000012</v>
      </c>
      <c r="AO58" s="28">
        <f t="shared" si="2"/>
        <v>1.1773049645390068</v>
      </c>
      <c r="AP58" s="1"/>
    </row>
    <row r="59" spans="1:42" outlineLevel="2" x14ac:dyDescent="0.25">
      <c r="A59" s="3" t="s">
        <v>13</v>
      </c>
      <c r="B59" s="4" t="s">
        <v>8</v>
      </c>
      <c r="C59" s="4" t="s">
        <v>97</v>
      </c>
      <c r="D59" s="4" t="s">
        <v>10</v>
      </c>
      <c r="E59" s="4" t="s">
        <v>8</v>
      </c>
      <c r="F59" s="4" t="s">
        <v>14</v>
      </c>
      <c r="G59" s="4"/>
      <c r="H59" s="4"/>
      <c r="I59" s="4"/>
      <c r="J59" s="4"/>
      <c r="K59" s="4"/>
      <c r="L59" s="4"/>
      <c r="M59" s="5">
        <v>0</v>
      </c>
      <c r="N59" s="29">
        <v>710000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362409.28</v>
      </c>
      <c r="AF59" s="29">
        <v>0</v>
      </c>
      <c r="AG59" s="29">
        <v>0</v>
      </c>
      <c r="AH59" s="29">
        <v>299110.09999999998</v>
      </c>
      <c r="AI59" s="29">
        <v>-299110.09999999998</v>
      </c>
      <c r="AJ59" s="30">
        <f t="shared" si="3"/>
        <v>0.51043560563380286</v>
      </c>
      <c r="AK59" s="29">
        <v>0</v>
      </c>
      <c r="AL59" s="31">
        <v>0</v>
      </c>
      <c r="AM59" s="29">
        <v>0</v>
      </c>
      <c r="AN59" s="29">
        <v>333068.76</v>
      </c>
      <c r="AO59" s="28">
        <f t="shared" si="2"/>
        <v>1.0880914799694814</v>
      </c>
      <c r="AP59" s="1"/>
    </row>
    <row r="60" spans="1:42" ht="25.5" outlineLevel="2" x14ac:dyDescent="0.25">
      <c r="A60" s="3" t="s">
        <v>80</v>
      </c>
      <c r="B60" s="4" t="s">
        <v>8</v>
      </c>
      <c r="C60" s="4" t="s">
        <v>97</v>
      </c>
      <c r="D60" s="4" t="s">
        <v>10</v>
      </c>
      <c r="E60" s="4" t="s">
        <v>8</v>
      </c>
      <c r="F60" s="4" t="s">
        <v>81</v>
      </c>
      <c r="G60" s="4"/>
      <c r="H60" s="4"/>
      <c r="I60" s="4"/>
      <c r="J60" s="4"/>
      <c r="K60" s="4"/>
      <c r="L60" s="4"/>
      <c r="M60" s="5">
        <v>0</v>
      </c>
      <c r="N60" s="29">
        <v>1000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30">
        <f t="shared" si="3"/>
        <v>0</v>
      </c>
      <c r="AK60" s="29">
        <v>0</v>
      </c>
      <c r="AL60" s="31">
        <v>0</v>
      </c>
      <c r="AM60" s="29">
        <v>0</v>
      </c>
      <c r="AN60" s="29"/>
      <c r="AO60" s="28" t="e">
        <f t="shared" si="2"/>
        <v>#DIV/0!</v>
      </c>
      <c r="AP60" s="1"/>
    </row>
    <row r="61" spans="1:42" ht="25.5" outlineLevel="2" x14ac:dyDescent="0.25">
      <c r="A61" s="3" t="s">
        <v>15</v>
      </c>
      <c r="B61" s="4" t="s">
        <v>8</v>
      </c>
      <c r="C61" s="4" t="s">
        <v>97</v>
      </c>
      <c r="D61" s="4" t="s">
        <v>10</v>
      </c>
      <c r="E61" s="4" t="s">
        <v>8</v>
      </c>
      <c r="F61" s="4" t="s">
        <v>16</v>
      </c>
      <c r="G61" s="4"/>
      <c r="H61" s="4"/>
      <c r="I61" s="4"/>
      <c r="J61" s="4"/>
      <c r="K61" s="4"/>
      <c r="L61" s="4"/>
      <c r="M61" s="5">
        <v>0</v>
      </c>
      <c r="N61" s="29">
        <v>214400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94632.83</v>
      </c>
      <c r="AF61" s="29">
        <v>0</v>
      </c>
      <c r="AG61" s="29">
        <v>0</v>
      </c>
      <c r="AH61" s="29">
        <v>63751.46</v>
      </c>
      <c r="AI61" s="29">
        <v>-63751.46</v>
      </c>
      <c r="AJ61" s="30">
        <f t="shared" si="3"/>
        <v>0.44138446828358208</v>
      </c>
      <c r="AK61" s="29">
        <v>0</v>
      </c>
      <c r="AL61" s="31">
        <v>0</v>
      </c>
      <c r="AM61" s="29">
        <v>0</v>
      </c>
      <c r="AN61" s="29">
        <v>98124.94</v>
      </c>
      <c r="AO61" s="28">
        <f t="shared" si="2"/>
        <v>0.9644115960733326</v>
      </c>
      <c r="AP61" s="1"/>
    </row>
    <row r="62" spans="1:42" outlineLevel="2" x14ac:dyDescent="0.25">
      <c r="A62" s="3" t="s">
        <v>17</v>
      </c>
      <c r="B62" s="4" t="s">
        <v>8</v>
      </c>
      <c r="C62" s="4" t="s">
        <v>97</v>
      </c>
      <c r="D62" s="4" t="s">
        <v>10</v>
      </c>
      <c r="E62" s="4" t="s">
        <v>8</v>
      </c>
      <c r="F62" s="4" t="s">
        <v>18</v>
      </c>
      <c r="G62" s="4"/>
      <c r="H62" s="4"/>
      <c r="I62" s="4"/>
      <c r="J62" s="4"/>
      <c r="K62" s="4"/>
      <c r="L62" s="4"/>
      <c r="M62" s="5">
        <v>0</v>
      </c>
      <c r="N62" s="29">
        <v>32500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22860.74</v>
      </c>
      <c r="AF62" s="29">
        <v>0</v>
      </c>
      <c r="AG62" s="29">
        <v>0</v>
      </c>
      <c r="AH62" s="29">
        <v>22860.74</v>
      </c>
      <c r="AI62" s="29">
        <v>-22860.74</v>
      </c>
      <c r="AJ62" s="30">
        <f t="shared" si="3"/>
        <v>0.70340738461538466</v>
      </c>
      <c r="AK62" s="29">
        <v>0</v>
      </c>
      <c r="AL62" s="31">
        <v>0</v>
      </c>
      <c r="AM62" s="29">
        <v>0</v>
      </c>
      <c r="AN62" s="29">
        <v>17208.32</v>
      </c>
      <c r="AO62" s="28">
        <f t="shared" si="2"/>
        <v>1.3284701818655162</v>
      </c>
      <c r="AP62" s="1"/>
    </row>
    <row r="63" spans="1:42" outlineLevel="2" x14ac:dyDescent="0.25">
      <c r="A63" s="3" t="s">
        <v>48</v>
      </c>
      <c r="B63" s="4" t="s">
        <v>8</v>
      </c>
      <c r="C63" s="4" t="s">
        <v>97</v>
      </c>
      <c r="D63" s="4" t="s">
        <v>10</v>
      </c>
      <c r="E63" s="4" t="s">
        <v>8</v>
      </c>
      <c r="F63" s="4" t="s">
        <v>49</v>
      </c>
      <c r="G63" s="4"/>
      <c r="H63" s="4"/>
      <c r="I63" s="4"/>
      <c r="J63" s="4"/>
      <c r="K63" s="4"/>
      <c r="L63" s="4"/>
      <c r="M63" s="5">
        <v>0</v>
      </c>
      <c r="N63" s="29">
        <v>96000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43719.95</v>
      </c>
      <c r="AF63" s="29">
        <v>0</v>
      </c>
      <c r="AG63" s="29">
        <v>0</v>
      </c>
      <c r="AH63" s="29">
        <v>43719.95</v>
      </c>
      <c r="AI63" s="29">
        <v>-43719.95</v>
      </c>
      <c r="AJ63" s="30">
        <f t="shared" si="3"/>
        <v>0.45541614583333329</v>
      </c>
      <c r="AK63" s="29">
        <v>0</v>
      </c>
      <c r="AL63" s="31">
        <v>0</v>
      </c>
      <c r="AM63" s="29">
        <v>0</v>
      </c>
      <c r="AN63" s="29">
        <v>41876.65</v>
      </c>
      <c r="AO63" s="28">
        <f t="shared" si="2"/>
        <v>1.0440173700618363</v>
      </c>
      <c r="AP63" s="1"/>
    </row>
    <row r="64" spans="1:42" ht="25.5" outlineLevel="2" x14ac:dyDescent="0.25">
      <c r="A64" s="3" t="s">
        <v>19</v>
      </c>
      <c r="B64" s="4" t="s">
        <v>8</v>
      </c>
      <c r="C64" s="4" t="s">
        <v>97</v>
      </c>
      <c r="D64" s="4" t="s">
        <v>10</v>
      </c>
      <c r="E64" s="4" t="s">
        <v>8</v>
      </c>
      <c r="F64" s="4" t="s">
        <v>20</v>
      </c>
      <c r="G64" s="4"/>
      <c r="H64" s="4"/>
      <c r="I64" s="4"/>
      <c r="J64" s="4"/>
      <c r="K64" s="4"/>
      <c r="L64" s="4"/>
      <c r="M64" s="5">
        <v>0</v>
      </c>
      <c r="N64" s="29">
        <v>167300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68329.399999999994</v>
      </c>
      <c r="AF64" s="29">
        <v>0</v>
      </c>
      <c r="AG64" s="29">
        <v>0</v>
      </c>
      <c r="AH64" s="29">
        <v>56413.4</v>
      </c>
      <c r="AI64" s="29">
        <v>-56413.4</v>
      </c>
      <c r="AJ64" s="30">
        <f t="shared" si="3"/>
        <v>0.408424387328153</v>
      </c>
      <c r="AK64" s="29">
        <v>0</v>
      </c>
      <c r="AL64" s="31">
        <v>0</v>
      </c>
      <c r="AM64" s="29">
        <v>0</v>
      </c>
      <c r="AN64" s="29">
        <v>67987.66</v>
      </c>
      <c r="AO64" s="28">
        <f t="shared" si="2"/>
        <v>1.0050265003972778</v>
      </c>
      <c r="AP64" s="1"/>
    </row>
    <row r="65" spans="1:42" outlineLevel="2" x14ac:dyDescent="0.25">
      <c r="A65" s="3" t="s">
        <v>21</v>
      </c>
      <c r="B65" s="4" t="s">
        <v>8</v>
      </c>
      <c r="C65" s="4" t="s">
        <v>97</v>
      </c>
      <c r="D65" s="4" t="s">
        <v>10</v>
      </c>
      <c r="E65" s="4" t="s">
        <v>8</v>
      </c>
      <c r="F65" s="4" t="s">
        <v>22</v>
      </c>
      <c r="G65" s="4"/>
      <c r="H65" s="4"/>
      <c r="I65" s="4"/>
      <c r="J65" s="4"/>
      <c r="K65" s="4"/>
      <c r="L65" s="4"/>
      <c r="M65" s="5">
        <v>0</v>
      </c>
      <c r="N65" s="29">
        <v>520900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145788.79999999999</v>
      </c>
      <c r="AF65" s="29">
        <v>0</v>
      </c>
      <c r="AG65" s="29">
        <v>0</v>
      </c>
      <c r="AH65" s="29">
        <v>117115.04</v>
      </c>
      <c r="AI65" s="29">
        <v>-117115.04</v>
      </c>
      <c r="AJ65" s="30">
        <f t="shared" si="3"/>
        <v>0.27987867153004414</v>
      </c>
      <c r="AK65" s="29">
        <v>0</v>
      </c>
      <c r="AL65" s="31">
        <v>0</v>
      </c>
      <c r="AM65" s="29">
        <v>0</v>
      </c>
      <c r="AN65" s="29">
        <v>137863.67000000001</v>
      </c>
      <c r="AO65" s="28">
        <f t="shared" si="2"/>
        <v>1.0574852678736899</v>
      </c>
      <c r="AP65" s="1"/>
    </row>
    <row r="66" spans="1:42" ht="25.5" outlineLevel="2" x14ac:dyDescent="0.25">
      <c r="A66" s="3" t="s">
        <v>27</v>
      </c>
      <c r="B66" s="4" t="s">
        <v>8</v>
      </c>
      <c r="C66" s="4" t="s">
        <v>97</v>
      </c>
      <c r="D66" s="4" t="s">
        <v>10</v>
      </c>
      <c r="E66" s="4" t="s">
        <v>8</v>
      </c>
      <c r="F66" s="4" t="s">
        <v>28</v>
      </c>
      <c r="G66" s="4"/>
      <c r="H66" s="4"/>
      <c r="I66" s="4"/>
      <c r="J66" s="4"/>
      <c r="K66" s="4"/>
      <c r="L66" s="4"/>
      <c r="M66" s="5">
        <v>0</v>
      </c>
      <c r="N66" s="29">
        <v>5000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30">
        <f t="shared" si="3"/>
        <v>0</v>
      </c>
      <c r="AK66" s="29">
        <v>0</v>
      </c>
      <c r="AL66" s="31">
        <v>0</v>
      </c>
      <c r="AM66" s="29">
        <v>0</v>
      </c>
      <c r="AN66" s="29"/>
      <c r="AO66" s="28" t="e">
        <f t="shared" si="2"/>
        <v>#DIV/0!</v>
      </c>
      <c r="AP66" s="1"/>
    </row>
    <row r="67" spans="1:42" ht="25.5" outlineLevel="2" x14ac:dyDescent="0.25">
      <c r="A67" s="3" t="s">
        <v>65</v>
      </c>
      <c r="B67" s="4" t="s">
        <v>8</v>
      </c>
      <c r="C67" s="4" t="s">
        <v>97</v>
      </c>
      <c r="D67" s="4" t="s">
        <v>10</v>
      </c>
      <c r="E67" s="4" t="s">
        <v>8</v>
      </c>
      <c r="F67" s="4" t="s">
        <v>66</v>
      </c>
      <c r="G67" s="4"/>
      <c r="H67" s="4"/>
      <c r="I67" s="4"/>
      <c r="J67" s="4"/>
      <c r="K67" s="4"/>
      <c r="L67" s="4"/>
      <c r="M67" s="5">
        <v>0</v>
      </c>
      <c r="N67" s="29">
        <v>75000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75000</v>
      </c>
      <c r="AF67" s="29">
        <v>0</v>
      </c>
      <c r="AG67" s="29">
        <v>0</v>
      </c>
      <c r="AH67" s="29">
        <v>75000</v>
      </c>
      <c r="AI67" s="29">
        <v>-75000</v>
      </c>
      <c r="AJ67" s="30">
        <f t="shared" si="3"/>
        <v>1</v>
      </c>
      <c r="AK67" s="29">
        <v>0</v>
      </c>
      <c r="AL67" s="31">
        <v>0</v>
      </c>
      <c r="AM67" s="29">
        <v>0</v>
      </c>
      <c r="AN67" s="29"/>
      <c r="AO67" s="28" t="e">
        <f t="shared" si="2"/>
        <v>#DIV/0!</v>
      </c>
      <c r="AP67" s="1"/>
    </row>
    <row r="68" spans="1:42" ht="25.5" outlineLevel="2" x14ac:dyDescent="0.25">
      <c r="A68" s="3" t="s">
        <v>145</v>
      </c>
      <c r="B68" s="4"/>
      <c r="C68" s="4" t="s">
        <v>97</v>
      </c>
      <c r="D68" s="4"/>
      <c r="E68" s="4"/>
      <c r="F68" s="4">
        <v>340</v>
      </c>
      <c r="G68" s="4"/>
      <c r="H68" s="4"/>
      <c r="I68" s="4"/>
      <c r="J68" s="4"/>
      <c r="K68" s="4"/>
      <c r="L68" s="4"/>
      <c r="M68" s="5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30" t="e">
        <f t="shared" si="3"/>
        <v>#DIV/0!</v>
      </c>
      <c r="AK68" s="29"/>
      <c r="AL68" s="31"/>
      <c r="AM68" s="29"/>
      <c r="AN68" s="29">
        <v>8870</v>
      </c>
      <c r="AO68" s="28">
        <f t="shared" si="2"/>
        <v>0</v>
      </c>
      <c r="AP68" s="1"/>
    </row>
    <row r="69" spans="1:42" ht="25.5" outlineLevel="2" x14ac:dyDescent="0.25">
      <c r="A69" s="3" t="s">
        <v>23</v>
      </c>
      <c r="B69" s="4" t="s">
        <v>8</v>
      </c>
      <c r="C69" s="4" t="s">
        <v>97</v>
      </c>
      <c r="D69" s="4" t="s">
        <v>10</v>
      </c>
      <c r="E69" s="4" t="s">
        <v>8</v>
      </c>
      <c r="F69" s="4" t="s">
        <v>24</v>
      </c>
      <c r="G69" s="4"/>
      <c r="H69" s="4"/>
      <c r="I69" s="4"/>
      <c r="J69" s="4"/>
      <c r="K69" s="4"/>
      <c r="L69" s="4"/>
      <c r="M69" s="5">
        <v>0</v>
      </c>
      <c r="N69" s="29">
        <v>25000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17259</v>
      </c>
      <c r="AF69" s="29">
        <v>0</v>
      </c>
      <c r="AG69" s="29">
        <v>0</v>
      </c>
      <c r="AH69" s="29">
        <v>17259</v>
      </c>
      <c r="AI69" s="29">
        <v>-17259</v>
      </c>
      <c r="AJ69" s="30">
        <f t="shared" si="3"/>
        <v>0.69035999999999997</v>
      </c>
      <c r="AK69" s="29">
        <v>0</v>
      </c>
      <c r="AL69" s="31">
        <v>0</v>
      </c>
      <c r="AM69" s="29">
        <v>0</v>
      </c>
      <c r="AN69" s="29"/>
      <c r="AO69" s="28" t="e">
        <f t="shared" si="2"/>
        <v>#DIV/0!</v>
      </c>
      <c r="AP69" s="1"/>
    </row>
    <row r="70" spans="1:42" ht="51" outlineLevel="1" x14ac:dyDescent="0.25">
      <c r="A70" s="12" t="s">
        <v>98</v>
      </c>
      <c r="B70" s="13" t="s">
        <v>8</v>
      </c>
      <c r="C70" s="13" t="s">
        <v>99</v>
      </c>
      <c r="D70" s="13" t="s">
        <v>10</v>
      </c>
      <c r="E70" s="13" t="s">
        <v>8</v>
      </c>
      <c r="F70" s="13" t="s">
        <v>8</v>
      </c>
      <c r="G70" s="13"/>
      <c r="H70" s="13"/>
      <c r="I70" s="13"/>
      <c r="J70" s="13"/>
      <c r="K70" s="13"/>
      <c r="L70" s="13"/>
      <c r="M70" s="14">
        <v>0</v>
      </c>
      <c r="N70" s="32">
        <f>N71+N72</f>
        <v>1176900</v>
      </c>
      <c r="O70" s="32">
        <f t="shared" ref="O70:AI70" si="12">O71+O72</f>
        <v>0</v>
      </c>
      <c r="P70" s="32">
        <f t="shared" si="12"/>
        <v>0</v>
      </c>
      <c r="Q70" s="32">
        <f t="shared" si="12"/>
        <v>0</v>
      </c>
      <c r="R70" s="32">
        <f t="shared" si="12"/>
        <v>0</v>
      </c>
      <c r="S70" s="32">
        <f t="shared" si="12"/>
        <v>0</v>
      </c>
      <c r="T70" s="32">
        <f t="shared" si="12"/>
        <v>0</v>
      </c>
      <c r="U70" s="32">
        <f t="shared" si="12"/>
        <v>0</v>
      </c>
      <c r="V70" s="32">
        <f t="shared" si="12"/>
        <v>0</v>
      </c>
      <c r="W70" s="32">
        <f t="shared" si="12"/>
        <v>0</v>
      </c>
      <c r="X70" s="32">
        <f t="shared" si="12"/>
        <v>0</v>
      </c>
      <c r="Y70" s="32">
        <f t="shared" si="12"/>
        <v>0</v>
      </c>
      <c r="Z70" s="32">
        <f t="shared" si="12"/>
        <v>0</v>
      </c>
      <c r="AA70" s="32">
        <f t="shared" si="12"/>
        <v>0</v>
      </c>
      <c r="AB70" s="32">
        <f t="shared" si="12"/>
        <v>0</v>
      </c>
      <c r="AC70" s="32">
        <f t="shared" si="12"/>
        <v>0</v>
      </c>
      <c r="AD70" s="32">
        <f t="shared" si="12"/>
        <v>0</v>
      </c>
      <c r="AE70" s="32">
        <f t="shared" si="12"/>
        <v>820000</v>
      </c>
      <c r="AF70" s="32">
        <f t="shared" si="12"/>
        <v>0</v>
      </c>
      <c r="AG70" s="32">
        <f t="shared" si="12"/>
        <v>0</v>
      </c>
      <c r="AH70" s="32">
        <f t="shared" si="12"/>
        <v>820000</v>
      </c>
      <c r="AI70" s="32">
        <f t="shared" si="12"/>
        <v>-820000</v>
      </c>
      <c r="AJ70" s="27">
        <f t="shared" si="3"/>
        <v>0.6967456878239443</v>
      </c>
      <c r="AK70" s="32">
        <v>0</v>
      </c>
      <c r="AL70" s="33">
        <v>0</v>
      </c>
      <c r="AM70" s="32">
        <v>0</v>
      </c>
      <c r="AN70" s="32">
        <f>AN71+AN72</f>
        <v>1009550</v>
      </c>
      <c r="AO70" s="28">
        <f t="shared" si="2"/>
        <v>0.81224307859937595</v>
      </c>
      <c r="AP70" s="1"/>
    </row>
    <row r="71" spans="1:42" ht="38.25" outlineLevel="2" x14ac:dyDescent="0.25">
      <c r="A71" s="3" t="s">
        <v>90</v>
      </c>
      <c r="B71" s="4" t="s">
        <v>8</v>
      </c>
      <c r="C71" s="4" t="s">
        <v>99</v>
      </c>
      <c r="D71" s="4" t="s">
        <v>10</v>
      </c>
      <c r="E71" s="4" t="s">
        <v>8</v>
      </c>
      <c r="F71" s="4" t="s">
        <v>91</v>
      </c>
      <c r="G71" s="4"/>
      <c r="H71" s="4"/>
      <c r="I71" s="4"/>
      <c r="J71" s="4"/>
      <c r="K71" s="4"/>
      <c r="L71" s="4"/>
      <c r="M71" s="5">
        <v>0</v>
      </c>
      <c r="N71" s="29">
        <v>1176900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820000</v>
      </c>
      <c r="AF71" s="29">
        <v>0</v>
      </c>
      <c r="AG71" s="29">
        <v>0</v>
      </c>
      <c r="AH71" s="29">
        <v>820000</v>
      </c>
      <c r="AI71" s="29">
        <v>-820000</v>
      </c>
      <c r="AJ71" s="30">
        <f t="shared" si="3"/>
        <v>0.6967456878239443</v>
      </c>
      <c r="AK71" s="29">
        <v>0</v>
      </c>
      <c r="AL71" s="31">
        <v>0</v>
      </c>
      <c r="AM71" s="29">
        <v>0</v>
      </c>
      <c r="AN71" s="29">
        <v>765800</v>
      </c>
      <c r="AO71" s="28">
        <f t="shared" si="2"/>
        <v>1.0707756594411073</v>
      </c>
      <c r="AP71" s="1"/>
    </row>
    <row r="72" spans="1:42" ht="25.5" outlineLevel="2" x14ac:dyDescent="0.25">
      <c r="A72" s="3" t="s">
        <v>65</v>
      </c>
      <c r="B72" s="4" t="s">
        <v>8</v>
      </c>
      <c r="C72" s="4" t="s">
        <v>99</v>
      </c>
      <c r="D72" s="4" t="s">
        <v>10</v>
      </c>
      <c r="E72" s="4" t="s">
        <v>8</v>
      </c>
      <c r="F72" s="4" t="s">
        <v>66</v>
      </c>
      <c r="G72" s="4"/>
      <c r="H72" s="4"/>
      <c r="I72" s="4"/>
      <c r="J72" s="4"/>
      <c r="K72" s="4"/>
      <c r="L72" s="4"/>
      <c r="M72" s="5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30" t="e">
        <f t="shared" si="3"/>
        <v>#DIV/0!</v>
      </c>
      <c r="AK72" s="29"/>
      <c r="AL72" s="31"/>
      <c r="AM72" s="29"/>
      <c r="AN72" s="29">
        <v>243750</v>
      </c>
      <c r="AO72" s="28">
        <f t="shared" si="2"/>
        <v>0</v>
      </c>
      <c r="AP72" s="1"/>
    </row>
    <row r="73" spans="1:42" ht="38.25" outlineLevel="1" x14ac:dyDescent="0.25">
      <c r="A73" s="12" t="s">
        <v>100</v>
      </c>
      <c r="B73" s="13" t="s">
        <v>8</v>
      </c>
      <c r="C73" s="13" t="s">
        <v>101</v>
      </c>
      <c r="D73" s="13" t="s">
        <v>10</v>
      </c>
      <c r="E73" s="13" t="s">
        <v>8</v>
      </c>
      <c r="F73" s="13" t="s">
        <v>8</v>
      </c>
      <c r="G73" s="13"/>
      <c r="H73" s="13"/>
      <c r="I73" s="13"/>
      <c r="J73" s="13"/>
      <c r="K73" s="13"/>
      <c r="L73" s="13"/>
      <c r="M73" s="14">
        <v>0</v>
      </c>
      <c r="N73" s="32">
        <f>N74+N75+N76+N77+N78</f>
        <v>12872834</v>
      </c>
      <c r="O73" s="32">
        <f t="shared" ref="O73:AE73" si="13">O74+O75+O76+O77+O78</f>
        <v>0</v>
      </c>
      <c r="P73" s="32">
        <f t="shared" si="13"/>
        <v>0</v>
      </c>
      <c r="Q73" s="32">
        <f t="shared" si="13"/>
        <v>0</v>
      </c>
      <c r="R73" s="32">
        <f t="shared" si="13"/>
        <v>0</v>
      </c>
      <c r="S73" s="32">
        <f t="shared" si="13"/>
        <v>0</v>
      </c>
      <c r="T73" s="32">
        <f t="shared" si="13"/>
        <v>0</v>
      </c>
      <c r="U73" s="32">
        <f t="shared" si="13"/>
        <v>0</v>
      </c>
      <c r="V73" s="32">
        <f t="shared" si="13"/>
        <v>0</v>
      </c>
      <c r="W73" s="32">
        <f t="shared" si="13"/>
        <v>0</v>
      </c>
      <c r="X73" s="32">
        <f t="shared" si="13"/>
        <v>0</v>
      </c>
      <c r="Y73" s="32">
        <f t="shared" si="13"/>
        <v>0</v>
      </c>
      <c r="Z73" s="32">
        <f t="shared" si="13"/>
        <v>0</v>
      </c>
      <c r="AA73" s="32">
        <f t="shared" si="13"/>
        <v>0</v>
      </c>
      <c r="AB73" s="32">
        <f t="shared" si="13"/>
        <v>0</v>
      </c>
      <c r="AC73" s="32">
        <f t="shared" si="13"/>
        <v>0</v>
      </c>
      <c r="AD73" s="32">
        <f t="shared" si="13"/>
        <v>0</v>
      </c>
      <c r="AE73" s="32">
        <f t="shared" si="13"/>
        <v>3234582.5</v>
      </c>
      <c r="AF73" s="32">
        <v>0</v>
      </c>
      <c r="AG73" s="32">
        <v>0</v>
      </c>
      <c r="AH73" s="32">
        <v>3217082.5</v>
      </c>
      <c r="AI73" s="32">
        <v>-3217082.5</v>
      </c>
      <c r="AJ73" s="27">
        <f t="shared" si="3"/>
        <v>0.25127198097947973</v>
      </c>
      <c r="AK73" s="32">
        <v>0</v>
      </c>
      <c r="AL73" s="33">
        <v>0</v>
      </c>
      <c r="AM73" s="32">
        <v>0</v>
      </c>
      <c r="AN73" s="32"/>
      <c r="AO73" s="28" t="e">
        <f t="shared" si="2"/>
        <v>#DIV/0!</v>
      </c>
      <c r="AP73" s="1"/>
    </row>
    <row r="74" spans="1:42" ht="25.5" outlineLevel="2" x14ac:dyDescent="0.25">
      <c r="A74" s="3" t="s">
        <v>19</v>
      </c>
      <c r="B74" s="4" t="s">
        <v>8</v>
      </c>
      <c r="C74" s="4" t="s">
        <v>101</v>
      </c>
      <c r="D74" s="4" t="s">
        <v>10</v>
      </c>
      <c r="E74" s="4" t="s">
        <v>8</v>
      </c>
      <c r="F74" s="4" t="s">
        <v>20</v>
      </c>
      <c r="G74" s="4"/>
      <c r="H74" s="4"/>
      <c r="I74" s="4"/>
      <c r="J74" s="4"/>
      <c r="K74" s="4"/>
      <c r="L74" s="4"/>
      <c r="M74" s="5">
        <v>0</v>
      </c>
      <c r="N74" s="29">
        <v>50000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30">
        <f t="shared" ref="AJ74:AJ137" si="14">AE74/N74</f>
        <v>0</v>
      </c>
      <c r="AK74" s="29">
        <v>0</v>
      </c>
      <c r="AL74" s="31">
        <v>0</v>
      </c>
      <c r="AM74" s="29">
        <v>0</v>
      </c>
      <c r="AN74" s="29"/>
      <c r="AO74" s="28" t="e">
        <f t="shared" si="2"/>
        <v>#DIV/0!</v>
      </c>
      <c r="AP74" s="1"/>
    </row>
    <row r="75" spans="1:42" outlineLevel="2" x14ac:dyDescent="0.25">
      <c r="A75" s="3" t="s">
        <v>21</v>
      </c>
      <c r="B75" s="4" t="s">
        <v>8</v>
      </c>
      <c r="C75" s="4" t="s">
        <v>101</v>
      </c>
      <c r="D75" s="4" t="s">
        <v>10</v>
      </c>
      <c r="E75" s="4" t="s">
        <v>8</v>
      </c>
      <c r="F75" s="4" t="s">
        <v>22</v>
      </c>
      <c r="G75" s="4"/>
      <c r="H75" s="4"/>
      <c r="I75" s="4"/>
      <c r="J75" s="4"/>
      <c r="K75" s="4"/>
      <c r="L75" s="4"/>
      <c r="M75" s="5">
        <v>0</v>
      </c>
      <c r="N75" s="29">
        <v>39500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17500</v>
      </c>
      <c r="AF75" s="29">
        <v>0</v>
      </c>
      <c r="AG75" s="29">
        <v>0</v>
      </c>
      <c r="AH75" s="29">
        <v>0</v>
      </c>
      <c r="AI75" s="29">
        <v>0</v>
      </c>
      <c r="AJ75" s="30">
        <f t="shared" si="14"/>
        <v>0.44303797468354428</v>
      </c>
      <c r="AK75" s="29">
        <v>0</v>
      </c>
      <c r="AL75" s="31">
        <v>0</v>
      </c>
      <c r="AM75" s="29">
        <v>0</v>
      </c>
      <c r="AN75" s="29"/>
      <c r="AO75" s="28" t="e">
        <f t="shared" si="2"/>
        <v>#DIV/0!</v>
      </c>
      <c r="AP75" s="1"/>
    </row>
    <row r="76" spans="1:42" ht="38.25" outlineLevel="2" x14ac:dyDescent="0.25">
      <c r="A76" s="3" t="s">
        <v>90</v>
      </c>
      <c r="B76" s="4" t="s">
        <v>8</v>
      </c>
      <c r="C76" s="4" t="s">
        <v>101</v>
      </c>
      <c r="D76" s="4" t="s">
        <v>10</v>
      </c>
      <c r="E76" s="4" t="s">
        <v>8</v>
      </c>
      <c r="F76" s="4" t="s">
        <v>91</v>
      </c>
      <c r="G76" s="4"/>
      <c r="H76" s="4"/>
      <c r="I76" s="4"/>
      <c r="J76" s="4"/>
      <c r="K76" s="4"/>
      <c r="L76" s="4"/>
      <c r="M76" s="5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0" t="e">
        <f t="shared" si="14"/>
        <v>#DIV/0!</v>
      </c>
      <c r="AK76" s="29">
        <v>0</v>
      </c>
      <c r="AL76" s="31">
        <v>0</v>
      </c>
      <c r="AM76" s="29">
        <v>0</v>
      </c>
      <c r="AN76" s="29"/>
      <c r="AO76" s="28" t="e">
        <f t="shared" si="2"/>
        <v>#DIV/0!</v>
      </c>
      <c r="AP76" s="1"/>
    </row>
    <row r="77" spans="1:42" ht="25.5" outlineLevel="2" x14ac:dyDescent="0.25">
      <c r="A77" s="3" t="s">
        <v>27</v>
      </c>
      <c r="B77" s="4" t="s">
        <v>8</v>
      </c>
      <c r="C77" s="4" t="s">
        <v>101</v>
      </c>
      <c r="D77" s="4" t="s">
        <v>10</v>
      </c>
      <c r="E77" s="4" t="s">
        <v>8</v>
      </c>
      <c r="F77" s="4" t="s">
        <v>28</v>
      </c>
      <c r="G77" s="4"/>
      <c r="H77" s="4"/>
      <c r="I77" s="4"/>
      <c r="J77" s="4"/>
      <c r="K77" s="4"/>
      <c r="L77" s="4"/>
      <c r="M77" s="5">
        <v>0</v>
      </c>
      <c r="N77" s="29">
        <v>7000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30">
        <f t="shared" si="14"/>
        <v>0</v>
      </c>
      <c r="AK77" s="29">
        <v>0</v>
      </c>
      <c r="AL77" s="31">
        <v>0</v>
      </c>
      <c r="AM77" s="29">
        <v>0</v>
      </c>
      <c r="AN77" s="29"/>
      <c r="AO77" s="28" t="e">
        <f t="shared" si="2"/>
        <v>#DIV/0!</v>
      </c>
      <c r="AP77" s="1"/>
    </row>
    <row r="78" spans="1:42" ht="25.5" outlineLevel="2" x14ac:dyDescent="0.25">
      <c r="A78" s="3" t="s">
        <v>65</v>
      </c>
      <c r="B78" s="4" t="s">
        <v>8</v>
      </c>
      <c r="C78" s="4" t="s">
        <v>101</v>
      </c>
      <c r="D78" s="4" t="s">
        <v>10</v>
      </c>
      <c r="E78" s="4" t="s">
        <v>8</v>
      </c>
      <c r="F78" s="4" t="s">
        <v>66</v>
      </c>
      <c r="G78" s="4"/>
      <c r="H78" s="4"/>
      <c r="I78" s="4"/>
      <c r="J78" s="4"/>
      <c r="K78" s="4"/>
      <c r="L78" s="4"/>
      <c r="M78" s="5">
        <v>0</v>
      </c>
      <c r="N78" s="29">
        <v>12776334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3217082.5</v>
      </c>
      <c r="AF78" s="29">
        <v>0</v>
      </c>
      <c r="AG78" s="29">
        <v>0</v>
      </c>
      <c r="AH78" s="29">
        <v>3217082.5</v>
      </c>
      <c r="AI78" s="29">
        <v>-3217082.5</v>
      </c>
      <c r="AJ78" s="30">
        <f t="shared" si="14"/>
        <v>0.25180012513761774</v>
      </c>
      <c r="AK78" s="29">
        <v>0</v>
      </c>
      <c r="AL78" s="31">
        <v>0</v>
      </c>
      <c r="AM78" s="29">
        <v>0</v>
      </c>
      <c r="AN78" s="29"/>
      <c r="AO78" s="28" t="e">
        <f t="shared" si="2"/>
        <v>#DIV/0!</v>
      </c>
      <c r="AP78" s="1"/>
    </row>
    <row r="79" spans="1:42" x14ac:dyDescent="0.25">
      <c r="A79" s="12" t="s">
        <v>35</v>
      </c>
      <c r="B79" s="13" t="s">
        <v>8</v>
      </c>
      <c r="C79" s="13" t="s">
        <v>36</v>
      </c>
      <c r="D79" s="13" t="s">
        <v>10</v>
      </c>
      <c r="E79" s="13" t="s">
        <v>8</v>
      </c>
      <c r="F79" s="13" t="s">
        <v>8</v>
      </c>
      <c r="G79" s="13"/>
      <c r="H79" s="13"/>
      <c r="I79" s="13"/>
      <c r="J79" s="13"/>
      <c r="K79" s="13"/>
      <c r="L79" s="13"/>
      <c r="M79" s="14">
        <v>0</v>
      </c>
      <c r="N79" s="32">
        <f>N80+N84+N88</f>
        <v>49913999.68</v>
      </c>
      <c r="O79" s="32">
        <f t="shared" ref="O79:AE79" si="15">O80+O84+O88</f>
        <v>0</v>
      </c>
      <c r="P79" s="32">
        <f t="shared" si="15"/>
        <v>0</v>
      </c>
      <c r="Q79" s="32">
        <f t="shared" si="15"/>
        <v>0</v>
      </c>
      <c r="R79" s="32">
        <f t="shared" si="15"/>
        <v>0</v>
      </c>
      <c r="S79" s="32">
        <f t="shared" si="15"/>
        <v>0</v>
      </c>
      <c r="T79" s="32">
        <f t="shared" si="15"/>
        <v>0</v>
      </c>
      <c r="U79" s="32">
        <f t="shared" si="15"/>
        <v>0</v>
      </c>
      <c r="V79" s="32">
        <f t="shared" si="15"/>
        <v>0</v>
      </c>
      <c r="W79" s="32">
        <f t="shared" si="15"/>
        <v>0</v>
      </c>
      <c r="X79" s="32">
        <f t="shared" si="15"/>
        <v>0</v>
      </c>
      <c r="Y79" s="32">
        <f t="shared" si="15"/>
        <v>0</v>
      </c>
      <c r="Z79" s="32">
        <f t="shared" si="15"/>
        <v>0</v>
      </c>
      <c r="AA79" s="32">
        <f t="shared" si="15"/>
        <v>0</v>
      </c>
      <c r="AB79" s="32">
        <f t="shared" si="15"/>
        <v>0</v>
      </c>
      <c r="AC79" s="32">
        <f t="shared" si="15"/>
        <v>0</v>
      </c>
      <c r="AD79" s="32">
        <f t="shared" si="15"/>
        <v>0</v>
      </c>
      <c r="AE79" s="32">
        <f t="shared" si="15"/>
        <v>7062009.7300000004</v>
      </c>
      <c r="AF79" s="32">
        <v>0</v>
      </c>
      <c r="AG79" s="32">
        <v>0</v>
      </c>
      <c r="AH79" s="32">
        <v>7062009.7300000004</v>
      </c>
      <c r="AI79" s="32">
        <v>-7062009.7300000004</v>
      </c>
      <c r="AJ79" s="27">
        <f t="shared" si="14"/>
        <v>0.14148354720669021</v>
      </c>
      <c r="AK79" s="32">
        <v>0</v>
      </c>
      <c r="AL79" s="33">
        <v>0</v>
      </c>
      <c r="AM79" s="32">
        <v>0</v>
      </c>
      <c r="AN79" s="32">
        <f>AN80+AN84+AN88</f>
        <v>7372655.7000000002</v>
      </c>
      <c r="AO79" s="28">
        <f t="shared" si="2"/>
        <v>0.9578651190777836</v>
      </c>
      <c r="AP79" s="1"/>
    </row>
    <row r="80" spans="1:42" outlineLevel="1" x14ac:dyDescent="0.25">
      <c r="A80" s="12" t="s">
        <v>70</v>
      </c>
      <c r="B80" s="13" t="s">
        <v>8</v>
      </c>
      <c r="C80" s="13" t="s">
        <v>71</v>
      </c>
      <c r="D80" s="13" t="s">
        <v>10</v>
      </c>
      <c r="E80" s="13" t="s">
        <v>8</v>
      </c>
      <c r="F80" s="13" t="s">
        <v>8</v>
      </c>
      <c r="G80" s="13"/>
      <c r="H80" s="13"/>
      <c r="I80" s="13"/>
      <c r="J80" s="13"/>
      <c r="K80" s="13"/>
      <c r="L80" s="13"/>
      <c r="M80" s="14">
        <v>0</v>
      </c>
      <c r="N80" s="32">
        <f>N81+N82+N83</f>
        <v>113200</v>
      </c>
      <c r="O80" s="32">
        <f t="shared" ref="O80:AE80" si="16">O81+O82+O83</f>
        <v>0</v>
      </c>
      <c r="P80" s="32">
        <f t="shared" si="16"/>
        <v>0</v>
      </c>
      <c r="Q80" s="32">
        <f t="shared" si="16"/>
        <v>0</v>
      </c>
      <c r="R80" s="32">
        <f t="shared" si="16"/>
        <v>0</v>
      </c>
      <c r="S80" s="32">
        <f t="shared" si="16"/>
        <v>0</v>
      </c>
      <c r="T80" s="32">
        <f t="shared" si="16"/>
        <v>0</v>
      </c>
      <c r="U80" s="32">
        <f t="shared" si="16"/>
        <v>0</v>
      </c>
      <c r="V80" s="32">
        <f t="shared" si="16"/>
        <v>0</v>
      </c>
      <c r="W80" s="32">
        <f t="shared" si="16"/>
        <v>0</v>
      </c>
      <c r="X80" s="32">
        <f t="shared" si="16"/>
        <v>0</v>
      </c>
      <c r="Y80" s="32">
        <f t="shared" si="16"/>
        <v>0</v>
      </c>
      <c r="Z80" s="32">
        <f t="shared" si="16"/>
        <v>0</v>
      </c>
      <c r="AA80" s="32">
        <f t="shared" si="16"/>
        <v>0</v>
      </c>
      <c r="AB80" s="32">
        <f t="shared" si="16"/>
        <v>0</v>
      </c>
      <c r="AC80" s="32">
        <f t="shared" si="16"/>
        <v>0</v>
      </c>
      <c r="AD80" s="32">
        <f t="shared" si="16"/>
        <v>0</v>
      </c>
      <c r="AE80" s="32">
        <f t="shared" si="16"/>
        <v>17000</v>
      </c>
      <c r="AF80" s="32">
        <v>0</v>
      </c>
      <c r="AG80" s="32">
        <v>0</v>
      </c>
      <c r="AH80" s="32">
        <v>17000</v>
      </c>
      <c r="AI80" s="32">
        <v>-17000</v>
      </c>
      <c r="AJ80" s="27">
        <f t="shared" si="14"/>
        <v>0.15017667844522969</v>
      </c>
      <c r="AK80" s="32">
        <v>0</v>
      </c>
      <c r="AL80" s="33">
        <v>0</v>
      </c>
      <c r="AM80" s="32">
        <v>0</v>
      </c>
      <c r="AN80" s="32">
        <f>AN81+AN82</f>
        <v>20000</v>
      </c>
      <c r="AO80" s="28">
        <f t="shared" si="2"/>
        <v>0.85</v>
      </c>
      <c r="AP80" s="1"/>
    </row>
    <row r="81" spans="1:42" ht="38.25" outlineLevel="2" x14ac:dyDescent="0.25">
      <c r="A81" s="3" t="s">
        <v>54</v>
      </c>
      <c r="B81" s="4" t="s">
        <v>8</v>
      </c>
      <c r="C81" s="4" t="s">
        <v>71</v>
      </c>
      <c r="D81" s="4" t="s">
        <v>10</v>
      </c>
      <c r="E81" s="4" t="s">
        <v>8</v>
      </c>
      <c r="F81" s="4" t="s">
        <v>55</v>
      </c>
      <c r="G81" s="4"/>
      <c r="H81" s="4"/>
      <c r="I81" s="4"/>
      <c r="J81" s="4"/>
      <c r="K81" s="4"/>
      <c r="L81" s="4"/>
      <c r="M81" s="5">
        <v>0</v>
      </c>
      <c r="N81" s="29">
        <v>13200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0">
        <f t="shared" si="14"/>
        <v>0</v>
      </c>
      <c r="AK81" s="29">
        <v>0</v>
      </c>
      <c r="AL81" s="31">
        <v>0</v>
      </c>
      <c r="AM81" s="29">
        <v>0</v>
      </c>
      <c r="AN81" s="29"/>
      <c r="AO81" s="28" t="e">
        <f t="shared" si="2"/>
        <v>#DIV/0!</v>
      </c>
      <c r="AP81" s="1"/>
    </row>
    <row r="82" spans="1:42" outlineLevel="2" x14ac:dyDescent="0.25">
      <c r="A82" s="3" t="s">
        <v>144</v>
      </c>
      <c r="B82" s="4"/>
      <c r="C82" s="4" t="s">
        <v>71</v>
      </c>
      <c r="D82" s="11"/>
      <c r="E82" s="11"/>
      <c r="F82" s="11" t="s">
        <v>143</v>
      </c>
      <c r="G82" s="4"/>
      <c r="H82" s="4"/>
      <c r="I82" s="4"/>
      <c r="J82" s="4"/>
      <c r="K82" s="4"/>
      <c r="L82" s="4"/>
      <c r="M82" s="5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0" t="e">
        <f t="shared" si="14"/>
        <v>#DIV/0!</v>
      </c>
      <c r="AK82" s="29"/>
      <c r="AL82" s="31"/>
      <c r="AM82" s="29"/>
      <c r="AN82" s="29">
        <v>20000</v>
      </c>
      <c r="AO82" s="28"/>
      <c r="AP82" s="1"/>
    </row>
    <row r="83" spans="1:42" ht="25.5" outlineLevel="2" x14ac:dyDescent="0.25">
      <c r="A83" s="3" t="s">
        <v>27</v>
      </c>
      <c r="B83" s="4" t="s">
        <v>8</v>
      </c>
      <c r="C83" s="4" t="s">
        <v>71</v>
      </c>
      <c r="D83" s="4" t="s">
        <v>10</v>
      </c>
      <c r="E83" s="4" t="s">
        <v>8</v>
      </c>
      <c r="F83" s="4" t="s">
        <v>28</v>
      </c>
      <c r="G83" s="4"/>
      <c r="H83" s="4"/>
      <c r="I83" s="4"/>
      <c r="J83" s="4"/>
      <c r="K83" s="4"/>
      <c r="L83" s="4"/>
      <c r="M83" s="5">
        <v>0</v>
      </c>
      <c r="N83" s="29">
        <v>100000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17000</v>
      </c>
      <c r="AF83" s="29">
        <v>0</v>
      </c>
      <c r="AG83" s="29">
        <v>0</v>
      </c>
      <c r="AH83" s="29">
        <v>17000</v>
      </c>
      <c r="AI83" s="29">
        <v>-17000</v>
      </c>
      <c r="AJ83" s="30">
        <f t="shared" si="14"/>
        <v>0.17</v>
      </c>
      <c r="AK83" s="29">
        <v>0</v>
      </c>
      <c r="AL83" s="31">
        <v>0</v>
      </c>
      <c r="AM83" s="29">
        <v>0</v>
      </c>
      <c r="AN83" s="29"/>
      <c r="AO83" s="28" t="e">
        <f t="shared" si="2"/>
        <v>#DIV/0!</v>
      </c>
      <c r="AP83" s="1"/>
    </row>
    <row r="84" spans="1:42" ht="25.5" outlineLevel="1" x14ac:dyDescent="0.25">
      <c r="A84" s="12" t="s">
        <v>37</v>
      </c>
      <c r="B84" s="13" t="s">
        <v>8</v>
      </c>
      <c r="C84" s="13" t="s">
        <v>38</v>
      </c>
      <c r="D84" s="13" t="s">
        <v>10</v>
      </c>
      <c r="E84" s="13" t="s">
        <v>8</v>
      </c>
      <c r="F84" s="13" t="s">
        <v>8</v>
      </c>
      <c r="G84" s="13"/>
      <c r="H84" s="13"/>
      <c r="I84" s="13"/>
      <c r="J84" s="13"/>
      <c r="K84" s="13"/>
      <c r="L84" s="13"/>
      <c r="M84" s="14">
        <v>0</v>
      </c>
      <c r="N84" s="32">
        <f>N85+N86+N87</f>
        <v>49800799.68</v>
      </c>
      <c r="O84" s="32">
        <f t="shared" ref="O84:AE84" si="17">O85+O86+O87</f>
        <v>0</v>
      </c>
      <c r="P84" s="32">
        <f t="shared" si="17"/>
        <v>0</v>
      </c>
      <c r="Q84" s="32">
        <f t="shared" si="17"/>
        <v>0</v>
      </c>
      <c r="R84" s="32">
        <f t="shared" si="17"/>
        <v>0</v>
      </c>
      <c r="S84" s="32">
        <f t="shared" si="17"/>
        <v>0</v>
      </c>
      <c r="T84" s="32">
        <f t="shared" si="17"/>
        <v>0</v>
      </c>
      <c r="U84" s="32">
        <f t="shared" si="17"/>
        <v>0</v>
      </c>
      <c r="V84" s="32">
        <f t="shared" si="17"/>
        <v>0</v>
      </c>
      <c r="W84" s="32">
        <f t="shared" si="17"/>
        <v>0</v>
      </c>
      <c r="X84" s="32">
        <f t="shared" si="17"/>
        <v>0</v>
      </c>
      <c r="Y84" s="32">
        <f t="shared" si="17"/>
        <v>0</v>
      </c>
      <c r="Z84" s="32">
        <f t="shared" si="17"/>
        <v>0</v>
      </c>
      <c r="AA84" s="32">
        <f t="shared" si="17"/>
        <v>0</v>
      </c>
      <c r="AB84" s="32">
        <f t="shared" si="17"/>
        <v>0</v>
      </c>
      <c r="AC84" s="32">
        <f t="shared" si="17"/>
        <v>0</v>
      </c>
      <c r="AD84" s="32">
        <f t="shared" si="17"/>
        <v>0</v>
      </c>
      <c r="AE84" s="32">
        <f t="shared" si="17"/>
        <v>7045009.7300000004</v>
      </c>
      <c r="AF84" s="32">
        <v>0</v>
      </c>
      <c r="AG84" s="32">
        <v>0</v>
      </c>
      <c r="AH84" s="32">
        <v>7045009.7300000004</v>
      </c>
      <c r="AI84" s="32">
        <v>-7045009.7300000004</v>
      </c>
      <c r="AJ84" s="27">
        <f t="shared" si="14"/>
        <v>0.14146378723370734</v>
      </c>
      <c r="AK84" s="32">
        <v>0</v>
      </c>
      <c r="AL84" s="33">
        <v>0</v>
      </c>
      <c r="AM84" s="32">
        <v>0</v>
      </c>
      <c r="AN84" s="32">
        <f>AN85+AN86+AN87</f>
        <v>7295859</v>
      </c>
      <c r="AO84" s="28">
        <f t="shared" si="2"/>
        <v>0.9656175825218114</v>
      </c>
      <c r="AP84" s="1"/>
    </row>
    <row r="85" spans="1:42" ht="25.5" outlineLevel="2" x14ac:dyDescent="0.25">
      <c r="A85" s="3" t="s">
        <v>19</v>
      </c>
      <c r="B85" s="4" t="s">
        <v>8</v>
      </c>
      <c r="C85" s="4" t="s">
        <v>38</v>
      </c>
      <c r="D85" s="4" t="s">
        <v>10</v>
      </c>
      <c r="E85" s="4" t="s">
        <v>8</v>
      </c>
      <c r="F85" s="4" t="s">
        <v>20</v>
      </c>
      <c r="G85" s="4"/>
      <c r="H85" s="4"/>
      <c r="I85" s="4"/>
      <c r="J85" s="4"/>
      <c r="K85" s="4"/>
      <c r="L85" s="4"/>
      <c r="M85" s="5">
        <v>0</v>
      </c>
      <c r="N85" s="29">
        <v>34540199.68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5559345.7300000004</v>
      </c>
      <c r="AF85" s="29">
        <v>0</v>
      </c>
      <c r="AG85" s="29">
        <v>0</v>
      </c>
      <c r="AH85" s="29">
        <v>5559345.7300000004</v>
      </c>
      <c r="AI85" s="29">
        <v>-5559345.7300000004</v>
      </c>
      <c r="AJ85" s="30">
        <f t="shared" si="14"/>
        <v>0.16095291230232983</v>
      </c>
      <c r="AK85" s="29">
        <v>0</v>
      </c>
      <c r="AL85" s="31">
        <v>0</v>
      </c>
      <c r="AM85" s="29">
        <v>0</v>
      </c>
      <c r="AN85" s="29">
        <v>6490734</v>
      </c>
      <c r="AO85" s="28">
        <f t="shared" si="2"/>
        <v>0.85650493919485848</v>
      </c>
      <c r="AP85" s="1"/>
    </row>
    <row r="86" spans="1:42" ht="38.25" outlineLevel="2" x14ac:dyDescent="0.25">
      <c r="A86" s="3" t="s">
        <v>54</v>
      </c>
      <c r="B86" s="4" t="s">
        <v>8</v>
      </c>
      <c r="C86" s="4" t="s">
        <v>38</v>
      </c>
      <c r="D86" s="4" t="s">
        <v>10</v>
      </c>
      <c r="E86" s="4" t="s">
        <v>8</v>
      </c>
      <c r="F86" s="4" t="s">
        <v>55</v>
      </c>
      <c r="G86" s="4"/>
      <c r="H86" s="4"/>
      <c r="I86" s="4"/>
      <c r="J86" s="4"/>
      <c r="K86" s="4"/>
      <c r="L86" s="4"/>
      <c r="M86" s="5">
        <v>0</v>
      </c>
      <c r="N86" s="29">
        <v>15140600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1485664</v>
      </c>
      <c r="AF86" s="29">
        <v>0</v>
      </c>
      <c r="AG86" s="29">
        <v>0</v>
      </c>
      <c r="AH86" s="29">
        <v>1485664</v>
      </c>
      <c r="AI86" s="29">
        <v>-1485664</v>
      </c>
      <c r="AJ86" s="30">
        <f t="shared" si="14"/>
        <v>9.8124512899092506E-2</v>
      </c>
      <c r="AK86" s="29">
        <v>0</v>
      </c>
      <c r="AL86" s="31">
        <v>0</v>
      </c>
      <c r="AM86" s="29">
        <v>0</v>
      </c>
      <c r="AN86" s="29">
        <v>805125</v>
      </c>
      <c r="AO86" s="28">
        <f t="shared" ref="AO86:AO158" si="18">AE86/AN86</f>
        <v>1.8452588107436734</v>
      </c>
      <c r="AP86" s="1"/>
    </row>
    <row r="87" spans="1:42" ht="25.5" outlineLevel="2" x14ac:dyDescent="0.25">
      <c r="A87" s="3" t="s">
        <v>65</v>
      </c>
      <c r="B87" s="4" t="s">
        <v>8</v>
      </c>
      <c r="C87" s="4" t="s">
        <v>38</v>
      </c>
      <c r="D87" s="4" t="s">
        <v>10</v>
      </c>
      <c r="E87" s="4" t="s">
        <v>8</v>
      </c>
      <c r="F87" s="4" t="s">
        <v>66</v>
      </c>
      <c r="G87" s="4"/>
      <c r="H87" s="4"/>
      <c r="I87" s="4"/>
      <c r="J87" s="4"/>
      <c r="K87" s="4"/>
      <c r="L87" s="4"/>
      <c r="M87" s="5">
        <v>0</v>
      </c>
      <c r="N87" s="29">
        <v>120000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30">
        <f t="shared" si="14"/>
        <v>0</v>
      </c>
      <c r="AK87" s="29">
        <v>0</v>
      </c>
      <c r="AL87" s="31">
        <v>0</v>
      </c>
      <c r="AM87" s="29">
        <v>0</v>
      </c>
      <c r="AN87" s="29"/>
      <c r="AO87" s="28" t="e">
        <f t="shared" si="18"/>
        <v>#DIV/0!</v>
      </c>
      <c r="AP87" s="1"/>
    </row>
    <row r="88" spans="1:42" ht="25.5" outlineLevel="2" x14ac:dyDescent="0.25">
      <c r="A88" s="12" t="s">
        <v>149</v>
      </c>
      <c r="B88" s="13"/>
      <c r="C88" s="15" t="s">
        <v>39</v>
      </c>
      <c r="D88" s="13"/>
      <c r="E88" s="13"/>
      <c r="F88" s="15" t="s">
        <v>8</v>
      </c>
      <c r="G88" s="13"/>
      <c r="H88" s="13"/>
      <c r="I88" s="13"/>
      <c r="J88" s="13"/>
      <c r="K88" s="13"/>
      <c r="L88" s="13"/>
      <c r="M88" s="14"/>
      <c r="N88" s="32">
        <f>N89</f>
        <v>0</v>
      </c>
      <c r="O88" s="32">
        <f t="shared" ref="O88:AE88" si="19">O89</f>
        <v>0</v>
      </c>
      <c r="P88" s="32">
        <f t="shared" si="19"/>
        <v>0</v>
      </c>
      <c r="Q88" s="32">
        <f t="shared" si="19"/>
        <v>0</v>
      </c>
      <c r="R88" s="32">
        <f t="shared" si="19"/>
        <v>0</v>
      </c>
      <c r="S88" s="32">
        <f t="shared" si="19"/>
        <v>0</v>
      </c>
      <c r="T88" s="32">
        <f t="shared" si="19"/>
        <v>0</v>
      </c>
      <c r="U88" s="32">
        <f t="shared" si="19"/>
        <v>0</v>
      </c>
      <c r="V88" s="32">
        <f t="shared" si="19"/>
        <v>0</v>
      </c>
      <c r="W88" s="32">
        <f t="shared" si="19"/>
        <v>0</v>
      </c>
      <c r="X88" s="32">
        <f t="shared" si="19"/>
        <v>0</v>
      </c>
      <c r="Y88" s="32">
        <f t="shared" si="19"/>
        <v>0</v>
      </c>
      <c r="Z88" s="32">
        <f t="shared" si="19"/>
        <v>0</v>
      </c>
      <c r="AA88" s="32">
        <f t="shared" si="19"/>
        <v>0</v>
      </c>
      <c r="AB88" s="32">
        <f t="shared" si="19"/>
        <v>0</v>
      </c>
      <c r="AC88" s="32">
        <f t="shared" si="19"/>
        <v>0</v>
      </c>
      <c r="AD88" s="32">
        <f t="shared" si="19"/>
        <v>0</v>
      </c>
      <c r="AE88" s="32">
        <f t="shared" si="19"/>
        <v>0</v>
      </c>
      <c r="AF88" s="32"/>
      <c r="AG88" s="32"/>
      <c r="AH88" s="32"/>
      <c r="AI88" s="32"/>
      <c r="AJ88" s="27" t="e">
        <f t="shared" si="14"/>
        <v>#DIV/0!</v>
      </c>
      <c r="AK88" s="32"/>
      <c r="AL88" s="33"/>
      <c r="AM88" s="32"/>
      <c r="AN88" s="32">
        <f>AN89</f>
        <v>56796.7</v>
      </c>
      <c r="AO88" s="28">
        <f t="shared" si="18"/>
        <v>0</v>
      </c>
      <c r="AP88" s="1"/>
    </row>
    <row r="89" spans="1:42" outlineLevel="2" x14ac:dyDescent="0.25">
      <c r="A89" s="3" t="s">
        <v>150</v>
      </c>
      <c r="B89" s="4"/>
      <c r="C89" s="11" t="s">
        <v>39</v>
      </c>
      <c r="D89" s="4"/>
      <c r="E89" s="4"/>
      <c r="F89" s="11" t="s">
        <v>22</v>
      </c>
      <c r="G89" s="4"/>
      <c r="H89" s="4"/>
      <c r="I89" s="4"/>
      <c r="J89" s="4"/>
      <c r="K89" s="4"/>
      <c r="L89" s="4"/>
      <c r="M89" s="5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30" t="e">
        <f t="shared" si="14"/>
        <v>#DIV/0!</v>
      </c>
      <c r="AK89" s="29"/>
      <c r="AL89" s="31"/>
      <c r="AM89" s="29"/>
      <c r="AN89" s="29">
        <v>56796.7</v>
      </c>
      <c r="AO89" s="28">
        <f t="shared" si="18"/>
        <v>0</v>
      </c>
      <c r="AP89" s="1"/>
    </row>
    <row r="90" spans="1:42" ht="25.5" x14ac:dyDescent="0.25">
      <c r="A90" s="12" t="s">
        <v>40</v>
      </c>
      <c r="B90" s="13" t="s">
        <v>8</v>
      </c>
      <c r="C90" s="13" t="s">
        <v>41</v>
      </c>
      <c r="D90" s="13" t="s">
        <v>10</v>
      </c>
      <c r="E90" s="13" t="s">
        <v>8</v>
      </c>
      <c r="F90" s="15" t="s">
        <v>8</v>
      </c>
      <c r="G90" s="13"/>
      <c r="H90" s="13"/>
      <c r="I90" s="13"/>
      <c r="J90" s="13"/>
      <c r="K90" s="13"/>
      <c r="L90" s="13"/>
      <c r="M90" s="14">
        <v>0</v>
      </c>
      <c r="N90" s="32">
        <f>N91+N94+N99</f>
        <v>12013531.65</v>
      </c>
      <c r="O90" s="32">
        <f t="shared" ref="O90:AE90" si="20">O91+O94+O99</f>
        <v>0</v>
      </c>
      <c r="P90" s="32">
        <f t="shared" si="20"/>
        <v>0</v>
      </c>
      <c r="Q90" s="32">
        <f t="shared" si="20"/>
        <v>0</v>
      </c>
      <c r="R90" s="32">
        <f t="shared" si="20"/>
        <v>0</v>
      </c>
      <c r="S90" s="32">
        <f t="shared" si="20"/>
        <v>0</v>
      </c>
      <c r="T90" s="32">
        <f t="shared" si="20"/>
        <v>0</v>
      </c>
      <c r="U90" s="32">
        <f t="shared" si="20"/>
        <v>0</v>
      </c>
      <c r="V90" s="32">
        <f t="shared" si="20"/>
        <v>0</v>
      </c>
      <c r="W90" s="32">
        <f t="shared" si="20"/>
        <v>0</v>
      </c>
      <c r="X90" s="32">
        <f t="shared" si="20"/>
        <v>0</v>
      </c>
      <c r="Y90" s="32">
        <f t="shared" si="20"/>
        <v>0</v>
      </c>
      <c r="Z90" s="32">
        <f t="shared" si="20"/>
        <v>0</v>
      </c>
      <c r="AA90" s="32">
        <f t="shared" si="20"/>
        <v>0</v>
      </c>
      <c r="AB90" s="32">
        <f t="shared" si="20"/>
        <v>0</v>
      </c>
      <c r="AC90" s="32">
        <f t="shared" si="20"/>
        <v>0</v>
      </c>
      <c r="AD90" s="32">
        <f t="shared" si="20"/>
        <v>0</v>
      </c>
      <c r="AE90" s="32">
        <f t="shared" si="20"/>
        <v>1633163.41</v>
      </c>
      <c r="AF90" s="32">
        <v>0</v>
      </c>
      <c r="AG90" s="32">
        <v>0</v>
      </c>
      <c r="AH90" s="32">
        <v>1633163.41</v>
      </c>
      <c r="AI90" s="32">
        <v>-1633163.41</v>
      </c>
      <c r="AJ90" s="27">
        <f t="shared" si="14"/>
        <v>0.13594365566931352</v>
      </c>
      <c r="AK90" s="32">
        <v>0</v>
      </c>
      <c r="AL90" s="33">
        <v>0</v>
      </c>
      <c r="AM90" s="32">
        <v>0</v>
      </c>
      <c r="AN90" s="32">
        <f>AN91+AN94+AN99</f>
        <v>10172741.52</v>
      </c>
      <c r="AO90" s="28">
        <f t="shared" si="18"/>
        <v>0.16054309517145776</v>
      </c>
      <c r="AP90" s="1"/>
    </row>
    <row r="91" spans="1:42" outlineLevel="1" x14ac:dyDescent="0.25">
      <c r="A91" s="12" t="s">
        <v>63</v>
      </c>
      <c r="B91" s="13" t="s">
        <v>8</v>
      </c>
      <c r="C91" s="13" t="s">
        <v>64</v>
      </c>
      <c r="D91" s="13" t="s">
        <v>10</v>
      </c>
      <c r="E91" s="13" t="s">
        <v>8</v>
      </c>
      <c r="F91" s="13" t="s">
        <v>8</v>
      </c>
      <c r="G91" s="13"/>
      <c r="H91" s="13"/>
      <c r="I91" s="13"/>
      <c r="J91" s="13"/>
      <c r="K91" s="13"/>
      <c r="L91" s="13"/>
      <c r="M91" s="14">
        <v>0</v>
      </c>
      <c r="N91" s="32">
        <f>N92+N93</f>
        <v>1621988</v>
      </c>
      <c r="O91" s="32">
        <f t="shared" ref="O91:AE91" si="21">O92+O93</f>
        <v>0</v>
      </c>
      <c r="P91" s="32">
        <f t="shared" si="21"/>
        <v>0</v>
      </c>
      <c r="Q91" s="32">
        <f t="shared" si="21"/>
        <v>0</v>
      </c>
      <c r="R91" s="32">
        <f t="shared" si="21"/>
        <v>0</v>
      </c>
      <c r="S91" s="32">
        <f t="shared" si="21"/>
        <v>0</v>
      </c>
      <c r="T91" s="32">
        <f t="shared" si="21"/>
        <v>0</v>
      </c>
      <c r="U91" s="32">
        <f t="shared" si="21"/>
        <v>0</v>
      </c>
      <c r="V91" s="32">
        <f t="shared" si="21"/>
        <v>0</v>
      </c>
      <c r="W91" s="32">
        <f t="shared" si="21"/>
        <v>0</v>
      </c>
      <c r="X91" s="32">
        <f t="shared" si="21"/>
        <v>0</v>
      </c>
      <c r="Y91" s="32">
        <f t="shared" si="21"/>
        <v>0</v>
      </c>
      <c r="Z91" s="32">
        <f t="shared" si="21"/>
        <v>0</v>
      </c>
      <c r="AA91" s="32">
        <f t="shared" si="21"/>
        <v>0</v>
      </c>
      <c r="AB91" s="32">
        <f t="shared" si="21"/>
        <v>0</v>
      </c>
      <c r="AC91" s="32">
        <f t="shared" si="21"/>
        <v>0</v>
      </c>
      <c r="AD91" s="32">
        <f t="shared" si="21"/>
        <v>0</v>
      </c>
      <c r="AE91" s="32">
        <f t="shared" si="21"/>
        <v>1551063.68</v>
      </c>
      <c r="AF91" s="32">
        <v>0</v>
      </c>
      <c r="AG91" s="32">
        <v>0</v>
      </c>
      <c r="AH91" s="32">
        <v>1551063.68</v>
      </c>
      <c r="AI91" s="32">
        <v>-1551063.68</v>
      </c>
      <c r="AJ91" s="27">
        <f t="shared" si="14"/>
        <v>0.95627321533821452</v>
      </c>
      <c r="AK91" s="32">
        <v>0</v>
      </c>
      <c r="AL91" s="33">
        <v>0</v>
      </c>
      <c r="AM91" s="32">
        <v>0</v>
      </c>
      <c r="AN91" s="32"/>
      <c r="AO91" s="28" t="e">
        <f t="shared" si="18"/>
        <v>#DIV/0!</v>
      </c>
      <c r="AP91" s="1"/>
    </row>
    <row r="92" spans="1:42" ht="25.5" outlineLevel="2" x14ac:dyDescent="0.25">
      <c r="A92" s="3" t="s">
        <v>19</v>
      </c>
      <c r="B92" s="4" t="s">
        <v>8</v>
      </c>
      <c r="C92" s="4" t="s">
        <v>64</v>
      </c>
      <c r="D92" s="4" t="s">
        <v>10</v>
      </c>
      <c r="E92" s="4" t="s">
        <v>8</v>
      </c>
      <c r="F92" s="4" t="s">
        <v>20</v>
      </c>
      <c r="G92" s="4"/>
      <c r="H92" s="4"/>
      <c r="I92" s="4"/>
      <c r="J92" s="4"/>
      <c r="K92" s="4"/>
      <c r="L92" s="4"/>
      <c r="M92" s="5">
        <v>0</v>
      </c>
      <c r="N92" s="29">
        <v>79600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8675.68</v>
      </c>
      <c r="AF92" s="29">
        <v>0</v>
      </c>
      <c r="AG92" s="29">
        <v>0</v>
      </c>
      <c r="AH92" s="29">
        <v>8675.68</v>
      </c>
      <c r="AI92" s="29">
        <v>-8675.68</v>
      </c>
      <c r="AJ92" s="30">
        <f t="shared" si="14"/>
        <v>0.10899095477386934</v>
      </c>
      <c r="AK92" s="29">
        <v>0</v>
      </c>
      <c r="AL92" s="31">
        <v>0</v>
      </c>
      <c r="AM92" s="29">
        <v>0</v>
      </c>
      <c r="AN92" s="29"/>
      <c r="AO92" s="28" t="e">
        <f t="shared" si="18"/>
        <v>#DIV/0!</v>
      </c>
      <c r="AP92" s="1"/>
    </row>
    <row r="93" spans="1:42" ht="38.25" outlineLevel="2" x14ac:dyDescent="0.25">
      <c r="A93" s="3" t="s">
        <v>54</v>
      </c>
      <c r="B93" s="4" t="s">
        <v>8</v>
      </c>
      <c r="C93" s="4" t="s">
        <v>64</v>
      </c>
      <c r="D93" s="4" t="s">
        <v>10</v>
      </c>
      <c r="E93" s="4" t="s">
        <v>8</v>
      </c>
      <c r="F93" s="4" t="s">
        <v>55</v>
      </c>
      <c r="G93" s="4"/>
      <c r="H93" s="4"/>
      <c r="I93" s="4"/>
      <c r="J93" s="4"/>
      <c r="K93" s="4"/>
      <c r="L93" s="4"/>
      <c r="M93" s="5">
        <v>0</v>
      </c>
      <c r="N93" s="29">
        <v>1542388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1542388</v>
      </c>
      <c r="AF93" s="29">
        <v>0</v>
      </c>
      <c r="AG93" s="29">
        <v>0</v>
      </c>
      <c r="AH93" s="29">
        <v>1542388</v>
      </c>
      <c r="AI93" s="29">
        <v>-1542388</v>
      </c>
      <c r="AJ93" s="30">
        <f t="shared" si="14"/>
        <v>1</v>
      </c>
      <c r="AK93" s="29">
        <v>0</v>
      </c>
      <c r="AL93" s="31">
        <v>0</v>
      </c>
      <c r="AM93" s="29">
        <v>0</v>
      </c>
      <c r="AN93" s="29"/>
      <c r="AO93" s="28" t="e">
        <f t="shared" si="18"/>
        <v>#DIV/0!</v>
      </c>
      <c r="AP93" s="1"/>
    </row>
    <row r="94" spans="1:42" outlineLevel="1" x14ac:dyDescent="0.25">
      <c r="A94" s="12" t="s">
        <v>42</v>
      </c>
      <c r="B94" s="13" t="s">
        <v>8</v>
      </c>
      <c r="C94" s="13" t="s">
        <v>43</v>
      </c>
      <c r="D94" s="13" t="s">
        <v>10</v>
      </c>
      <c r="E94" s="13" t="s">
        <v>8</v>
      </c>
      <c r="F94" s="13" t="s">
        <v>8</v>
      </c>
      <c r="G94" s="13"/>
      <c r="H94" s="13"/>
      <c r="I94" s="13"/>
      <c r="J94" s="13"/>
      <c r="K94" s="13"/>
      <c r="L94" s="13"/>
      <c r="M94" s="14">
        <v>0</v>
      </c>
      <c r="N94" s="32">
        <f>N95+N96+N97+N98</f>
        <v>5399835</v>
      </c>
      <c r="O94" s="32">
        <f t="shared" ref="O94:AE94" si="22">O95+O96+O97+O98</f>
        <v>0</v>
      </c>
      <c r="P94" s="32">
        <f t="shared" si="22"/>
        <v>0</v>
      </c>
      <c r="Q94" s="32">
        <f t="shared" si="22"/>
        <v>0</v>
      </c>
      <c r="R94" s="32">
        <f t="shared" si="22"/>
        <v>0</v>
      </c>
      <c r="S94" s="32">
        <f t="shared" si="22"/>
        <v>0</v>
      </c>
      <c r="T94" s="32">
        <f t="shared" si="22"/>
        <v>0</v>
      </c>
      <c r="U94" s="32">
        <f t="shared" si="22"/>
        <v>0</v>
      </c>
      <c r="V94" s="32">
        <f t="shared" si="22"/>
        <v>0</v>
      </c>
      <c r="W94" s="32">
        <f t="shared" si="22"/>
        <v>0</v>
      </c>
      <c r="X94" s="32">
        <f t="shared" si="22"/>
        <v>0</v>
      </c>
      <c r="Y94" s="32">
        <f t="shared" si="22"/>
        <v>0</v>
      </c>
      <c r="Z94" s="32">
        <f t="shared" si="22"/>
        <v>0</v>
      </c>
      <c r="AA94" s="32">
        <f t="shared" si="22"/>
        <v>0</v>
      </c>
      <c r="AB94" s="32">
        <f t="shared" si="22"/>
        <v>0</v>
      </c>
      <c r="AC94" s="32">
        <f t="shared" si="22"/>
        <v>0</v>
      </c>
      <c r="AD94" s="32">
        <f t="shared" si="22"/>
        <v>0</v>
      </c>
      <c r="AE94" s="32">
        <f t="shared" si="22"/>
        <v>31942</v>
      </c>
      <c r="AF94" s="32">
        <v>0</v>
      </c>
      <c r="AG94" s="32">
        <v>0</v>
      </c>
      <c r="AH94" s="32">
        <v>31942</v>
      </c>
      <c r="AI94" s="32">
        <v>-31942</v>
      </c>
      <c r="AJ94" s="27">
        <f t="shared" si="14"/>
        <v>5.9153659324775662E-3</v>
      </c>
      <c r="AK94" s="32">
        <v>0</v>
      </c>
      <c r="AL94" s="33">
        <v>0</v>
      </c>
      <c r="AM94" s="32">
        <v>0</v>
      </c>
      <c r="AN94" s="32">
        <f>AN95+AN96+AN97+AN98</f>
        <v>172741.52</v>
      </c>
      <c r="AO94" s="28">
        <f t="shared" si="18"/>
        <v>0.18491211609114011</v>
      </c>
      <c r="AP94" s="1"/>
    </row>
    <row r="95" spans="1:42" ht="25.5" outlineLevel="2" x14ac:dyDescent="0.25">
      <c r="A95" s="3" t="s">
        <v>19</v>
      </c>
      <c r="B95" s="4" t="s">
        <v>8</v>
      </c>
      <c r="C95" s="4" t="s">
        <v>43</v>
      </c>
      <c r="D95" s="4" t="s">
        <v>10</v>
      </c>
      <c r="E95" s="4" t="s">
        <v>8</v>
      </c>
      <c r="F95" s="4" t="s">
        <v>20</v>
      </c>
      <c r="G95" s="4"/>
      <c r="H95" s="4"/>
      <c r="I95" s="4"/>
      <c r="J95" s="4"/>
      <c r="K95" s="4"/>
      <c r="L95" s="4"/>
      <c r="M95" s="5">
        <v>0</v>
      </c>
      <c r="N95" s="29">
        <v>2000000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30">
        <f t="shared" si="14"/>
        <v>0</v>
      </c>
      <c r="AK95" s="29">
        <v>0</v>
      </c>
      <c r="AL95" s="31">
        <v>0</v>
      </c>
      <c r="AM95" s="29">
        <v>0</v>
      </c>
      <c r="AN95" s="29"/>
      <c r="AO95" s="28" t="e">
        <f t="shared" si="18"/>
        <v>#DIV/0!</v>
      </c>
      <c r="AP95" s="1"/>
    </row>
    <row r="96" spans="1:42" outlineLevel="2" x14ac:dyDescent="0.25">
      <c r="A96" s="3" t="s">
        <v>21</v>
      </c>
      <c r="B96" s="4" t="s">
        <v>8</v>
      </c>
      <c r="C96" s="4" t="s">
        <v>43</v>
      </c>
      <c r="D96" s="4" t="s">
        <v>10</v>
      </c>
      <c r="E96" s="4" t="s">
        <v>8</v>
      </c>
      <c r="F96" s="4" t="s">
        <v>22</v>
      </c>
      <c r="G96" s="4"/>
      <c r="H96" s="4"/>
      <c r="I96" s="4"/>
      <c r="J96" s="4"/>
      <c r="K96" s="4"/>
      <c r="L96" s="4"/>
      <c r="M96" s="5">
        <v>0</v>
      </c>
      <c r="N96" s="29">
        <v>131777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31942</v>
      </c>
      <c r="AF96" s="29">
        <v>0</v>
      </c>
      <c r="AG96" s="29">
        <v>0</v>
      </c>
      <c r="AH96" s="29">
        <v>31942</v>
      </c>
      <c r="AI96" s="29">
        <v>-31942</v>
      </c>
      <c r="AJ96" s="30">
        <f t="shared" si="14"/>
        <v>0.24239434802734924</v>
      </c>
      <c r="AK96" s="29">
        <v>0</v>
      </c>
      <c r="AL96" s="31">
        <v>0</v>
      </c>
      <c r="AM96" s="29">
        <v>0</v>
      </c>
      <c r="AN96" s="29"/>
      <c r="AO96" s="28" t="e">
        <f t="shared" si="18"/>
        <v>#DIV/0!</v>
      </c>
      <c r="AP96" s="1"/>
    </row>
    <row r="97" spans="1:42" ht="38.25" outlineLevel="2" x14ac:dyDescent="0.25">
      <c r="A97" s="3" t="s">
        <v>54</v>
      </c>
      <c r="B97" s="4" t="s">
        <v>8</v>
      </c>
      <c r="C97" s="4" t="s">
        <v>43</v>
      </c>
      <c r="D97" s="4" t="s">
        <v>10</v>
      </c>
      <c r="E97" s="4" t="s">
        <v>8</v>
      </c>
      <c r="F97" s="4" t="s">
        <v>55</v>
      </c>
      <c r="G97" s="4"/>
      <c r="H97" s="4"/>
      <c r="I97" s="4"/>
      <c r="J97" s="4"/>
      <c r="K97" s="4"/>
      <c r="L97" s="4"/>
      <c r="M97" s="5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30" t="e">
        <f t="shared" si="14"/>
        <v>#DIV/0!</v>
      </c>
      <c r="AK97" s="29">
        <v>0</v>
      </c>
      <c r="AL97" s="31">
        <v>0</v>
      </c>
      <c r="AM97" s="29">
        <v>0</v>
      </c>
      <c r="AN97" s="29">
        <v>172741.52</v>
      </c>
      <c r="AO97" s="28">
        <f t="shared" si="18"/>
        <v>0</v>
      </c>
      <c r="AP97" s="1"/>
    </row>
    <row r="98" spans="1:42" ht="25.5" outlineLevel="2" x14ac:dyDescent="0.25">
      <c r="A98" s="3" t="s">
        <v>65</v>
      </c>
      <c r="B98" s="4" t="s">
        <v>8</v>
      </c>
      <c r="C98" s="4" t="s">
        <v>43</v>
      </c>
      <c r="D98" s="4" t="s">
        <v>10</v>
      </c>
      <c r="E98" s="4" t="s">
        <v>8</v>
      </c>
      <c r="F98" s="4" t="s">
        <v>66</v>
      </c>
      <c r="G98" s="4"/>
      <c r="H98" s="4"/>
      <c r="I98" s="4"/>
      <c r="J98" s="4"/>
      <c r="K98" s="4"/>
      <c r="L98" s="4"/>
      <c r="M98" s="5">
        <v>0</v>
      </c>
      <c r="N98" s="29">
        <v>3268058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30">
        <f t="shared" si="14"/>
        <v>0</v>
      </c>
      <c r="AK98" s="29">
        <v>0</v>
      </c>
      <c r="AL98" s="31">
        <v>0</v>
      </c>
      <c r="AM98" s="29">
        <v>0</v>
      </c>
      <c r="AN98" s="29"/>
      <c r="AO98" s="28" t="e">
        <f t="shared" si="18"/>
        <v>#DIV/0!</v>
      </c>
      <c r="AP98" s="1"/>
    </row>
    <row r="99" spans="1:42" outlineLevel="1" x14ac:dyDescent="0.25">
      <c r="A99" s="12" t="s">
        <v>46</v>
      </c>
      <c r="B99" s="13" t="s">
        <v>8</v>
      </c>
      <c r="C99" s="13" t="s">
        <v>47</v>
      </c>
      <c r="D99" s="13" t="s">
        <v>10</v>
      </c>
      <c r="E99" s="13" t="s">
        <v>8</v>
      </c>
      <c r="F99" s="13" t="s">
        <v>8</v>
      </c>
      <c r="G99" s="13"/>
      <c r="H99" s="13"/>
      <c r="I99" s="13"/>
      <c r="J99" s="13"/>
      <c r="K99" s="13"/>
      <c r="L99" s="13"/>
      <c r="M99" s="14">
        <v>0</v>
      </c>
      <c r="N99" s="32">
        <f>N100</f>
        <v>4991708.6500000004</v>
      </c>
      <c r="O99" s="32">
        <f t="shared" ref="O99:AE99" si="23">O100</f>
        <v>0</v>
      </c>
      <c r="P99" s="32">
        <f t="shared" si="23"/>
        <v>0</v>
      </c>
      <c r="Q99" s="32">
        <f t="shared" si="23"/>
        <v>0</v>
      </c>
      <c r="R99" s="32">
        <f t="shared" si="23"/>
        <v>0</v>
      </c>
      <c r="S99" s="32">
        <f t="shared" si="23"/>
        <v>0</v>
      </c>
      <c r="T99" s="32">
        <f t="shared" si="23"/>
        <v>0</v>
      </c>
      <c r="U99" s="32">
        <f t="shared" si="23"/>
        <v>0</v>
      </c>
      <c r="V99" s="32">
        <f t="shared" si="23"/>
        <v>0</v>
      </c>
      <c r="W99" s="32">
        <f t="shared" si="23"/>
        <v>0</v>
      </c>
      <c r="X99" s="32">
        <f t="shared" si="23"/>
        <v>0</v>
      </c>
      <c r="Y99" s="32">
        <f t="shared" si="23"/>
        <v>0</v>
      </c>
      <c r="Z99" s="32">
        <f t="shared" si="23"/>
        <v>0</v>
      </c>
      <c r="AA99" s="32">
        <f t="shared" si="23"/>
        <v>0</v>
      </c>
      <c r="AB99" s="32">
        <f t="shared" si="23"/>
        <v>0</v>
      </c>
      <c r="AC99" s="32">
        <f t="shared" si="23"/>
        <v>0</v>
      </c>
      <c r="AD99" s="32">
        <f t="shared" si="23"/>
        <v>0</v>
      </c>
      <c r="AE99" s="32">
        <f t="shared" si="23"/>
        <v>50157.73</v>
      </c>
      <c r="AF99" s="32">
        <v>0</v>
      </c>
      <c r="AG99" s="32">
        <v>0</v>
      </c>
      <c r="AH99" s="32">
        <v>50157.73</v>
      </c>
      <c r="AI99" s="32">
        <v>-50157.73</v>
      </c>
      <c r="AJ99" s="27">
        <f t="shared" si="14"/>
        <v>1.0048208642946338E-2</v>
      </c>
      <c r="AK99" s="32">
        <v>0</v>
      </c>
      <c r="AL99" s="33">
        <v>0</v>
      </c>
      <c r="AM99" s="32">
        <v>0</v>
      </c>
      <c r="AN99" s="32">
        <f>AN100</f>
        <v>10000000</v>
      </c>
      <c r="AO99" s="28">
        <f t="shared" si="18"/>
        <v>5.0157730000000003E-3</v>
      </c>
      <c r="AP99" s="1"/>
    </row>
    <row r="100" spans="1:42" ht="38.25" outlineLevel="2" x14ac:dyDescent="0.25">
      <c r="A100" s="3" t="s">
        <v>54</v>
      </c>
      <c r="B100" s="4" t="s">
        <v>8</v>
      </c>
      <c r="C100" s="4" t="s">
        <v>47</v>
      </c>
      <c r="D100" s="4" t="s">
        <v>10</v>
      </c>
      <c r="E100" s="4" t="s">
        <v>8</v>
      </c>
      <c r="F100" s="4" t="s">
        <v>55</v>
      </c>
      <c r="G100" s="4"/>
      <c r="H100" s="4"/>
      <c r="I100" s="4"/>
      <c r="J100" s="4"/>
      <c r="K100" s="4"/>
      <c r="L100" s="4"/>
      <c r="M100" s="5">
        <v>0</v>
      </c>
      <c r="N100" s="29">
        <v>4991708.6500000004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50157.73</v>
      </c>
      <c r="AF100" s="29">
        <v>0</v>
      </c>
      <c r="AG100" s="29">
        <v>0</v>
      </c>
      <c r="AH100" s="29">
        <v>50157.73</v>
      </c>
      <c r="AI100" s="29">
        <v>-50157.73</v>
      </c>
      <c r="AJ100" s="30">
        <f t="shared" si="14"/>
        <v>1.0048208642946338E-2</v>
      </c>
      <c r="AK100" s="29">
        <v>0</v>
      </c>
      <c r="AL100" s="31">
        <v>0</v>
      </c>
      <c r="AM100" s="29">
        <v>0</v>
      </c>
      <c r="AN100" s="29">
        <v>10000000</v>
      </c>
      <c r="AO100" s="28">
        <f t="shared" si="18"/>
        <v>5.0157730000000003E-3</v>
      </c>
      <c r="AP100" s="1"/>
    </row>
    <row r="101" spans="1:42" x14ac:dyDescent="0.25">
      <c r="A101" s="12" t="s">
        <v>72</v>
      </c>
      <c r="B101" s="13" t="s">
        <v>8</v>
      </c>
      <c r="C101" s="13" t="s">
        <v>73</v>
      </c>
      <c r="D101" s="13" t="s">
        <v>10</v>
      </c>
      <c r="E101" s="13" t="s">
        <v>8</v>
      </c>
      <c r="F101" s="13" t="s">
        <v>8</v>
      </c>
      <c r="G101" s="13"/>
      <c r="H101" s="13"/>
      <c r="I101" s="13"/>
      <c r="J101" s="13"/>
      <c r="K101" s="13"/>
      <c r="L101" s="13"/>
      <c r="M101" s="14">
        <v>0</v>
      </c>
      <c r="N101" s="32">
        <f>N102+N106+N110+N112+N114+N120</f>
        <v>177910954.25999999</v>
      </c>
      <c r="O101" s="32">
        <f t="shared" ref="O101:AE101" si="24">O102+O106+O110+O112+O114+O120</f>
        <v>0</v>
      </c>
      <c r="P101" s="32">
        <f t="shared" si="24"/>
        <v>0</v>
      </c>
      <c r="Q101" s="32">
        <f t="shared" si="24"/>
        <v>0</v>
      </c>
      <c r="R101" s="32">
        <f t="shared" si="24"/>
        <v>0</v>
      </c>
      <c r="S101" s="32">
        <f t="shared" si="24"/>
        <v>0</v>
      </c>
      <c r="T101" s="32">
        <f t="shared" si="24"/>
        <v>0</v>
      </c>
      <c r="U101" s="32">
        <f t="shared" si="24"/>
        <v>0</v>
      </c>
      <c r="V101" s="32">
        <f t="shared" si="24"/>
        <v>0</v>
      </c>
      <c r="W101" s="32">
        <f t="shared" si="24"/>
        <v>0</v>
      </c>
      <c r="X101" s="32">
        <f t="shared" si="24"/>
        <v>0</v>
      </c>
      <c r="Y101" s="32">
        <f t="shared" si="24"/>
        <v>0</v>
      </c>
      <c r="Z101" s="32">
        <f t="shared" si="24"/>
        <v>0</v>
      </c>
      <c r="AA101" s="32">
        <f t="shared" si="24"/>
        <v>0</v>
      </c>
      <c r="AB101" s="32">
        <f t="shared" si="24"/>
        <v>0</v>
      </c>
      <c r="AC101" s="32">
        <f t="shared" si="24"/>
        <v>0</v>
      </c>
      <c r="AD101" s="32">
        <f t="shared" si="24"/>
        <v>0</v>
      </c>
      <c r="AE101" s="32">
        <f t="shared" si="24"/>
        <v>94000502.549999997</v>
      </c>
      <c r="AF101" s="32">
        <v>0</v>
      </c>
      <c r="AG101" s="32">
        <v>0</v>
      </c>
      <c r="AH101" s="32">
        <v>93083677.599999994</v>
      </c>
      <c r="AI101" s="32">
        <v>-93083677.599999994</v>
      </c>
      <c r="AJ101" s="27">
        <f t="shared" si="14"/>
        <v>0.52835702523762074</v>
      </c>
      <c r="AK101" s="32">
        <v>0</v>
      </c>
      <c r="AL101" s="33">
        <v>0</v>
      </c>
      <c r="AM101" s="32">
        <v>0</v>
      </c>
      <c r="AN101" s="32">
        <f>AN102+AN106+AN110+AN112+AN114+AN120</f>
        <v>90246955.75</v>
      </c>
      <c r="AO101" s="28">
        <f t="shared" si="18"/>
        <v>1.0415919492109849</v>
      </c>
      <c r="AP101" s="1"/>
    </row>
    <row r="102" spans="1:42" outlineLevel="1" x14ac:dyDescent="0.25">
      <c r="A102" s="12" t="s">
        <v>102</v>
      </c>
      <c r="B102" s="13" t="s">
        <v>8</v>
      </c>
      <c r="C102" s="13" t="s">
        <v>103</v>
      </c>
      <c r="D102" s="13" t="s">
        <v>10</v>
      </c>
      <c r="E102" s="13" t="s">
        <v>8</v>
      </c>
      <c r="F102" s="13" t="s">
        <v>8</v>
      </c>
      <c r="G102" s="13"/>
      <c r="H102" s="13"/>
      <c r="I102" s="13"/>
      <c r="J102" s="13"/>
      <c r="K102" s="13"/>
      <c r="L102" s="13"/>
      <c r="M102" s="14">
        <v>0</v>
      </c>
      <c r="N102" s="32">
        <f>N103+N104+N105</f>
        <v>33999873.640000001</v>
      </c>
      <c r="O102" s="32">
        <f t="shared" ref="O102:AE102" si="25">O103+O104+O105</f>
        <v>0</v>
      </c>
      <c r="P102" s="32">
        <f t="shared" si="25"/>
        <v>0</v>
      </c>
      <c r="Q102" s="32">
        <f t="shared" si="25"/>
        <v>0</v>
      </c>
      <c r="R102" s="32">
        <f t="shared" si="25"/>
        <v>0</v>
      </c>
      <c r="S102" s="32">
        <f t="shared" si="25"/>
        <v>0</v>
      </c>
      <c r="T102" s="32">
        <f t="shared" si="25"/>
        <v>0</v>
      </c>
      <c r="U102" s="32">
        <f t="shared" si="25"/>
        <v>0</v>
      </c>
      <c r="V102" s="32">
        <f t="shared" si="25"/>
        <v>0</v>
      </c>
      <c r="W102" s="32">
        <f t="shared" si="25"/>
        <v>0</v>
      </c>
      <c r="X102" s="32">
        <f t="shared" si="25"/>
        <v>0</v>
      </c>
      <c r="Y102" s="32">
        <f t="shared" si="25"/>
        <v>0</v>
      </c>
      <c r="Z102" s="32">
        <f t="shared" si="25"/>
        <v>0</v>
      </c>
      <c r="AA102" s="32">
        <f t="shared" si="25"/>
        <v>0</v>
      </c>
      <c r="AB102" s="32">
        <f t="shared" si="25"/>
        <v>0</v>
      </c>
      <c r="AC102" s="32">
        <f t="shared" si="25"/>
        <v>0</v>
      </c>
      <c r="AD102" s="32">
        <f t="shared" si="25"/>
        <v>0</v>
      </c>
      <c r="AE102" s="32">
        <f t="shared" si="25"/>
        <v>18506700</v>
      </c>
      <c r="AF102" s="32">
        <v>0</v>
      </c>
      <c r="AG102" s="32">
        <v>0</v>
      </c>
      <c r="AH102" s="32">
        <v>17684100</v>
      </c>
      <c r="AI102" s="32">
        <v>-17684100</v>
      </c>
      <c r="AJ102" s="27">
        <f t="shared" si="14"/>
        <v>0.54431672881946624</v>
      </c>
      <c r="AK102" s="32">
        <v>0</v>
      </c>
      <c r="AL102" s="33">
        <v>0</v>
      </c>
      <c r="AM102" s="32">
        <v>0</v>
      </c>
      <c r="AN102" s="32">
        <f>AN103+AN104+AN105</f>
        <v>16599850</v>
      </c>
      <c r="AO102" s="28">
        <f t="shared" si="18"/>
        <v>1.1148715199233727</v>
      </c>
      <c r="AP102" s="1"/>
    </row>
    <row r="103" spans="1:42" ht="25.5" outlineLevel="2" x14ac:dyDescent="0.25">
      <c r="A103" s="3" t="s">
        <v>19</v>
      </c>
      <c r="B103" s="4" t="s">
        <v>8</v>
      </c>
      <c r="C103" s="4" t="s">
        <v>103</v>
      </c>
      <c r="D103" s="4" t="s">
        <v>10</v>
      </c>
      <c r="E103" s="4" t="s">
        <v>8</v>
      </c>
      <c r="F103" s="4" t="s">
        <v>20</v>
      </c>
      <c r="G103" s="4"/>
      <c r="H103" s="4"/>
      <c r="I103" s="4"/>
      <c r="J103" s="4"/>
      <c r="K103" s="4"/>
      <c r="L103" s="4"/>
      <c r="M103" s="5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30" t="e">
        <f t="shared" si="14"/>
        <v>#DIV/0!</v>
      </c>
      <c r="AK103" s="29">
        <v>0</v>
      </c>
      <c r="AL103" s="31">
        <v>0</v>
      </c>
      <c r="AM103" s="29">
        <v>0</v>
      </c>
      <c r="AN103" s="29"/>
      <c r="AO103" s="28" t="e">
        <f t="shared" si="18"/>
        <v>#DIV/0!</v>
      </c>
      <c r="AP103" s="1"/>
    </row>
    <row r="104" spans="1:42" ht="38.25" outlineLevel="2" x14ac:dyDescent="0.25">
      <c r="A104" s="3" t="s">
        <v>90</v>
      </c>
      <c r="B104" s="4" t="s">
        <v>8</v>
      </c>
      <c r="C104" s="4" t="s">
        <v>103</v>
      </c>
      <c r="D104" s="4" t="s">
        <v>10</v>
      </c>
      <c r="E104" s="4" t="s">
        <v>8</v>
      </c>
      <c r="F104" s="4" t="s">
        <v>91</v>
      </c>
      <c r="G104" s="4"/>
      <c r="H104" s="4"/>
      <c r="I104" s="4"/>
      <c r="J104" s="4"/>
      <c r="K104" s="4"/>
      <c r="L104" s="4"/>
      <c r="M104" s="5">
        <v>0</v>
      </c>
      <c r="N104" s="29">
        <v>33999873.640000001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18506700</v>
      </c>
      <c r="AF104" s="29">
        <v>0</v>
      </c>
      <c r="AG104" s="29">
        <v>0</v>
      </c>
      <c r="AH104" s="29">
        <v>17684100</v>
      </c>
      <c r="AI104" s="29">
        <v>-17684100</v>
      </c>
      <c r="AJ104" s="30">
        <f t="shared" si="14"/>
        <v>0.54431672881946624</v>
      </c>
      <c r="AK104" s="29">
        <v>0</v>
      </c>
      <c r="AL104" s="31">
        <v>0</v>
      </c>
      <c r="AM104" s="29">
        <v>0</v>
      </c>
      <c r="AN104" s="29">
        <v>16599850</v>
      </c>
      <c r="AO104" s="28">
        <f t="shared" si="18"/>
        <v>1.1148715199233727</v>
      </c>
      <c r="AP104" s="1"/>
    </row>
    <row r="105" spans="1:42" ht="25.5" outlineLevel="2" x14ac:dyDescent="0.25">
      <c r="A105" s="3" t="s">
        <v>65</v>
      </c>
      <c r="B105" s="4" t="s">
        <v>8</v>
      </c>
      <c r="C105" s="4" t="s">
        <v>103</v>
      </c>
      <c r="D105" s="4" t="s">
        <v>10</v>
      </c>
      <c r="E105" s="4" t="s">
        <v>8</v>
      </c>
      <c r="F105" s="4" t="s">
        <v>66</v>
      </c>
      <c r="G105" s="4"/>
      <c r="H105" s="4"/>
      <c r="I105" s="4"/>
      <c r="J105" s="4"/>
      <c r="K105" s="4"/>
      <c r="L105" s="4"/>
      <c r="M105" s="5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30" t="e">
        <f t="shared" si="14"/>
        <v>#DIV/0!</v>
      </c>
      <c r="AK105" s="29">
        <v>0</v>
      </c>
      <c r="AL105" s="31">
        <v>0</v>
      </c>
      <c r="AM105" s="29">
        <v>0</v>
      </c>
      <c r="AN105" s="29"/>
      <c r="AO105" s="28" t="e">
        <f t="shared" si="18"/>
        <v>#DIV/0!</v>
      </c>
      <c r="AP105" s="1"/>
    </row>
    <row r="106" spans="1:42" outlineLevel="1" x14ac:dyDescent="0.25">
      <c r="A106" s="12" t="s">
        <v>104</v>
      </c>
      <c r="B106" s="13" t="s">
        <v>8</v>
      </c>
      <c r="C106" s="13" t="s">
        <v>105</v>
      </c>
      <c r="D106" s="13" t="s">
        <v>10</v>
      </c>
      <c r="E106" s="13" t="s">
        <v>8</v>
      </c>
      <c r="F106" s="13" t="s">
        <v>8</v>
      </c>
      <c r="G106" s="13"/>
      <c r="H106" s="13"/>
      <c r="I106" s="13"/>
      <c r="J106" s="13"/>
      <c r="K106" s="13"/>
      <c r="L106" s="13"/>
      <c r="M106" s="14">
        <v>0</v>
      </c>
      <c r="N106" s="32">
        <f>N107+N108+N109</f>
        <v>128481046.77</v>
      </c>
      <c r="O106" s="32">
        <f t="shared" ref="O106:AE106" si="26">O107+O108+O109</f>
        <v>0</v>
      </c>
      <c r="P106" s="32">
        <f t="shared" si="26"/>
        <v>0</v>
      </c>
      <c r="Q106" s="32">
        <f t="shared" si="26"/>
        <v>0</v>
      </c>
      <c r="R106" s="32">
        <f t="shared" si="26"/>
        <v>0</v>
      </c>
      <c r="S106" s="32">
        <f t="shared" si="26"/>
        <v>0</v>
      </c>
      <c r="T106" s="32">
        <f t="shared" si="26"/>
        <v>0</v>
      </c>
      <c r="U106" s="32">
        <f t="shared" si="26"/>
        <v>0</v>
      </c>
      <c r="V106" s="32">
        <f t="shared" si="26"/>
        <v>0</v>
      </c>
      <c r="W106" s="32">
        <f t="shared" si="26"/>
        <v>0</v>
      </c>
      <c r="X106" s="32">
        <f t="shared" si="26"/>
        <v>0</v>
      </c>
      <c r="Y106" s="32">
        <f t="shared" si="26"/>
        <v>0</v>
      </c>
      <c r="Z106" s="32">
        <f t="shared" si="26"/>
        <v>0</v>
      </c>
      <c r="AA106" s="32">
        <f t="shared" si="26"/>
        <v>0</v>
      </c>
      <c r="AB106" s="32">
        <f t="shared" si="26"/>
        <v>0</v>
      </c>
      <c r="AC106" s="32">
        <f t="shared" si="26"/>
        <v>0</v>
      </c>
      <c r="AD106" s="32">
        <f t="shared" si="26"/>
        <v>0</v>
      </c>
      <c r="AE106" s="32">
        <f t="shared" si="26"/>
        <v>68292750.75</v>
      </c>
      <c r="AF106" s="32">
        <v>0</v>
      </c>
      <c r="AG106" s="32">
        <v>0</v>
      </c>
      <c r="AH106" s="32">
        <v>68283148.75</v>
      </c>
      <c r="AI106" s="32">
        <v>-68283148.75</v>
      </c>
      <c r="AJ106" s="27">
        <f t="shared" si="14"/>
        <v>0.53153949525531252</v>
      </c>
      <c r="AK106" s="32">
        <v>0</v>
      </c>
      <c r="AL106" s="33">
        <v>0</v>
      </c>
      <c r="AM106" s="32">
        <v>0</v>
      </c>
      <c r="AN106" s="32">
        <f>AN107+AN108+AN109</f>
        <v>65747050</v>
      </c>
      <c r="AO106" s="28">
        <f t="shared" si="18"/>
        <v>1.0387196193593478</v>
      </c>
      <c r="AP106" s="1"/>
    </row>
    <row r="107" spans="1:42" outlineLevel="2" x14ac:dyDescent="0.25">
      <c r="A107" s="3" t="s">
        <v>48</v>
      </c>
      <c r="B107" s="4" t="s">
        <v>8</v>
      </c>
      <c r="C107" s="4" t="s">
        <v>105</v>
      </c>
      <c r="D107" s="4" t="s">
        <v>10</v>
      </c>
      <c r="E107" s="4" t="s">
        <v>8</v>
      </c>
      <c r="F107" s="4" t="s">
        <v>49</v>
      </c>
      <c r="G107" s="4"/>
      <c r="H107" s="4"/>
      <c r="I107" s="4"/>
      <c r="J107" s="4"/>
      <c r="K107" s="4"/>
      <c r="L107" s="4"/>
      <c r="M107" s="5">
        <v>0</v>
      </c>
      <c r="N107" s="29">
        <v>73205.75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73205.75</v>
      </c>
      <c r="AF107" s="29">
        <v>0</v>
      </c>
      <c r="AG107" s="29">
        <v>0</v>
      </c>
      <c r="AH107" s="29">
        <v>73205.75</v>
      </c>
      <c r="AI107" s="29">
        <v>-73205.75</v>
      </c>
      <c r="AJ107" s="30">
        <f t="shared" si="14"/>
        <v>1</v>
      </c>
      <c r="AK107" s="29">
        <v>0</v>
      </c>
      <c r="AL107" s="31">
        <v>0</v>
      </c>
      <c r="AM107" s="29">
        <v>0</v>
      </c>
      <c r="AN107" s="29"/>
      <c r="AO107" s="28" t="e">
        <f t="shared" si="18"/>
        <v>#DIV/0!</v>
      </c>
      <c r="AP107" s="1"/>
    </row>
    <row r="108" spans="1:42" ht="38.25" outlineLevel="2" x14ac:dyDescent="0.25">
      <c r="A108" s="3" t="s">
        <v>90</v>
      </c>
      <c r="B108" s="4" t="s">
        <v>8</v>
      </c>
      <c r="C108" s="4" t="s">
        <v>105</v>
      </c>
      <c r="D108" s="4" t="s">
        <v>10</v>
      </c>
      <c r="E108" s="4" t="s">
        <v>8</v>
      </c>
      <c r="F108" s="4" t="s">
        <v>91</v>
      </c>
      <c r="G108" s="4"/>
      <c r="H108" s="4"/>
      <c r="I108" s="4"/>
      <c r="J108" s="4"/>
      <c r="K108" s="4"/>
      <c r="L108" s="4"/>
      <c r="M108" s="5">
        <v>0</v>
      </c>
      <c r="N108" s="29">
        <v>128407841.02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68219545</v>
      </c>
      <c r="AF108" s="29">
        <v>0</v>
      </c>
      <c r="AG108" s="29">
        <v>0</v>
      </c>
      <c r="AH108" s="29">
        <v>68209943</v>
      </c>
      <c r="AI108" s="29">
        <v>-68209943</v>
      </c>
      <c r="AJ108" s="30">
        <f t="shared" si="14"/>
        <v>0.53127242431694299</v>
      </c>
      <c r="AK108" s="29">
        <v>0</v>
      </c>
      <c r="AL108" s="31">
        <v>0</v>
      </c>
      <c r="AM108" s="29">
        <v>0</v>
      </c>
      <c r="AN108" s="29">
        <v>65747050</v>
      </c>
      <c r="AO108" s="28">
        <f t="shared" si="18"/>
        <v>1.0376061739652198</v>
      </c>
      <c r="AP108" s="1"/>
    </row>
    <row r="109" spans="1:42" ht="25.5" outlineLevel="2" x14ac:dyDescent="0.25">
      <c r="A109" s="3" t="s">
        <v>65</v>
      </c>
      <c r="B109" s="4" t="s">
        <v>8</v>
      </c>
      <c r="C109" s="4" t="s">
        <v>105</v>
      </c>
      <c r="D109" s="4" t="s">
        <v>10</v>
      </c>
      <c r="E109" s="4" t="s">
        <v>8</v>
      </c>
      <c r="F109" s="4" t="s">
        <v>66</v>
      </c>
      <c r="G109" s="4"/>
      <c r="H109" s="4"/>
      <c r="I109" s="4"/>
      <c r="J109" s="4"/>
      <c r="K109" s="4"/>
      <c r="L109" s="4"/>
      <c r="M109" s="5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30" t="e">
        <f t="shared" si="14"/>
        <v>#DIV/0!</v>
      </c>
      <c r="AK109" s="29">
        <v>0</v>
      </c>
      <c r="AL109" s="31">
        <v>0</v>
      </c>
      <c r="AM109" s="29">
        <v>0</v>
      </c>
      <c r="AN109" s="29"/>
      <c r="AO109" s="28" t="e">
        <f t="shared" si="18"/>
        <v>#DIV/0!</v>
      </c>
      <c r="AP109" s="1"/>
    </row>
    <row r="110" spans="1:42" ht="25.5" outlineLevel="1" x14ac:dyDescent="0.25">
      <c r="A110" s="12" t="s">
        <v>106</v>
      </c>
      <c r="B110" s="13" t="s">
        <v>8</v>
      </c>
      <c r="C110" s="13" t="s">
        <v>107</v>
      </c>
      <c r="D110" s="13" t="s">
        <v>10</v>
      </c>
      <c r="E110" s="13" t="s">
        <v>8</v>
      </c>
      <c r="F110" s="13" t="s">
        <v>8</v>
      </c>
      <c r="G110" s="13"/>
      <c r="H110" s="13"/>
      <c r="I110" s="13"/>
      <c r="J110" s="13"/>
      <c r="K110" s="13"/>
      <c r="L110" s="13"/>
      <c r="M110" s="14">
        <v>0</v>
      </c>
      <c r="N110" s="32">
        <f>N111</f>
        <v>10638923.85</v>
      </c>
      <c r="O110" s="32">
        <f t="shared" ref="O110:AE110" si="27">O111</f>
        <v>0</v>
      </c>
      <c r="P110" s="32">
        <f t="shared" si="27"/>
        <v>0</v>
      </c>
      <c r="Q110" s="32">
        <f t="shared" si="27"/>
        <v>0</v>
      </c>
      <c r="R110" s="32">
        <f t="shared" si="27"/>
        <v>0</v>
      </c>
      <c r="S110" s="32">
        <f t="shared" si="27"/>
        <v>0</v>
      </c>
      <c r="T110" s="32">
        <f t="shared" si="27"/>
        <v>0</v>
      </c>
      <c r="U110" s="32">
        <f t="shared" si="27"/>
        <v>0</v>
      </c>
      <c r="V110" s="32">
        <f t="shared" si="27"/>
        <v>0</v>
      </c>
      <c r="W110" s="32">
        <f t="shared" si="27"/>
        <v>0</v>
      </c>
      <c r="X110" s="32">
        <f t="shared" si="27"/>
        <v>0</v>
      </c>
      <c r="Y110" s="32">
        <f t="shared" si="27"/>
        <v>0</v>
      </c>
      <c r="Z110" s="32">
        <f t="shared" si="27"/>
        <v>0</v>
      </c>
      <c r="AA110" s="32">
        <f t="shared" si="27"/>
        <v>0</v>
      </c>
      <c r="AB110" s="32">
        <f t="shared" si="27"/>
        <v>0</v>
      </c>
      <c r="AC110" s="32">
        <f t="shared" si="27"/>
        <v>0</v>
      </c>
      <c r="AD110" s="32">
        <f t="shared" si="27"/>
        <v>0</v>
      </c>
      <c r="AE110" s="32">
        <f t="shared" si="27"/>
        <v>4624200</v>
      </c>
      <c r="AF110" s="32">
        <v>0</v>
      </c>
      <c r="AG110" s="32">
        <v>0</v>
      </c>
      <c r="AH110" s="32">
        <v>4624200</v>
      </c>
      <c r="AI110" s="32">
        <v>-4624200</v>
      </c>
      <c r="AJ110" s="27">
        <f t="shared" si="14"/>
        <v>0.43464922441380199</v>
      </c>
      <c r="AK110" s="32">
        <v>0</v>
      </c>
      <c r="AL110" s="33">
        <v>0</v>
      </c>
      <c r="AM110" s="32">
        <v>0</v>
      </c>
      <c r="AN110" s="32">
        <f>AN111</f>
        <v>4564382</v>
      </c>
      <c r="AO110" s="28">
        <f t="shared" si="18"/>
        <v>1.0131053886374979</v>
      </c>
      <c r="AP110" s="1"/>
    </row>
    <row r="111" spans="1:42" ht="38.25" outlineLevel="2" x14ac:dyDescent="0.25">
      <c r="A111" s="3" t="s">
        <v>90</v>
      </c>
      <c r="B111" s="4" t="s">
        <v>8</v>
      </c>
      <c r="C111" s="4" t="s">
        <v>107</v>
      </c>
      <c r="D111" s="4" t="s">
        <v>10</v>
      </c>
      <c r="E111" s="4" t="s">
        <v>8</v>
      </c>
      <c r="F111" s="4" t="s">
        <v>91</v>
      </c>
      <c r="G111" s="4"/>
      <c r="H111" s="4"/>
      <c r="I111" s="4"/>
      <c r="J111" s="4"/>
      <c r="K111" s="4"/>
      <c r="L111" s="4"/>
      <c r="M111" s="5">
        <v>0</v>
      </c>
      <c r="N111" s="29">
        <v>10638923.85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4624200</v>
      </c>
      <c r="AF111" s="29">
        <v>0</v>
      </c>
      <c r="AG111" s="29">
        <v>0</v>
      </c>
      <c r="AH111" s="29">
        <v>4624200</v>
      </c>
      <c r="AI111" s="29">
        <v>-4624200</v>
      </c>
      <c r="AJ111" s="30">
        <f t="shared" si="14"/>
        <v>0.43464922441380199</v>
      </c>
      <c r="AK111" s="29">
        <v>0</v>
      </c>
      <c r="AL111" s="31">
        <v>0</v>
      </c>
      <c r="AM111" s="29">
        <v>0</v>
      </c>
      <c r="AN111" s="29">
        <v>4564382</v>
      </c>
      <c r="AO111" s="28">
        <f t="shared" si="18"/>
        <v>1.0131053886374979</v>
      </c>
      <c r="AP111" s="1"/>
    </row>
    <row r="112" spans="1:42" ht="38.25" outlineLevel="1" x14ac:dyDescent="0.25">
      <c r="A112" s="12" t="s">
        <v>74</v>
      </c>
      <c r="B112" s="13" t="s">
        <v>8</v>
      </c>
      <c r="C112" s="13" t="s">
        <v>75</v>
      </c>
      <c r="D112" s="13" t="s">
        <v>10</v>
      </c>
      <c r="E112" s="13" t="s">
        <v>8</v>
      </c>
      <c r="F112" s="13" t="s">
        <v>8</v>
      </c>
      <c r="G112" s="13"/>
      <c r="H112" s="13"/>
      <c r="I112" s="13"/>
      <c r="J112" s="13"/>
      <c r="K112" s="13"/>
      <c r="L112" s="13"/>
      <c r="M112" s="14">
        <v>0</v>
      </c>
      <c r="N112" s="32">
        <f>N113</f>
        <v>0</v>
      </c>
      <c r="O112" s="32">
        <f t="shared" ref="O112:AE112" si="28">O113</f>
        <v>0</v>
      </c>
      <c r="P112" s="32">
        <f t="shared" si="28"/>
        <v>0</v>
      </c>
      <c r="Q112" s="32">
        <f t="shared" si="28"/>
        <v>0</v>
      </c>
      <c r="R112" s="32">
        <f t="shared" si="28"/>
        <v>0</v>
      </c>
      <c r="S112" s="32">
        <f t="shared" si="28"/>
        <v>0</v>
      </c>
      <c r="T112" s="32">
        <f t="shared" si="28"/>
        <v>0</v>
      </c>
      <c r="U112" s="32">
        <f t="shared" si="28"/>
        <v>0</v>
      </c>
      <c r="V112" s="32">
        <f t="shared" si="28"/>
        <v>0</v>
      </c>
      <c r="W112" s="32">
        <f t="shared" si="28"/>
        <v>0</v>
      </c>
      <c r="X112" s="32">
        <f t="shared" si="28"/>
        <v>0</v>
      </c>
      <c r="Y112" s="32">
        <f t="shared" si="28"/>
        <v>0</v>
      </c>
      <c r="Z112" s="32">
        <f t="shared" si="28"/>
        <v>0</v>
      </c>
      <c r="AA112" s="32">
        <f t="shared" si="28"/>
        <v>0</v>
      </c>
      <c r="AB112" s="32">
        <f t="shared" si="28"/>
        <v>0</v>
      </c>
      <c r="AC112" s="32">
        <f t="shared" si="28"/>
        <v>0</v>
      </c>
      <c r="AD112" s="32">
        <f t="shared" si="28"/>
        <v>0</v>
      </c>
      <c r="AE112" s="32">
        <f t="shared" si="28"/>
        <v>0</v>
      </c>
      <c r="AF112" s="32">
        <v>0</v>
      </c>
      <c r="AG112" s="32">
        <v>0</v>
      </c>
      <c r="AH112" s="32">
        <v>0</v>
      </c>
      <c r="AI112" s="32">
        <v>0</v>
      </c>
      <c r="AJ112" s="27" t="e">
        <f t="shared" si="14"/>
        <v>#DIV/0!</v>
      </c>
      <c r="AK112" s="32">
        <v>0</v>
      </c>
      <c r="AL112" s="33">
        <v>0</v>
      </c>
      <c r="AM112" s="32">
        <v>0</v>
      </c>
      <c r="AN112" s="32">
        <f>AN113</f>
        <v>10000</v>
      </c>
      <c r="AO112" s="28">
        <f t="shared" si="18"/>
        <v>0</v>
      </c>
      <c r="AP112" s="1"/>
    </row>
    <row r="113" spans="1:42" outlineLevel="2" x14ac:dyDescent="0.25">
      <c r="A113" s="3" t="s">
        <v>21</v>
      </c>
      <c r="B113" s="4" t="s">
        <v>8</v>
      </c>
      <c r="C113" s="4" t="s">
        <v>75</v>
      </c>
      <c r="D113" s="4" t="s">
        <v>10</v>
      </c>
      <c r="E113" s="4" t="s">
        <v>8</v>
      </c>
      <c r="F113" s="4" t="s">
        <v>22</v>
      </c>
      <c r="G113" s="4"/>
      <c r="H113" s="4"/>
      <c r="I113" s="4"/>
      <c r="J113" s="4"/>
      <c r="K113" s="4"/>
      <c r="L113" s="4"/>
      <c r="M113" s="5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30" t="e">
        <f t="shared" si="14"/>
        <v>#DIV/0!</v>
      </c>
      <c r="AK113" s="29">
        <v>0</v>
      </c>
      <c r="AL113" s="31">
        <v>0</v>
      </c>
      <c r="AM113" s="29">
        <v>0</v>
      </c>
      <c r="AN113" s="29">
        <v>10000</v>
      </c>
      <c r="AO113" s="28">
        <f t="shared" si="18"/>
        <v>0</v>
      </c>
      <c r="AP113" s="1"/>
    </row>
    <row r="114" spans="1:42" outlineLevel="1" x14ac:dyDescent="0.25">
      <c r="A114" s="12" t="s">
        <v>108</v>
      </c>
      <c r="B114" s="13" t="s">
        <v>8</v>
      </c>
      <c r="C114" s="13" t="s">
        <v>109</v>
      </c>
      <c r="D114" s="13" t="s">
        <v>10</v>
      </c>
      <c r="E114" s="13" t="s">
        <v>8</v>
      </c>
      <c r="F114" s="13" t="s">
        <v>8</v>
      </c>
      <c r="G114" s="13"/>
      <c r="H114" s="13"/>
      <c r="I114" s="13"/>
      <c r="J114" s="13"/>
      <c r="K114" s="13"/>
      <c r="L114" s="13"/>
      <c r="M114" s="14">
        <v>0</v>
      </c>
      <c r="N114" s="32">
        <f>N115+N116+N117+N118+N119</f>
        <v>1382400</v>
      </c>
      <c r="O114" s="32">
        <f t="shared" ref="O114:AE114" si="29">O115+O116+O117+O118+O119</f>
        <v>0</v>
      </c>
      <c r="P114" s="32">
        <f t="shared" si="29"/>
        <v>0</v>
      </c>
      <c r="Q114" s="32">
        <f t="shared" si="29"/>
        <v>0</v>
      </c>
      <c r="R114" s="32">
        <f t="shared" si="29"/>
        <v>0</v>
      </c>
      <c r="S114" s="32">
        <f t="shared" si="29"/>
        <v>0</v>
      </c>
      <c r="T114" s="32">
        <f t="shared" si="29"/>
        <v>0</v>
      </c>
      <c r="U114" s="32">
        <f t="shared" si="29"/>
        <v>0</v>
      </c>
      <c r="V114" s="32">
        <f t="shared" si="29"/>
        <v>0</v>
      </c>
      <c r="W114" s="32">
        <f t="shared" si="29"/>
        <v>0</v>
      </c>
      <c r="X114" s="32">
        <f t="shared" si="29"/>
        <v>0</v>
      </c>
      <c r="Y114" s="32">
        <f t="shared" si="29"/>
        <v>0</v>
      </c>
      <c r="Z114" s="32">
        <f t="shared" si="29"/>
        <v>0</v>
      </c>
      <c r="AA114" s="32">
        <f t="shared" si="29"/>
        <v>0</v>
      </c>
      <c r="AB114" s="32">
        <f t="shared" si="29"/>
        <v>0</v>
      </c>
      <c r="AC114" s="32">
        <f t="shared" si="29"/>
        <v>0</v>
      </c>
      <c r="AD114" s="32">
        <f t="shared" si="29"/>
        <v>0</v>
      </c>
      <c r="AE114" s="32">
        <f t="shared" si="29"/>
        <v>896180.96</v>
      </c>
      <c r="AF114" s="32">
        <v>0</v>
      </c>
      <c r="AG114" s="32">
        <v>0</v>
      </c>
      <c r="AH114" s="32">
        <v>854202.96</v>
      </c>
      <c r="AI114" s="32">
        <v>-854202.96</v>
      </c>
      <c r="AJ114" s="27">
        <f t="shared" si="14"/>
        <v>0.64827905092592586</v>
      </c>
      <c r="AK114" s="32">
        <v>0</v>
      </c>
      <c r="AL114" s="33">
        <v>0</v>
      </c>
      <c r="AM114" s="32">
        <v>0</v>
      </c>
      <c r="AN114" s="32">
        <f>AN115+AN116+AN117+AN118</f>
        <v>758790.24</v>
      </c>
      <c r="AO114" s="28">
        <f t="shared" si="18"/>
        <v>1.1810654812850518</v>
      </c>
      <c r="AP114" s="1"/>
    </row>
    <row r="115" spans="1:42" outlineLevel="2" x14ac:dyDescent="0.25">
      <c r="A115" s="3" t="s">
        <v>21</v>
      </c>
      <c r="B115" s="4" t="s">
        <v>8</v>
      </c>
      <c r="C115" s="4" t="s">
        <v>109</v>
      </c>
      <c r="D115" s="4" t="s">
        <v>10</v>
      </c>
      <c r="E115" s="4" t="s">
        <v>8</v>
      </c>
      <c r="F115" s="4" t="s">
        <v>22</v>
      </c>
      <c r="G115" s="4"/>
      <c r="H115" s="4"/>
      <c r="I115" s="4"/>
      <c r="J115" s="4"/>
      <c r="K115" s="4"/>
      <c r="L115" s="4"/>
      <c r="M115" s="5">
        <v>0</v>
      </c>
      <c r="N115" s="29">
        <v>22400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16288.76</v>
      </c>
      <c r="AF115" s="29">
        <v>0</v>
      </c>
      <c r="AG115" s="29">
        <v>0</v>
      </c>
      <c r="AH115" s="29">
        <v>16288.76</v>
      </c>
      <c r="AI115" s="29">
        <v>-16288.76</v>
      </c>
      <c r="AJ115" s="30">
        <f t="shared" si="14"/>
        <v>0.72717678571428568</v>
      </c>
      <c r="AK115" s="29">
        <v>0</v>
      </c>
      <c r="AL115" s="31">
        <v>0</v>
      </c>
      <c r="AM115" s="29">
        <v>0</v>
      </c>
      <c r="AN115" s="29">
        <v>9750</v>
      </c>
      <c r="AO115" s="28">
        <f t="shared" si="18"/>
        <v>1.6706420512820512</v>
      </c>
      <c r="AP115" s="1"/>
    </row>
    <row r="116" spans="1:42" ht="38.25" outlineLevel="2" x14ac:dyDescent="0.25">
      <c r="A116" s="3" t="s">
        <v>90</v>
      </c>
      <c r="B116" s="4" t="s">
        <v>8</v>
      </c>
      <c r="C116" s="4" t="s">
        <v>109</v>
      </c>
      <c r="D116" s="4" t="s">
        <v>10</v>
      </c>
      <c r="E116" s="4" t="s">
        <v>8</v>
      </c>
      <c r="F116" s="4" t="s">
        <v>91</v>
      </c>
      <c r="G116" s="4"/>
      <c r="H116" s="4"/>
      <c r="I116" s="4"/>
      <c r="J116" s="4"/>
      <c r="K116" s="4"/>
      <c r="L116" s="4"/>
      <c r="M116" s="5">
        <v>0</v>
      </c>
      <c r="N116" s="29">
        <v>750200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708944</v>
      </c>
      <c r="AF116" s="29">
        <v>0</v>
      </c>
      <c r="AG116" s="29">
        <v>0</v>
      </c>
      <c r="AH116" s="29">
        <v>679356</v>
      </c>
      <c r="AI116" s="29">
        <v>-679356</v>
      </c>
      <c r="AJ116" s="30">
        <f t="shared" si="14"/>
        <v>0.9450066648893628</v>
      </c>
      <c r="AK116" s="29">
        <v>0</v>
      </c>
      <c r="AL116" s="31">
        <v>0</v>
      </c>
      <c r="AM116" s="29">
        <v>0</v>
      </c>
      <c r="AN116" s="29">
        <v>675851.04</v>
      </c>
      <c r="AO116" s="28">
        <f t="shared" si="18"/>
        <v>1.0489648724961642</v>
      </c>
      <c r="AP116" s="1"/>
    </row>
    <row r="117" spans="1:42" ht="25.5" outlineLevel="2" x14ac:dyDescent="0.25">
      <c r="A117" s="3" t="s">
        <v>110</v>
      </c>
      <c r="B117" s="4" t="s">
        <v>8</v>
      </c>
      <c r="C117" s="4" t="s">
        <v>109</v>
      </c>
      <c r="D117" s="4" t="s">
        <v>10</v>
      </c>
      <c r="E117" s="4" t="s">
        <v>8</v>
      </c>
      <c r="F117" s="4" t="s">
        <v>111</v>
      </c>
      <c r="G117" s="4"/>
      <c r="H117" s="4"/>
      <c r="I117" s="4"/>
      <c r="J117" s="4"/>
      <c r="K117" s="4"/>
      <c r="L117" s="4"/>
      <c r="M117" s="5">
        <v>0</v>
      </c>
      <c r="N117" s="29">
        <v>484800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108714.2</v>
      </c>
      <c r="AF117" s="29">
        <v>0</v>
      </c>
      <c r="AG117" s="29">
        <v>0</v>
      </c>
      <c r="AH117" s="29">
        <v>108714.2</v>
      </c>
      <c r="AI117" s="29">
        <v>-108714.2</v>
      </c>
      <c r="AJ117" s="30">
        <f t="shared" si="14"/>
        <v>0.2242454620462046</v>
      </c>
      <c r="AK117" s="29">
        <v>0</v>
      </c>
      <c r="AL117" s="31">
        <v>0</v>
      </c>
      <c r="AM117" s="29">
        <v>0</v>
      </c>
      <c r="AN117" s="29">
        <v>11250</v>
      </c>
      <c r="AO117" s="28">
        <f t="shared" si="18"/>
        <v>9.6634844444444443</v>
      </c>
      <c r="AP117" s="1"/>
    </row>
    <row r="118" spans="1:42" outlineLevel="2" x14ac:dyDescent="0.25">
      <c r="A118" s="3" t="s">
        <v>144</v>
      </c>
      <c r="B118" s="4"/>
      <c r="C118" s="11" t="s">
        <v>109</v>
      </c>
      <c r="D118" s="11"/>
      <c r="E118" s="11"/>
      <c r="F118" s="11" t="s">
        <v>143</v>
      </c>
      <c r="G118" s="4"/>
      <c r="H118" s="4"/>
      <c r="I118" s="4"/>
      <c r="J118" s="4"/>
      <c r="K118" s="4"/>
      <c r="L118" s="4"/>
      <c r="M118" s="5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30" t="e">
        <f t="shared" si="14"/>
        <v>#DIV/0!</v>
      </c>
      <c r="AK118" s="29"/>
      <c r="AL118" s="31"/>
      <c r="AM118" s="29"/>
      <c r="AN118" s="29">
        <v>61939.199999999997</v>
      </c>
      <c r="AO118" s="28">
        <f t="shared" si="18"/>
        <v>0</v>
      </c>
      <c r="AP118" s="1"/>
    </row>
    <row r="119" spans="1:42" ht="25.5" outlineLevel="2" x14ac:dyDescent="0.25">
      <c r="A119" s="3" t="s">
        <v>27</v>
      </c>
      <c r="B119" s="4" t="s">
        <v>8</v>
      </c>
      <c r="C119" s="4" t="s">
        <v>109</v>
      </c>
      <c r="D119" s="4" t="s">
        <v>10</v>
      </c>
      <c r="E119" s="4" t="s">
        <v>8</v>
      </c>
      <c r="F119" s="4" t="s">
        <v>28</v>
      </c>
      <c r="G119" s="4"/>
      <c r="H119" s="4"/>
      <c r="I119" s="4"/>
      <c r="J119" s="4"/>
      <c r="K119" s="4"/>
      <c r="L119" s="4"/>
      <c r="M119" s="5">
        <v>0</v>
      </c>
      <c r="N119" s="29">
        <v>125000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62234</v>
      </c>
      <c r="AF119" s="29">
        <v>0</v>
      </c>
      <c r="AG119" s="29">
        <v>0</v>
      </c>
      <c r="AH119" s="29">
        <v>49844</v>
      </c>
      <c r="AI119" s="29">
        <v>-49844</v>
      </c>
      <c r="AJ119" s="30">
        <f t="shared" si="14"/>
        <v>0.49787199999999998</v>
      </c>
      <c r="AK119" s="29">
        <v>0</v>
      </c>
      <c r="AL119" s="31">
        <v>0</v>
      </c>
      <c r="AM119" s="29">
        <v>0</v>
      </c>
      <c r="AN119" s="29"/>
      <c r="AO119" s="28" t="e">
        <f t="shared" si="18"/>
        <v>#DIV/0!</v>
      </c>
      <c r="AP119" s="1"/>
    </row>
    <row r="120" spans="1:42" ht="25.5" outlineLevel="1" x14ac:dyDescent="0.25">
      <c r="A120" s="12" t="s">
        <v>112</v>
      </c>
      <c r="B120" s="13" t="s">
        <v>8</v>
      </c>
      <c r="C120" s="13" t="s">
        <v>113</v>
      </c>
      <c r="D120" s="13" t="s">
        <v>10</v>
      </c>
      <c r="E120" s="13" t="s">
        <v>8</v>
      </c>
      <c r="F120" s="13" t="s">
        <v>8</v>
      </c>
      <c r="G120" s="13"/>
      <c r="H120" s="13"/>
      <c r="I120" s="13"/>
      <c r="J120" s="13"/>
      <c r="K120" s="13"/>
      <c r="L120" s="13"/>
      <c r="M120" s="14">
        <v>0</v>
      </c>
      <c r="N120" s="32">
        <f>SUM(N121:N138)</f>
        <v>3408710</v>
      </c>
      <c r="O120" s="32">
        <f t="shared" ref="O120:AE120" si="30">SUM(O121:O138)</f>
        <v>0</v>
      </c>
      <c r="P120" s="32">
        <f t="shared" si="30"/>
        <v>0</v>
      </c>
      <c r="Q120" s="32">
        <f t="shared" si="30"/>
        <v>0</v>
      </c>
      <c r="R120" s="32">
        <f t="shared" si="30"/>
        <v>0</v>
      </c>
      <c r="S120" s="32">
        <f t="shared" si="30"/>
        <v>0</v>
      </c>
      <c r="T120" s="32">
        <f t="shared" si="30"/>
        <v>0</v>
      </c>
      <c r="U120" s="32">
        <f t="shared" si="30"/>
        <v>0</v>
      </c>
      <c r="V120" s="32">
        <f t="shared" si="30"/>
        <v>0</v>
      </c>
      <c r="W120" s="32">
        <f t="shared" si="30"/>
        <v>0</v>
      </c>
      <c r="X120" s="32">
        <f t="shared" si="30"/>
        <v>0</v>
      </c>
      <c r="Y120" s="32">
        <f t="shared" si="30"/>
        <v>0</v>
      </c>
      <c r="Z120" s="32">
        <f t="shared" si="30"/>
        <v>0</v>
      </c>
      <c r="AA120" s="32">
        <f t="shared" si="30"/>
        <v>0</v>
      </c>
      <c r="AB120" s="32">
        <f t="shared" si="30"/>
        <v>0</v>
      </c>
      <c r="AC120" s="32">
        <f t="shared" si="30"/>
        <v>0</v>
      </c>
      <c r="AD120" s="32">
        <f t="shared" si="30"/>
        <v>0</v>
      </c>
      <c r="AE120" s="32">
        <f t="shared" si="30"/>
        <v>1680670.8399999999</v>
      </c>
      <c r="AF120" s="32">
        <v>0</v>
      </c>
      <c r="AG120" s="32">
        <v>0</v>
      </c>
      <c r="AH120" s="32">
        <v>1638025.89</v>
      </c>
      <c r="AI120" s="32">
        <v>-1638025.89</v>
      </c>
      <c r="AJ120" s="27">
        <f t="shared" si="14"/>
        <v>0.49305187006228157</v>
      </c>
      <c r="AK120" s="32">
        <v>0</v>
      </c>
      <c r="AL120" s="33">
        <v>0</v>
      </c>
      <c r="AM120" s="32">
        <v>0</v>
      </c>
      <c r="AN120" s="32">
        <f>SUM(AN121:AN138)</f>
        <v>2566883.5099999998</v>
      </c>
      <c r="AO120" s="28">
        <f t="shared" si="18"/>
        <v>0.65475150448101171</v>
      </c>
      <c r="AP120" s="1"/>
    </row>
    <row r="121" spans="1:42" outlineLevel="2" x14ac:dyDescent="0.25">
      <c r="A121" s="3" t="s">
        <v>13</v>
      </c>
      <c r="B121" s="4" t="s">
        <v>8</v>
      </c>
      <c r="C121" s="4" t="s">
        <v>113</v>
      </c>
      <c r="D121" s="4" t="s">
        <v>10</v>
      </c>
      <c r="E121" s="4" t="s">
        <v>8</v>
      </c>
      <c r="F121" s="4" t="s">
        <v>14</v>
      </c>
      <c r="G121" s="4"/>
      <c r="H121" s="4"/>
      <c r="I121" s="4"/>
      <c r="J121" s="4"/>
      <c r="K121" s="4"/>
      <c r="L121" s="4"/>
      <c r="M121" s="5">
        <v>0</v>
      </c>
      <c r="N121" s="29">
        <v>2067000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964147.14</v>
      </c>
      <c r="AF121" s="29">
        <v>0</v>
      </c>
      <c r="AG121" s="29">
        <v>0</v>
      </c>
      <c r="AH121" s="29">
        <v>964147.14</v>
      </c>
      <c r="AI121" s="29">
        <v>-964147.14</v>
      </c>
      <c r="AJ121" s="30">
        <f t="shared" si="14"/>
        <v>0.46644757619738753</v>
      </c>
      <c r="AK121" s="29">
        <v>0</v>
      </c>
      <c r="AL121" s="31">
        <v>0</v>
      </c>
      <c r="AM121" s="29">
        <v>0</v>
      </c>
      <c r="AN121" s="29">
        <v>860421.64</v>
      </c>
      <c r="AO121" s="28">
        <f t="shared" si="18"/>
        <v>1.1205519424174408</v>
      </c>
      <c r="AP121" s="1"/>
    </row>
    <row r="122" spans="1:42" ht="25.5" outlineLevel="2" x14ac:dyDescent="0.25">
      <c r="A122" s="3" t="s">
        <v>80</v>
      </c>
      <c r="B122" s="4" t="s">
        <v>8</v>
      </c>
      <c r="C122" s="4" t="s">
        <v>113</v>
      </c>
      <c r="D122" s="4" t="s">
        <v>10</v>
      </c>
      <c r="E122" s="4" t="s">
        <v>8</v>
      </c>
      <c r="F122" s="4" t="s">
        <v>81</v>
      </c>
      <c r="G122" s="4"/>
      <c r="H122" s="4"/>
      <c r="I122" s="4"/>
      <c r="J122" s="4"/>
      <c r="K122" s="4"/>
      <c r="L122" s="4"/>
      <c r="M122" s="5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30" t="e">
        <f t="shared" si="14"/>
        <v>#DIV/0!</v>
      </c>
      <c r="AK122" s="29">
        <v>0</v>
      </c>
      <c r="AL122" s="31">
        <v>0</v>
      </c>
      <c r="AM122" s="29">
        <v>0</v>
      </c>
      <c r="AN122" s="29"/>
      <c r="AO122" s="28" t="e">
        <f t="shared" si="18"/>
        <v>#DIV/0!</v>
      </c>
      <c r="AP122" s="1"/>
    </row>
    <row r="123" spans="1:42" ht="25.5" outlineLevel="2" x14ac:dyDescent="0.25">
      <c r="A123" s="3" t="s">
        <v>15</v>
      </c>
      <c r="B123" s="4" t="s">
        <v>8</v>
      </c>
      <c r="C123" s="4" t="s">
        <v>113</v>
      </c>
      <c r="D123" s="4" t="s">
        <v>10</v>
      </c>
      <c r="E123" s="4" t="s">
        <v>8</v>
      </c>
      <c r="F123" s="4" t="s">
        <v>16</v>
      </c>
      <c r="G123" s="4"/>
      <c r="H123" s="4"/>
      <c r="I123" s="4"/>
      <c r="J123" s="4"/>
      <c r="K123" s="4"/>
      <c r="L123" s="4"/>
      <c r="M123" s="5">
        <v>0</v>
      </c>
      <c r="N123" s="29">
        <v>624800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229192.12</v>
      </c>
      <c r="AF123" s="29">
        <v>0</v>
      </c>
      <c r="AG123" s="29">
        <v>0</v>
      </c>
      <c r="AH123" s="29">
        <v>229192.12</v>
      </c>
      <c r="AI123" s="29">
        <v>-229192.12</v>
      </c>
      <c r="AJ123" s="30">
        <f t="shared" si="14"/>
        <v>0.36682477592829704</v>
      </c>
      <c r="AK123" s="29">
        <v>0</v>
      </c>
      <c r="AL123" s="31">
        <v>0</v>
      </c>
      <c r="AM123" s="29">
        <v>0</v>
      </c>
      <c r="AN123" s="29">
        <v>234828.84</v>
      </c>
      <c r="AO123" s="28">
        <f t="shared" si="18"/>
        <v>0.97599647470898376</v>
      </c>
      <c r="AP123" s="1"/>
    </row>
    <row r="124" spans="1:42" outlineLevel="2" x14ac:dyDescent="0.25">
      <c r="A124" s="3" t="s">
        <v>17</v>
      </c>
      <c r="B124" s="4" t="s">
        <v>8</v>
      </c>
      <c r="C124" s="4" t="s">
        <v>113</v>
      </c>
      <c r="D124" s="4" t="s">
        <v>10</v>
      </c>
      <c r="E124" s="4" t="s">
        <v>8</v>
      </c>
      <c r="F124" s="4" t="s">
        <v>18</v>
      </c>
      <c r="G124" s="4"/>
      <c r="H124" s="4"/>
      <c r="I124" s="4"/>
      <c r="J124" s="4"/>
      <c r="K124" s="4"/>
      <c r="L124" s="4"/>
      <c r="M124" s="5">
        <v>0</v>
      </c>
      <c r="N124" s="29">
        <v>60000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30409.66</v>
      </c>
      <c r="AF124" s="29">
        <v>0</v>
      </c>
      <c r="AG124" s="29">
        <v>0</v>
      </c>
      <c r="AH124" s="29">
        <v>30409.66</v>
      </c>
      <c r="AI124" s="29">
        <v>-30409.66</v>
      </c>
      <c r="AJ124" s="30">
        <f t="shared" si="14"/>
        <v>0.50682766666666668</v>
      </c>
      <c r="AK124" s="29">
        <v>0</v>
      </c>
      <c r="AL124" s="31">
        <v>0</v>
      </c>
      <c r="AM124" s="29">
        <v>0</v>
      </c>
      <c r="AN124" s="29">
        <v>37200</v>
      </c>
      <c r="AO124" s="28">
        <f t="shared" si="18"/>
        <v>0.8174639784946236</v>
      </c>
      <c r="AP124" s="1"/>
    </row>
    <row r="125" spans="1:42" outlineLevel="2" x14ac:dyDescent="0.25">
      <c r="A125" s="3" t="s">
        <v>48</v>
      </c>
      <c r="B125" s="4" t="s">
        <v>8</v>
      </c>
      <c r="C125" s="4" t="s">
        <v>113</v>
      </c>
      <c r="D125" s="4" t="s">
        <v>10</v>
      </c>
      <c r="E125" s="4" t="s">
        <v>8</v>
      </c>
      <c r="F125" s="4" t="s">
        <v>49</v>
      </c>
      <c r="G125" s="4"/>
      <c r="H125" s="4"/>
      <c r="I125" s="4"/>
      <c r="J125" s="4"/>
      <c r="K125" s="4"/>
      <c r="L125" s="4"/>
      <c r="M125" s="5">
        <v>0</v>
      </c>
      <c r="N125" s="29">
        <v>116260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86719.6</v>
      </c>
      <c r="AF125" s="29">
        <v>0</v>
      </c>
      <c r="AG125" s="29">
        <v>0</v>
      </c>
      <c r="AH125" s="29">
        <v>86719.6</v>
      </c>
      <c r="AI125" s="29">
        <v>-86719.6</v>
      </c>
      <c r="AJ125" s="30">
        <f t="shared" si="14"/>
        <v>0.74591088938585937</v>
      </c>
      <c r="AK125" s="29">
        <v>0</v>
      </c>
      <c r="AL125" s="31">
        <v>0</v>
      </c>
      <c r="AM125" s="29">
        <v>0</v>
      </c>
      <c r="AN125" s="29">
        <v>99660.17</v>
      </c>
      <c r="AO125" s="28">
        <f t="shared" si="18"/>
        <v>0.87015304107950053</v>
      </c>
      <c r="AP125" s="1"/>
    </row>
    <row r="126" spans="1:42" ht="25.5" outlineLevel="2" x14ac:dyDescent="0.25">
      <c r="A126" s="3" t="s">
        <v>19</v>
      </c>
      <c r="B126" s="4" t="s">
        <v>8</v>
      </c>
      <c r="C126" s="4" t="s">
        <v>113</v>
      </c>
      <c r="D126" s="4" t="s">
        <v>10</v>
      </c>
      <c r="E126" s="4" t="s">
        <v>8</v>
      </c>
      <c r="F126" s="4" t="s">
        <v>20</v>
      </c>
      <c r="G126" s="4"/>
      <c r="H126" s="4"/>
      <c r="I126" s="4"/>
      <c r="J126" s="4"/>
      <c r="K126" s="4"/>
      <c r="L126" s="4"/>
      <c r="M126" s="5">
        <v>0</v>
      </c>
      <c r="N126" s="29">
        <v>69730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14790</v>
      </c>
      <c r="AF126" s="29">
        <v>0</v>
      </c>
      <c r="AG126" s="29">
        <v>0</v>
      </c>
      <c r="AH126" s="29">
        <v>14790</v>
      </c>
      <c r="AI126" s="29">
        <v>-14790</v>
      </c>
      <c r="AJ126" s="30">
        <f t="shared" si="14"/>
        <v>0.21210382905492614</v>
      </c>
      <c r="AK126" s="29">
        <v>0</v>
      </c>
      <c r="AL126" s="31">
        <v>0</v>
      </c>
      <c r="AM126" s="29">
        <v>0</v>
      </c>
      <c r="AN126" s="29">
        <v>45000.58</v>
      </c>
      <c r="AO126" s="28">
        <f t="shared" si="18"/>
        <v>0.32866243057311706</v>
      </c>
      <c r="AP126" s="1"/>
    </row>
    <row r="127" spans="1:42" outlineLevel="2" x14ac:dyDescent="0.25">
      <c r="A127" s="3" t="s">
        <v>21</v>
      </c>
      <c r="B127" s="4" t="s">
        <v>8</v>
      </c>
      <c r="C127" s="4" t="s">
        <v>113</v>
      </c>
      <c r="D127" s="4" t="s">
        <v>10</v>
      </c>
      <c r="E127" s="4" t="s">
        <v>8</v>
      </c>
      <c r="F127" s="4" t="s">
        <v>22</v>
      </c>
      <c r="G127" s="4"/>
      <c r="H127" s="4"/>
      <c r="I127" s="4"/>
      <c r="J127" s="4"/>
      <c r="K127" s="4"/>
      <c r="L127" s="4"/>
      <c r="M127" s="5">
        <v>0</v>
      </c>
      <c r="N127" s="29">
        <v>147090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81048.7</v>
      </c>
      <c r="AF127" s="29">
        <v>0</v>
      </c>
      <c r="AG127" s="29">
        <v>0</v>
      </c>
      <c r="AH127" s="29">
        <v>80583.75</v>
      </c>
      <c r="AI127" s="29">
        <v>-80583.75</v>
      </c>
      <c r="AJ127" s="30">
        <f t="shared" si="14"/>
        <v>0.5510143449588687</v>
      </c>
      <c r="AK127" s="29">
        <v>0</v>
      </c>
      <c r="AL127" s="31">
        <v>0</v>
      </c>
      <c r="AM127" s="29">
        <v>0</v>
      </c>
      <c r="AN127" s="29">
        <v>45162</v>
      </c>
      <c r="AO127" s="28">
        <f t="shared" si="18"/>
        <v>1.7946215845179576</v>
      </c>
      <c r="AP127" s="1"/>
    </row>
    <row r="128" spans="1:42" outlineLevel="2" x14ac:dyDescent="0.25">
      <c r="A128" s="3" t="s">
        <v>68</v>
      </c>
      <c r="B128" s="4" t="s">
        <v>8</v>
      </c>
      <c r="C128" s="4" t="s">
        <v>113</v>
      </c>
      <c r="D128" s="4" t="s">
        <v>10</v>
      </c>
      <c r="E128" s="4" t="s">
        <v>8</v>
      </c>
      <c r="F128" s="4" t="s">
        <v>69</v>
      </c>
      <c r="G128" s="4"/>
      <c r="H128" s="4"/>
      <c r="I128" s="4"/>
      <c r="J128" s="4"/>
      <c r="K128" s="4"/>
      <c r="L128" s="4"/>
      <c r="M128" s="5">
        <v>0</v>
      </c>
      <c r="N128" s="29">
        <v>15100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8488.73</v>
      </c>
      <c r="AF128" s="29">
        <v>0</v>
      </c>
      <c r="AG128" s="29">
        <v>0</v>
      </c>
      <c r="AH128" s="29">
        <v>8488.73</v>
      </c>
      <c r="AI128" s="29">
        <v>-8488.73</v>
      </c>
      <c r="AJ128" s="30">
        <f t="shared" si="14"/>
        <v>0.56216754966887417</v>
      </c>
      <c r="AK128" s="29">
        <v>0</v>
      </c>
      <c r="AL128" s="31">
        <v>0</v>
      </c>
      <c r="AM128" s="29">
        <v>0</v>
      </c>
      <c r="AN128" s="29"/>
      <c r="AO128" s="28" t="e">
        <f t="shared" si="18"/>
        <v>#DIV/0!</v>
      </c>
      <c r="AP128" s="1"/>
    </row>
    <row r="129" spans="1:42" ht="38.25" outlineLevel="2" x14ac:dyDescent="0.25">
      <c r="A129" s="3" t="s">
        <v>90</v>
      </c>
      <c r="B129" s="4" t="s">
        <v>8</v>
      </c>
      <c r="C129" s="11" t="s">
        <v>113</v>
      </c>
      <c r="D129" s="4" t="s">
        <v>10</v>
      </c>
      <c r="E129" s="4" t="s">
        <v>8</v>
      </c>
      <c r="F129" s="4" t="s">
        <v>91</v>
      </c>
      <c r="G129" s="4"/>
      <c r="H129" s="4"/>
      <c r="I129" s="4"/>
      <c r="J129" s="4"/>
      <c r="K129" s="4"/>
      <c r="L129" s="4"/>
      <c r="M129" s="5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30" t="e">
        <f t="shared" si="14"/>
        <v>#DIV/0!</v>
      </c>
      <c r="AK129" s="29"/>
      <c r="AL129" s="31"/>
      <c r="AM129" s="29"/>
      <c r="AN129" s="29">
        <v>1140917.28</v>
      </c>
      <c r="AO129" s="28">
        <f t="shared" si="18"/>
        <v>0</v>
      </c>
      <c r="AP129" s="1"/>
    </row>
    <row r="130" spans="1:42" ht="25.5" outlineLevel="2" x14ac:dyDescent="0.25">
      <c r="A130" s="3" t="s">
        <v>82</v>
      </c>
      <c r="B130" s="4" t="s">
        <v>8</v>
      </c>
      <c r="C130" s="4" t="s">
        <v>113</v>
      </c>
      <c r="D130" s="4" t="s">
        <v>10</v>
      </c>
      <c r="E130" s="4" t="s">
        <v>8</v>
      </c>
      <c r="F130" s="4" t="s">
        <v>83</v>
      </c>
      <c r="G130" s="4"/>
      <c r="H130" s="4"/>
      <c r="I130" s="4"/>
      <c r="J130" s="4"/>
      <c r="K130" s="4"/>
      <c r="L130" s="4"/>
      <c r="M130" s="5">
        <v>0</v>
      </c>
      <c r="N130" s="29">
        <v>2000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30">
        <f t="shared" si="14"/>
        <v>0</v>
      </c>
      <c r="AK130" s="29">
        <v>0</v>
      </c>
      <c r="AL130" s="31">
        <v>0</v>
      </c>
      <c r="AM130" s="29">
        <v>0</v>
      </c>
      <c r="AN130" s="29"/>
      <c r="AO130" s="28" t="e">
        <f t="shared" si="18"/>
        <v>#DIV/0!</v>
      </c>
      <c r="AP130" s="1"/>
    </row>
    <row r="131" spans="1:42" outlineLevel="2" x14ac:dyDescent="0.25">
      <c r="A131" s="3" t="s">
        <v>144</v>
      </c>
      <c r="B131" s="4"/>
      <c r="C131" s="11" t="s">
        <v>113</v>
      </c>
      <c r="D131" s="11"/>
      <c r="E131" s="11"/>
      <c r="F131" s="11" t="s">
        <v>143</v>
      </c>
      <c r="G131" s="4"/>
      <c r="H131" s="4"/>
      <c r="I131" s="4"/>
      <c r="J131" s="4"/>
      <c r="K131" s="4"/>
      <c r="L131" s="4"/>
      <c r="M131" s="5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30" t="e">
        <f t="shared" si="14"/>
        <v>#DIV/0!</v>
      </c>
      <c r="AK131" s="29"/>
      <c r="AL131" s="31"/>
      <c r="AM131" s="29"/>
      <c r="AN131" s="29">
        <v>9831</v>
      </c>
      <c r="AO131" s="28">
        <f t="shared" si="18"/>
        <v>0</v>
      </c>
      <c r="AP131" s="1"/>
    </row>
    <row r="132" spans="1:42" outlineLevel="2" x14ac:dyDescent="0.25">
      <c r="A132" s="3" t="s">
        <v>44</v>
      </c>
      <c r="B132" s="4" t="s">
        <v>8</v>
      </c>
      <c r="C132" s="4" t="s">
        <v>113</v>
      </c>
      <c r="D132" s="4" t="s">
        <v>10</v>
      </c>
      <c r="E132" s="4" t="s">
        <v>8</v>
      </c>
      <c r="F132" s="4" t="s">
        <v>45</v>
      </c>
      <c r="G132" s="4"/>
      <c r="H132" s="4"/>
      <c r="I132" s="4"/>
      <c r="J132" s="4"/>
      <c r="K132" s="4"/>
      <c r="L132" s="4"/>
      <c r="M132" s="5">
        <v>0</v>
      </c>
      <c r="N132" s="29">
        <v>39000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27993</v>
      </c>
      <c r="AF132" s="29">
        <v>0</v>
      </c>
      <c r="AG132" s="29">
        <v>0</v>
      </c>
      <c r="AH132" s="29">
        <v>27993</v>
      </c>
      <c r="AI132" s="29">
        <v>-27993</v>
      </c>
      <c r="AJ132" s="30">
        <f t="shared" si="14"/>
        <v>0.71776923076923071</v>
      </c>
      <c r="AK132" s="29">
        <v>0</v>
      </c>
      <c r="AL132" s="31">
        <v>0</v>
      </c>
      <c r="AM132" s="29">
        <v>0</v>
      </c>
      <c r="AN132" s="29"/>
      <c r="AO132" s="28" t="e">
        <f t="shared" si="18"/>
        <v>#DIV/0!</v>
      </c>
      <c r="AP132" s="1"/>
    </row>
    <row r="133" spans="1:42" ht="25.5" outlineLevel="2" x14ac:dyDescent="0.25">
      <c r="A133" s="3" t="s">
        <v>65</v>
      </c>
      <c r="B133" s="4" t="s">
        <v>8</v>
      </c>
      <c r="C133" s="4" t="s">
        <v>113</v>
      </c>
      <c r="D133" s="4" t="s">
        <v>10</v>
      </c>
      <c r="E133" s="4" t="s">
        <v>8</v>
      </c>
      <c r="F133" s="4" t="s">
        <v>66</v>
      </c>
      <c r="G133" s="4"/>
      <c r="H133" s="4"/>
      <c r="I133" s="4"/>
      <c r="J133" s="4"/>
      <c r="K133" s="4"/>
      <c r="L133" s="4"/>
      <c r="M133" s="5">
        <v>0</v>
      </c>
      <c r="N133" s="29">
        <v>78080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78080</v>
      </c>
      <c r="AF133" s="29">
        <v>0</v>
      </c>
      <c r="AG133" s="29">
        <v>0</v>
      </c>
      <c r="AH133" s="29">
        <v>35900</v>
      </c>
      <c r="AI133" s="29">
        <v>-35900</v>
      </c>
      <c r="AJ133" s="30">
        <f t="shared" si="14"/>
        <v>1</v>
      </c>
      <c r="AK133" s="29">
        <v>0</v>
      </c>
      <c r="AL133" s="31">
        <v>0</v>
      </c>
      <c r="AM133" s="29">
        <v>0</v>
      </c>
      <c r="AN133" s="29"/>
      <c r="AO133" s="28" t="e">
        <f t="shared" si="18"/>
        <v>#DIV/0!</v>
      </c>
      <c r="AP133" s="1"/>
    </row>
    <row r="134" spans="1:42" ht="25.5" outlineLevel="2" x14ac:dyDescent="0.25">
      <c r="A134" s="3" t="s">
        <v>145</v>
      </c>
      <c r="B134" s="4"/>
      <c r="C134" s="11" t="s">
        <v>113</v>
      </c>
      <c r="D134" s="11"/>
      <c r="E134" s="11"/>
      <c r="F134" s="11" t="s">
        <v>67</v>
      </c>
      <c r="G134" s="4"/>
      <c r="H134" s="4"/>
      <c r="I134" s="4"/>
      <c r="J134" s="4"/>
      <c r="K134" s="4"/>
      <c r="L134" s="4"/>
      <c r="M134" s="5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30" t="e">
        <f t="shared" si="14"/>
        <v>#DIV/0!</v>
      </c>
      <c r="AK134" s="29"/>
      <c r="AL134" s="31"/>
      <c r="AM134" s="29"/>
      <c r="AN134" s="29">
        <v>93862</v>
      </c>
      <c r="AO134" s="28">
        <f t="shared" si="18"/>
        <v>0</v>
      </c>
      <c r="AP134" s="1"/>
    </row>
    <row r="135" spans="1:42" ht="25.5" outlineLevel="2" x14ac:dyDescent="0.25">
      <c r="A135" s="3" t="s">
        <v>61</v>
      </c>
      <c r="B135" s="4" t="s">
        <v>8</v>
      </c>
      <c r="C135" s="4" t="s">
        <v>113</v>
      </c>
      <c r="D135" s="4" t="s">
        <v>10</v>
      </c>
      <c r="E135" s="4" t="s">
        <v>8</v>
      </c>
      <c r="F135" s="4" t="s">
        <v>62</v>
      </c>
      <c r="G135" s="4"/>
      <c r="H135" s="4"/>
      <c r="I135" s="4"/>
      <c r="J135" s="4"/>
      <c r="K135" s="4"/>
      <c r="L135" s="4"/>
      <c r="M135" s="5">
        <v>0</v>
      </c>
      <c r="N135" s="29">
        <v>99300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71344.399999999994</v>
      </c>
      <c r="AF135" s="29">
        <v>0</v>
      </c>
      <c r="AG135" s="29">
        <v>0</v>
      </c>
      <c r="AH135" s="29">
        <v>71344.399999999994</v>
      </c>
      <c r="AI135" s="29">
        <v>-71344.399999999994</v>
      </c>
      <c r="AJ135" s="30">
        <f t="shared" si="14"/>
        <v>0.71847331319234642</v>
      </c>
      <c r="AK135" s="29">
        <v>0</v>
      </c>
      <c r="AL135" s="31">
        <v>0</v>
      </c>
      <c r="AM135" s="29">
        <v>0</v>
      </c>
      <c r="AN135" s="29"/>
      <c r="AO135" s="28" t="e">
        <f t="shared" si="18"/>
        <v>#DIV/0!</v>
      </c>
      <c r="AP135" s="1"/>
    </row>
    <row r="136" spans="1:42" ht="25.5" outlineLevel="2" x14ac:dyDescent="0.25">
      <c r="A136" s="3" t="s">
        <v>114</v>
      </c>
      <c r="B136" s="4" t="s">
        <v>8</v>
      </c>
      <c r="C136" s="4" t="s">
        <v>113</v>
      </c>
      <c r="D136" s="4" t="s">
        <v>10</v>
      </c>
      <c r="E136" s="4" t="s">
        <v>8</v>
      </c>
      <c r="F136" s="4" t="s">
        <v>115</v>
      </c>
      <c r="G136" s="4"/>
      <c r="H136" s="4"/>
      <c r="I136" s="4"/>
      <c r="J136" s="4"/>
      <c r="K136" s="4"/>
      <c r="L136" s="4"/>
      <c r="M136" s="5">
        <v>0</v>
      </c>
      <c r="N136" s="29">
        <v>6000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6000</v>
      </c>
      <c r="AF136" s="29">
        <v>0</v>
      </c>
      <c r="AG136" s="29">
        <v>0</v>
      </c>
      <c r="AH136" s="29">
        <v>6000</v>
      </c>
      <c r="AI136" s="29">
        <v>-6000</v>
      </c>
      <c r="AJ136" s="30">
        <f t="shared" si="14"/>
        <v>1</v>
      </c>
      <c r="AK136" s="29">
        <v>0</v>
      </c>
      <c r="AL136" s="31">
        <v>0</v>
      </c>
      <c r="AM136" s="29">
        <v>0</v>
      </c>
      <c r="AN136" s="29"/>
      <c r="AO136" s="28" t="e">
        <f t="shared" si="18"/>
        <v>#DIV/0!</v>
      </c>
      <c r="AP136" s="1"/>
    </row>
    <row r="137" spans="1:42" ht="25.5" outlineLevel="2" x14ac:dyDescent="0.25">
      <c r="A137" s="3" t="s">
        <v>23</v>
      </c>
      <c r="B137" s="4" t="s">
        <v>8</v>
      </c>
      <c r="C137" s="4" t="s">
        <v>113</v>
      </c>
      <c r="D137" s="4" t="s">
        <v>10</v>
      </c>
      <c r="E137" s="4" t="s">
        <v>8</v>
      </c>
      <c r="F137" s="4" t="s">
        <v>24</v>
      </c>
      <c r="G137" s="4"/>
      <c r="H137" s="4"/>
      <c r="I137" s="4"/>
      <c r="J137" s="4"/>
      <c r="K137" s="4"/>
      <c r="L137" s="4"/>
      <c r="M137" s="5">
        <v>0</v>
      </c>
      <c r="N137" s="29">
        <v>84350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82457.490000000005</v>
      </c>
      <c r="AF137" s="29">
        <v>0</v>
      </c>
      <c r="AG137" s="29">
        <v>0</v>
      </c>
      <c r="AH137" s="29">
        <v>82457.490000000005</v>
      </c>
      <c r="AI137" s="29">
        <v>-82457.490000000005</v>
      </c>
      <c r="AJ137" s="30">
        <f t="shared" si="14"/>
        <v>0.97756360403082398</v>
      </c>
      <c r="AK137" s="29">
        <v>0</v>
      </c>
      <c r="AL137" s="31">
        <v>0</v>
      </c>
      <c r="AM137" s="29">
        <v>0</v>
      </c>
      <c r="AN137" s="29"/>
      <c r="AO137" s="28" t="e">
        <f t="shared" si="18"/>
        <v>#DIV/0!</v>
      </c>
      <c r="AP137" s="1"/>
    </row>
    <row r="138" spans="1:42" ht="63.75" outlineLevel="2" x14ac:dyDescent="0.25">
      <c r="A138" s="3" t="s">
        <v>88</v>
      </c>
      <c r="B138" s="4" t="s">
        <v>8</v>
      </c>
      <c r="C138" s="4" t="s">
        <v>113</v>
      </c>
      <c r="D138" s="4" t="s">
        <v>10</v>
      </c>
      <c r="E138" s="4" t="s">
        <v>8</v>
      </c>
      <c r="F138" s="4" t="s">
        <v>89</v>
      </c>
      <c r="G138" s="4"/>
      <c r="H138" s="4"/>
      <c r="I138" s="4"/>
      <c r="J138" s="4"/>
      <c r="K138" s="4"/>
      <c r="L138" s="4"/>
      <c r="M138" s="5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30" t="e">
        <f t="shared" ref="AJ138:AJ182" si="31">AE138/N138</f>
        <v>#DIV/0!</v>
      </c>
      <c r="AK138" s="29">
        <v>0</v>
      </c>
      <c r="AL138" s="31">
        <v>0</v>
      </c>
      <c r="AM138" s="29">
        <v>0</v>
      </c>
      <c r="AN138" s="29"/>
      <c r="AO138" s="28" t="e">
        <f t="shared" si="18"/>
        <v>#DIV/0!</v>
      </c>
      <c r="AP138" s="1"/>
    </row>
    <row r="139" spans="1:42" x14ac:dyDescent="0.25">
      <c r="A139" s="12" t="s">
        <v>50</v>
      </c>
      <c r="B139" s="13" t="s">
        <v>8</v>
      </c>
      <c r="C139" s="13" t="s">
        <v>51</v>
      </c>
      <c r="D139" s="13" t="s">
        <v>10</v>
      </c>
      <c r="E139" s="13" t="s">
        <v>8</v>
      </c>
      <c r="F139" s="13" t="s">
        <v>8</v>
      </c>
      <c r="G139" s="13"/>
      <c r="H139" s="13"/>
      <c r="I139" s="13"/>
      <c r="J139" s="13"/>
      <c r="K139" s="13"/>
      <c r="L139" s="13"/>
      <c r="M139" s="14">
        <v>0</v>
      </c>
      <c r="N139" s="32">
        <f>N140+N148</f>
        <v>19286562.789999999</v>
      </c>
      <c r="O139" s="32">
        <f t="shared" ref="O139:AE139" si="32">O140+O148</f>
        <v>0</v>
      </c>
      <c r="P139" s="32">
        <f t="shared" si="32"/>
        <v>0</v>
      </c>
      <c r="Q139" s="32">
        <f t="shared" si="32"/>
        <v>0</v>
      </c>
      <c r="R139" s="32">
        <f t="shared" si="32"/>
        <v>0</v>
      </c>
      <c r="S139" s="32">
        <f t="shared" si="32"/>
        <v>0</v>
      </c>
      <c r="T139" s="32">
        <f t="shared" si="32"/>
        <v>0</v>
      </c>
      <c r="U139" s="32">
        <f t="shared" si="32"/>
        <v>0</v>
      </c>
      <c r="V139" s="32">
        <f t="shared" si="32"/>
        <v>0</v>
      </c>
      <c r="W139" s="32">
        <f t="shared" si="32"/>
        <v>0</v>
      </c>
      <c r="X139" s="32">
        <f t="shared" si="32"/>
        <v>0</v>
      </c>
      <c r="Y139" s="32">
        <f t="shared" si="32"/>
        <v>0</v>
      </c>
      <c r="Z139" s="32">
        <f t="shared" si="32"/>
        <v>0</v>
      </c>
      <c r="AA139" s="32">
        <f t="shared" si="32"/>
        <v>0</v>
      </c>
      <c r="AB139" s="32">
        <f t="shared" si="32"/>
        <v>0</v>
      </c>
      <c r="AC139" s="32">
        <f t="shared" si="32"/>
        <v>0</v>
      </c>
      <c r="AD139" s="32">
        <f t="shared" si="32"/>
        <v>0</v>
      </c>
      <c r="AE139" s="32">
        <f t="shared" si="32"/>
        <v>5429395.6100000013</v>
      </c>
      <c r="AF139" s="32">
        <v>0</v>
      </c>
      <c r="AG139" s="32">
        <v>0</v>
      </c>
      <c r="AH139" s="32">
        <v>5429395.6100000003</v>
      </c>
      <c r="AI139" s="32">
        <v>-5429395.6100000003</v>
      </c>
      <c r="AJ139" s="27">
        <f t="shared" si="31"/>
        <v>0.28151183127431706</v>
      </c>
      <c r="AK139" s="32">
        <v>0</v>
      </c>
      <c r="AL139" s="33">
        <v>0</v>
      </c>
      <c r="AM139" s="32">
        <v>0</v>
      </c>
      <c r="AN139" s="32">
        <f>AN140+AN148</f>
        <v>5765967.3599999994</v>
      </c>
      <c r="AO139" s="28">
        <f t="shared" si="18"/>
        <v>0.94162787803224779</v>
      </c>
      <c r="AP139" s="1"/>
    </row>
    <row r="140" spans="1:42" outlineLevel="1" x14ac:dyDescent="0.25">
      <c r="A140" s="12" t="s">
        <v>52</v>
      </c>
      <c r="B140" s="13" t="s">
        <v>8</v>
      </c>
      <c r="C140" s="13" t="s">
        <v>53</v>
      </c>
      <c r="D140" s="13" t="s">
        <v>10</v>
      </c>
      <c r="E140" s="13" t="s">
        <v>8</v>
      </c>
      <c r="F140" s="13" t="s">
        <v>8</v>
      </c>
      <c r="G140" s="13"/>
      <c r="H140" s="13"/>
      <c r="I140" s="13"/>
      <c r="J140" s="13"/>
      <c r="K140" s="13"/>
      <c r="L140" s="13"/>
      <c r="M140" s="14">
        <v>0</v>
      </c>
      <c r="N140" s="32">
        <f>N141+N142+N143+N144+N145+N146+N147</f>
        <v>18011762.789999999</v>
      </c>
      <c r="O140" s="32">
        <f t="shared" ref="O140:AE140" si="33">O141+O142+O143+O144+O145+O146+O147</f>
        <v>0</v>
      </c>
      <c r="P140" s="32">
        <f t="shared" si="33"/>
        <v>0</v>
      </c>
      <c r="Q140" s="32">
        <f t="shared" si="33"/>
        <v>0</v>
      </c>
      <c r="R140" s="32">
        <f t="shared" si="33"/>
        <v>0</v>
      </c>
      <c r="S140" s="32">
        <f t="shared" si="33"/>
        <v>0</v>
      </c>
      <c r="T140" s="32">
        <f t="shared" si="33"/>
        <v>0</v>
      </c>
      <c r="U140" s="32">
        <f t="shared" si="33"/>
        <v>0</v>
      </c>
      <c r="V140" s="32">
        <f t="shared" si="33"/>
        <v>0</v>
      </c>
      <c r="W140" s="32">
        <f t="shared" si="33"/>
        <v>0</v>
      </c>
      <c r="X140" s="32">
        <f t="shared" si="33"/>
        <v>0</v>
      </c>
      <c r="Y140" s="32">
        <f t="shared" si="33"/>
        <v>0</v>
      </c>
      <c r="Z140" s="32">
        <f t="shared" si="33"/>
        <v>0</v>
      </c>
      <c r="AA140" s="32">
        <f t="shared" si="33"/>
        <v>0</v>
      </c>
      <c r="AB140" s="32">
        <f t="shared" si="33"/>
        <v>0</v>
      </c>
      <c r="AC140" s="32">
        <f t="shared" si="33"/>
        <v>0</v>
      </c>
      <c r="AD140" s="32">
        <f t="shared" si="33"/>
        <v>0</v>
      </c>
      <c r="AE140" s="32">
        <f t="shared" si="33"/>
        <v>4941091.8800000008</v>
      </c>
      <c r="AF140" s="32">
        <v>0</v>
      </c>
      <c r="AG140" s="32">
        <v>0</v>
      </c>
      <c r="AH140" s="32">
        <v>4941091.88</v>
      </c>
      <c r="AI140" s="32">
        <v>-4941091.88</v>
      </c>
      <c r="AJ140" s="27">
        <f t="shared" si="31"/>
        <v>0.27432583571127528</v>
      </c>
      <c r="AK140" s="32">
        <v>0</v>
      </c>
      <c r="AL140" s="33">
        <v>0</v>
      </c>
      <c r="AM140" s="32">
        <v>0</v>
      </c>
      <c r="AN140" s="32">
        <f>AN141+AN142+AN143+AN144+AN145+AN146+AN147</f>
        <v>5145980.97</v>
      </c>
      <c r="AO140" s="28">
        <f t="shared" si="18"/>
        <v>0.96018463900382456</v>
      </c>
      <c r="AP140" s="1"/>
    </row>
    <row r="141" spans="1:42" outlineLevel="2" x14ac:dyDescent="0.25">
      <c r="A141" s="3" t="s">
        <v>48</v>
      </c>
      <c r="B141" s="4" t="s">
        <v>8</v>
      </c>
      <c r="C141" s="4" t="s">
        <v>53</v>
      </c>
      <c r="D141" s="4" t="s">
        <v>10</v>
      </c>
      <c r="E141" s="4" t="s">
        <v>8</v>
      </c>
      <c r="F141" s="4" t="s">
        <v>49</v>
      </c>
      <c r="G141" s="4"/>
      <c r="H141" s="4"/>
      <c r="I141" s="4"/>
      <c r="J141" s="4"/>
      <c r="K141" s="4"/>
      <c r="L141" s="4"/>
      <c r="M141" s="5">
        <v>0</v>
      </c>
      <c r="N141" s="29">
        <v>50000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30">
        <f t="shared" si="31"/>
        <v>0</v>
      </c>
      <c r="AK141" s="29">
        <v>0</v>
      </c>
      <c r="AL141" s="31">
        <v>0</v>
      </c>
      <c r="AM141" s="29">
        <v>0</v>
      </c>
      <c r="AN141" s="29">
        <v>16.55</v>
      </c>
      <c r="AO141" s="28">
        <f t="shared" si="18"/>
        <v>0</v>
      </c>
      <c r="AP141" s="1"/>
    </row>
    <row r="142" spans="1:42" outlineLevel="2" x14ac:dyDescent="0.25">
      <c r="A142" s="3" t="s">
        <v>21</v>
      </c>
      <c r="B142" s="4" t="s">
        <v>8</v>
      </c>
      <c r="C142" s="4" t="s">
        <v>53</v>
      </c>
      <c r="D142" s="4" t="s">
        <v>10</v>
      </c>
      <c r="E142" s="4" t="s">
        <v>8</v>
      </c>
      <c r="F142" s="4" t="s">
        <v>22</v>
      </c>
      <c r="G142" s="4"/>
      <c r="H142" s="4"/>
      <c r="I142" s="4"/>
      <c r="J142" s="4"/>
      <c r="K142" s="4"/>
      <c r="L142" s="4"/>
      <c r="M142" s="5">
        <v>0</v>
      </c>
      <c r="N142" s="29">
        <v>160653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152115.4</v>
      </c>
      <c r="AF142" s="29">
        <v>0</v>
      </c>
      <c r="AG142" s="29">
        <v>0</v>
      </c>
      <c r="AH142" s="29">
        <v>152115.4</v>
      </c>
      <c r="AI142" s="29">
        <v>-152115.4</v>
      </c>
      <c r="AJ142" s="30">
        <f t="shared" si="31"/>
        <v>0.94685689031639619</v>
      </c>
      <c r="AK142" s="29">
        <v>0</v>
      </c>
      <c r="AL142" s="31">
        <v>0</v>
      </c>
      <c r="AM142" s="29">
        <v>0</v>
      </c>
      <c r="AN142" s="29"/>
      <c r="AO142" s="28" t="e">
        <f t="shared" si="18"/>
        <v>#DIV/0!</v>
      </c>
      <c r="AP142" s="1"/>
    </row>
    <row r="143" spans="1:42" ht="38.25" outlineLevel="2" x14ac:dyDescent="0.25">
      <c r="A143" s="3" t="s">
        <v>90</v>
      </c>
      <c r="B143" s="4" t="s">
        <v>8</v>
      </c>
      <c r="C143" s="4" t="s">
        <v>53</v>
      </c>
      <c r="D143" s="4" t="s">
        <v>10</v>
      </c>
      <c r="E143" s="4" t="s">
        <v>8</v>
      </c>
      <c r="F143" s="4" t="s">
        <v>91</v>
      </c>
      <c r="G143" s="4"/>
      <c r="H143" s="4"/>
      <c r="I143" s="4"/>
      <c r="J143" s="4"/>
      <c r="K143" s="4"/>
      <c r="L143" s="4"/>
      <c r="M143" s="5">
        <v>0</v>
      </c>
      <c r="N143" s="29">
        <v>14316688.74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4701477.4800000004</v>
      </c>
      <c r="AF143" s="29">
        <v>0</v>
      </c>
      <c r="AG143" s="29">
        <v>0</v>
      </c>
      <c r="AH143" s="29">
        <v>4701477.4800000004</v>
      </c>
      <c r="AI143" s="29">
        <v>-4701477.4800000004</v>
      </c>
      <c r="AJ143" s="30">
        <f t="shared" si="31"/>
        <v>0.32839140148827461</v>
      </c>
      <c r="AK143" s="29">
        <v>0</v>
      </c>
      <c r="AL143" s="31">
        <v>0</v>
      </c>
      <c r="AM143" s="29">
        <v>0</v>
      </c>
      <c r="AN143" s="29">
        <v>5055171.42</v>
      </c>
      <c r="AO143" s="28">
        <f t="shared" si="18"/>
        <v>0.93003324504473495</v>
      </c>
      <c r="AP143" s="1"/>
    </row>
    <row r="144" spans="1:42" ht="38.25" outlineLevel="2" x14ac:dyDescent="0.25">
      <c r="A144" s="3" t="s">
        <v>54</v>
      </c>
      <c r="B144" s="4" t="s">
        <v>8</v>
      </c>
      <c r="C144" s="4" t="s">
        <v>53</v>
      </c>
      <c r="D144" s="4" t="s">
        <v>10</v>
      </c>
      <c r="E144" s="4" t="s">
        <v>8</v>
      </c>
      <c r="F144" s="4" t="s">
        <v>55</v>
      </c>
      <c r="G144" s="4"/>
      <c r="H144" s="4"/>
      <c r="I144" s="4"/>
      <c r="J144" s="4"/>
      <c r="K144" s="4"/>
      <c r="L144" s="4"/>
      <c r="M144" s="5">
        <v>0</v>
      </c>
      <c r="N144" s="29">
        <v>1735074.05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30">
        <f t="shared" si="31"/>
        <v>0</v>
      </c>
      <c r="AK144" s="29">
        <v>0</v>
      </c>
      <c r="AL144" s="31">
        <v>0</v>
      </c>
      <c r="AM144" s="29">
        <v>0</v>
      </c>
      <c r="AN144" s="29"/>
      <c r="AO144" s="28" t="e">
        <f t="shared" si="18"/>
        <v>#DIV/0!</v>
      </c>
      <c r="AP144" s="1"/>
    </row>
    <row r="145" spans="1:42" outlineLevel="2" x14ac:dyDescent="0.25">
      <c r="A145" s="3" t="s">
        <v>144</v>
      </c>
      <c r="B145" s="4"/>
      <c r="C145" s="11" t="s">
        <v>53</v>
      </c>
      <c r="D145" s="4"/>
      <c r="E145" s="4"/>
      <c r="F145" s="4">
        <v>290</v>
      </c>
      <c r="G145" s="4"/>
      <c r="H145" s="4"/>
      <c r="I145" s="4"/>
      <c r="J145" s="4"/>
      <c r="K145" s="4"/>
      <c r="L145" s="4"/>
      <c r="M145" s="5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30" t="e">
        <f t="shared" si="31"/>
        <v>#DIV/0!</v>
      </c>
      <c r="AK145" s="29"/>
      <c r="AL145" s="31"/>
      <c r="AM145" s="29"/>
      <c r="AN145" s="29">
        <v>90793</v>
      </c>
      <c r="AO145" s="28">
        <f t="shared" si="18"/>
        <v>0</v>
      </c>
      <c r="AP145" s="1"/>
    </row>
    <row r="146" spans="1:42" outlineLevel="2" x14ac:dyDescent="0.25">
      <c r="A146" s="3" t="s">
        <v>44</v>
      </c>
      <c r="B146" s="4" t="s">
        <v>8</v>
      </c>
      <c r="C146" s="4" t="s">
        <v>53</v>
      </c>
      <c r="D146" s="4" t="s">
        <v>10</v>
      </c>
      <c r="E146" s="4" t="s">
        <v>8</v>
      </c>
      <c r="F146" s="4" t="s">
        <v>45</v>
      </c>
      <c r="G146" s="4"/>
      <c r="H146" s="4"/>
      <c r="I146" s="4"/>
      <c r="J146" s="4"/>
      <c r="K146" s="4"/>
      <c r="L146" s="4"/>
      <c r="M146" s="5">
        <v>0</v>
      </c>
      <c r="N146" s="29">
        <v>200000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87499</v>
      </c>
      <c r="AF146" s="29">
        <v>0</v>
      </c>
      <c r="AG146" s="29">
        <v>0</v>
      </c>
      <c r="AH146" s="29">
        <v>87499</v>
      </c>
      <c r="AI146" s="29">
        <v>-87499</v>
      </c>
      <c r="AJ146" s="30">
        <f t="shared" si="31"/>
        <v>0.43749500000000002</v>
      </c>
      <c r="AK146" s="29">
        <v>0</v>
      </c>
      <c r="AL146" s="31">
        <v>0</v>
      </c>
      <c r="AM146" s="29">
        <v>0</v>
      </c>
      <c r="AN146" s="29"/>
      <c r="AO146" s="28" t="e">
        <f t="shared" si="18"/>
        <v>#DIV/0!</v>
      </c>
      <c r="AP146" s="1"/>
    </row>
    <row r="147" spans="1:42" ht="25.5" outlineLevel="2" x14ac:dyDescent="0.25">
      <c r="A147" s="3" t="s">
        <v>65</v>
      </c>
      <c r="B147" s="4" t="s">
        <v>8</v>
      </c>
      <c r="C147" s="4" t="s">
        <v>53</v>
      </c>
      <c r="D147" s="4" t="s">
        <v>10</v>
      </c>
      <c r="E147" s="4" t="s">
        <v>8</v>
      </c>
      <c r="F147" s="4" t="s">
        <v>66</v>
      </c>
      <c r="G147" s="4"/>
      <c r="H147" s="4"/>
      <c r="I147" s="4"/>
      <c r="J147" s="4"/>
      <c r="K147" s="4"/>
      <c r="L147" s="4"/>
      <c r="M147" s="5">
        <v>0</v>
      </c>
      <c r="N147" s="29">
        <v>1549347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30">
        <f t="shared" si="31"/>
        <v>0</v>
      </c>
      <c r="AK147" s="29">
        <v>0</v>
      </c>
      <c r="AL147" s="31">
        <v>0</v>
      </c>
      <c r="AM147" s="29">
        <v>0</v>
      </c>
      <c r="AN147" s="29"/>
      <c r="AO147" s="28" t="e">
        <f t="shared" si="18"/>
        <v>#DIV/0!</v>
      </c>
      <c r="AP147" s="1"/>
    </row>
    <row r="148" spans="1:42" ht="25.5" outlineLevel="1" x14ac:dyDescent="0.25">
      <c r="A148" s="12" t="s">
        <v>56</v>
      </c>
      <c r="B148" s="13" t="s">
        <v>8</v>
      </c>
      <c r="C148" s="13" t="s">
        <v>57</v>
      </c>
      <c r="D148" s="13" t="s">
        <v>10</v>
      </c>
      <c r="E148" s="13" t="s">
        <v>8</v>
      </c>
      <c r="F148" s="13" t="s">
        <v>8</v>
      </c>
      <c r="G148" s="13"/>
      <c r="H148" s="13"/>
      <c r="I148" s="13"/>
      <c r="J148" s="13"/>
      <c r="K148" s="13"/>
      <c r="L148" s="13"/>
      <c r="M148" s="14">
        <v>0</v>
      </c>
      <c r="N148" s="32">
        <f>N149+N150+N151+N152+N153+N154+N155</f>
        <v>1274800</v>
      </c>
      <c r="O148" s="32">
        <f t="shared" ref="O148:AE148" si="34">O149+O150+O151+O152+O153+O154+O155</f>
        <v>0</v>
      </c>
      <c r="P148" s="32">
        <f t="shared" si="34"/>
        <v>0</v>
      </c>
      <c r="Q148" s="32">
        <f t="shared" si="34"/>
        <v>0</v>
      </c>
      <c r="R148" s="32">
        <f t="shared" si="34"/>
        <v>0</v>
      </c>
      <c r="S148" s="32">
        <f t="shared" si="34"/>
        <v>0</v>
      </c>
      <c r="T148" s="32">
        <f t="shared" si="34"/>
        <v>0</v>
      </c>
      <c r="U148" s="32">
        <f t="shared" si="34"/>
        <v>0</v>
      </c>
      <c r="V148" s="32">
        <f t="shared" si="34"/>
        <v>0</v>
      </c>
      <c r="W148" s="32">
        <f t="shared" si="34"/>
        <v>0</v>
      </c>
      <c r="X148" s="32">
        <f t="shared" si="34"/>
        <v>0</v>
      </c>
      <c r="Y148" s="32">
        <f t="shared" si="34"/>
        <v>0</v>
      </c>
      <c r="Z148" s="32">
        <f t="shared" si="34"/>
        <v>0</v>
      </c>
      <c r="AA148" s="32">
        <f t="shared" si="34"/>
        <v>0</v>
      </c>
      <c r="AB148" s="32">
        <f t="shared" si="34"/>
        <v>0</v>
      </c>
      <c r="AC148" s="32">
        <f t="shared" si="34"/>
        <v>0</v>
      </c>
      <c r="AD148" s="32">
        <f t="shared" si="34"/>
        <v>0</v>
      </c>
      <c r="AE148" s="32">
        <f t="shared" si="34"/>
        <v>488303.73</v>
      </c>
      <c r="AF148" s="32">
        <v>0</v>
      </c>
      <c r="AG148" s="32">
        <v>0</v>
      </c>
      <c r="AH148" s="32">
        <v>488303.73</v>
      </c>
      <c r="AI148" s="32">
        <v>-488303.73</v>
      </c>
      <c r="AJ148" s="27">
        <f t="shared" si="31"/>
        <v>0.38304340288672734</v>
      </c>
      <c r="AK148" s="32">
        <v>0</v>
      </c>
      <c r="AL148" s="33">
        <v>0</v>
      </c>
      <c r="AM148" s="32">
        <v>0</v>
      </c>
      <c r="AN148" s="32">
        <f>AN149+AN150+AN151+AN152+AN153+AN154+AN155</f>
        <v>619986.39</v>
      </c>
      <c r="AO148" s="28">
        <f t="shared" si="18"/>
        <v>0.7876039504673642</v>
      </c>
      <c r="AP148" s="1"/>
    </row>
    <row r="149" spans="1:42" outlineLevel="2" x14ac:dyDescent="0.25">
      <c r="A149" s="3" t="s">
        <v>13</v>
      </c>
      <c r="B149" s="4" t="s">
        <v>8</v>
      </c>
      <c r="C149" s="4" t="s">
        <v>57</v>
      </c>
      <c r="D149" s="4" t="s">
        <v>10</v>
      </c>
      <c r="E149" s="4" t="s">
        <v>8</v>
      </c>
      <c r="F149" s="4" t="s">
        <v>14</v>
      </c>
      <c r="G149" s="4"/>
      <c r="H149" s="4"/>
      <c r="I149" s="4"/>
      <c r="J149" s="4"/>
      <c r="K149" s="4"/>
      <c r="L149" s="4"/>
      <c r="M149" s="5">
        <v>0</v>
      </c>
      <c r="N149" s="29">
        <v>648700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282566.5</v>
      </c>
      <c r="AF149" s="29">
        <v>0</v>
      </c>
      <c r="AG149" s="29">
        <v>0</v>
      </c>
      <c r="AH149" s="29">
        <v>282566.5</v>
      </c>
      <c r="AI149" s="29">
        <v>-282566.5</v>
      </c>
      <c r="AJ149" s="30">
        <f t="shared" si="31"/>
        <v>0.4355888700477879</v>
      </c>
      <c r="AK149" s="29">
        <v>0</v>
      </c>
      <c r="AL149" s="31">
        <v>0</v>
      </c>
      <c r="AM149" s="29">
        <v>0</v>
      </c>
      <c r="AN149" s="29">
        <v>302362.59999999998</v>
      </c>
      <c r="AO149" s="28">
        <f t="shared" si="18"/>
        <v>0.93452860902770385</v>
      </c>
      <c r="AP149" s="1"/>
    </row>
    <row r="150" spans="1:42" ht="25.5" outlineLevel="2" x14ac:dyDescent="0.25">
      <c r="A150" s="3" t="s">
        <v>15</v>
      </c>
      <c r="B150" s="4" t="s">
        <v>8</v>
      </c>
      <c r="C150" s="4" t="s">
        <v>57</v>
      </c>
      <c r="D150" s="4" t="s">
        <v>10</v>
      </c>
      <c r="E150" s="4" t="s">
        <v>8</v>
      </c>
      <c r="F150" s="4" t="s">
        <v>16</v>
      </c>
      <c r="G150" s="4"/>
      <c r="H150" s="4"/>
      <c r="I150" s="4"/>
      <c r="J150" s="4"/>
      <c r="K150" s="4"/>
      <c r="L150" s="4"/>
      <c r="M150" s="5">
        <v>0</v>
      </c>
      <c r="N150" s="29">
        <v>195900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78055.55</v>
      </c>
      <c r="AF150" s="29">
        <v>0</v>
      </c>
      <c r="AG150" s="29">
        <v>0</v>
      </c>
      <c r="AH150" s="29">
        <v>78055.55</v>
      </c>
      <c r="AI150" s="29">
        <v>-78055.55</v>
      </c>
      <c r="AJ150" s="30">
        <f t="shared" si="31"/>
        <v>0.39844589076059217</v>
      </c>
      <c r="AK150" s="29">
        <v>0</v>
      </c>
      <c r="AL150" s="31">
        <v>0</v>
      </c>
      <c r="AM150" s="29">
        <v>0</v>
      </c>
      <c r="AN150" s="29">
        <v>112705.2</v>
      </c>
      <c r="AO150" s="28">
        <f t="shared" si="18"/>
        <v>0.69256387460383373</v>
      </c>
      <c r="AP150" s="1"/>
    </row>
    <row r="151" spans="1:42" outlineLevel="2" x14ac:dyDescent="0.25">
      <c r="A151" s="3" t="s">
        <v>144</v>
      </c>
      <c r="B151" s="4"/>
      <c r="C151" s="11" t="s">
        <v>57</v>
      </c>
      <c r="D151" s="11"/>
      <c r="E151" s="11"/>
      <c r="F151" s="11" t="s">
        <v>143</v>
      </c>
      <c r="G151" s="4"/>
      <c r="H151" s="4"/>
      <c r="I151" s="4"/>
      <c r="J151" s="4"/>
      <c r="K151" s="4"/>
      <c r="L151" s="4"/>
      <c r="M151" s="5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30" t="e">
        <f t="shared" si="31"/>
        <v>#DIV/0!</v>
      </c>
      <c r="AK151" s="29"/>
      <c r="AL151" s="31"/>
      <c r="AM151" s="29"/>
      <c r="AN151" s="29">
        <v>199918.59</v>
      </c>
      <c r="AO151" s="28">
        <f t="shared" si="18"/>
        <v>0</v>
      </c>
      <c r="AP151" s="1"/>
    </row>
    <row r="152" spans="1:42" ht="25.5" outlineLevel="2" x14ac:dyDescent="0.25">
      <c r="A152" s="3" t="s">
        <v>94</v>
      </c>
      <c r="B152" s="4" t="s">
        <v>8</v>
      </c>
      <c r="C152" s="4" t="s">
        <v>57</v>
      </c>
      <c r="D152" s="4" t="s">
        <v>10</v>
      </c>
      <c r="E152" s="4" t="s">
        <v>8</v>
      </c>
      <c r="F152" s="4" t="s">
        <v>95</v>
      </c>
      <c r="G152" s="4"/>
      <c r="H152" s="4"/>
      <c r="I152" s="4"/>
      <c r="J152" s="4"/>
      <c r="K152" s="4"/>
      <c r="L152" s="4"/>
      <c r="M152" s="5">
        <v>0</v>
      </c>
      <c r="N152" s="29">
        <v>400000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127681.68</v>
      </c>
      <c r="AF152" s="29">
        <v>0</v>
      </c>
      <c r="AG152" s="29">
        <v>0</v>
      </c>
      <c r="AH152" s="29">
        <v>127681.68</v>
      </c>
      <c r="AI152" s="29">
        <v>-127681.68</v>
      </c>
      <c r="AJ152" s="30">
        <f t="shared" si="31"/>
        <v>0.31920419999999999</v>
      </c>
      <c r="AK152" s="29">
        <v>0</v>
      </c>
      <c r="AL152" s="31">
        <v>0</v>
      </c>
      <c r="AM152" s="29">
        <v>0</v>
      </c>
      <c r="AN152" s="29"/>
      <c r="AO152" s="28" t="e">
        <f t="shared" si="18"/>
        <v>#DIV/0!</v>
      </c>
      <c r="AP152" s="1"/>
    </row>
    <row r="153" spans="1:42" ht="25.5" outlineLevel="2" x14ac:dyDescent="0.25">
      <c r="A153" s="3" t="s">
        <v>65</v>
      </c>
      <c r="B153" s="4" t="s">
        <v>8</v>
      </c>
      <c r="C153" s="4" t="s">
        <v>57</v>
      </c>
      <c r="D153" s="4" t="s">
        <v>10</v>
      </c>
      <c r="E153" s="4" t="s">
        <v>8</v>
      </c>
      <c r="F153" s="4" t="s">
        <v>66</v>
      </c>
      <c r="G153" s="4"/>
      <c r="H153" s="4"/>
      <c r="I153" s="4"/>
      <c r="J153" s="4"/>
      <c r="K153" s="4"/>
      <c r="L153" s="4"/>
      <c r="M153" s="5">
        <v>0</v>
      </c>
      <c r="N153" s="29">
        <v>10000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30">
        <f t="shared" si="31"/>
        <v>0</v>
      </c>
      <c r="AK153" s="29">
        <v>0</v>
      </c>
      <c r="AL153" s="31">
        <v>0</v>
      </c>
      <c r="AM153" s="29">
        <v>0</v>
      </c>
      <c r="AN153" s="29"/>
      <c r="AO153" s="28" t="e">
        <f t="shared" si="18"/>
        <v>#DIV/0!</v>
      </c>
      <c r="AP153" s="1"/>
    </row>
    <row r="154" spans="1:42" ht="25.5" outlineLevel="2" x14ac:dyDescent="0.25">
      <c r="A154" s="3" t="s">
        <v>145</v>
      </c>
      <c r="B154" s="4"/>
      <c r="C154" s="11" t="s">
        <v>57</v>
      </c>
      <c r="D154" s="11"/>
      <c r="E154" s="11"/>
      <c r="F154" s="11" t="s">
        <v>67</v>
      </c>
      <c r="G154" s="4"/>
      <c r="H154" s="4"/>
      <c r="I154" s="4"/>
      <c r="J154" s="4"/>
      <c r="K154" s="4"/>
      <c r="L154" s="4"/>
      <c r="M154" s="5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30" t="e">
        <f t="shared" si="31"/>
        <v>#DIV/0!</v>
      </c>
      <c r="AK154" s="29"/>
      <c r="AL154" s="31"/>
      <c r="AM154" s="29"/>
      <c r="AN154" s="29">
        <v>5000</v>
      </c>
      <c r="AO154" s="28">
        <f t="shared" si="18"/>
        <v>0</v>
      </c>
      <c r="AP154" s="1"/>
    </row>
    <row r="155" spans="1:42" ht="25.5" outlineLevel="2" x14ac:dyDescent="0.25">
      <c r="A155" s="3" t="s">
        <v>23</v>
      </c>
      <c r="B155" s="4" t="s">
        <v>8</v>
      </c>
      <c r="C155" s="4" t="s">
        <v>57</v>
      </c>
      <c r="D155" s="4" t="s">
        <v>10</v>
      </c>
      <c r="E155" s="4" t="s">
        <v>8</v>
      </c>
      <c r="F155" s="4" t="s">
        <v>24</v>
      </c>
      <c r="G155" s="4"/>
      <c r="H155" s="4"/>
      <c r="I155" s="4"/>
      <c r="J155" s="4"/>
      <c r="K155" s="4"/>
      <c r="L155" s="4"/>
      <c r="M155" s="5">
        <v>0</v>
      </c>
      <c r="N155" s="29">
        <v>20200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30">
        <f t="shared" si="31"/>
        <v>0</v>
      </c>
      <c r="AK155" s="29">
        <v>0</v>
      </c>
      <c r="AL155" s="31">
        <v>0</v>
      </c>
      <c r="AM155" s="29">
        <v>0</v>
      </c>
      <c r="AN155" s="29"/>
      <c r="AO155" s="28" t="e">
        <f t="shared" si="18"/>
        <v>#DIV/0!</v>
      </c>
      <c r="AP155" s="1"/>
    </row>
    <row r="156" spans="1:42" x14ac:dyDescent="0.25">
      <c r="A156" s="12" t="s">
        <v>116</v>
      </c>
      <c r="B156" s="13" t="s">
        <v>8</v>
      </c>
      <c r="C156" s="13" t="s">
        <v>117</v>
      </c>
      <c r="D156" s="13" t="s">
        <v>10</v>
      </c>
      <c r="E156" s="13" t="s">
        <v>8</v>
      </c>
      <c r="F156" s="13" t="s">
        <v>8</v>
      </c>
      <c r="G156" s="13"/>
      <c r="H156" s="13"/>
      <c r="I156" s="13"/>
      <c r="J156" s="13"/>
      <c r="K156" s="13"/>
      <c r="L156" s="13"/>
      <c r="M156" s="14">
        <v>0</v>
      </c>
      <c r="N156" s="32">
        <f>N157+N160+N163+N166</f>
        <v>22487520.84</v>
      </c>
      <c r="O156" s="32">
        <f t="shared" ref="O156:AI156" si="35">O157+O160+O163+O166</f>
        <v>0</v>
      </c>
      <c r="P156" s="32">
        <f t="shared" si="35"/>
        <v>0</v>
      </c>
      <c r="Q156" s="32">
        <f t="shared" si="35"/>
        <v>0</v>
      </c>
      <c r="R156" s="32">
        <f t="shared" si="35"/>
        <v>0</v>
      </c>
      <c r="S156" s="32">
        <f t="shared" si="35"/>
        <v>0</v>
      </c>
      <c r="T156" s="32">
        <f t="shared" si="35"/>
        <v>0</v>
      </c>
      <c r="U156" s="32">
        <f t="shared" si="35"/>
        <v>0</v>
      </c>
      <c r="V156" s="32">
        <f t="shared" si="35"/>
        <v>0</v>
      </c>
      <c r="W156" s="32">
        <f t="shared" si="35"/>
        <v>0</v>
      </c>
      <c r="X156" s="32">
        <f t="shared" si="35"/>
        <v>0</v>
      </c>
      <c r="Y156" s="32">
        <f t="shared" si="35"/>
        <v>0</v>
      </c>
      <c r="Z156" s="32">
        <f t="shared" si="35"/>
        <v>0</v>
      </c>
      <c r="AA156" s="32">
        <f t="shared" si="35"/>
        <v>0</v>
      </c>
      <c r="AB156" s="32">
        <f t="shared" si="35"/>
        <v>0</v>
      </c>
      <c r="AC156" s="32">
        <f t="shared" si="35"/>
        <v>0</v>
      </c>
      <c r="AD156" s="32">
        <f t="shared" si="35"/>
        <v>0</v>
      </c>
      <c r="AE156" s="32">
        <f t="shared" si="35"/>
        <v>18880725.23</v>
      </c>
      <c r="AF156" s="32">
        <f t="shared" si="35"/>
        <v>0</v>
      </c>
      <c r="AG156" s="32">
        <f t="shared" si="35"/>
        <v>0</v>
      </c>
      <c r="AH156" s="32">
        <f t="shared" si="35"/>
        <v>18743575.23</v>
      </c>
      <c r="AI156" s="32">
        <f t="shared" si="35"/>
        <v>-18743575.23</v>
      </c>
      <c r="AJ156" s="27">
        <f t="shared" si="31"/>
        <v>0.83960901534399646</v>
      </c>
      <c r="AK156" s="32">
        <v>0</v>
      </c>
      <c r="AL156" s="33">
        <v>0</v>
      </c>
      <c r="AM156" s="32">
        <v>0</v>
      </c>
      <c r="AN156" s="32">
        <f>AN157+AN160+AN163+AN166</f>
        <v>3733384.6500000004</v>
      </c>
      <c r="AO156" s="28">
        <f t="shared" si="18"/>
        <v>5.0572676003261536</v>
      </c>
      <c r="AP156" s="1"/>
    </row>
    <row r="157" spans="1:42" outlineLevel="1" x14ac:dyDescent="0.25">
      <c r="A157" s="12" t="s">
        <v>118</v>
      </c>
      <c r="B157" s="13" t="s">
        <v>8</v>
      </c>
      <c r="C157" s="13" t="s">
        <v>119</v>
      </c>
      <c r="D157" s="13" t="s">
        <v>10</v>
      </c>
      <c r="E157" s="13" t="s">
        <v>8</v>
      </c>
      <c r="F157" s="13" t="s">
        <v>8</v>
      </c>
      <c r="G157" s="13"/>
      <c r="H157" s="13"/>
      <c r="I157" s="13"/>
      <c r="J157" s="13"/>
      <c r="K157" s="13"/>
      <c r="L157" s="13"/>
      <c r="M157" s="14">
        <v>0</v>
      </c>
      <c r="N157" s="32">
        <f>N158+N159</f>
        <v>151000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61673.279999999999</v>
      </c>
      <c r="AF157" s="32">
        <v>0</v>
      </c>
      <c r="AG157" s="32">
        <v>0</v>
      </c>
      <c r="AH157" s="32">
        <v>61673.279999999999</v>
      </c>
      <c r="AI157" s="32">
        <v>-61673.279999999999</v>
      </c>
      <c r="AJ157" s="27">
        <f t="shared" si="31"/>
        <v>0.4084323178807947</v>
      </c>
      <c r="AK157" s="32">
        <v>0</v>
      </c>
      <c r="AL157" s="33">
        <v>0</v>
      </c>
      <c r="AM157" s="32">
        <v>0</v>
      </c>
      <c r="AN157" s="32">
        <f>AN158</f>
        <v>75195.12</v>
      </c>
      <c r="AO157" s="28">
        <f t="shared" si="18"/>
        <v>0.82017662848333783</v>
      </c>
      <c r="AP157" s="1"/>
    </row>
    <row r="158" spans="1:42" ht="25.5" outlineLevel="2" x14ac:dyDescent="0.25">
      <c r="A158" s="3" t="s">
        <v>120</v>
      </c>
      <c r="B158" s="4" t="s">
        <v>8</v>
      </c>
      <c r="C158" s="4" t="s">
        <v>119</v>
      </c>
      <c r="D158" s="4" t="s">
        <v>10</v>
      </c>
      <c r="E158" s="4" t="s">
        <v>8</v>
      </c>
      <c r="F158" s="4" t="s">
        <v>121</v>
      </c>
      <c r="G158" s="4"/>
      <c r="H158" s="4"/>
      <c r="I158" s="4"/>
      <c r="J158" s="4"/>
      <c r="K158" s="4"/>
      <c r="L158" s="4"/>
      <c r="M158" s="5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30" t="e">
        <f t="shared" si="31"/>
        <v>#DIV/0!</v>
      </c>
      <c r="AK158" s="29">
        <v>0</v>
      </c>
      <c r="AL158" s="31">
        <v>0</v>
      </c>
      <c r="AM158" s="29">
        <v>0</v>
      </c>
      <c r="AN158" s="29">
        <v>75195.12</v>
      </c>
      <c r="AO158" s="28">
        <f t="shared" si="18"/>
        <v>0</v>
      </c>
      <c r="AP158" s="1"/>
    </row>
    <row r="159" spans="1:42" ht="38.25" outlineLevel="2" x14ac:dyDescent="0.25">
      <c r="A159" s="3" t="s">
        <v>122</v>
      </c>
      <c r="B159" s="4" t="s">
        <v>8</v>
      </c>
      <c r="C159" s="4" t="s">
        <v>119</v>
      </c>
      <c r="D159" s="4" t="s">
        <v>10</v>
      </c>
      <c r="E159" s="4" t="s">
        <v>8</v>
      </c>
      <c r="F159" s="4" t="s">
        <v>123</v>
      </c>
      <c r="G159" s="4"/>
      <c r="H159" s="4"/>
      <c r="I159" s="4"/>
      <c r="J159" s="4"/>
      <c r="K159" s="4"/>
      <c r="L159" s="4"/>
      <c r="M159" s="5">
        <v>0</v>
      </c>
      <c r="N159" s="29">
        <v>151000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61673.279999999999</v>
      </c>
      <c r="AF159" s="29">
        <v>0</v>
      </c>
      <c r="AG159" s="29">
        <v>0</v>
      </c>
      <c r="AH159" s="29">
        <v>61673.279999999999</v>
      </c>
      <c r="AI159" s="29">
        <v>-61673.279999999999</v>
      </c>
      <c r="AJ159" s="30">
        <f t="shared" si="31"/>
        <v>0.4084323178807947</v>
      </c>
      <c r="AK159" s="29">
        <v>0</v>
      </c>
      <c r="AL159" s="31">
        <v>0</v>
      </c>
      <c r="AM159" s="29">
        <v>0</v>
      </c>
      <c r="AN159" s="29"/>
      <c r="AO159" s="28" t="e">
        <f t="shared" ref="AO159:AO182" si="36">AE159/AN159</f>
        <v>#DIV/0!</v>
      </c>
      <c r="AP159" s="1"/>
    </row>
    <row r="160" spans="1:42" ht="25.5" outlineLevel="1" x14ac:dyDescent="0.25">
      <c r="A160" s="12" t="s">
        <v>124</v>
      </c>
      <c r="B160" s="13" t="s">
        <v>8</v>
      </c>
      <c r="C160" s="13" t="s">
        <v>125</v>
      </c>
      <c r="D160" s="13" t="s">
        <v>10</v>
      </c>
      <c r="E160" s="13" t="s">
        <v>8</v>
      </c>
      <c r="F160" s="13" t="s">
        <v>8</v>
      </c>
      <c r="G160" s="13"/>
      <c r="H160" s="13"/>
      <c r="I160" s="13"/>
      <c r="J160" s="13"/>
      <c r="K160" s="13"/>
      <c r="L160" s="13"/>
      <c r="M160" s="14">
        <v>0</v>
      </c>
      <c r="N160" s="32">
        <f>N161+N162</f>
        <v>18967393.739999998</v>
      </c>
      <c r="O160" s="32">
        <f t="shared" ref="O160:AE160" si="37">O161+O162</f>
        <v>0</v>
      </c>
      <c r="P160" s="32">
        <f t="shared" si="37"/>
        <v>0</v>
      </c>
      <c r="Q160" s="32">
        <f t="shared" si="37"/>
        <v>0</v>
      </c>
      <c r="R160" s="32">
        <f t="shared" si="37"/>
        <v>0</v>
      </c>
      <c r="S160" s="32">
        <f t="shared" si="37"/>
        <v>0</v>
      </c>
      <c r="T160" s="32">
        <f t="shared" si="37"/>
        <v>0</v>
      </c>
      <c r="U160" s="32">
        <f t="shared" si="37"/>
        <v>0</v>
      </c>
      <c r="V160" s="32">
        <f t="shared" si="37"/>
        <v>0</v>
      </c>
      <c r="W160" s="32">
        <f t="shared" si="37"/>
        <v>0</v>
      </c>
      <c r="X160" s="32">
        <f t="shared" si="37"/>
        <v>0</v>
      </c>
      <c r="Y160" s="32">
        <f t="shared" si="37"/>
        <v>0</v>
      </c>
      <c r="Z160" s="32">
        <f t="shared" si="37"/>
        <v>0</v>
      </c>
      <c r="AA160" s="32">
        <f t="shared" si="37"/>
        <v>0</v>
      </c>
      <c r="AB160" s="32">
        <f t="shared" si="37"/>
        <v>0</v>
      </c>
      <c r="AC160" s="32">
        <f t="shared" si="37"/>
        <v>0</v>
      </c>
      <c r="AD160" s="32">
        <f t="shared" si="37"/>
        <v>0</v>
      </c>
      <c r="AE160" s="32">
        <f t="shared" si="37"/>
        <v>15802916.5</v>
      </c>
      <c r="AF160" s="32">
        <v>0</v>
      </c>
      <c r="AG160" s="32">
        <v>0</v>
      </c>
      <c r="AH160" s="32">
        <v>15665766.5</v>
      </c>
      <c r="AI160" s="32">
        <v>-15665766.5</v>
      </c>
      <c r="AJ160" s="27">
        <f t="shared" si="31"/>
        <v>0.83316225289684953</v>
      </c>
      <c r="AK160" s="32">
        <v>0</v>
      </c>
      <c r="AL160" s="33">
        <v>0</v>
      </c>
      <c r="AM160" s="32">
        <v>0</v>
      </c>
      <c r="AN160" s="32">
        <f>AN161+AN162</f>
        <v>3492276.69</v>
      </c>
      <c r="AO160" s="28">
        <f t="shared" si="36"/>
        <v>4.5251043668020472</v>
      </c>
      <c r="AP160" s="1"/>
    </row>
    <row r="161" spans="1:42" ht="25.5" outlineLevel="2" x14ac:dyDescent="0.25">
      <c r="A161" s="3" t="s">
        <v>110</v>
      </c>
      <c r="B161" s="4" t="s">
        <v>8</v>
      </c>
      <c r="C161" s="4" t="s">
        <v>125</v>
      </c>
      <c r="D161" s="4" t="s">
        <v>10</v>
      </c>
      <c r="E161" s="4" t="s">
        <v>8</v>
      </c>
      <c r="F161" s="4" t="s">
        <v>111</v>
      </c>
      <c r="G161" s="4"/>
      <c r="H161" s="4"/>
      <c r="I161" s="4"/>
      <c r="J161" s="4"/>
      <c r="K161" s="4"/>
      <c r="L161" s="4"/>
      <c r="M161" s="5">
        <v>0</v>
      </c>
      <c r="N161" s="29">
        <v>18560673.739999998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15802916.5</v>
      </c>
      <c r="AF161" s="29">
        <v>0</v>
      </c>
      <c r="AG161" s="29">
        <v>0</v>
      </c>
      <c r="AH161" s="29">
        <v>15665766.5</v>
      </c>
      <c r="AI161" s="29">
        <v>-15665766.5</v>
      </c>
      <c r="AJ161" s="30">
        <f t="shared" si="31"/>
        <v>0.85141933538453551</v>
      </c>
      <c r="AK161" s="29">
        <v>0</v>
      </c>
      <c r="AL161" s="31">
        <v>0</v>
      </c>
      <c r="AM161" s="29">
        <v>0</v>
      </c>
      <c r="AN161" s="29">
        <v>3492276.69</v>
      </c>
      <c r="AO161" s="28">
        <f t="shared" si="36"/>
        <v>4.5251043668020472</v>
      </c>
      <c r="AP161" s="1"/>
    </row>
    <row r="162" spans="1:42" ht="25.5" outlineLevel="2" x14ac:dyDescent="0.25">
      <c r="A162" s="3" t="s">
        <v>65</v>
      </c>
      <c r="B162" s="4" t="s">
        <v>8</v>
      </c>
      <c r="C162" s="4" t="s">
        <v>125</v>
      </c>
      <c r="D162" s="4" t="s">
        <v>10</v>
      </c>
      <c r="E162" s="4" t="s">
        <v>8</v>
      </c>
      <c r="F162" s="4" t="s">
        <v>66</v>
      </c>
      <c r="G162" s="4"/>
      <c r="H162" s="4"/>
      <c r="I162" s="4"/>
      <c r="J162" s="4"/>
      <c r="K162" s="4"/>
      <c r="L162" s="4"/>
      <c r="M162" s="5">
        <v>0</v>
      </c>
      <c r="N162" s="29">
        <v>406720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30">
        <f t="shared" si="31"/>
        <v>0</v>
      </c>
      <c r="AK162" s="29">
        <v>0</v>
      </c>
      <c r="AL162" s="31">
        <v>0</v>
      </c>
      <c r="AM162" s="29">
        <v>0</v>
      </c>
      <c r="AN162" s="29"/>
      <c r="AO162" s="28" t="e">
        <f t="shared" si="36"/>
        <v>#DIV/0!</v>
      </c>
      <c r="AP162" s="1"/>
    </row>
    <row r="163" spans="1:42" outlineLevel="1" x14ac:dyDescent="0.25">
      <c r="A163" s="12" t="s">
        <v>126</v>
      </c>
      <c r="B163" s="13" t="s">
        <v>8</v>
      </c>
      <c r="C163" s="13" t="s">
        <v>127</v>
      </c>
      <c r="D163" s="13" t="s">
        <v>10</v>
      </c>
      <c r="E163" s="13" t="s">
        <v>8</v>
      </c>
      <c r="F163" s="13" t="s">
        <v>8</v>
      </c>
      <c r="G163" s="13"/>
      <c r="H163" s="13"/>
      <c r="I163" s="13"/>
      <c r="J163" s="13"/>
      <c r="K163" s="13"/>
      <c r="L163" s="13"/>
      <c r="M163" s="14">
        <v>0</v>
      </c>
      <c r="N163" s="32">
        <f>N164+N165</f>
        <v>3313727.1</v>
      </c>
      <c r="O163" s="32">
        <f t="shared" ref="O163:AE163" si="38">O164+O165</f>
        <v>0</v>
      </c>
      <c r="P163" s="32">
        <f t="shared" si="38"/>
        <v>0</v>
      </c>
      <c r="Q163" s="32">
        <f t="shared" si="38"/>
        <v>0</v>
      </c>
      <c r="R163" s="32">
        <f t="shared" si="38"/>
        <v>0</v>
      </c>
      <c r="S163" s="32">
        <f t="shared" si="38"/>
        <v>0</v>
      </c>
      <c r="T163" s="32">
        <f t="shared" si="38"/>
        <v>0</v>
      </c>
      <c r="U163" s="32">
        <f t="shared" si="38"/>
        <v>0</v>
      </c>
      <c r="V163" s="32">
        <f t="shared" si="38"/>
        <v>0</v>
      </c>
      <c r="W163" s="32">
        <f t="shared" si="38"/>
        <v>0</v>
      </c>
      <c r="X163" s="32">
        <f t="shared" si="38"/>
        <v>0</v>
      </c>
      <c r="Y163" s="32">
        <f t="shared" si="38"/>
        <v>0</v>
      </c>
      <c r="Z163" s="32">
        <f t="shared" si="38"/>
        <v>0</v>
      </c>
      <c r="AA163" s="32">
        <f t="shared" si="38"/>
        <v>0</v>
      </c>
      <c r="AB163" s="32">
        <f t="shared" si="38"/>
        <v>0</v>
      </c>
      <c r="AC163" s="32">
        <f t="shared" si="38"/>
        <v>0</v>
      </c>
      <c r="AD163" s="32">
        <f t="shared" si="38"/>
        <v>0</v>
      </c>
      <c r="AE163" s="32">
        <f t="shared" si="38"/>
        <v>2996248.77</v>
      </c>
      <c r="AF163" s="32">
        <v>0</v>
      </c>
      <c r="AG163" s="32">
        <v>0</v>
      </c>
      <c r="AH163" s="32">
        <v>2996248.77</v>
      </c>
      <c r="AI163" s="32">
        <v>-2996248.77</v>
      </c>
      <c r="AJ163" s="27">
        <f t="shared" si="31"/>
        <v>0.90419297654293862</v>
      </c>
      <c r="AK163" s="32">
        <v>0</v>
      </c>
      <c r="AL163" s="33">
        <v>0</v>
      </c>
      <c r="AM163" s="32">
        <v>0</v>
      </c>
      <c r="AN163" s="32">
        <f>AN164+AN165</f>
        <v>147553.41</v>
      </c>
      <c r="AO163" s="28">
        <f t="shared" si="36"/>
        <v>20.306198074310853</v>
      </c>
      <c r="AP163" s="1"/>
    </row>
    <row r="164" spans="1:42" ht="25.5" outlineLevel="2" x14ac:dyDescent="0.25">
      <c r="A164" s="3" t="s">
        <v>110</v>
      </c>
      <c r="B164" s="4" t="s">
        <v>8</v>
      </c>
      <c r="C164" s="4" t="s">
        <v>127</v>
      </c>
      <c r="D164" s="4" t="s">
        <v>10</v>
      </c>
      <c r="E164" s="4" t="s">
        <v>8</v>
      </c>
      <c r="F164" s="4" t="s">
        <v>111</v>
      </c>
      <c r="G164" s="4"/>
      <c r="H164" s="4"/>
      <c r="I164" s="4"/>
      <c r="J164" s="4"/>
      <c r="K164" s="4"/>
      <c r="L164" s="4"/>
      <c r="M164" s="5">
        <v>0</v>
      </c>
      <c r="N164" s="29">
        <v>421937.1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104458.77</v>
      </c>
      <c r="AF164" s="29">
        <v>0</v>
      </c>
      <c r="AG164" s="29">
        <v>0</v>
      </c>
      <c r="AH164" s="29">
        <v>104458.77</v>
      </c>
      <c r="AI164" s="29">
        <v>-104458.77</v>
      </c>
      <c r="AJ164" s="30">
        <f t="shared" si="31"/>
        <v>0.24756953109835567</v>
      </c>
      <c r="AK164" s="29">
        <v>0</v>
      </c>
      <c r="AL164" s="31">
        <v>0</v>
      </c>
      <c r="AM164" s="29">
        <v>0</v>
      </c>
      <c r="AN164" s="29">
        <v>147553.41</v>
      </c>
      <c r="AO164" s="28">
        <f t="shared" si="36"/>
        <v>0.7079387050424657</v>
      </c>
      <c r="AP164" s="1"/>
    </row>
    <row r="165" spans="1:42" ht="25.5" outlineLevel="2" x14ac:dyDescent="0.25">
      <c r="A165" s="3" t="s">
        <v>65</v>
      </c>
      <c r="B165" s="4" t="s">
        <v>8</v>
      </c>
      <c r="C165" s="4" t="s">
        <v>127</v>
      </c>
      <c r="D165" s="4" t="s">
        <v>10</v>
      </c>
      <c r="E165" s="4" t="s">
        <v>8</v>
      </c>
      <c r="F165" s="4" t="s">
        <v>66</v>
      </c>
      <c r="G165" s="4"/>
      <c r="H165" s="4"/>
      <c r="I165" s="4"/>
      <c r="J165" s="4"/>
      <c r="K165" s="4"/>
      <c r="L165" s="4"/>
      <c r="M165" s="5">
        <v>0</v>
      </c>
      <c r="N165" s="29">
        <v>2891790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2891790</v>
      </c>
      <c r="AF165" s="29">
        <v>0</v>
      </c>
      <c r="AG165" s="29">
        <v>0</v>
      </c>
      <c r="AH165" s="29">
        <v>2891790</v>
      </c>
      <c r="AI165" s="29">
        <v>-2891790</v>
      </c>
      <c r="AJ165" s="30">
        <f t="shared" si="31"/>
        <v>1</v>
      </c>
      <c r="AK165" s="29">
        <v>0</v>
      </c>
      <c r="AL165" s="31">
        <v>0</v>
      </c>
      <c r="AM165" s="29">
        <v>0</v>
      </c>
      <c r="AN165" s="29"/>
      <c r="AO165" s="28" t="e">
        <f t="shared" si="36"/>
        <v>#DIV/0!</v>
      </c>
      <c r="AP165" s="1"/>
    </row>
    <row r="166" spans="1:42" ht="25.5" outlineLevel="1" x14ac:dyDescent="0.25">
      <c r="A166" s="12" t="s">
        <v>128</v>
      </c>
      <c r="B166" s="13" t="s">
        <v>8</v>
      </c>
      <c r="C166" s="13" t="s">
        <v>129</v>
      </c>
      <c r="D166" s="13" t="s">
        <v>10</v>
      </c>
      <c r="E166" s="13" t="s">
        <v>8</v>
      </c>
      <c r="F166" s="13" t="s">
        <v>8</v>
      </c>
      <c r="G166" s="13"/>
      <c r="H166" s="13"/>
      <c r="I166" s="13"/>
      <c r="J166" s="13"/>
      <c r="K166" s="13"/>
      <c r="L166" s="13"/>
      <c r="M166" s="14">
        <v>0</v>
      </c>
      <c r="N166" s="32">
        <f>N167+N168+N169</f>
        <v>55400</v>
      </c>
      <c r="O166" s="32">
        <f t="shared" ref="O166:AE166" si="39">O167+O168+O169</f>
        <v>0</v>
      </c>
      <c r="P166" s="32">
        <f t="shared" si="39"/>
        <v>0</v>
      </c>
      <c r="Q166" s="32">
        <f t="shared" si="39"/>
        <v>0</v>
      </c>
      <c r="R166" s="32">
        <f t="shared" si="39"/>
        <v>0</v>
      </c>
      <c r="S166" s="32">
        <f t="shared" si="39"/>
        <v>0</v>
      </c>
      <c r="T166" s="32">
        <f t="shared" si="39"/>
        <v>0</v>
      </c>
      <c r="U166" s="32">
        <f t="shared" si="39"/>
        <v>0</v>
      </c>
      <c r="V166" s="32">
        <f t="shared" si="39"/>
        <v>0</v>
      </c>
      <c r="W166" s="32">
        <f t="shared" si="39"/>
        <v>0</v>
      </c>
      <c r="X166" s="32">
        <f t="shared" si="39"/>
        <v>0</v>
      </c>
      <c r="Y166" s="32">
        <f t="shared" si="39"/>
        <v>0</v>
      </c>
      <c r="Z166" s="32">
        <f t="shared" si="39"/>
        <v>0</v>
      </c>
      <c r="AA166" s="32">
        <f t="shared" si="39"/>
        <v>0</v>
      </c>
      <c r="AB166" s="32">
        <f t="shared" si="39"/>
        <v>0</v>
      </c>
      <c r="AC166" s="32">
        <f t="shared" si="39"/>
        <v>0</v>
      </c>
      <c r="AD166" s="32">
        <f t="shared" si="39"/>
        <v>0</v>
      </c>
      <c r="AE166" s="32">
        <f t="shared" si="39"/>
        <v>19886.68</v>
      </c>
      <c r="AF166" s="32">
        <v>0</v>
      </c>
      <c r="AG166" s="32">
        <v>0</v>
      </c>
      <c r="AH166" s="32">
        <v>19886.68</v>
      </c>
      <c r="AI166" s="32">
        <v>-19886.68</v>
      </c>
      <c r="AJ166" s="27">
        <f t="shared" si="31"/>
        <v>0.35896534296028881</v>
      </c>
      <c r="AK166" s="32">
        <v>0</v>
      </c>
      <c r="AL166" s="33">
        <v>0</v>
      </c>
      <c r="AM166" s="32">
        <v>0</v>
      </c>
      <c r="AN166" s="32">
        <f>AN167+AN168+AN169</f>
        <v>18359.43</v>
      </c>
      <c r="AO166" s="28">
        <f t="shared" si="36"/>
        <v>1.0831861337743056</v>
      </c>
      <c r="AP166" s="1"/>
    </row>
    <row r="167" spans="1:42" outlineLevel="2" x14ac:dyDescent="0.25">
      <c r="A167" s="3" t="s">
        <v>13</v>
      </c>
      <c r="B167" s="4" t="s">
        <v>8</v>
      </c>
      <c r="C167" s="4" t="s">
        <v>129</v>
      </c>
      <c r="D167" s="4" t="s">
        <v>10</v>
      </c>
      <c r="E167" s="4" t="s">
        <v>8</v>
      </c>
      <c r="F167" s="4" t="s">
        <v>14</v>
      </c>
      <c r="G167" s="4"/>
      <c r="H167" s="4"/>
      <c r="I167" s="4"/>
      <c r="J167" s="4"/>
      <c r="K167" s="4"/>
      <c r="L167" s="4"/>
      <c r="M167" s="5">
        <v>0</v>
      </c>
      <c r="N167" s="29">
        <v>41100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15273.95</v>
      </c>
      <c r="AF167" s="29">
        <v>0</v>
      </c>
      <c r="AG167" s="29">
        <v>0</v>
      </c>
      <c r="AH167" s="29">
        <v>15273.95</v>
      </c>
      <c r="AI167" s="29">
        <v>-15273.95</v>
      </c>
      <c r="AJ167" s="30">
        <f t="shared" si="31"/>
        <v>0.37162895377128957</v>
      </c>
      <c r="AK167" s="29">
        <v>0</v>
      </c>
      <c r="AL167" s="31">
        <v>0</v>
      </c>
      <c r="AM167" s="29">
        <v>0</v>
      </c>
      <c r="AN167" s="29">
        <v>14422.15</v>
      </c>
      <c r="AO167" s="28">
        <f t="shared" si="36"/>
        <v>1.0590619290466401</v>
      </c>
      <c r="AP167" s="1"/>
    </row>
    <row r="168" spans="1:42" ht="25.5" outlineLevel="2" x14ac:dyDescent="0.25">
      <c r="A168" s="3" t="s">
        <v>15</v>
      </c>
      <c r="B168" s="4" t="s">
        <v>8</v>
      </c>
      <c r="C168" s="4" t="s">
        <v>129</v>
      </c>
      <c r="D168" s="4" t="s">
        <v>10</v>
      </c>
      <c r="E168" s="4" t="s">
        <v>8</v>
      </c>
      <c r="F168" s="4" t="s">
        <v>16</v>
      </c>
      <c r="G168" s="4"/>
      <c r="H168" s="4"/>
      <c r="I168" s="4"/>
      <c r="J168" s="4"/>
      <c r="K168" s="4"/>
      <c r="L168" s="4"/>
      <c r="M168" s="5">
        <v>0</v>
      </c>
      <c r="N168" s="29">
        <v>12400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4612.7299999999996</v>
      </c>
      <c r="AF168" s="29">
        <v>0</v>
      </c>
      <c r="AG168" s="29">
        <v>0</v>
      </c>
      <c r="AH168" s="29">
        <v>4612.7299999999996</v>
      </c>
      <c r="AI168" s="29">
        <v>-4612.7299999999996</v>
      </c>
      <c r="AJ168" s="30">
        <f t="shared" si="31"/>
        <v>0.37199435483870963</v>
      </c>
      <c r="AK168" s="29">
        <v>0</v>
      </c>
      <c r="AL168" s="31">
        <v>0</v>
      </c>
      <c r="AM168" s="29">
        <v>0</v>
      </c>
      <c r="AN168" s="29">
        <v>3937.28</v>
      </c>
      <c r="AO168" s="28">
        <f t="shared" si="36"/>
        <v>1.1715524422951884</v>
      </c>
      <c r="AP168" s="1"/>
    </row>
    <row r="169" spans="1:42" ht="25.5" outlineLevel="2" x14ac:dyDescent="0.25">
      <c r="A169" s="3" t="s">
        <v>23</v>
      </c>
      <c r="B169" s="4" t="s">
        <v>8</v>
      </c>
      <c r="C169" s="4" t="s">
        <v>129</v>
      </c>
      <c r="D169" s="4" t="s">
        <v>10</v>
      </c>
      <c r="E169" s="4" t="s">
        <v>8</v>
      </c>
      <c r="F169" s="4" t="s">
        <v>24</v>
      </c>
      <c r="G169" s="4"/>
      <c r="H169" s="4"/>
      <c r="I169" s="4"/>
      <c r="J169" s="4"/>
      <c r="K169" s="4"/>
      <c r="L169" s="4"/>
      <c r="M169" s="5">
        <v>0</v>
      </c>
      <c r="N169" s="29">
        <v>1900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30">
        <f t="shared" si="31"/>
        <v>0</v>
      </c>
      <c r="AK169" s="29">
        <v>0</v>
      </c>
      <c r="AL169" s="31">
        <v>0</v>
      </c>
      <c r="AM169" s="29">
        <v>0</v>
      </c>
      <c r="AN169" s="29"/>
      <c r="AO169" s="28" t="e">
        <f t="shared" si="36"/>
        <v>#DIV/0!</v>
      </c>
      <c r="AP169" s="1"/>
    </row>
    <row r="170" spans="1:42" x14ac:dyDescent="0.25">
      <c r="A170" s="12" t="s">
        <v>76</v>
      </c>
      <c r="B170" s="13" t="s">
        <v>8</v>
      </c>
      <c r="C170" s="13" t="s">
        <v>77</v>
      </c>
      <c r="D170" s="13" t="s">
        <v>10</v>
      </c>
      <c r="E170" s="13" t="s">
        <v>8</v>
      </c>
      <c r="F170" s="13" t="s">
        <v>8</v>
      </c>
      <c r="G170" s="13"/>
      <c r="H170" s="13"/>
      <c r="I170" s="13"/>
      <c r="J170" s="13"/>
      <c r="K170" s="13"/>
      <c r="L170" s="13"/>
      <c r="M170" s="14">
        <v>0</v>
      </c>
      <c r="N170" s="32">
        <f>N171</f>
        <v>2400000</v>
      </c>
      <c r="O170" s="32">
        <f t="shared" ref="O170:AE170" si="40">O171</f>
        <v>0</v>
      </c>
      <c r="P170" s="32">
        <f t="shared" si="40"/>
        <v>0</v>
      </c>
      <c r="Q170" s="32">
        <f t="shared" si="40"/>
        <v>0</v>
      </c>
      <c r="R170" s="32">
        <f t="shared" si="40"/>
        <v>0</v>
      </c>
      <c r="S170" s="32">
        <f t="shared" si="40"/>
        <v>0</v>
      </c>
      <c r="T170" s="32">
        <f t="shared" si="40"/>
        <v>0</v>
      </c>
      <c r="U170" s="32">
        <f t="shared" si="40"/>
        <v>0</v>
      </c>
      <c r="V170" s="32">
        <f t="shared" si="40"/>
        <v>0</v>
      </c>
      <c r="W170" s="32">
        <f t="shared" si="40"/>
        <v>0</v>
      </c>
      <c r="X170" s="32">
        <f t="shared" si="40"/>
        <v>0</v>
      </c>
      <c r="Y170" s="32">
        <f t="shared" si="40"/>
        <v>0</v>
      </c>
      <c r="Z170" s="32">
        <f t="shared" si="40"/>
        <v>0</v>
      </c>
      <c r="AA170" s="32">
        <f t="shared" si="40"/>
        <v>0</v>
      </c>
      <c r="AB170" s="32">
        <f t="shared" si="40"/>
        <v>0</v>
      </c>
      <c r="AC170" s="32">
        <f t="shared" si="40"/>
        <v>0</v>
      </c>
      <c r="AD170" s="32">
        <f t="shared" si="40"/>
        <v>0</v>
      </c>
      <c r="AE170" s="32">
        <f t="shared" si="40"/>
        <v>167450</v>
      </c>
      <c r="AF170" s="32">
        <v>0</v>
      </c>
      <c r="AG170" s="32">
        <v>0</v>
      </c>
      <c r="AH170" s="32">
        <v>167450</v>
      </c>
      <c r="AI170" s="32">
        <v>-167450</v>
      </c>
      <c r="AJ170" s="27">
        <f t="shared" si="31"/>
        <v>6.9770833333333337E-2</v>
      </c>
      <c r="AK170" s="32">
        <v>0</v>
      </c>
      <c r="AL170" s="33">
        <v>0</v>
      </c>
      <c r="AM170" s="32">
        <v>0</v>
      </c>
      <c r="AN170" s="32">
        <f>AN171</f>
        <v>203011</v>
      </c>
      <c r="AO170" s="28">
        <f t="shared" si="36"/>
        <v>0.82483215195235726</v>
      </c>
      <c r="AP170" s="1"/>
    </row>
    <row r="171" spans="1:42" ht="25.5" outlineLevel="1" x14ac:dyDescent="0.25">
      <c r="A171" s="12" t="s">
        <v>78</v>
      </c>
      <c r="B171" s="13" t="s">
        <v>8</v>
      </c>
      <c r="C171" s="13" t="s">
        <v>79</v>
      </c>
      <c r="D171" s="13" t="s">
        <v>10</v>
      </c>
      <c r="E171" s="13" t="s">
        <v>8</v>
      </c>
      <c r="F171" s="13" t="s">
        <v>8</v>
      </c>
      <c r="G171" s="13"/>
      <c r="H171" s="13"/>
      <c r="I171" s="13"/>
      <c r="J171" s="13"/>
      <c r="K171" s="13"/>
      <c r="L171" s="13"/>
      <c r="M171" s="14">
        <v>0</v>
      </c>
      <c r="N171" s="32">
        <f>N172+N173+N174</f>
        <v>2400000</v>
      </c>
      <c r="O171" s="32">
        <f t="shared" ref="O171:AE171" si="41">O172+O173+O174</f>
        <v>0</v>
      </c>
      <c r="P171" s="32">
        <f t="shared" si="41"/>
        <v>0</v>
      </c>
      <c r="Q171" s="32">
        <f t="shared" si="41"/>
        <v>0</v>
      </c>
      <c r="R171" s="32">
        <f t="shared" si="41"/>
        <v>0</v>
      </c>
      <c r="S171" s="32">
        <f t="shared" si="41"/>
        <v>0</v>
      </c>
      <c r="T171" s="32">
        <f t="shared" si="41"/>
        <v>0</v>
      </c>
      <c r="U171" s="32">
        <f t="shared" si="41"/>
        <v>0</v>
      </c>
      <c r="V171" s="32">
        <f t="shared" si="41"/>
        <v>0</v>
      </c>
      <c r="W171" s="32">
        <f t="shared" si="41"/>
        <v>0</v>
      </c>
      <c r="X171" s="32">
        <f t="shared" si="41"/>
        <v>0</v>
      </c>
      <c r="Y171" s="32">
        <f t="shared" si="41"/>
        <v>0</v>
      </c>
      <c r="Z171" s="32">
        <f t="shared" si="41"/>
        <v>0</v>
      </c>
      <c r="AA171" s="32">
        <f t="shared" si="41"/>
        <v>0</v>
      </c>
      <c r="AB171" s="32">
        <f t="shared" si="41"/>
        <v>0</v>
      </c>
      <c r="AC171" s="32">
        <f t="shared" si="41"/>
        <v>0</v>
      </c>
      <c r="AD171" s="32">
        <f t="shared" si="41"/>
        <v>0</v>
      </c>
      <c r="AE171" s="32">
        <f t="shared" si="41"/>
        <v>167450</v>
      </c>
      <c r="AF171" s="32">
        <v>0</v>
      </c>
      <c r="AG171" s="32">
        <v>0</v>
      </c>
      <c r="AH171" s="32">
        <v>167450</v>
      </c>
      <c r="AI171" s="32">
        <v>-167450</v>
      </c>
      <c r="AJ171" s="27">
        <f t="shared" si="31"/>
        <v>6.9770833333333337E-2</v>
      </c>
      <c r="AK171" s="32">
        <v>0</v>
      </c>
      <c r="AL171" s="33">
        <v>0</v>
      </c>
      <c r="AM171" s="32">
        <v>0</v>
      </c>
      <c r="AN171" s="32">
        <f>AN172+AN173+AN174</f>
        <v>203011</v>
      </c>
      <c r="AO171" s="28">
        <f t="shared" si="36"/>
        <v>0.82483215195235726</v>
      </c>
      <c r="AP171" s="1"/>
    </row>
    <row r="172" spans="1:42" outlineLevel="1" x14ac:dyDescent="0.25">
      <c r="A172" s="16" t="s">
        <v>144</v>
      </c>
      <c r="B172" s="17"/>
      <c r="C172" s="19" t="s">
        <v>79</v>
      </c>
      <c r="D172" s="19"/>
      <c r="E172" s="19"/>
      <c r="F172" s="19" t="s">
        <v>143</v>
      </c>
      <c r="G172" s="17"/>
      <c r="H172" s="17"/>
      <c r="I172" s="17"/>
      <c r="J172" s="17"/>
      <c r="K172" s="17"/>
      <c r="L172" s="17"/>
      <c r="M172" s="18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0" t="e">
        <f t="shared" si="31"/>
        <v>#DIV/0!</v>
      </c>
      <c r="AK172" s="34"/>
      <c r="AL172" s="30"/>
      <c r="AM172" s="34"/>
      <c r="AN172" s="34">
        <v>203011</v>
      </c>
      <c r="AO172" s="28">
        <f t="shared" si="36"/>
        <v>0</v>
      </c>
      <c r="AP172" s="1"/>
    </row>
    <row r="173" spans="1:42" ht="25.5" outlineLevel="2" x14ac:dyDescent="0.25">
      <c r="A173" s="3" t="s">
        <v>27</v>
      </c>
      <c r="B173" s="4" t="s">
        <v>8</v>
      </c>
      <c r="C173" s="4" t="s">
        <v>79</v>
      </c>
      <c r="D173" s="4" t="s">
        <v>10</v>
      </c>
      <c r="E173" s="4" t="s">
        <v>8</v>
      </c>
      <c r="F173" s="4" t="s">
        <v>28</v>
      </c>
      <c r="G173" s="4"/>
      <c r="H173" s="4"/>
      <c r="I173" s="4"/>
      <c r="J173" s="4"/>
      <c r="K173" s="4"/>
      <c r="L173" s="4"/>
      <c r="M173" s="5">
        <v>0</v>
      </c>
      <c r="N173" s="29">
        <v>400000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167450</v>
      </c>
      <c r="AF173" s="29">
        <v>0</v>
      </c>
      <c r="AG173" s="29">
        <v>0</v>
      </c>
      <c r="AH173" s="29">
        <v>167450</v>
      </c>
      <c r="AI173" s="29">
        <v>-167450</v>
      </c>
      <c r="AJ173" s="30">
        <f t="shared" si="31"/>
        <v>0.41862500000000002</v>
      </c>
      <c r="AK173" s="29">
        <v>0</v>
      </c>
      <c r="AL173" s="31">
        <v>0</v>
      </c>
      <c r="AM173" s="29">
        <v>0</v>
      </c>
      <c r="AN173" s="29"/>
      <c r="AO173" s="28" t="e">
        <f t="shared" si="36"/>
        <v>#DIV/0!</v>
      </c>
      <c r="AP173" s="1"/>
    </row>
    <row r="174" spans="1:42" ht="25.5" outlineLevel="2" x14ac:dyDescent="0.25">
      <c r="A174" s="3" t="s">
        <v>65</v>
      </c>
      <c r="B174" s="4" t="s">
        <v>8</v>
      </c>
      <c r="C174" s="4" t="s">
        <v>79</v>
      </c>
      <c r="D174" s="4" t="s">
        <v>10</v>
      </c>
      <c r="E174" s="4" t="s">
        <v>8</v>
      </c>
      <c r="F174" s="4" t="s">
        <v>66</v>
      </c>
      <c r="G174" s="4"/>
      <c r="H174" s="4"/>
      <c r="I174" s="4"/>
      <c r="J174" s="4"/>
      <c r="K174" s="4"/>
      <c r="L174" s="4"/>
      <c r="M174" s="5">
        <v>0</v>
      </c>
      <c r="N174" s="29">
        <v>2000000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30">
        <f t="shared" si="31"/>
        <v>0</v>
      </c>
      <c r="AK174" s="29">
        <v>0</v>
      </c>
      <c r="AL174" s="31">
        <v>0</v>
      </c>
      <c r="AM174" s="29">
        <v>0</v>
      </c>
      <c r="AN174" s="29"/>
      <c r="AO174" s="28" t="e">
        <f t="shared" si="36"/>
        <v>#DIV/0!</v>
      </c>
      <c r="AP174" s="1"/>
    </row>
    <row r="175" spans="1:42" ht="51" x14ac:dyDescent="0.25">
      <c r="A175" s="12" t="s">
        <v>130</v>
      </c>
      <c r="B175" s="13" t="s">
        <v>8</v>
      </c>
      <c r="C175" s="13" t="s">
        <v>131</v>
      </c>
      <c r="D175" s="13" t="s">
        <v>10</v>
      </c>
      <c r="E175" s="13" t="s">
        <v>8</v>
      </c>
      <c r="F175" s="13" t="s">
        <v>8</v>
      </c>
      <c r="G175" s="13"/>
      <c r="H175" s="13"/>
      <c r="I175" s="13"/>
      <c r="J175" s="13"/>
      <c r="K175" s="13"/>
      <c r="L175" s="13"/>
      <c r="M175" s="14">
        <v>0</v>
      </c>
      <c r="N175" s="32">
        <f>N176+N178+N180</f>
        <v>30442100</v>
      </c>
      <c r="O175" s="32">
        <f t="shared" ref="O175:AE175" si="42">O176+O178+O180</f>
        <v>0</v>
      </c>
      <c r="P175" s="32">
        <f t="shared" si="42"/>
        <v>0</v>
      </c>
      <c r="Q175" s="32">
        <f t="shared" si="42"/>
        <v>0</v>
      </c>
      <c r="R175" s="32">
        <f t="shared" si="42"/>
        <v>0</v>
      </c>
      <c r="S175" s="32">
        <f t="shared" si="42"/>
        <v>0</v>
      </c>
      <c r="T175" s="32">
        <f t="shared" si="42"/>
        <v>0</v>
      </c>
      <c r="U175" s="32">
        <f t="shared" si="42"/>
        <v>0</v>
      </c>
      <c r="V175" s="32">
        <f t="shared" si="42"/>
        <v>0</v>
      </c>
      <c r="W175" s="32">
        <f t="shared" si="42"/>
        <v>0</v>
      </c>
      <c r="X175" s="32">
        <f t="shared" si="42"/>
        <v>0</v>
      </c>
      <c r="Y175" s="32">
        <f t="shared" si="42"/>
        <v>0</v>
      </c>
      <c r="Z175" s="32">
        <f t="shared" si="42"/>
        <v>0</v>
      </c>
      <c r="AA175" s="32">
        <f t="shared" si="42"/>
        <v>0</v>
      </c>
      <c r="AB175" s="32">
        <f t="shared" si="42"/>
        <v>0</v>
      </c>
      <c r="AC175" s="32">
        <f t="shared" si="42"/>
        <v>0</v>
      </c>
      <c r="AD175" s="32">
        <f t="shared" si="42"/>
        <v>0</v>
      </c>
      <c r="AE175" s="32">
        <f t="shared" si="42"/>
        <v>11252637.879999999</v>
      </c>
      <c r="AF175" s="32">
        <v>0</v>
      </c>
      <c r="AG175" s="32">
        <v>0</v>
      </c>
      <c r="AH175" s="32">
        <v>11252637.880000001</v>
      </c>
      <c r="AI175" s="32">
        <v>-11252637.880000001</v>
      </c>
      <c r="AJ175" s="27">
        <f t="shared" si="31"/>
        <v>0.36964065816747199</v>
      </c>
      <c r="AK175" s="32">
        <v>0</v>
      </c>
      <c r="AL175" s="33">
        <v>0</v>
      </c>
      <c r="AM175" s="32">
        <v>0</v>
      </c>
      <c r="AN175" s="32">
        <f>AN176+AN178+AN180</f>
        <v>8554588</v>
      </c>
      <c r="AO175" s="28">
        <f t="shared" si="36"/>
        <v>1.3153921474651964</v>
      </c>
      <c r="AP175" s="1"/>
    </row>
    <row r="176" spans="1:42" ht="51" outlineLevel="1" x14ac:dyDescent="0.25">
      <c r="A176" s="12" t="s">
        <v>132</v>
      </c>
      <c r="B176" s="13" t="s">
        <v>8</v>
      </c>
      <c r="C176" s="13" t="s">
        <v>133</v>
      </c>
      <c r="D176" s="13" t="s">
        <v>10</v>
      </c>
      <c r="E176" s="13" t="s">
        <v>8</v>
      </c>
      <c r="F176" s="13" t="s">
        <v>8</v>
      </c>
      <c r="G176" s="13"/>
      <c r="H176" s="13"/>
      <c r="I176" s="13"/>
      <c r="J176" s="13"/>
      <c r="K176" s="13"/>
      <c r="L176" s="13"/>
      <c r="M176" s="14">
        <v>0</v>
      </c>
      <c r="N176" s="32">
        <f>N177</f>
        <v>11753700</v>
      </c>
      <c r="O176" s="32">
        <f t="shared" ref="O176:AE176" si="43">O177</f>
        <v>0</v>
      </c>
      <c r="P176" s="32">
        <f t="shared" si="43"/>
        <v>0</v>
      </c>
      <c r="Q176" s="32">
        <f t="shared" si="43"/>
        <v>0</v>
      </c>
      <c r="R176" s="32">
        <f t="shared" si="43"/>
        <v>0</v>
      </c>
      <c r="S176" s="32">
        <f t="shared" si="43"/>
        <v>0</v>
      </c>
      <c r="T176" s="32">
        <f t="shared" si="43"/>
        <v>0</v>
      </c>
      <c r="U176" s="32">
        <f t="shared" si="43"/>
        <v>0</v>
      </c>
      <c r="V176" s="32">
        <f t="shared" si="43"/>
        <v>0</v>
      </c>
      <c r="W176" s="32">
        <f t="shared" si="43"/>
        <v>0</v>
      </c>
      <c r="X176" s="32">
        <f t="shared" si="43"/>
        <v>0</v>
      </c>
      <c r="Y176" s="32">
        <f t="shared" si="43"/>
        <v>0</v>
      </c>
      <c r="Z176" s="32">
        <f t="shared" si="43"/>
        <v>0</v>
      </c>
      <c r="AA176" s="32">
        <f t="shared" si="43"/>
        <v>0</v>
      </c>
      <c r="AB176" s="32">
        <f t="shared" si="43"/>
        <v>0</v>
      </c>
      <c r="AC176" s="32">
        <f t="shared" si="43"/>
        <v>0</v>
      </c>
      <c r="AD176" s="32">
        <f t="shared" si="43"/>
        <v>0</v>
      </c>
      <c r="AE176" s="32">
        <f t="shared" si="43"/>
        <v>5876900</v>
      </c>
      <c r="AF176" s="32">
        <v>0</v>
      </c>
      <c r="AG176" s="32">
        <v>0</v>
      </c>
      <c r="AH176" s="32">
        <v>5876900</v>
      </c>
      <c r="AI176" s="32">
        <v>-5876900</v>
      </c>
      <c r="AJ176" s="27">
        <f t="shared" si="31"/>
        <v>0.50000425397959791</v>
      </c>
      <c r="AK176" s="32">
        <v>0</v>
      </c>
      <c r="AL176" s="33">
        <v>0</v>
      </c>
      <c r="AM176" s="32">
        <v>0</v>
      </c>
      <c r="AN176" s="32">
        <f>AN177</f>
        <v>5888300</v>
      </c>
      <c r="AO176" s="28">
        <f t="shared" si="36"/>
        <v>0.99806395733913011</v>
      </c>
      <c r="AP176" s="1"/>
    </row>
    <row r="177" spans="1:42" ht="38.25" outlineLevel="2" x14ac:dyDescent="0.25">
      <c r="A177" s="3" t="s">
        <v>54</v>
      </c>
      <c r="B177" s="4" t="s">
        <v>8</v>
      </c>
      <c r="C177" s="4" t="s">
        <v>133</v>
      </c>
      <c r="D177" s="4" t="s">
        <v>10</v>
      </c>
      <c r="E177" s="4" t="s">
        <v>8</v>
      </c>
      <c r="F177" s="4" t="s">
        <v>55</v>
      </c>
      <c r="G177" s="4"/>
      <c r="H177" s="4"/>
      <c r="I177" s="4"/>
      <c r="J177" s="4"/>
      <c r="K177" s="4"/>
      <c r="L177" s="4"/>
      <c r="M177" s="5">
        <v>0</v>
      </c>
      <c r="N177" s="29">
        <v>11753700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5876900</v>
      </c>
      <c r="AF177" s="29">
        <v>0</v>
      </c>
      <c r="AG177" s="29">
        <v>0</v>
      </c>
      <c r="AH177" s="29">
        <v>5876900</v>
      </c>
      <c r="AI177" s="29">
        <v>-5876900</v>
      </c>
      <c r="AJ177" s="30">
        <f t="shared" si="31"/>
        <v>0.50000425397959791</v>
      </c>
      <c r="AK177" s="29">
        <v>0</v>
      </c>
      <c r="AL177" s="31">
        <v>0</v>
      </c>
      <c r="AM177" s="29">
        <v>0</v>
      </c>
      <c r="AN177" s="29">
        <v>5888300</v>
      </c>
      <c r="AO177" s="28">
        <f t="shared" si="36"/>
        <v>0.99806395733913011</v>
      </c>
      <c r="AP177" s="1"/>
    </row>
    <row r="178" spans="1:42" outlineLevel="1" x14ac:dyDescent="0.25">
      <c r="A178" s="12" t="s">
        <v>134</v>
      </c>
      <c r="B178" s="13" t="s">
        <v>8</v>
      </c>
      <c r="C178" s="13" t="s">
        <v>135</v>
      </c>
      <c r="D178" s="13" t="s">
        <v>10</v>
      </c>
      <c r="E178" s="13" t="s">
        <v>8</v>
      </c>
      <c r="F178" s="13" t="s">
        <v>8</v>
      </c>
      <c r="G178" s="13"/>
      <c r="H178" s="13"/>
      <c r="I178" s="13"/>
      <c r="J178" s="13"/>
      <c r="K178" s="13"/>
      <c r="L178" s="13"/>
      <c r="M178" s="14">
        <v>0</v>
      </c>
      <c r="N178" s="32">
        <f>N179</f>
        <v>4327700</v>
      </c>
      <c r="O178" s="32">
        <f t="shared" ref="O178:AE178" si="44">O179</f>
        <v>0</v>
      </c>
      <c r="P178" s="32">
        <f t="shared" si="44"/>
        <v>0</v>
      </c>
      <c r="Q178" s="32">
        <f t="shared" si="44"/>
        <v>0</v>
      </c>
      <c r="R178" s="32">
        <f t="shared" si="44"/>
        <v>0</v>
      </c>
      <c r="S178" s="32">
        <f t="shared" si="44"/>
        <v>0</v>
      </c>
      <c r="T178" s="32">
        <f t="shared" si="44"/>
        <v>0</v>
      </c>
      <c r="U178" s="32">
        <f t="shared" si="44"/>
        <v>0</v>
      </c>
      <c r="V178" s="32">
        <f t="shared" si="44"/>
        <v>0</v>
      </c>
      <c r="W178" s="32">
        <f t="shared" si="44"/>
        <v>0</v>
      </c>
      <c r="X178" s="32">
        <f t="shared" si="44"/>
        <v>0</v>
      </c>
      <c r="Y178" s="32">
        <f t="shared" si="44"/>
        <v>0</v>
      </c>
      <c r="Z178" s="32">
        <f t="shared" si="44"/>
        <v>0</v>
      </c>
      <c r="AA178" s="32">
        <f t="shared" si="44"/>
        <v>0</v>
      </c>
      <c r="AB178" s="32">
        <f t="shared" si="44"/>
        <v>0</v>
      </c>
      <c r="AC178" s="32">
        <f t="shared" si="44"/>
        <v>0</v>
      </c>
      <c r="AD178" s="32">
        <f t="shared" si="44"/>
        <v>0</v>
      </c>
      <c r="AE178" s="32">
        <f t="shared" si="44"/>
        <v>2164100</v>
      </c>
      <c r="AF178" s="32">
        <v>0</v>
      </c>
      <c r="AG178" s="32">
        <v>0</v>
      </c>
      <c r="AH178" s="32">
        <v>2164100</v>
      </c>
      <c r="AI178" s="32">
        <v>-2164100</v>
      </c>
      <c r="AJ178" s="27">
        <f t="shared" si="31"/>
        <v>0.50005776740531926</v>
      </c>
      <c r="AK178" s="32">
        <v>0</v>
      </c>
      <c r="AL178" s="33">
        <v>0</v>
      </c>
      <c r="AM178" s="32">
        <v>0</v>
      </c>
      <c r="AN178" s="32">
        <f>AN179</f>
        <v>2317700</v>
      </c>
      <c r="AO178" s="28">
        <f t="shared" si="36"/>
        <v>0.93372740216594041</v>
      </c>
      <c r="AP178" s="1"/>
    </row>
    <row r="179" spans="1:42" ht="38.25" outlineLevel="2" x14ac:dyDescent="0.25">
      <c r="A179" s="3" t="s">
        <v>54</v>
      </c>
      <c r="B179" s="4" t="s">
        <v>8</v>
      </c>
      <c r="C179" s="4" t="s">
        <v>135</v>
      </c>
      <c r="D179" s="4" t="s">
        <v>10</v>
      </c>
      <c r="E179" s="4" t="s">
        <v>8</v>
      </c>
      <c r="F179" s="4" t="s">
        <v>55</v>
      </c>
      <c r="G179" s="4"/>
      <c r="H179" s="4"/>
      <c r="I179" s="4"/>
      <c r="J179" s="4"/>
      <c r="K179" s="4"/>
      <c r="L179" s="4"/>
      <c r="M179" s="5">
        <v>0</v>
      </c>
      <c r="N179" s="29">
        <v>4327700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2164100</v>
      </c>
      <c r="AF179" s="29">
        <v>0</v>
      </c>
      <c r="AG179" s="29">
        <v>0</v>
      </c>
      <c r="AH179" s="29">
        <v>2164100</v>
      </c>
      <c r="AI179" s="29">
        <v>-2164100</v>
      </c>
      <c r="AJ179" s="30">
        <f t="shared" si="31"/>
        <v>0.50005776740531926</v>
      </c>
      <c r="AK179" s="29">
        <v>0</v>
      </c>
      <c r="AL179" s="31">
        <v>0</v>
      </c>
      <c r="AM179" s="29">
        <v>0</v>
      </c>
      <c r="AN179" s="29">
        <v>2317700</v>
      </c>
      <c r="AO179" s="28">
        <f t="shared" si="36"/>
        <v>0.93372740216594041</v>
      </c>
      <c r="AP179" s="1"/>
    </row>
    <row r="180" spans="1:42" ht="25.5" outlineLevel="1" x14ac:dyDescent="0.25">
      <c r="A180" s="12" t="s">
        <v>136</v>
      </c>
      <c r="B180" s="13" t="s">
        <v>8</v>
      </c>
      <c r="C180" s="13" t="s">
        <v>137</v>
      </c>
      <c r="D180" s="13" t="s">
        <v>10</v>
      </c>
      <c r="E180" s="13" t="s">
        <v>8</v>
      </c>
      <c r="F180" s="13" t="s">
        <v>8</v>
      </c>
      <c r="G180" s="13"/>
      <c r="H180" s="13"/>
      <c r="I180" s="13"/>
      <c r="J180" s="13"/>
      <c r="K180" s="13"/>
      <c r="L180" s="13"/>
      <c r="M180" s="14">
        <v>0</v>
      </c>
      <c r="N180" s="32">
        <f>N181</f>
        <v>14360700</v>
      </c>
      <c r="O180" s="32">
        <f t="shared" ref="O180:AE180" si="45">O181</f>
        <v>0</v>
      </c>
      <c r="P180" s="32">
        <f t="shared" si="45"/>
        <v>0</v>
      </c>
      <c r="Q180" s="32">
        <f t="shared" si="45"/>
        <v>0</v>
      </c>
      <c r="R180" s="32">
        <f t="shared" si="45"/>
        <v>0</v>
      </c>
      <c r="S180" s="32">
        <f t="shared" si="45"/>
        <v>0</v>
      </c>
      <c r="T180" s="32">
        <f t="shared" si="45"/>
        <v>0</v>
      </c>
      <c r="U180" s="32">
        <f t="shared" si="45"/>
        <v>0</v>
      </c>
      <c r="V180" s="32">
        <f t="shared" si="45"/>
        <v>0</v>
      </c>
      <c r="W180" s="32">
        <f t="shared" si="45"/>
        <v>0</v>
      </c>
      <c r="X180" s="32">
        <f t="shared" si="45"/>
        <v>0</v>
      </c>
      <c r="Y180" s="32">
        <f t="shared" si="45"/>
        <v>0</v>
      </c>
      <c r="Z180" s="32">
        <f t="shared" si="45"/>
        <v>0</v>
      </c>
      <c r="AA180" s="32">
        <f t="shared" si="45"/>
        <v>0</v>
      </c>
      <c r="AB180" s="32">
        <f t="shared" si="45"/>
        <v>0</v>
      </c>
      <c r="AC180" s="32">
        <f t="shared" si="45"/>
        <v>0</v>
      </c>
      <c r="AD180" s="32">
        <f t="shared" si="45"/>
        <v>0</v>
      </c>
      <c r="AE180" s="32">
        <f t="shared" si="45"/>
        <v>3211637.88</v>
      </c>
      <c r="AF180" s="32">
        <v>0</v>
      </c>
      <c r="AG180" s="32">
        <v>0</v>
      </c>
      <c r="AH180" s="32">
        <v>3211637.88</v>
      </c>
      <c r="AI180" s="32">
        <v>-3211637.88</v>
      </c>
      <c r="AJ180" s="27">
        <f t="shared" si="31"/>
        <v>0.22364076124422905</v>
      </c>
      <c r="AK180" s="32">
        <v>0</v>
      </c>
      <c r="AL180" s="33">
        <v>0</v>
      </c>
      <c r="AM180" s="32">
        <v>0</v>
      </c>
      <c r="AN180" s="32">
        <f>AN181</f>
        <v>348588</v>
      </c>
      <c r="AO180" s="28">
        <f t="shared" si="36"/>
        <v>9.2132772212468588</v>
      </c>
      <c r="AP180" s="1"/>
    </row>
    <row r="181" spans="1:42" ht="38.25" outlineLevel="2" x14ac:dyDescent="0.25">
      <c r="A181" s="3" t="s">
        <v>54</v>
      </c>
      <c r="B181" s="4" t="s">
        <v>8</v>
      </c>
      <c r="C181" s="4" t="s">
        <v>137</v>
      </c>
      <c r="D181" s="4" t="s">
        <v>10</v>
      </c>
      <c r="E181" s="4" t="s">
        <v>8</v>
      </c>
      <c r="F181" s="4" t="s">
        <v>55</v>
      </c>
      <c r="G181" s="4"/>
      <c r="H181" s="4"/>
      <c r="I181" s="4"/>
      <c r="J181" s="4"/>
      <c r="K181" s="4"/>
      <c r="L181" s="4"/>
      <c r="M181" s="5">
        <v>0</v>
      </c>
      <c r="N181" s="29">
        <v>14360700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3211637.88</v>
      </c>
      <c r="AF181" s="29">
        <v>0</v>
      </c>
      <c r="AG181" s="29">
        <v>0</v>
      </c>
      <c r="AH181" s="29">
        <v>3211637.88</v>
      </c>
      <c r="AI181" s="29">
        <v>-3211637.88</v>
      </c>
      <c r="AJ181" s="30">
        <f t="shared" si="31"/>
        <v>0.22364076124422905</v>
      </c>
      <c r="AK181" s="29">
        <v>0</v>
      </c>
      <c r="AL181" s="31">
        <v>0</v>
      </c>
      <c r="AM181" s="29">
        <v>0</v>
      </c>
      <c r="AN181" s="29">
        <v>348588</v>
      </c>
      <c r="AO181" s="28">
        <f t="shared" si="36"/>
        <v>9.2132772212468588</v>
      </c>
      <c r="AP181" s="1"/>
    </row>
    <row r="182" spans="1:42" x14ac:dyDescent="0.25">
      <c r="A182" s="70" t="s">
        <v>58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20">
        <v>0</v>
      </c>
      <c r="N182" s="35">
        <f>N8+N54+N57+N79+N90+N101+N139+N156+N170+N175</f>
        <v>365808698.91999996</v>
      </c>
      <c r="O182" s="35">
        <f t="shared" ref="O182:AE182" si="46">O8+O54+O57+O79+O90+O101+O139+O156+O170+O175</f>
        <v>0</v>
      </c>
      <c r="P182" s="35">
        <f t="shared" si="46"/>
        <v>0</v>
      </c>
      <c r="Q182" s="35">
        <f t="shared" si="46"/>
        <v>0</v>
      </c>
      <c r="R182" s="35">
        <f t="shared" si="46"/>
        <v>0</v>
      </c>
      <c r="S182" s="35">
        <f t="shared" si="46"/>
        <v>0</v>
      </c>
      <c r="T182" s="35">
        <f t="shared" si="46"/>
        <v>0</v>
      </c>
      <c r="U182" s="35">
        <f t="shared" si="46"/>
        <v>0</v>
      </c>
      <c r="V182" s="35">
        <f t="shared" si="46"/>
        <v>0</v>
      </c>
      <c r="W182" s="35">
        <f t="shared" si="46"/>
        <v>0</v>
      </c>
      <c r="X182" s="35">
        <f t="shared" si="46"/>
        <v>0</v>
      </c>
      <c r="Y182" s="35">
        <f t="shared" si="46"/>
        <v>0</v>
      </c>
      <c r="Z182" s="35">
        <f t="shared" si="46"/>
        <v>0</v>
      </c>
      <c r="AA182" s="35">
        <f t="shared" si="46"/>
        <v>0</v>
      </c>
      <c r="AB182" s="35">
        <f t="shared" si="46"/>
        <v>0</v>
      </c>
      <c r="AC182" s="35">
        <f t="shared" si="46"/>
        <v>0</v>
      </c>
      <c r="AD182" s="35">
        <f t="shared" si="46"/>
        <v>0</v>
      </c>
      <c r="AE182" s="35">
        <f t="shared" si="46"/>
        <v>159288424.87</v>
      </c>
      <c r="AF182" s="35">
        <v>0</v>
      </c>
      <c r="AG182" s="35">
        <v>0</v>
      </c>
      <c r="AH182" s="35">
        <v>157909533.19</v>
      </c>
      <c r="AI182" s="35">
        <v>-157909533.19</v>
      </c>
      <c r="AJ182" s="27">
        <f t="shared" si="31"/>
        <v>0.43544187259700834</v>
      </c>
      <c r="AK182" s="35">
        <v>0</v>
      </c>
      <c r="AL182" s="36">
        <v>0</v>
      </c>
      <c r="AM182" s="35">
        <v>0</v>
      </c>
      <c r="AN182" s="35">
        <f>AN8+AN54+AN57+AN79+AN90+AN101+AN139+AN156+AN170+AN175</f>
        <v>144191177.31</v>
      </c>
      <c r="AO182" s="37">
        <f t="shared" si="36"/>
        <v>1.1047029911375372</v>
      </c>
      <c r="AP182" s="1"/>
    </row>
    <row r="183" spans="1:4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 t="s">
        <v>3</v>
      </c>
      <c r="Y183" s="21"/>
      <c r="Z183" s="21"/>
      <c r="AA183" s="21"/>
      <c r="AB183" s="21"/>
      <c r="AC183" s="21"/>
      <c r="AD183" s="21" t="s">
        <v>3</v>
      </c>
      <c r="AE183" s="21"/>
      <c r="AF183" s="21"/>
      <c r="AG183" s="21"/>
      <c r="AH183" s="21" t="s">
        <v>3</v>
      </c>
      <c r="AI183" s="21"/>
      <c r="AJ183" s="21"/>
      <c r="AK183" s="21"/>
      <c r="AL183" s="21"/>
      <c r="AM183" s="21"/>
      <c r="AN183" s="21"/>
      <c r="AO183" s="21"/>
      <c r="AP183" s="1"/>
    </row>
    <row r="184" spans="1:42" x14ac:dyDescent="0.25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1"/>
    </row>
  </sheetData>
  <mergeCells count="45">
    <mergeCell ref="AN6:AN7"/>
    <mergeCell ref="AO6:AO7"/>
    <mergeCell ref="I6:I7"/>
    <mergeCell ref="J6:J7"/>
    <mergeCell ref="K6:K7"/>
    <mergeCell ref="L6:L7"/>
    <mergeCell ref="M6:M7"/>
    <mergeCell ref="AL6:AL7"/>
    <mergeCell ref="AM6:AM7"/>
    <mergeCell ref="AE6:AE7"/>
    <mergeCell ref="AF6:AF7"/>
    <mergeCell ref="AK6:AK7"/>
    <mergeCell ref="A184:AD184"/>
    <mergeCell ref="A182:L182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1:N1"/>
    <mergeCell ref="A2:N2"/>
    <mergeCell ref="A3:AK3"/>
    <mergeCell ref="A4:AK4"/>
    <mergeCell ref="A5:AM5"/>
    <mergeCell ref="B6:B7"/>
    <mergeCell ref="C6:C7"/>
    <mergeCell ref="D6:D7"/>
    <mergeCell ref="E6:E7"/>
    <mergeCell ref="F6:F7"/>
    <mergeCell ref="G6:G7"/>
    <mergeCell ref="H6:H7"/>
    <mergeCell ref="AI6:AI7"/>
    <mergeCell ref="AG6:AG7"/>
    <mergeCell ref="AJ6:AJ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scale="84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964EBC6-3A51-4F47-8A22-1E09286E0C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 район</vt:lpstr>
      <vt:lpstr>'Расход район'!Заголовки_для_печати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K17\0264</dc:creator>
  <cp:lastModifiedBy>0264</cp:lastModifiedBy>
  <cp:lastPrinted>2019-07-01T11:20:25Z</cp:lastPrinted>
  <dcterms:created xsi:type="dcterms:W3CDTF">2019-06-27T10:33:18Z</dcterms:created>
  <dcterms:modified xsi:type="dcterms:W3CDTF">2019-07-01T11:20:34Z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29.03.2016 16_00_37).xlsx</vt:lpwstr>
  </property>
  <property fmtid="{D5CDD505-2E9C-101B-9397-08002B2CF9AE}" pid="3" name="Название отчета">
    <vt:lpwstr>Вариант (новый от 29.03.2016 16_00_37).xlsx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19.1.1766.301364630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