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55" windowWidth="11940" windowHeight="1950" activeTab="0"/>
  </bookViews>
  <sheets>
    <sheet name="доходы" sheetId="1" r:id="rId1"/>
    <sheet name="расходы" sheetId="2" r:id="rId2"/>
    <sheet name="Источники финансирования" sheetId="3" r:id="rId3"/>
    <sheet name="инвестиц" sheetId="4" r:id="rId4"/>
    <sheet name="межб тран" sheetId="5" r:id="rId5"/>
    <sheet name="дорож фонд" sheetId="6" r:id="rId6"/>
    <sheet name="рез фонд" sheetId="7" r:id="rId7"/>
  </sheets>
  <definedNames>
    <definedName name="_xlnm._FilterDatabase" localSheetId="3" hidden="1">'инвестиц'!$A$10:$E$26</definedName>
    <definedName name="_xlnm._FilterDatabase" localSheetId="2" hidden="1">'Источники финансирования'!$B$4:$G$14</definedName>
    <definedName name="_xlnm._FilterDatabase" localSheetId="1" hidden="1">'расходы'!$A$3:$E$57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6">'рез фонд'!$A$1:$C$12</definedName>
  </definedNames>
  <calcPr fullCalcOnLoad="1" refMode="R1C1"/>
</workbook>
</file>

<file path=xl/sharedStrings.xml><?xml version="1.0" encoding="utf-8"?>
<sst xmlns="http://schemas.openxmlformats.org/spreadsheetml/2006/main" count="272" uniqueCount="258">
  <si>
    <t>Исполнение бюджета муниципального  района</t>
  </si>
  <si>
    <t xml:space="preserve">Коды бюджетной классификации </t>
  </si>
  <si>
    <t>Наименование доходов</t>
  </si>
  <si>
    <t>% к плану</t>
  </si>
  <si>
    <t xml:space="preserve">Налоговые доходы </t>
  </si>
  <si>
    <t>000 1010000000 0000 000</t>
  </si>
  <si>
    <t>Налоги на прибыль, доходы</t>
  </si>
  <si>
    <t>000 1050000000 0000 000</t>
  </si>
  <si>
    <t>Налоги на совокупный доход</t>
  </si>
  <si>
    <t>000 1050200002 0000 110</t>
  </si>
  <si>
    <t>Единый налог на вмененный доход для отдельных видов деятельности</t>
  </si>
  <si>
    <t>000 1050300001 0000 110</t>
  </si>
  <si>
    <t>000 1080000000 0000 110</t>
  </si>
  <si>
    <t>Государственная пошлина</t>
  </si>
  <si>
    <t>000 1110000000 0000 000</t>
  </si>
  <si>
    <t>Доходы от использования имущества, находящегося в государственной и  муниципальной собственности</t>
  </si>
  <si>
    <t>Доходы от сдачи в аренду имущества</t>
  </si>
  <si>
    <t>Арендная плата за землю</t>
  </si>
  <si>
    <t>000 1120000000 0000 000</t>
  </si>
  <si>
    <t>Платежи при пользовании природными ресурсами</t>
  </si>
  <si>
    <t>000 1120100001 0000 120</t>
  </si>
  <si>
    <t>Плата за негативное воздействие на окружающую среду</t>
  </si>
  <si>
    <t>000 116 0000000 0000 000</t>
  </si>
  <si>
    <t>Штрафы, санкции, возмещение ущерба</t>
  </si>
  <si>
    <t>000 114 0000000 0000 000</t>
  </si>
  <si>
    <t>Доходы от продажи материальных и нематериальных активов</t>
  </si>
  <si>
    <t xml:space="preserve">План на год </t>
  </si>
  <si>
    <t xml:space="preserve">Факт исполнение </t>
  </si>
  <si>
    <t xml:space="preserve">% к плану. </t>
  </si>
  <si>
    <t>Судебная система</t>
  </si>
  <si>
    <t>Сельское хозяйство и рыболовство</t>
  </si>
  <si>
    <t>Благоустройство</t>
  </si>
  <si>
    <t>Молодежная политика и оздоровление детей</t>
  </si>
  <si>
    <t>Культура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</si>
  <si>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</si>
  <si>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</si>
  <si>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</si>
  <si>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Охрана семьи и детства</t>
  </si>
  <si>
    <t>0904</t>
  </si>
  <si>
    <t>0903</t>
  </si>
  <si>
    <t>0902</t>
  </si>
  <si>
    <t>0901</t>
  </si>
  <si>
    <t>0900</t>
  </si>
  <si>
    <t>0801</t>
  </si>
  <si>
    <t>0800</t>
  </si>
  <si>
    <t>0709</t>
  </si>
  <si>
    <t>0707</t>
  </si>
  <si>
    <t>0702</t>
  </si>
  <si>
    <t>0701</t>
  </si>
  <si>
    <t>0700</t>
  </si>
  <si>
    <t>0503</t>
  </si>
  <si>
    <t>0502</t>
  </si>
  <si>
    <t>0500</t>
  </si>
  <si>
    <t>0412</t>
  </si>
  <si>
    <t>0409</t>
  </si>
  <si>
    <t>0406</t>
  </si>
  <si>
    <t>0405</t>
  </si>
  <si>
    <t>0400</t>
  </si>
  <si>
    <t>0309</t>
  </si>
  <si>
    <t>0300</t>
  </si>
  <si>
    <t>0111</t>
  </si>
  <si>
    <t>0106</t>
  </si>
  <si>
    <t>0105</t>
  </si>
  <si>
    <t>0104</t>
  </si>
  <si>
    <t>0100</t>
  </si>
  <si>
    <t>0501</t>
  </si>
  <si>
    <t>Жилищное хозяйство</t>
  </si>
  <si>
    <t>1102</t>
  </si>
  <si>
    <t>0107</t>
  </si>
  <si>
    <t>Итого налоговые и неналоговые доходы</t>
  </si>
  <si>
    <t>Субсидии бюджетам муниципальных образований</t>
  </si>
  <si>
    <t>ОТЧЕТ</t>
  </si>
  <si>
    <t>№</t>
  </si>
  <si>
    <t>Наименование мероприятий</t>
  </si>
  <si>
    <t>Сумма,</t>
  </si>
  <si>
    <t>руб</t>
  </si>
  <si>
    <t>0113</t>
  </si>
  <si>
    <t>0304</t>
  </si>
  <si>
    <t>Органы юстиции</t>
  </si>
  <si>
    <t>Массовый спорт</t>
  </si>
  <si>
    <t>1101</t>
  </si>
  <si>
    <t>1300</t>
  </si>
  <si>
    <t>1301</t>
  </si>
  <si>
    <t>1400</t>
  </si>
  <si>
    <t>1401</t>
  </si>
  <si>
    <t>0200</t>
  </si>
  <si>
    <t>0203</t>
  </si>
  <si>
    <t>Мобилизационная и вневойсковая подготовка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</si>
  <si>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</si>
  <si>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</si>
  <si>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000 1010202001 0000 110</t>
  </si>
  <si>
    <t>Налог на доходы физ. лиц</t>
  </si>
  <si>
    <t>Единый сельхоз. налог</t>
  </si>
  <si>
    <t>Неналоговые доходы</t>
  </si>
  <si>
    <t>Арендная плата за земли , находящихся в собственности района</t>
  </si>
  <si>
    <t>000 1110503505 0000 120</t>
  </si>
  <si>
    <t>Субвенции бюджетам муниципальных образований</t>
  </si>
  <si>
    <t>Итого безвозмездные поступления</t>
  </si>
  <si>
    <t>Всего доходов</t>
  </si>
  <si>
    <t xml:space="preserve">Общегосударственные вопросы </t>
  </si>
  <si>
    <t xml:space="preserve">Функционирование местных администраций </t>
  </si>
  <si>
    <t xml:space="preserve">Обеспечение деятельности финансовых , налоговых и таможенных органов и органов финансового (финансово-бюджетного) надзора </t>
  </si>
  <si>
    <t xml:space="preserve">Обеспечение проведения выборов и референдумов </t>
  </si>
  <si>
    <t xml:space="preserve">Резервные фонды </t>
  </si>
  <si>
    <t xml:space="preserve">Другие 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</si>
  <si>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</si>
  <si>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</si>
  <si>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Органы внутренних дел </t>
  </si>
  <si>
    <t xml:space="preserve">Национальная экономика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</si>
  <si>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</si>
  <si>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</si>
  <si>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</si>
  <si>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Коммунальное хозяйство </t>
  </si>
  <si>
    <t xml:space="preserve">Образование </t>
  </si>
  <si>
    <t xml:space="preserve">Дошкольное образование </t>
  </si>
  <si>
    <t xml:space="preserve">Общее образование </t>
  </si>
  <si>
    <t xml:space="preserve">Другие вопросы  в области образования </t>
  </si>
  <si>
    <t xml:space="preserve">Культура и кинематография </t>
  </si>
  <si>
    <t xml:space="preserve">Здравоохранение </t>
  </si>
  <si>
    <t xml:space="preserve">Социальная политика </t>
  </si>
  <si>
    <t xml:space="preserve">Пенсионное обеспечение </t>
  </si>
  <si>
    <t xml:space="preserve">Социальное обеспечение населения </t>
  </si>
  <si>
    <t>Физическая культура и спорт</t>
  </si>
  <si>
    <t xml:space="preserve">Физическая культура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</si>
  <si>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</si>
  <si>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</si>
  <si>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общего характера </t>
  </si>
  <si>
    <t>Дотации на выравнивание бюджетной обеспеченности субъектов РФ и муниципальных образований</t>
  </si>
  <si>
    <t>ВСЕГО РАСХОДОВ</t>
  </si>
  <si>
    <t>0302</t>
  </si>
  <si>
    <t>1000</t>
  </si>
  <si>
    <t>1001</t>
  </si>
  <si>
    <t>1003</t>
  </si>
  <si>
    <t>1004</t>
  </si>
  <si>
    <t>1100</t>
  </si>
  <si>
    <t>000 1130000000 0000 000</t>
  </si>
  <si>
    <t>Доходы от оказания платных услуг</t>
  </si>
  <si>
    <t>000 117 0000000 0000 000</t>
  </si>
  <si>
    <t>Прочие неналоговые доходы</t>
  </si>
  <si>
    <t>3.Источники финансирования</t>
  </si>
  <si>
    <t>Наименование показателя</t>
  </si>
  <si>
    <t>Код источника финансирования по КИВФ,КИВнФ</t>
  </si>
  <si>
    <t>Утверждено</t>
  </si>
  <si>
    <t>Исполнено</t>
  </si>
  <si>
    <t xml:space="preserve">1.Доходы </t>
  </si>
  <si>
    <t>2.Расходы</t>
  </si>
  <si>
    <t>Источники финансирования дефицита бюджетов - всего</t>
  </si>
  <si>
    <t xml:space="preserve">  Изменение остатков средств на счетах по учету средств бюджетов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</si>
  <si>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</si>
  <si>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</si>
  <si>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</si>
  <si>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</si>
  <si>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</si>
  <si>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>х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</si>
  <si>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</si>
  <si>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</si>
  <si>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</si>
  <si>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</si>
  <si>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</si>
  <si>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</si>
  <si>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</si>
  <si>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1402</t>
  </si>
  <si>
    <t>1006</t>
  </si>
  <si>
    <t>Патентная система</t>
  </si>
  <si>
    <t>Другие вопросы в области здравоохранения</t>
  </si>
  <si>
    <t>Другие вопросы в области социальной политикиДругие вопросы в области социальной политики</t>
  </si>
  <si>
    <t xml:space="preserve">Иные дотации </t>
  </si>
  <si>
    <t>000 1030200001 0000 110</t>
  </si>
  <si>
    <t>Акцизы</t>
  </si>
  <si>
    <t>000 1110501300 0000 120</t>
  </si>
  <si>
    <t>000 1110502500 0000 120</t>
  </si>
  <si>
    <t>000 1060600000 0000 110</t>
  </si>
  <si>
    <t>Транспортный налог</t>
  </si>
  <si>
    <t>Иные межбюджетные трансферты</t>
  </si>
  <si>
    <t xml:space="preserve">об использовании бюджетных ассигнований резервного фонда </t>
  </si>
  <si>
    <t>Информация</t>
  </si>
  <si>
    <t>о предоставлении межбюджетных трансфертов и</t>
  </si>
  <si>
    <t>бюджетных кредитов местным бюджетам сельских</t>
  </si>
  <si>
    <t>поселений Красночетайского района Чувашской Республики</t>
  </si>
  <si>
    <t>Наименование сельских поселений</t>
  </si>
  <si>
    <t>Предусморено</t>
  </si>
  <si>
    <t>% исполнения</t>
  </si>
  <si>
    <t>(руб.)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</si>
  <si>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</si>
  <si>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</si>
  <si>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</si>
  <si>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</si>
  <si>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</si>
  <si>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</si>
  <si>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</si>
  <si>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</si>
  <si>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</si>
  <si>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</si>
  <si>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Итого</t>
  </si>
  <si>
    <t>о направлениях использования бюджетных</t>
  </si>
  <si>
    <t>ассигнований муниципального дорожного фонда</t>
  </si>
  <si>
    <t>Предусмотрено</t>
  </si>
  <si>
    <t xml:space="preserve">Водное хозяйство </t>
  </si>
  <si>
    <t xml:space="preserve"> Уменьшение прочих остатков денежных средств бюджетов</t>
  </si>
  <si>
    <t xml:space="preserve"> 000 0105020105 0000 510</t>
  </si>
  <si>
    <t xml:space="preserve">  Увеличение прочих остатков денежных средств 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</si>
  <si>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</si>
  <si>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муниципальных районов</t>
  </si>
  <si>
    <t xml:space="preserve">Дотации  бюджетам муниципальных районов на выравнивание бюджетной обеспеченности </t>
  </si>
  <si>
    <t>Защита населения и территории от чрезвычайных ситуаций природного и техногенного характера, гражданская оборона</t>
  </si>
  <si>
    <t>000 1050400002 0000 110</t>
  </si>
  <si>
    <t>000 1110904505 0000 120</t>
  </si>
  <si>
    <t>Прочие поступления от использования имущества</t>
  </si>
  <si>
    <t>0703</t>
  </si>
  <si>
    <t>Дополнительное образование детей</t>
  </si>
  <si>
    <t>об осуществлении бюджетных инвестиций</t>
  </si>
  <si>
    <t>в объекты капитального строительства в соответствии</t>
  </si>
  <si>
    <t>с районной адресной инвестиционной программой</t>
  </si>
  <si>
    <t>Наименование отраслей, заказчиков и объектов</t>
  </si>
  <si>
    <t>Код целевой статьи</t>
  </si>
  <si>
    <t>% испол</t>
  </si>
  <si>
    <t>Жилищное строительство, всего</t>
  </si>
  <si>
    <t>Муниципальная районная программа "Развитие жилищного строитель-ства и сферы жилищно-коммунального хозяй-ства" на 2012–2020 годы</t>
  </si>
  <si>
    <t>Ц100000</t>
  </si>
  <si>
    <t>Подпрограмма "Пререселение граждан из аварийного жилищного фонда, расположенного на территории Красночетайского района</t>
  </si>
  <si>
    <t>Ц1Б0000</t>
  </si>
  <si>
    <t xml:space="preserve">       Администрация района</t>
  </si>
  <si>
    <t>переселение граждан из аварийного жилищного фонда</t>
  </si>
  <si>
    <t>Ц1Б9602</t>
  </si>
  <si>
    <t>Муниципальная программа "Развитие сельского хозяйства и регулирование рынка сельскохозяйственной продукции, сырья и продовольствия" на 2014-2020 годы</t>
  </si>
  <si>
    <t>Ц900000</t>
  </si>
  <si>
    <t>Подпрограмма " Устойчивое развитие сельских территорий"</t>
  </si>
  <si>
    <t>Ц990000</t>
  </si>
  <si>
    <t>Строительство модульных фельдшерско-акушерских пунктов в рамках реализации дополнительных мер по совершенствованию оказания первичной медико - санитарной помощи сельскому населению</t>
  </si>
  <si>
    <t>Ц99Ш001</t>
  </si>
  <si>
    <t>Образование, всего</t>
  </si>
  <si>
    <t>Муниципальная программа "Развитие образования" на 2014 - 2020 годы</t>
  </si>
  <si>
    <t>ВСЕГО</t>
  </si>
  <si>
    <t>Ц700000000</t>
  </si>
  <si>
    <t>Ц710000000</t>
  </si>
  <si>
    <t>Ц711672090</t>
  </si>
  <si>
    <t>Строительство (приобретение), реконструкция объектов капитального строительства дошкольных образовательных организаций</t>
  </si>
  <si>
    <t>Подпрограмма "Муниципальная поддержка развития образования" муниципальная программы Красночетайкого района Чувашской Республики "Развитие образования" на 2014-2020 годы</t>
  </si>
  <si>
    <t>0705</t>
  </si>
  <si>
    <t>Профессиональная подготовка, переподготовка и повышение квалификации</t>
  </si>
  <si>
    <t>000 202 1500105 0000 151</t>
  </si>
  <si>
    <t>Прочие дотации  бюджетам муниципальных районов</t>
  </si>
  <si>
    <t>000 202 1999905 0000 151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</si>
  <si>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</si>
  <si>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000 219 6001005 0000 151</t>
  </si>
  <si>
    <t>000 202 2000000 0000 151</t>
  </si>
  <si>
    <t>000 202 3000000 0000 151</t>
  </si>
  <si>
    <t>000 202 4000000 0000 151</t>
  </si>
  <si>
    <t>План на 2019 год</t>
  </si>
  <si>
    <t>0314</t>
  </si>
  <si>
    <t>Другие вопросы в области национальной безопасности и правоохранительной деятельности</t>
  </si>
  <si>
    <t>1403</t>
  </si>
  <si>
    <t xml:space="preserve">  Прочие межбюджетные трансферты общего характера</t>
  </si>
  <si>
    <t>за 1 полугодие 2019 года</t>
  </si>
  <si>
    <t>Факт. исп. за 1 полугодие  2019г.</t>
  </si>
  <si>
    <t>Красночетайского района за 1 полугодие 2019 года</t>
  </si>
  <si>
    <t>Общеэкономические вопросы</t>
  </si>
  <si>
    <t>0401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</si>
</sst>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€-2]\ ###,000_);[Red]\([$€-2]\ ###,000\)"/>
    <numFmt numFmtId="185" formatCode="&quot;р.&quot;#,##0_);\(&quot;р.&quot;#,##0\)"/>
    <numFmt numFmtId="186" formatCode="&quot;р.&quot;#,##0_);[Red]\(&quot;р.&quot;#,##0\)"/>
    <numFmt numFmtId="187" formatCode="&quot;р.&quot;#,##0.00_);\(&quot;р.&quot;#,##0.00\)"/>
    <numFmt numFmtId="188" formatCode="&quot;р.&quot;#,##0.00_);[Red]\(&quot;р.&quot;#,##0.00\)"/>
    <numFmt numFmtId="189" formatCode="_(&quot;р.&quot;* #,##0_);_(&quot;р.&quot;* \(#,##0\);_(&quot;р.&quot;* &quot;-&quot;_);_(@_)"/>
    <numFmt numFmtId="190" formatCode="_(&quot;р.&quot;* #,##0.00_);_(&quot;р.&quot;* \(#,##0.00\);_(&quot;р.&quot;* &quot;-&quot;??_);_(@_)"/>
    <numFmt numFmtId="191" formatCode="_([$€]* #,##0.00_);_([$€]* \(#,##0.00\);_([$€]* &quot;-&quot;??_);_(@_)"/>
  </numFmts>
  <fonts count="54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7.5"/>
      <color indexed="12"/>
      <name val="Arial"/>
      <family val="0"/>
    </font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8"/>
      <name val="Calibri"/>
      <family val="0"/>
    </font>
    <font>
      <sz val="9"/>
      <name val="Arial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2"/>
    </font>
    <font>
      <b/>
      <sz val="14"/>
      <name val="Arial Cyr"/>
      <family val="0"/>
    </font>
    <font>
      <i/>
      <sz val="10"/>
      <name val="Arial Cyr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0" applyNumberFormat="0" applyBorder="0" applyAlignment="0" applyProtection="0"/>
    <xf numFmtId="0" fontId="18" fillId="21" borderId="1" applyNumberFormat="0" applyAlignment="0" applyProtection="0"/>
    <xf numFmtId="0" fontId="19" fillId="20" borderId="2" applyNumberFormat="0" applyAlignment="0" applyProtection="0"/>
    <xf numFmtId="191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3" borderId="7" applyNumberFormat="0" applyFont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" fontId="42" fillId="0" borderId="10">
      <alignment horizontal="right"/>
      <protection/>
    </xf>
    <xf numFmtId="0" fontId="33" fillId="0" borderId="11">
      <alignment horizontal="right" shrinkToFit="1"/>
      <protection/>
    </xf>
    <xf numFmtId="4" fontId="39" fillId="0" borderId="10">
      <alignment horizontal="right" shrinkToFit="1"/>
      <protection/>
    </xf>
    <xf numFmtId="4" fontId="39" fillId="0" borderId="10">
      <alignment horizontal="right" wrapText="1"/>
      <protection/>
    </xf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25" fillId="8" borderId="1" applyNumberFormat="0" applyAlignment="0" applyProtection="0"/>
    <xf numFmtId="0" fontId="28" fillId="9" borderId="8" applyNumberFormat="0" applyAlignment="0" applyProtection="0"/>
    <xf numFmtId="0" fontId="4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9" fillId="20" borderId="2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1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5" fontId="2" fillId="0" borderId="19" xfId="0" applyNumberFormat="1" applyFont="1" applyBorder="1" applyAlignment="1">
      <alignment horizontal="right" vertical="top" wrapText="1"/>
    </xf>
    <xf numFmtId="175" fontId="2" fillId="0" borderId="19" xfId="0" applyNumberFormat="1" applyFont="1" applyBorder="1" applyAlignment="1">
      <alignment horizontal="right"/>
    </xf>
    <xf numFmtId="175" fontId="3" fillId="0" borderId="19" xfId="0" applyNumberFormat="1" applyFont="1" applyBorder="1" applyAlignment="1">
      <alignment horizontal="right"/>
    </xf>
    <xf numFmtId="175" fontId="2" fillId="0" borderId="20" xfId="0" applyNumberFormat="1" applyFont="1" applyBorder="1" applyAlignment="1">
      <alignment horizontal="right"/>
    </xf>
    <xf numFmtId="0" fontId="0" fillId="0" borderId="0" xfId="100">
      <alignment/>
      <protection/>
    </xf>
    <xf numFmtId="0" fontId="5" fillId="0" borderId="0" xfId="101" applyFont="1">
      <alignment/>
      <protection/>
    </xf>
    <xf numFmtId="0" fontId="5" fillId="0" borderId="0" xfId="101" applyFont="1" applyAlignment="1">
      <alignment horizontal="left" vertical="top" wrapText="1"/>
      <protection/>
    </xf>
    <xf numFmtId="0" fontId="8" fillId="0" borderId="16" xfId="100" applyFont="1" applyBorder="1" applyAlignment="1">
      <alignment horizontal="center" vertical="top" wrapText="1"/>
      <protection/>
    </xf>
    <xf numFmtId="0" fontId="8" fillId="0" borderId="19" xfId="100" applyFont="1" applyBorder="1" applyAlignment="1">
      <alignment horizontal="center" vertical="top" wrapText="1"/>
      <protection/>
    </xf>
    <xf numFmtId="0" fontId="5" fillId="0" borderId="0" xfId="101" applyFont="1">
      <alignment/>
      <protection/>
    </xf>
    <xf numFmtId="175" fontId="3" fillId="0" borderId="19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4" fontId="2" fillId="0" borderId="24" xfId="0" applyNumberFormat="1" applyFont="1" applyBorder="1" applyAlignment="1">
      <alignment horizontal="right" vertical="top" wrapText="1"/>
    </xf>
    <xf numFmtId="4" fontId="3" fillId="0" borderId="24" xfId="0" applyNumberFormat="1" applyFont="1" applyBorder="1" applyAlignment="1">
      <alignment horizontal="right" vertical="top" wrapText="1"/>
    </xf>
    <xf numFmtId="4" fontId="11" fillId="0" borderId="24" xfId="0" applyNumberFormat="1" applyFont="1" applyBorder="1" applyAlignment="1">
      <alignment horizontal="right" vertical="top" wrapText="1"/>
    </xf>
    <xf numFmtId="4" fontId="12" fillId="0" borderId="24" xfId="0" applyNumberFormat="1" applyFont="1" applyBorder="1" applyAlignment="1">
      <alignment horizontal="right" vertical="top" wrapText="1"/>
    </xf>
    <xf numFmtId="49" fontId="12" fillId="0" borderId="17" xfId="0" applyNumberFormat="1" applyFont="1" applyBorder="1" applyAlignment="1">
      <alignment wrapText="1"/>
    </xf>
    <xf numFmtId="49" fontId="10" fillId="0" borderId="17" xfId="0" applyNumberFormat="1" applyFont="1" applyBorder="1" applyAlignment="1">
      <alignment wrapText="1"/>
    </xf>
    <xf numFmtId="49" fontId="13" fillId="0" borderId="17" xfId="0" applyNumberFormat="1" applyFont="1" applyBorder="1" applyAlignment="1">
      <alignment wrapText="1"/>
    </xf>
    <xf numFmtId="49" fontId="10" fillId="0" borderId="17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 horizontal="right" shrinkToFit="1"/>
    </xf>
    <xf numFmtId="0" fontId="1" fillId="0" borderId="0" xfId="0" applyFont="1" applyAlignment="1">
      <alignment horizontal="center"/>
    </xf>
    <xf numFmtId="49" fontId="12" fillId="0" borderId="17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2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3" fillId="0" borderId="24" xfId="0" applyNumberFormat="1" applyFont="1" applyBorder="1" applyAlignment="1">
      <alignment horizontal="right" vertical="top" wrapText="1"/>
    </xf>
    <xf numFmtId="4" fontId="14" fillId="27" borderId="11" xfId="0" applyNumberFormat="1" applyFont="1" applyFill="1" applyBorder="1" applyAlignment="1">
      <alignment horizontal="right" shrinkToFit="1"/>
    </xf>
    <xf numFmtId="0" fontId="15" fillId="0" borderId="0" xfId="99">
      <alignment/>
      <protection/>
    </xf>
    <xf numFmtId="0" fontId="15" fillId="0" borderId="17" xfId="99" applyBorder="1" applyAlignment="1">
      <alignment horizontal="center"/>
      <protection/>
    </xf>
    <xf numFmtId="0" fontId="15" fillId="0" borderId="17" xfId="99" applyBorder="1">
      <alignment/>
      <protection/>
    </xf>
    <xf numFmtId="0" fontId="15" fillId="0" borderId="17" xfId="99" applyBorder="1" applyAlignment="1">
      <alignment wrapText="1"/>
      <protection/>
    </xf>
    <xf numFmtId="1" fontId="30" fillId="21" borderId="10" xfId="99" applyNumberFormat="1" applyFont="1" applyFill="1" applyBorder="1" applyAlignment="1">
      <alignment horizontal="left" vertical="center" wrapText="1"/>
      <protection/>
    </xf>
    <xf numFmtId="49" fontId="30" fillId="21" borderId="10" xfId="99" applyNumberFormat="1" applyFont="1" applyFill="1" applyBorder="1" applyAlignment="1">
      <alignment horizontal="left" vertical="center" wrapText="1"/>
      <protection/>
    </xf>
    <xf numFmtId="2" fontId="30" fillId="21" borderId="10" xfId="99" applyNumberFormat="1" applyFont="1" applyFill="1" applyBorder="1" applyAlignment="1">
      <alignment horizontal="right" vertical="center" wrapText="1"/>
      <protection/>
    </xf>
    <xf numFmtId="1" fontId="15" fillId="21" borderId="26" xfId="99" applyNumberFormat="1" applyFill="1" applyBorder="1" applyAlignment="1">
      <alignment horizontal="left" wrapText="1"/>
      <protection/>
    </xf>
    <xf numFmtId="49" fontId="15" fillId="21" borderId="26" xfId="99" applyNumberFormat="1" applyFill="1" applyBorder="1" applyAlignment="1">
      <alignment horizontal="left" wrapText="1"/>
      <protection/>
    </xf>
    <xf numFmtId="2" fontId="15" fillId="21" borderId="26" xfId="99" applyNumberFormat="1" applyFill="1" applyBorder="1" applyAlignment="1">
      <alignment horizontal="right"/>
      <protection/>
    </xf>
    <xf numFmtId="1" fontId="15" fillId="21" borderId="27" xfId="99" applyNumberFormat="1" applyFill="1" applyBorder="1" applyAlignment="1">
      <alignment horizontal="left" wrapText="1"/>
      <protection/>
    </xf>
    <xf numFmtId="49" fontId="15" fillId="21" borderId="27" xfId="99" applyNumberFormat="1" applyFill="1" applyBorder="1" applyAlignment="1">
      <alignment horizontal="left" wrapText="1"/>
      <protection/>
    </xf>
    <xf numFmtId="2" fontId="15" fillId="21" borderId="27" xfId="99" applyNumberFormat="1" applyFill="1" applyBorder="1" applyAlignment="1">
      <alignment horizontal="right"/>
      <protection/>
    </xf>
    <xf numFmtId="0" fontId="15" fillId="0" borderId="0" xfId="99" applyAlignment="1">
      <alignment wrapText="1"/>
      <protection/>
    </xf>
    <xf numFmtId="0" fontId="15" fillId="0" borderId="17" xfId="99" applyBorder="1" applyAlignment="1">
      <alignment horizontal="center" wrapText="1"/>
      <protection/>
    </xf>
    <xf numFmtId="4" fontId="33" fillId="0" borderId="11" xfId="76" applyNumberFormat="1" applyProtection="1">
      <alignment horizontal="right" shrinkToFit="1"/>
      <protection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101" applyFont="1" applyAlignment="1">
      <alignment vertical="top" wrapText="1"/>
      <protection/>
    </xf>
    <xf numFmtId="49" fontId="15" fillId="21" borderId="26" xfId="99" applyNumberFormat="1" applyFont="1" applyFill="1" applyBorder="1" applyAlignment="1">
      <alignment horizontal="left" wrapText="1"/>
      <protection/>
    </xf>
    <xf numFmtId="0" fontId="15" fillId="0" borderId="17" xfId="99" applyFont="1" applyBorder="1">
      <alignment/>
      <protection/>
    </xf>
    <xf numFmtId="0" fontId="15" fillId="0" borderId="17" xfId="99" applyFont="1" applyBorder="1" applyAlignment="1">
      <alignment wrapText="1"/>
      <protection/>
    </xf>
    <xf numFmtId="4" fontId="15" fillId="21" borderId="26" xfId="99" applyNumberFormat="1" applyFill="1" applyBorder="1" applyAlignment="1">
      <alignment horizontal="right"/>
      <protection/>
    </xf>
    <xf numFmtId="0" fontId="3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left"/>
    </xf>
    <xf numFmtId="4" fontId="3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7" xfId="0" applyBorder="1" applyAlignment="1">
      <alignment/>
    </xf>
    <xf numFmtId="0" fontId="38" fillId="0" borderId="17" xfId="0" applyFont="1" applyBorder="1" applyAlignment="1">
      <alignment/>
    </xf>
    <xf numFmtId="0" fontId="38" fillId="0" borderId="28" xfId="0" applyFont="1" applyBorder="1" applyAlignment="1">
      <alignment horizontal="center"/>
    </xf>
    <xf numFmtId="175" fontId="38" fillId="0" borderId="17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28" xfId="0" applyBorder="1" applyAlignment="1">
      <alignment horizontal="left" wrapText="1"/>
    </xf>
    <xf numFmtId="0" fontId="0" fillId="0" borderId="28" xfId="0" applyFont="1" applyBorder="1" applyAlignment="1">
      <alignment horizontal="center"/>
    </xf>
    <xf numFmtId="175" fontId="0" fillId="0" borderId="17" xfId="0" applyNumberFormat="1" applyFont="1" applyBorder="1" applyAlignment="1">
      <alignment/>
    </xf>
    <xf numFmtId="0" fontId="41" fillId="0" borderId="28" xfId="0" applyFont="1" applyBorder="1" applyAlignment="1">
      <alignment horizontal="left" wrapText="1"/>
    </xf>
    <xf numFmtId="0" fontId="41" fillId="0" borderId="28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175" fontId="41" fillId="0" borderId="17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17" xfId="0" applyFont="1" applyBorder="1" applyAlignment="1">
      <alignment horizontal="left" wrapText="1"/>
    </xf>
    <xf numFmtId="0" fontId="41" fillId="0" borderId="28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7" xfId="0" applyFont="1" applyBorder="1" applyAlignment="1">
      <alignment wrapText="1"/>
    </xf>
    <xf numFmtId="0" fontId="41" fillId="0" borderId="0" xfId="0" applyFont="1" applyAlignment="1">
      <alignment wrapText="1"/>
    </xf>
    <xf numFmtId="0" fontId="38" fillId="0" borderId="17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38" fillId="0" borderId="28" xfId="0" applyFont="1" applyBorder="1" applyAlignment="1">
      <alignment horizontal="left" wrapText="1"/>
    </xf>
    <xf numFmtId="4" fontId="38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" fontId="0" fillId="0" borderId="28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41" fillId="0" borderId="17" xfId="0" applyNumberFormat="1" applyFont="1" applyBorder="1" applyAlignment="1">
      <alignment horizontal="center"/>
    </xf>
    <xf numFmtId="4" fontId="38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75" fontId="0" fillId="0" borderId="28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4" fontId="0" fillId="0" borderId="28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0" borderId="20" xfId="100" applyFont="1" applyBorder="1" applyAlignment="1">
      <alignment horizontal="center" vertical="top" wrapText="1"/>
      <protection/>
    </xf>
    <xf numFmtId="0" fontId="1" fillId="0" borderId="11" xfId="100" applyFont="1" applyBorder="1" applyAlignment="1">
      <alignment horizontal="center" vertical="top" wrapText="1"/>
      <protection/>
    </xf>
    <xf numFmtId="0" fontId="7" fillId="0" borderId="0" xfId="100" applyFont="1" applyAlignment="1">
      <alignment horizontal="center"/>
      <protection/>
    </xf>
    <xf numFmtId="0" fontId="8" fillId="0" borderId="20" xfId="100" applyFont="1" applyBorder="1" applyAlignment="1">
      <alignment horizontal="center" vertical="top" wrapText="1"/>
      <protection/>
    </xf>
    <xf numFmtId="0" fontId="8" fillId="0" borderId="11" xfId="100" applyFont="1" applyBorder="1" applyAlignment="1">
      <alignment horizontal="center"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105" xfId="75"/>
    <cellStyle name="xl109" xfId="76"/>
    <cellStyle name="xl52" xfId="77"/>
    <cellStyle name="xl88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_источники" xfId="99"/>
    <cellStyle name="Обычный_Книга1" xfId="100"/>
    <cellStyle name="Обычный_Приложения по исполнению бюджета за 2010 год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19.875" style="0" customWidth="1"/>
    <col min="2" max="2" width="33.375" style="0" customWidth="1"/>
    <col min="3" max="3" width="15.625" style="0" customWidth="1"/>
    <col min="4" max="4" width="15.375" style="0" bestFit="1" customWidth="1"/>
    <col min="5" max="5" width="7.25390625" style="0" customWidth="1"/>
  </cols>
  <sheetData>
    <row r="1" ht="18.75" customHeight="1"/>
    <row r="2" spans="1:5" ht="12.75">
      <c r="A2" s="116" t="s">
        <v>0</v>
      </c>
      <c r="B2" s="116"/>
      <c r="C2" s="116"/>
      <c r="D2" s="116"/>
      <c r="E2" s="116"/>
    </row>
    <row r="3" spans="1:5" ht="12.75">
      <c r="A3" s="116" t="s">
        <v>253</v>
      </c>
      <c r="B3" s="116"/>
      <c r="C3" s="116"/>
      <c r="D3" s="116"/>
      <c r="E3" s="116"/>
    </row>
    <row r="4" spans="1:5" ht="13.5" thickBot="1">
      <c r="A4" s="116" t="s">
        <v>144</v>
      </c>
      <c r="B4" s="116"/>
      <c r="C4" s="116"/>
      <c r="D4" s="116"/>
      <c r="E4" s="116"/>
    </row>
    <row r="5" spans="1:5" ht="24.75" thickBot="1">
      <c r="A5" s="21" t="s">
        <v>1</v>
      </c>
      <c r="B5" s="22" t="s">
        <v>2</v>
      </c>
      <c r="C5" s="45" t="s">
        <v>248</v>
      </c>
      <c r="D5" s="3" t="s">
        <v>254</v>
      </c>
      <c r="E5" s="2" t="s">
        <v>3</v>
      </c>
    </row>
    <row r="6" spans="1:5" ht="16.5" thickBot="1">
      <c r="A6" s="23"/>
      <c r="B6" s="24" t="s">
        <v>4</v>
      </c>
      <c r="C6" s="31">
        <f>SUM(C7,C9,C10,C14,C15)</f>
        <v>44780800</v>
      </c>
      <c r="D6" s="31">
        <f>SUM(D7,D9,D10,D14,D15)</f>
        <v>20022047.13</v>
      </c>
      <c r="E6" s="9">
        <f>D6/C6%</f>
        <v>44.71123144293983</v>
      </c>
    </row>
    <row r="7" spans="1:5" ht="13.5" thickBot="1">
      <c r="A7" s="25" t="s">
        <v>5</v>
      </c>
      <c r="B7" s="26" t="s">
        <v>6</v>
      </c>
      <c r="C7" s="31">
        <f>SUM(C8)</f>
        <v>35998900</v>
      </c>
      <c r="D7" s="31">
        <f>SUM(D8)</f>
        <v>15941115.18</v>
      </c>
      <c r="E7" s="9">
        <f aca="true" t="shared" si="0" ref="E7:E36">D7/C7%</f>
        <v>44.282228568095135</v>
      </c>
    </row>
    <row r="8" spans="1:5" ht="13.5" thickBot="1">
      <c r="A8" s="23" t="s">
        <v>90</v>
      </c>
      <c r="B8" s="27" t="s">
        <v>91</v>
      </c>
      <c r="C8" s="49">
        <v>35998900</v>
      </c>
      <c r="D8" s="49">
        <v>15941115.18</v>
      </c>
      <c r="E8" s="19">
        <f t="shared" si="0"/>
        <v>44.282228568095135</v>
      </c>
    </row>
    <row r="9" spans="1:5" ht="13.5" thickBot="1">
      <c r="A9" s="23" t="s">
        <v>167</v>
      </c>
      <c r="B9" s="26" t="s">
        <v>168</v>
      </c>
      <c r="C9" s="31">
        <v>2768900</v>
      </c>
      <c r="D9" s="31">
        <v>1597131.81</v>
      </c>
      <c r="E9" s="19">
        <f t="shared" si="0"/>
        <v>57.681093936220165</v>
      </c>
    </row>
    <row r="10" spans="1:5" ht="13.5" thickBot="1">
      <c r="A10" s="25" t="s">
        <v>7</v>
      </c>
      <c r="B10" s="26" t="s">
        <v>8</v>
      </c>
      <c r="C10" s="31">
        <f>SUM(C11:C13)</f>
        <v>3793000</v>
      </c>
      <c r="D10" s="31">
        <f>SUM(D11:D13)</f>
        <v>1830670.44</v>
      </c>
      <c r="E10" s="9">
        <f t="shared" si="0"/>
        <v>48.26444608489322</v>
      </c>
    </row>
    <row r="11" spans="1:5" ht="24.75" thickBot="1">
      <c r="A11" s="23" t="s">
        <v>9</v>
      </c>
      <c r="B11" s="27" t="s">
        <v>10</v>
      </c>
      <c r="C11" s="32">
        <v>3700000</v>
      </c>
      <c r="D11" s="32">
        <v>1460625.76</v>
      </c>
      <c r="E11" s="19">
        <f t="shared" si="0"/>
        <v>39.476371891891894</v>
      </c>
    </row>
    <row r="12" spans="1:5" ht="13.5" thickBot="1">
      <c r="A12" s="23" t="s">
        <v>11</v>
      </c>
      <c r="B12" s="27" t="s">
        <v>92</v>
      </c>
      <c r="C12" s="32">
        <v>40000</v>
      </c>
      <c r="D12" s="32">
        <v>340038.68</v>
      </c>
      <c r="E12" s="9">
        <f t="shared" si="0"/>
        <v>850.0966999999999</v>
      </c>
    </row>
    <row r="13" spans="1:5" ht="13.5" thickBot="1">
      <c r="A13" s="23" t="s">
        <v>205</v>
      </c>
      <c r="B13" s="27" t="s">
        <v>163</v>
      </c>
      <c r="C13" s="32">
        <v>53000</v>
      </c>
      <c r="D13" s="32">
        <v>30006</v>
      </c>
      <c r="E13" s="9">
        <f t="shared" si="0"/>
        <v>56.615094339622644</v>
      </c>
    </row>
    <row r="14" spans="1:5" ht="13.5" thickBot="1">
      <c r="A14" s="23" t="s">
        <v>171</v>
      </c>
      <c r="B14" s="26" t="s">
        <v>172</v>
      </c>
      <c r="C14" s="31">
        <v>720000</v>
      </c>
      <c r="D14" s="31">
        <v>93887.77</v>
      </c>
      <c r="E14" s="9">
        <f t="shared" si="0"/>
        <v>13.039968055555557</v>
      </c>
    </row>
    <row r="15" spans="1:5" ht="15" customHeight="1" thickBot="1">
      <c r="A15" s="25" t="s">
        <v>12</v>
      </c>
      <c r="B15" s="26" t="s">
        <v>13</v>
      </c>
      <c r="C15" s="31">
        <v>1500000</v>
      </c>
      <c r="D15" s="31">
        <v>559241.93</v>
      </c>
      <c r="E15" s="9">
        <f t="shared" si="0"/>
        <v>37.28279533333334</v>
      </c>
    </row>
    <row r="16" spans="1:5" ht="16.5" thickBot="1">
      <c r="A16" s="25"/>
      <c r="B16" s="24" t="s">
        <v>93</v>
      </c>
      <c r="C16" s="31">
        <f>SUM(C17,C22,C24,C25,C26,C27)</f>
        <v>4589700</v>
      </c>
      <c r="D16" s="31">
        <f>SUM(D17,D22,D24,D25,D26,D27)</f>
        <v>2320132.91</v>
      </c>
      <c r="E16" s="9">
        <f t="shared" si="0"/>
        <v>50.55086192997364</v>
      </c>
    </row>
    <row r="17" spans="1:5" ht="36.75" thickBot="1">
      <c r="A17" s="25" t="s">
        <v>14</v>
      </c>
      <c r="B17" s="26" t="s">
        <v>15</v>
      </c>
      <c r="C17" s="31">
        <f>SUM(C18:C21)</f>
        <v>1920000</v>
      </c>
      <c r="D17" s="31">
        <f>SUM(D18:D21)</f>
        <v>914363.55</v>
      </c>
      <c r="E17" s="9">
        <f t="shared" si="0"/>
        <v>47.623101562500004</v>
      </c>
    </row>
    <row r="18" spans="1:5" ht="13.5" thickBot="1">
      <c r="A18" s="23" t="s">
        <v>169</v>
      </c>
      <c r="B18" s="27" t="s">
        <v>17</v>
      </c>
      <c r="C18" s="32">
        <v>1250000</v>
      </c>
      <c r="D18" s="32">
        <v>646968.17</v>
      </c>
      <c r="E18" s="9">
        <f t="shared" si="0"/>
        <v>51.757453600000005</v>
      </c>
    </row>
    <row r="19" spans="1:5" ht="24.75" thickBot="1">
      <c r="A19" s="23" t="s">
        <v>170</v>
      </c>
      <c r="B19" s="27" t="s">
        <v>94</v>
      </c>
      <c r="C19" s="32">
        <v>50000</v>
      </c>
      <c r="D19" s="32">
        <v>47207.43</v>
      </c>
      <c r="E19" s="9">
        <f t="shared" si="0"/>
        <v>94.41486</v>
      </c>
    </row>
    <row r="20" spans="1:5" ht="13.5" thickBot="1">
      <c r="A20" s="23" t="s">
        <v>95</v>
      </c>
      <c r="B20" s="27" t="s">
        <v>16</v>
      </c>
      <c r="C20" s="32">
        <v>470000</v>
      </c>
      <c r="D20" s="32">
        <v>137893.02</v>
      </c>
      <c r="E20" s="9">
        <f t="shared" si="0"/>
        <v>29.338940425531913</v>
      </c>
    </row>
    <row r="21" spans="1:5" ht="24.75" thickBot="1">
      <c r="A21" s="23" t="s">
        <v>206</v>
      </c>
      <c r="B21" s="27" t="s">
        <v>207</v>
      </c>
      <c r="C21" s="32">
        <v>150000</v>
      </c>
      <c r="D21" s="32">
        <v>82294.93</v>
      </c>
      <c r="E21" s="9">
        <f t="shared" si="0"/>
        <v>54.86328666666666</v>
      </c>
    </row>
    <row r="22" spans="1:5" ht="24.75" thickBot="1">
      <c r="A22" s="25" t="s">
        <v>18</v>
      </c>
      <c r="B22" s="26" t="s">
        <v>19</v>
      </c>
      <c r="C22" s="31">
        <f>SUM(C23)</f>
        <v>23000</v>
      </c>
      <c r="D22" s="31">
        <f>SUM(D23)</f>
        <v>19592.6</v>
      </c>
      <c r="E22" s="9">
        <f t="shared" si="0"/>
        <v>85.18521739130433</v>
      </c>
    </row>
    <row r="23" spans="1:5" ht="13.5" customHeight="1" thickBot="1">
      <c r="A23" s="23" t="s">
        <v>20</v>
      </c>
      <c r="B23" s="27" t="s">
        <v>21</v>
      </c>
      <c r="C23" s="32">
        <v>23000</v>
      </c>
      <c r="D23" s="32">
        <v>19592.6</v>
      </c>
      <c r="E23" s="9">
        <f t="shared" si="0"/>
        <v>85.18521739130433</v>
      </c>
    </row>
    <row r="24" spans="1:5" ht="13.5" customHeight="1" thickBot="1">
      <c r="A24" s="46" t="s">
        <v>135</v>
      </c>
      <c r="B24" s="47" t="s">
        <v>136</v>
      </c>
      <c r="C24" s="48">
        <v>1436700</v>
      </c>
      <c r="D24" s="48">
        <v>648564.12</v>
      </c>
      <c r="E24" s="9">
        <f t="shared" si="0"/>
        <v>45.142626853205265</v>
      </c>
    </row>
    <row r="25" spans="1:5" ht="24.75" thickBot="1">
      <c r="A25" s="25" t="s">
        <v>24</v>
      </c>
      <c r="B25" s="26" t="s">
        <v>25</v>
      </c>
      <c r="C25" s="31">
        <v>50000</v>
      </c>
      <c r="D25" s="31">
        <v>203571.5</v>
      </c>
      <c r="E25" s="9">
        <f t="shared" si="0"/>
        <v>407.143</v>
      </c>
    </row>
    <row r="26" spans="1:5" ht="16.5" customHeight="1" thickBot="1">
      <c r="A26" s="25" t="s">
        <v>22</v>
      </c>
      <c r="B26" s="26" t="s">
        <v>23</v>
      </c>
      <c r="C26" s="31">
        <v>1160000</v>
      </c>
      <c r="D26" s="31">
        <v>534041.14</v>
      </c>
      <c r="E26" s="9">
        <f t="shared" si="0"/>
        <v>46.038029310344825</v>
      </c>
    </row>
    <row r="27" spans="1:5" ht="16.5" customHeight="1" thickBot="1">
      <c r="A27" s="25" t="s">
        <v>137</v>
      </c>
      <c r="B27" s="26" t="s">
        <v>138</v>
      </c>
      <c r="C27" s="31"/>
      <c r="D27" s="31"/>
      <c r="E27" s="9"/>
    </row>
    <row r="28" spans="1:5" ht="33.75" customHeight="1" thickBot="1">
      <c r="A28" s="25"/>
      <c r="B28" s="28" t="s">
        <v>69</v>
      </c>
      <c r="C28" s="33">
        <f>SUM(C6,C16)</f>
        <v>49370500</v>
      </c>
      <c r="D28" s="33">
        <f>SUM(D6,D16)</f>
        <v>22342180.04</v>
      </c>
      <c r="E28" s="9">
        <f t="shared" si="0"/>
        <v>45.254109316292116</v>
      </c>
    </row>
    <row r="29" spans="1:5" ht="39.75" customHeight="1" thickBot="1">
      <c r="A29" s="25" t="s">
        <v>240</v>
      </c>
      <c r="B29" s="26" t="s">
        <v>203</v>
      </c>
      <c r="C29" s="31">
        <v>34794000</v>
      </c>
      <c r="D29" s="31">
        <v>17397000</v>
      </c>
      <c r="E29" s="9">
        <f t="shared" si="0"/>
        <v>50</v>
      </c>
    </row>
    <row r="30" spans="1:5" ht="24.75" thickBot="1">
      <c r="A30" s="113" t="s">
        <v>242</v>
      </c>
      <c r="B30" s="114" t="s">
        <v>241</v>
      </c>
      <c r="C30" s="31">
        <v>28029800</v>
      </c>
      <c r="D30" s="31">
        <v>9343200</v>
      </c>
      <c r="E30" s="9">
        <f t="shared" si="0"/>
        <v>33.33309549122719</v>
      </c>
    </row>
    <row r="31" spans="1:5" ht="24.75" thickBot="1">
      <c r="A31" s="25" t="s">
        <v>245</v>
      </c>
      <c r="B31" s="26" t="s">
        <v>70</v>
      </c>
      <c r="C31" s="31">
        <v>123876578.64</v>
      </c>
      <c r="D31" s="31">
        <v>18436282.36</v>
      </c>
      <c r="E31" s="9">
        <f t="shared" si="0"/>
        <v>14.882782978353008</v>
      </c>
    </row>
    <row r="32" spans="1:5" ht="24.75" thickBot="1">
      <c r="A32" s="25" t="s">
        <v>246</v>
      </c>
      <c r="B32" s="26" t="s">
        <v>96</v>
      </c>
      <c r="C32" s="31">
        <v>143300987.1</v>
      </c>
      <c r="D32" s="31">
        <v>87751180.44</v>
      </c>
      <c r="E32" s="9">
        <f t="shared" si="0"/>
        <v>61.23557291253299</v>
      </c>
    </row>
    <row r="33" spans="1:5" ht="14.25" customHeight="1" thickBot="1">
      <c r="A33" s="25" t="s">
        <v>247</v>
      </c>
      <c r="B33" s="26" t="s">
        <v>173</v>
      </c>
      <c r="C33" s="31">
        <v>8414700</v>
      </c>
      <c r="D33" s="31">
        <v>2244220</v>
      </c>
      <c r="E33" s="9">
        <f t="shared" si="0"/>
        <v>26.670231856156487</v>
      </c>
    </row>
    <row r="34" spans="1:5" ht="60.75" thickBot="1">
      <c r="A34" s="113" t="s">
        <v>244</v>
      </c>
      <c r="B34" s="115" t="s">
        <v>243</v>
      </c>
      <c r="C34" s="31">
        <v>-9895900</v>
      </c>
      <c r="D34" s="31">
        <v>-9895900</v>
      </c>
      <c r="E34" s="9">
        <f t="shared" si="0"/>
        <v>100</v>
      </c>
    </row>
    <row r="35" spans="1:5" ht="29.25" thickBot="1">
      <c r="A35" s="25"/>
      <c r="B35" s="29" t="s">
        <v>97</v>
      </c>
      <c r="C35" s="34">
        <f>SUM(C29:C34)</f>
        <v>328520165.74</v>
      </c>
      <c r="D35" s="34">
        <f>SUM(D29:D34)</f>
        <v>125275982.80000001</v>
      </c>
      <c r="E35" s="9">
        <f t="shared" si="0"/>
        <v>38.13342250020259</v>
      </c>
    </row>
    <row r="36" spans="1:5" ht="16.5" thickBot="1">
      <c r="A36" s="25"/>
      <c r="B36" s="24" t="s">
        <v>98</v>
      </c>
      <c r="C36" s="34">
        <f>SUM(C28,C35)</f>
        <v>377890665.74</v>
      </c>
      <c r="D36" s="34">
        <f>SUM(D28,D35)</f>
        <v>147618162.84</v>
      </c>
      <c r="E36" s="9">
        <f t="shared" si="0"/>
        <v>39.06372298212989</v>
      </c>
    </row>
    <row r="37" ht="12.75">
      <c r="A37" s="30"/>
    </row>
  </sheetData>
  <sheetProtection/>
  <mergeCells count="3">
    <mergeCell ref="A2:E2"/>
    <mergeCell ref="A3:E3"/>
    <mergeCell ref="A4:E4"/>
  </mergeCells>
  <printOptions/>
  <pageMargins left="1.1811023622047245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Zeros="0" zoomScalePageLayoutView="0" workbookViewId="0" topLeftCell="A1">
      <selection activeCell="D19" sqref="D19"/>
    </sheetView>
  </sheetViews>
  <sheetFormatPr defaultColWidth="9.00390625" defaultRowHeight="12.75"/>
  <cols>
    <col min="1" max="1" width="9.625" style="44" customWidth="1"/>
    <col min="2" max="2" width="45.375" style="0" customWidth="1"/>
    <col min="3" max="3" width="14.875" style="0" bestFit="1" customWidth="1"/>
    <col min="4" max="4" width="12.00390625" style="0" customWidth="1"/>
    <col min="5" max="5" width="9.75390625" style="0" bestFit="1" customWidth="1"/>
  </cols>
  <sheetData>
    <row r="1" spans="1:5" ht="12.75">
      <c r="A1" s="116" t="s">
        <v>145</v>
      </c>
      <c r="B1" s="116"/>
      <c r="C1" s="116"/>
      <c r="D1" s="116"/>
      <c r="E1" s="116"/>
    </row>
    <row r="2" spans="1:5" ht="15.75">
      <c r="A2" s="40"/>
      <c r="B2" s="1"/>
      <c r="C2" s="1"/>
      <c r="D2" s="1"/>
      <c r="E2" s="1"/>
    </row>
    <row r="3" spans="1:5" ht="60">
      <c r="A3" s="3" t="s">
        <v>1</v>
      </c>
      <c r="B3" s="4" t="s">
        <v>2</v>
      </c>
      <c r="C3" s="4" t="s">
        <v>26</v>
      </c>
      <c r="D3" s="4" t="s">
        <v>27</v>
      </c>
      <c r="E3" s="4" t="s">
        <v>28</v>
      </c>
    </row>
    <row r="4" spans="1:5" ht="14.25">
      <c r="A4" s="41" t="s">
        <v>64</v>
      </c>
      <c r="B4" s="35" t="s">
        <v>99</v>
      </c>
      <c r="C4" s="20">
        <f>SUM(C5:C11)</f>
        <v>37714956.31</v>
      </c>
      <c r="D4" s="20">
        <f>SUM(D5:D11)</f>
        <v>17158319.09</v>
      </c>
      <c r="E4" s="10">
        <f aca="true" t="shared" si="0" ref="E4:E11">D4/C4%</f>
        <v>45.49473410221219</v>
      </c>
    </row>
    <row r="5" spans="1:5" s="6" customFormat="1" ht="51">
      <c r="A5" s="42" t="s">
        <v>88</v>
      </c>
      <c r="B5" s="36" t="s">
        <v>89</v>
      </c>
      <c r="C5" s="66">
        <v>50000</v>
      </c>
      <c r="D5" s="66">
        <v>0</v>
      </c>
      <c r="E5" s="11">
        <f t="shared" si="0"/>
        <v>0</v>
      </c>
    </row>
    <row r="6" spans="1:5" s="6" customFormat="1" ht="12.75">
      <c r="A6" s="42" t="s">
        <v>63</v>
      </c>
      <c r="B6" s="36" t="s">
        <v>100</v>
      </c>
      <c r="C6" s="66">
        <v>18997430</v>
      </c>
      <c r="D6" s="66">
        <v>8505205.84</v>
      </c>
      <c r="E6" s="11">
        <f t="shared" si="0"/>
        <v>44.77029703491473</v>
      </c>
    </row>
    <row r="7" spans="1:5" s="6" customFormat="1" ht="12.75">
      <c r="A7" s="42" t="s">
        <v>62</v>
      </c>
      <c r="B7" s="36" t="s">
        <v>29</v>
      </c>
      <c r="C7" s="50">
        <v>4300</v>
      </c>
      <c r="D7" s="50">
        <v>0</v>
      </c>
      <c r="E7" s="11">
        <f t="shared" si="0"/>
        <v>0</v>
      </c>
    </row>
    <row r="8" spans="1:5" s="6" customFormat="1" ht="38.25">
      <c r="A8" s="42" t="s">
        <v>61</v>
      </c>
      <c r="B8" s="36" t="s">
        <v>101</v>
      </c>
      <c r="C8" s="66">
        <v>4192500</v>
      </c>
      <c r="D8" s="66">
        <v>1613285.48</v>
      </c>
      <c r="E8" s="11">
        <f t="shared" si="0"/>
        <v>38.480273822301726</v>
      </c>
    </row>
    <row r="9" spans="1:5" s="6" customFormat="1" ht="12.75">
      <c r="A9" s="42" t="s">
        <v>68</v>
      </c>
      <c r="B9" s="36" t="s">
        <v>102</v>
      </c>
      <c r="C9" s="50">
        <v>0</v>
      </c>
      <c r="D9" s="50">
        <v>0</v>
      </c>
      <c r="E9" s="11" t="e">
        <f t="shared" si="0"/>
        <v>#DIV/0!</v>
      </c>
    </row>
    <row r="10" spans="1:5" s="6" customFormat="1" ht="12.75">
      <c r="A10" s="42" t="s">
        <v>60</v>
      </c>
      <c r="B10" s="36" t="s">
        <v>103</v>
      </c>
      <c r="C10" s="50">
        <v>249763.61</v>
      </c>
      <c r="D10" s="50">
        <v>0</v>
      </c>
      <c r="E10" s="11">
        <f t="shared" si="0"/>
        <v>0</v>
      </c>
    </row>
    <row r="11" spans="1:5" s="6" customFormat="1" ht="12.75">
      <c r="A11" s="42" t="s">
        <v>76</v>
      </c>
      <c r="B11" s="36" t="s">
        <v>104</v>
      </c>
      <c r="C11" s="66">
        <v>14220962.7</v>
      </c>
      <c r="D11" s="66">
        <v>7039827.77</v>
      </c>
      <c r="E11" s="5">
        <f t="shared" si="0"/>
        <v>49.503173016549724</v>
      </c>
    </row>
    <row r="12" spans="1:5" s="6" customFormat="1" ht="14.25">
      <c r="A12" s="41" t="s">
        <v>85</v>
      </c>
      <c r="B12" s="35" t="s">
        <v>105</v>
      </c>
      <c r="C12" s="20">
        <f>C13</f>
        <v>1079400</v>
      </c>
      <c r="D12" s="20">
        <f>D13</f>
        <v>537900</v>
      </c>
      <c r="E12" s="10">
        <f aca="true" t="shared" si="1" ref="E12:E57">D12/C12%</f>
        <v>49.83324068927182</v>
      </c>
    </row>
    <row r="13" spans="1:5" s="6" customFormat="1" ht="12.75">
      <c r="A13" s="42" t="s">
        <v>86</v>
      </c>
      <c r="B13" s="36" t="s">
        <v>87</v>
      </c>
      <c r="C13" s="66">
        <v>1079400</v>
      </c>
      <c r="D13" s="66">
        <v>537900</v>
      </c>
      <c r="E13" s="5">
        <f t="shared" si="1"/>
        <v>49.83324068927182</v>
      </c>
    </row>
    <row r="14" spans="1:5" ht="28.5">
      <c r="A14" s="41" t="s">
        <v>59</v>
      </c>
      <c r="B14" s="35" t="s">
        <v>106</v>
      </c>
      <c r="C14" s="20">
        <f>SUM(C15:C18)</f>
        <v>10265380</v>
      </c>
      <c r="D14" s="20">
        <f>SUM(D15:D18)</f>
        <v>4876862.94</v>
      </c>
      <c r="E14" s="10">
        <f t="shared" si="1"/>
        <v>47.5078656610861</v>
      </c>
    </row>
    <row r="15" spans="1:5" s="6" customFormat="1" ht="12.75">
      <c r="A15" s="42" t="s">
        <v>129</v>
      </c>
      <c r="B15" s="36" t="s">
        <v>107</v>
      </c>
      <c r="C15" s="39">
        <v>0</v>
      </c>
      <c r="D15" s="39">
        <v>0</v>
      </c>
      <c r="E15" s="5" t="e">
        <f t="shared" si="1"/>
        <v>#DIV/0!</v>
      </c>
    </row>
    <row r="16" spans="1:5" s="6" customFormat="1" ht="12.75">
      <c r="A16" s="42" t="s">
        <v>77</v>
      </c>
      <c r="B16" s="37" t="s">
        <v>78</v>
      </c>
      <c r="C16" s="66">
        <v>1935300</v>
      </c>
      <c r="D16" s="66">
        <v>829999.9</v>
      </c>
      <c r="E16" s="11">
        <f t="shared" si="1"/>
        <v>42.88740246990131</v>
      </c>
    </row>
    <row r="17" spans="1:5" s="6" customFormat="1" ht="38.25">
      <c r="A17" s="42" t="s">
        <v>58</v>
      </c>
      <c r="B17" s="36" t="s">
        <v>204</v>
      </c>
      <c r="C17" s="50">
        <v>1826280</v>
      </c>
      <c r="D17" s="50">
        <v>808552.65</v>
      </c>
      <c r="E17" s="11">
        <f t="shared" si="1"/>
        <v>44.27320290426441</v>
      </c>
    </row>
    <row r="18" spans="1:5" s="6" customFormat="1" ht="25.5">
      <c r="A18" s="42" t="s">
        <v>249</v>
      </c>
      <c r="B18" s="36" t="s">
        <v>250</v>
      </c>
      <c r="C18" s="66">
        <v>6503800</v>
      </c>
      <c r="D18" s="66">
        <v>3238310.39</v>
      </c>
      <c r="E18" s="11">
        <f t="shared" si="1"/>
        <v>49.79105123158769</v>
      </c>
    </row>
    <row r="19" spans="1:5" ht="14.25">
      <c r="A19" s="41" t="s">
        <v>57</v>
      </c>
      <c r="B19" s="35" t="s">
        <v>108</v>
      </c>
      <c r="C19" s="20">
        <f>SUM(C20:C24)</f>
        <v>59802000</v>
      </c>
      <c r="D19" s="20">
        <f>SUM(D20:D24)</f>
        <v>11829139.73</v>
      </c>
      <c r="E19" s="10">
        <f t="shared" si="1"/>
        <v>19.78050856158657</v>
      </c>
    </row>
    <row r="20" spans="1:5" ht="12.75">
      <c r="A20" s="42" t="s">
        <v>257</v>
      </c>
      <c r="B20" s="36" t="s">
        <v>256</v>
      </c>
      <c r="C20" s="66">
        <v>95000</v>
      </c>
      <c r="D20" s="66">
        <v>75125.1</v>
      </c>
      <c r="E20" s="11">
        <f>D20/C20%</f>
        <v>79.07905263157896</v>
      </c>
    </row>
    <row r="21" spans="1:5" s="6" customFormat="1" ht="12.75">
      <c r="A21" s="42" t="s">
        <v>56</v>
      </c>
      <c r="B21" s="36" t="s">
        <v>30</v>
      </c>
      <c r="C21" s="66">
        <v>0</v>
      </c>
      <c r="D21" s="66">
        <v>0</v>
      </c>
      <c r="E21" s="11" t="e">
        <f t="shared" si="1"/>
        <v>#DIV/0!</v>
      </c>
    </row>
    <row r="22" spans="1:5" s="6" customFormat="1" ht="12.75">
      <c r="A22" s="42" t="s">
        <v>55</v>
      </c>
      <c r="B22" s="36" t="s">
        <v>197</v>
      </c>
      <c r="C22" s="50">
        <v>0</v>
      </c>
      <c r="D22" s="50">
        <v>0</v>
      </c>
      <c r="E22" s="11" t="e">
        <f t="shared" si="1"/>
        <v>#DIV/0!</v>
      </c>
    </row>
    <row r="23" spans="1:5" s="6" customFormat="1" ht="12.75">
      <c r="A23" s="42" t="s">
        <v>54</v>
      </c>
      <c r="B23" s="36" t="s">
        <v>109</v>
      </c>
      <c r="C23" s="66">
        <v>59277000</v>
      </c>
      <c r="D23" s="66">
        <v>11603017.63</v>
      </c>
      <c r="E23" s="11">
        <f t="shared" si="1"/>
        <v>19.57423221485568</v>
      </c>
    </row>
    <row r="24" spans="1:5" s="6" customFormat="1" ht="12.75">
      <c r="A24" s="42" t="s">
        <v>53</v>
      </c>
      <c r="B24" s="36" t="s">
        <v>110</v>
      </c>
      <c r="C24" s="66">
        <v>430000</v>
      </c>
      <c r="D24" s="66">
        <v>150997</v>
      </c>
      <c r="E24" s="11">
        <f t="shared" si="1"/>
        <v>35.11558139534884</v>
      </c>
    </row>
    <row r="25" spans="1:5" s="6" customFormat="1" ht="14.25">
      <c r="A25" s="41" t="s">
        <v>52</v>
      </c>
      <c r="B25" s="35" t="s">
        <v>111</v>
      </c>
      <c r="C25" s="20">
        <f>SUM(C26:C28)</f>
        <v>8750061.52</v>
      </c>
      <c r="D25" s="20">
        <f>SUM(D26:D28)</f>
        <v>199039.99</v>
      </c>
      <c r="E25" s="10">
        <f t="shared" si="1"/>
        <v>2.274726749578327</v>
      </c>
    </row>
    <row r="26" spans="1:5" s="6" customFormat="1" ht="12.75">
      <c r="A26" s="42" t="s">
        <v>65</v>
      </c>
      <c r="B26" s="36" t="s">
        <v>66</v>
      </c>
      <c r="C26" s="66">
        <v>278000</v>
      </c>
      <c r="D26" s="66">
        <v>187483.99</v>
      </c>
      <c r="E26" s="11">
        <f t="shared" si="1"/>
        <v>67.44028417266186</v>
      </c>
    </row>
    <row r="27" spans="1:5" s="6" customFormat="1" ht="12.75">
      <c r="A27" s="42" t="s">
        <v>51</v>
      </c>
      <c r="B27" s="36" t="s">
        <v>112</v>
      </c>
      <c r="C27" s="66">
        <v>4741400</v>
      </c>
      <c r="D27" s="66">
        <v>11556</v>
      </c>
      <c r="E27" s="11">
        <f t="shared" si="1"/>
        <v>0.24372548192516977</v>
      </c>
    </row>
    <row r="28" spans="1:5" s="8" customFormat="1" ht="12.75">
      <c r="A28" s="43" t="s">
        <v>50</v>
      </c>
      <c r="B28" s="36" t="s">
        <v>31</v>
      </c>
      <c r="C28" s="50">
        <v>3730661.52</v>
      </c>
      <c r="D28" s="50">
        <v>0</v>
      </c>
      <c r="E28" s="5">
        <f t="shared" si="1"/>
        <v>0</v>
      </c>
    </row>
    <row r="29" spans="1:5" s="7" customFormat="1" ht="14.25">
      <c r="A29" s="41" t="s">
        <v>49</v>
      </c>
      <c r="B29" s="35" t="s">
        <v>113</v>
      </c>
      <c r="C29" s="20">
        <f>SUM(C30:C35)</f>
        <v>201235137.3</v>
      </c>
      <c r="D29" s="20">
        <f>SUM(D30:D35)</f>
        <v>97064890.03</v>
      </c>
      <c r="E29" s="12">
        <f t="shared" si="1"/>
        <v>48.2345634725293</v>
      </c>
    </row>
    <row r="30" spans="1:5" s="7" customFormat="1" ht="14.25">
      <c r="A30" s="42" t="s">
        <v>48</v>
      </c>
      <c r="B30" s="35" t="s">
        <v>114</v>
      </c>
      <c r="C30" s="66">
        <v>31933536</v>
      </c>
      <c r="D30" s="66">
        <v>17402226.81</v>
      </c>
      <c r="E30" s="12">
        <f t="shared" si="1"/>
        <v>54.495145197825885</v>
      </c>
    </row>
    <row r="31" spans="1:5" s="6" customFormat="1" ht="12.75">
      <c r="A31" s="42" t="s">
        <v>47</v>
      </c>
      <c r="B31" s="36" t="s">
        <v>115</v>
      </c>
      <c r="C31" s="66">
        <v>146832060</v>
      </c>
      <c r="D31" s="66">
        <v>71471566.24</v>
      </c>
      <c r="E31" s="11">
        <f t="shared" si="1"/>
        <v>48.675722618071276</v>
      </c>
    </row>
    <row r="32" spans="1:5" s="6" customFormat="1" ht="12.75">
      <c r="A32" s="42" t="s">
        <v>208</v>
      </c>
      <c r="B32" s="36" t="s">
        <v>209</v>
      </c>
      <c r="C32" s="50">
        <v>17811143.3</v>
      </c>
      <c r="D32" s="50">
        <v>6482171</v>
      </c>
      <c r="E32" s="11">
        <f t="shared" si="1"/>
        <v>36.393907402900965</v>
      </c>
    </row>
    <row r="33" spans="1:5" s="6" customFormat="1" ht="25.5">
      <c r="A33" s="42" t="s">
        <v>238</v>
      </c>
      <c r="B33" s="36" t="s">
        <v>239</v>
      </c>
      <c r="C33" s="50"/>
      <c r="D33" s="50"/>
      <c r="E33" s="11" t="e">
        <f>D33/C33%</f>
        <v>#DIV/0!</v>
      </c>
    </row>
    <row r="34" spans="1:5" s="6" customFormat="1" ht="12.75">
      <c r="A34" s="42" t="s">
        <v>46</v>
      </c>
      <c r="B34" s="38" t="s">
        <v>32</v>
      </c>
      <c r="C34" s="66">
        <v>1385400</v>
      </c>
      <c r="D34" s="66">
        <v>322255.28</v>
      </c>
      <c r="E34" s="11">
        <f t="shared" si="1"/>
        <v>23.260811318030896</v>
      </c>
    </row>
    <row r="35" spans="1:5" s="6" customFormat="1" ht="12.75">
      <c r="A35" s="42" t="s">
        <v>45</v>
      </c>
      <c r="B35" s="36" t="s">
        <v>116</v>
      </c>
      <c r="C35" s="66">
        <v>3272998</v>
      </c>
      <c r="D35" s="66">
        <v>1386670.7</v>
      </c>
      <c r="E35" s="11">
        <f t="shared" si="1"/>
        <v>42.366988919638814</v>
      </c>
    </row>
    <row r="36" spans="1:5" ht="14.25">
      <c r="A36" s="41" t="s">
        <v>44</v>
      </c>
      <c r="B36" s="35" t="s">
        <v>117</v>
      </c>
      <c r="C36" s="20">
        <f>C37</f>
        <v>29621396.99</v>
      </c>
      <c r="D36" s="20">
        <f>D37</f>
        <v>11105424.28</v>
      </c>
      <c r="E36" s="10">
        <f t="shared" si="1"/>
        <v>37.49122394108935</v>
      </c>
    </row>
    <row r="37" spans="1:5" ht="14.25">
      <c r="A37" s="42" t="s">
        <v>43</v>
      </c>
      <c r="B37" s="35" t="s">
        <v>33</v>
      </c>
      <c r="C37" s="66">
        <v>29621396.99</v>
      </c>
      <c r="D37" s="66">
        <v>11105424.28</v>
      </c>
      <c r="E37" s="10">
        <f t="shared" si="1"/>
        <v>37.49122394108935</v>
      </c>
    </row>
    <row r="38" spans="1:5" s="6" customFormat="1" ht="14.25">
      <c r="A38" s="41" t="s">
        <v>42</v>
      </c>
      <c r="B38" s="36" t="s">
        <v>118</v>
      </c>
      <c r="C38" s="50">
        <f>SUM(C40:C42)</f>
        <v>0</v>
      </c>
      <c r="D38" s="50">
        <f>SUM(D40:D42)</f>
        <v>0</v>
      </c>
      <c r="E38" s="11" t="e">
        <f t="shared" si="1"/>
        <v>#DIV/0!</v>
      </c>
    </row>
    <row r="39" spans="1:5" ht="14.25">
      <c r="A39" s="42" t="s">
        <v>41</v>
      </c>
      <c r="B39" s="35" t="s">
        <v>34</v>
      </c>
      <c r="C39" s="20">
        <f>SUM(C40:C42)</f>
        <v>0</v>
      </c>
      <c r="D39" s="20">
        <f>SUM(D40:D42)</f>
        <v>0</v>
      </c>
      <c r="E39" s="10" t="e">
        <f t="shared" si="1"/>
        <v>#DIV/0!</v>
      </c>
    </row>
    <row r="40" spans="1:5" ht="12.75">
      <c r="A40" s="42" t="s">
        <v>40</v>
      </c>
      <c r="B40" s="36" t="s">
        <v>35</v>
      </c>
      <c r="C40" s="20">
        <v>0</v>
      </c>
      <c r="D40" s="20">
        <v>0</v>
      </c>
      <c r="E40" s="10" t="e">
        <f t="shared" si="1"/>
        <v>#DIV/0!</v>
      </c>
    </row>
    <row r="41" spans="1:5" s="6" customFormat="1" ht="25.5">
      <c r="A41" s="42" t="s">
        <v>39</v>
      </c>
      <c r="B41" s="36" t="s">
        <v>36</v>
      </c>
      <c r="C41" s="39">
        <v>0</v>
      </c>
      <c r="D41" s="39">
        <v>0</v>
      </c>
      <c r="E41" s="11" t="e">
        <f t="shared" si="1"/>
        <v>#DIV/0!</v>
      </c>
    </row>
    <row r="42" spans="1:5" s="6" customFormat="1" ht="12.75">
      <c r="A42" s="42" t="s">
        <v>38</v>
      </c>
      <c r="B42" s="36" t="s">
        <v>164</v>
      </c>
      <c r="C42" s="39">
        <v>0</v>
      </c>
      <c r="D42" s="39">
        <v>0</v>
      </c>
      <c r="E42" s="11" t="e">
        <f t="shared" si="1"/>
        <v>#DIV/0!</v>
      </c>
    </row>
    <row r="43" spans="1:5" s="6" customFormat="1" ht="14.25">
      <c r="A43" s="41" t="s">
        <v>130</v>
      </c>
      <c r="B43" s="36" t="s">
        <v>119</v>
      </c>
      <c r="C43" s="20">
        <f>SUM(C44:C47)</f>
        <v>14660343.620000001</v>
      </c>
      <c r="D43" s="20">
        <f>SUM(D44:D47)</f>
        <v>5328872.2299999995</v>
      </c>
      <c r="E43" s="5">
        <f t="shared" si="1"/>
        <v>36.348890367959875</v>
      </c>
    </row>
    <row r="44" spans="1:5" ht="14.25">
      <c r="A44" s="42" t="s">
        <v>131</v>
      </c>
      <c r="B44" s="35" t="s">
        <v>120</v>
      </c>
      <c r="C44" s="66">
        <v>210000</v>
      </c>
      <c r="D44" s="66">
        <v>70140.3</v>
      </c>
      <c r="E44" s="10">
        <f t="shared" si="1"/>
        <v>33.40014285714286</v>
      </c>
    </row>
    <row r="45" spans="1:5" s="6" customFormat="1" ht="12.75">
      <c r="A45" s="42" t="s">
        <v>132</v>
      </c>
      <c r="B45" s="36" t="s">
        <v>121</v>
      </c>
      <c r="C45" s="66">
        <v>7863193.62</v>
      </c>
      <c r="D45" s="66">
        <v>4066457.13</v>
      </c>
      <c r="E45" s="11">
        <f t="shared" si="1"/>
        <v>51.71508329207338</v>
      </c>
    </row>
    <row r="46" spans="1:5" s="6" customFormat="1" ht="12.75">
      <c r="A46" s="42" t="s">
        <v>133</v>
      </c>
      <c r="B46" s="36" t="s">
        <v>37</v>
      </c>
      <c r="C46" s="66">
        <v>6531750</v>
      </c>
      <c r="D46" s="66">
        <v>1170791.8</v>
      </c>
      <c r="E46" s="11">
        <f t="shared" si="1"/>
        <v>17.924626631454053</v>
      </c>
    </row>
    <row r="47" spans="1:5" s="6" customFormat="1" ht="38.25">
      <c r="A47" s="42" t="s">
        <v>162</v>
      </c>
      <c r="B47" s="36" t="s">
        <v>165</v>
      </c>
      <c r="C47" s="66">
        <v>55400</v>
      </c>
      <c r="D47" s="66">
        <v>21483</v>
      </c>
      <c r="E47" s="11">
        <f t="shared" si="1"/>
        <v>38.77797833935018</v>
      </c>
    </row>
    <row r="48" spans="1:5" ht="14.25">
      <c r="A48" s="41" t="s">
        <v>134</v>
      </c>
      <c r="B48" s="35" t="s">
        <v>122</v>
      </c>
      <c r="C48" s="20">
        <f>SUM(C49:C50)</f>
        <v>100000</v>
      </c>
      <c r="D48" s="20">
        <f>SUM(D49:D50)</f>
        <v>47976</v>
      </c>
      <c r="E48" s="10">
        <f t="shared" si="1"/>
        <v>47.976</v>
      </c>
    </row>
    <row r="49" spans="1:5" ht="12.75">
      <c r="A49" s="42" t="s">
        <v>80</v>
      </c>
      <c r="B49" s="36" t="s">
        <v>123</v>
      </c>
      <c r="C49" s="66">
        <v>100000</v>
      </c>
      <c r="D49" s="66">
        <v>47976</v>
      </c>
      <c r="E49" s="11">
        <f t="shared" si="1"/>
        <v>47.976</v>
      </c>
    </row>
    <row r="50" spans="1:5" ht="12.75">
      <c r="A50" s="42" t="s">
        <v>67</v>
      </c>
      <c r="B50" s="36" t="s">
        <v>79</v>
      </c>
      <c r="C50" s="50"/>
      <c r="D50" s="50"/>
      <c r="E50" s="11" t="e">
        <f t="shared" si="1"/>
        <v>#DIV/0!</v>
      </c>
    </row>
    <row r="51" spans="1:5" ht="28.5">
      <c r="A51" s="41" t="s">
        <v>81</v>
      </c>
      <c r="B51" s="35" t="s">
        <v>124</v>
      </c>
      <c r="C51" s="20">
        <f>C52</f>
        <v>0</v>
      </c>
      <c r="D51" s="20">
        <f>D52</f>
        <v>0</v>
      </c>
      <c r="E51" s="10" t="e">
        <f t="shared" si="1"/>
        <v>#DIV/0!</v>
      </c>
    </row>
    <row r="52" spans="1:5" ht="28.5">
      <c r="A52" s="41" t="s">
        <v>82</v>
      </c>
      <c r="B52" s="35" t="s">
        <v>125</v>
      </c>
      <c r="C52" s="20"/>
      <c r="D52" s="20"/>
      <c r="E52" s="10" t="e">
        <f t="shared" si="1"/>
        <v>#DIV/0!</v>
      </c>
    </row>
    <row r="53" spans="1:5" ht="25.5">
      <c r="A53" s="42" t="s">
        <v>83</v>
      </c>
      <c r="B53" s="36" t="s">
        <v>126</v>
      </c>
      <c r="C53" s="20">
        <f>SUM(C54:C56)</f>
        <v>27667700</v>
      </c>
      <c r="D53" s="20">
        <f>SUM(D54:D56)</f>
        <v>10541137.6</v>
      </c>
      <c r="E53" s="11">
        <f t="shared" si="1"/>
        <v>38.09907437192105</v>
      </c>
    </row>
    <row r="54" spans="1:5" ht="42.75">
      <c r="A54" s="41" t="s">
        <v>84</v>
      </c>
      <c r="B54" s="35" t="s">
        <v>127</v>
      </c>
      <c r="C54" s="66">
        <v>12316000</v>
      </c>
      <c r="D54" s="66">
        <v>6157704</v>
      </c>
      <c r="E54" s="10">
        <f t="shared" si="1"/>
        <v>49.997596622279964</v>
      </c>
    </row>
    <row r="55" spans="1:5" ht="22.5" customHeight="1">
      <c r="A55" s="42" t="s">
        <v>161</v>
      </c>
      <c r="B55" s="36" t="s">
        <v>166</v>
      </c>
      <c r="C55" s="66">
        <v>5764100</v>
      </c>
      <c r="D55" s="66">
        <v>4190144</v>
      </c>
      <c r="E55" s="11">
        <f t="shared" si="1"/>
        <v>72.69381169653545</v>
      </c>
    </row>
    <row r="56" spans="1:5" ht="22.5" customHeight="1">
      <c r="A56" s="42" t="s">
        <v>251</v>
      </c>
      <c r="B56" s="36" t="s">
        <v>252</v>
      </c>
      <c r="C56" s="66">
        <v>9587600</v>
      </c>
      <c r="D56" s="66">
        <v>193289.6</v>
      </c>
      <c r="E56" s="11">
        <f>D56/C56%</f>
        <v>2.0160373816179233</v>
      </c>
    </row>
    <row r="57" spans="1:5" ht="15.75" customHeight="1">
      <c r="A57" s="41"/>
      <c r="B57" s="35" t="s">
        <v>128</v>
      </c>
      <c r="C57" s="20">
        <f>SUM(C53,C51,C48,C43,C38,C36,C29,C25,C19,C14,C12,C4)</f>
        <v>390896375.74</v>
      </c>
      <c r="D57" s="20">
        <f>SUM(D53,D51,D48,D43,D38,D36,D29,D25,D19,D14,D12,D4)</f>
        <v>158689561.89</v>
      </c>
      <c r="E57" s="10">
        <f t="shared" si="1"/>
        <v>40.5963246882469</v>
      </c>
    </row>
  </sheetData>
  <sheetProtection/>
  <autoFilter ref="A3:E57"/>
  <mergeCells count="1">
    <mergeCell ref="A1:E1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0.2421875" style="51" customWidth="1"/>
    <col min="2" max="2" width="66.25390625" style="64" customWidth="1"/>
    <col min="3" max="3" width="0.12890625" style="51" customWidth="1"/>
    <col min="4" max="4" width="24.625" style="51" customWidth="1"/>
    <col min="5" max="5" width="0.12890625" style="51" customWidth="1"/>
    <col min="6" max="7" width="14.25390625" style="51" bestFit="1" customWidth="1"/>
    <col min="8" max="16384" width="9.125" style="51" customWidth="1"/>
  </cols>
  <sheetData>
    <row r="2" ht="15">
      <c r="B2" s="64" t="s">
        <v>139</v>
      </c>
    </row>
    <row r="3" spans="2:7" ht="45">
      <c r="B3" s="54" t="s">
        <v>140</v>
      </c>
      <c r="C3" s="53"/>
      <c r="D3" s="54" t="s">
        <v>141</v>
      </c>
      <c r="E3" s="53"/>
      <c r="F3" s="52" t="s">
        <v>142</v>
      </c>
      <c r="G3" s="52" t="s">
        <v>143</v>
      </c>
    </row>
    <row r="4" spans="2:7" ht="15">
      <c r="B4" s="65">
        <v>1</v>
      </c>
      <c r="C4" s="52"/>
      <c r="D4" s="52">
        <v>2</v>
      </c>
      <c r="E4" s="52"/>
      <c r="F4" s="52">
        <v>3</v>
      </c>
      <c r="G4" s="52">
        <v>4</v>
      </c>
    </row>
    <row r="5" spans="2:7" ht="17.25" customHeight="1">
      <c r="B5" s="56" t="s">
        <v>146</v>
      </c>
      <c r="C5" s="55">
        <v>10</v>
      </c>
      <c r="D5" s="56" t="s">
        <v>153</v>
      </c>
      <c r="E5" s="57">
        <v>0</v>
      </c>
      <c r="F5" s="73">
        <v>13005710</v>
      </c>
      <c r="G5" s="73">
        <v>11071399.05</v>
      </c>
    </row>
    <row r="6" spans="2:7" ht="15">
      <c r="B6" s="59" t="s">
        <v>147</v>
      </c>
      <c r="C6" s="58">
        <v>3590</v>
      </c>
      <c r="D6" s="59" t="s">
        <v>154</v>
      </c>
      <c r="E6" s="60">
        <v>0</v>
      </c>
      <c r="F6" s="73">
        <v>13005710</v>
      </c>
      <c r="G6" s="73">
        <v>11071399.05</v>
      </c>
    </row>
    <row r="7" spans="2:7" ht="15">
      <c r="B7" s="59" t="s">
        <v>148</v>
      </c>
      <c r="C7" s="58">
        <v>3600</v>
      </c>
      <c r="D7" s="59" t="s">
        <v>155</v>
      </c>
      <c r="E7" s="60">
        <v>0</v>
      </c>
      <c r="F7" s="73">
        <v>-377890665.74</v>
      </c>
      <c r="G7" s="73">
        <v>-158112845.11</v>
      </c>
    </row>
    <row r="8" spans="2:7" ht="15">
      <c r="B8" s="59" t="s">
        <v>149</v>
      </c>
      <c r="C8" s="58">
        <v>3650</v>
      </c>
      <c r="D8" s="59" t="s">
        <v>156</v>
      </c>
      <c r="E8" s="60">
        <v>0</v>
      </c>
      <c r="F8" s="73">
        <v>-377890665.74</v>
      </c>
      <c r="G8" s="73">
        <v>-158112845.11</v>
      </c>
    </row>
    <row r="9" spans="2:7" ht="15">
      <c r="B9" s="59" t="s">
        <v>150</v>
      </c>
      <c r="C9" s="58">
        <v>3750</v>
      </c>
      <c r="D9" s="59" t="s">
        <v>157</v>
      </c>
      <c r="E9" s="60">
        <v>0</v>
      </c>
      <c r="F9" s="73">
        <v>-377890665.74</v>
      </c>
      <c r="G9" s="73">
        <v>-158112845.11</v>
      </c>
    </row>
    <row r="10" spans="2:7" ht="30">
      <c r="B10" s="70" t="s">
        <v>200</v>
      </c>
      <c r="C10" s="58">
        <v>3840</v>
      </c>
      <c r="D10" s="70" t="s">
        <v>199</v>
      </c>
      <c r="E10" s="60">
        <v>0</v>
      </c>
      <c r="F10" s="73">
        <v>-377890665.74</v>
      </c>
      <c r="G10" s="73">
        <v>-158112845.11</v>
      </c>
    </row>
    <row r="11" spans="2:7" ht="15">
      <c r="B11" s="59" t="s">
        <v>151</v>
      </c>
      <c r="C11" s="58">
        <v>4030</v>
      </c>
      <c r="D11" s="59" t="s">
        <v>158</v>
      </c>
      <c r="E11" s="60">
        <v>0</v>
      </c>
      <c r="F11" s="73">
        <v>390896375.74</v>
      </c>
      <c r="G11" s="73">
        <v>169184244.16</v>
      </c>
    </row>
    <row r="12" spans="2:7" ht="15">
      <c r="B12" s="59" t="s">
        <v>152</v>
      </c>
      <c r="C12" s="58">
        <v>4080</v>
      </c>
      <c r="D12" s="59" t="s">
        <v>159</v>
      </c>
      <c r="E12" s="60">
        <v>0</v>
      </c>
      <c r="F12" s="73">
        <v>390896375.74</v>
      </c>
      <c r="G12" s="73">
        <v>169184244.16</v>
      </c>
    </row>
    <row r="13" spans="2:7" ht="15">
      <c r="B13" s="62" t="s">
        <v>198</v>
      </c>
      <c r="C13" s="61">
        <v>4180</v>
      </c>
      <c r="D13" s="62" t="s">
        <v>160</v>
      </c>
      <c r="E13" s="63">
        <v>0</v>
      </c>
      <c r="F13" s="73">
        <v>390896375.74</v>
      </c>
      <c r="G13" s="73">
        <v>169184244.16</v>
      </c>
    </row>
    <row r="14" spans="2:7" ht="30">
      <c r="B14" s="72" t="s">
        <v>202</v>
      </c>
      <c r="C14" s="53"/>
      <c r="D14" s="71" t="s">
        <v>201</v>
      </c>
      <c r="E14" s="53"/>
      <c r="F14" s="73">
        <v>390896375.74</v>
      </c>
      <c r="G14" s="73">
        <v>169184244.16</v>
      </c>
    </row>
  </sheetData>
  <sheetProtection/>
  <autoFilter ref="B4:G14"/>
  <printOptions/>
  <pageMargins left="0.984251968503937" right="0.4330708661417323" top="0.7086614173228347" bottom="0.5511811023622047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PageLayoutView="0" workbookViewId="0" topLeftCell="A4">
      <selection activeCell="A28" sqref="A28"/>
    </sheetView>
  </sheetViews>
  <sheetFormatPr defaultColWidth="9.00390625" defaultRowHeight="12.75"/>
  <cols>
    <col min="1" max="1" width="30.75390625" style="0" customWidth="1"/>
    <col min="2" max="2" width="14.00390625" style="0" customWidth="1"/>
    <col min="3" max="3" width="14.25390625" style="0" customWidth="1"/>
    <col min="4" max="4" width="12.00390625" style="0" customWidth="1"/>
    <col min="5" max="5" width="16.75390625" style="0" customWidth="1"/>
  </cols>
  <sheetData>
    <row r="3" spans="1:5" ht="18">
      <c r="A3" s="117" t="s">
        <v>175</v>
      </c>
      <c r="B3" s="117"/>
      <c r="C3" s="117"/>
      <c r="D3" s="117"/>
      <c r="E3" s="117"/>
    </row>
    <row r="4" spans="1:5" ht="15.75">
      <c r="A4" s="118" t="s">
        <v>210</v>
      </c>
      <c r="B4" s="118"/>
      <c r="C4" s="118"/>
      <c r="D4" s="118"/>
      <c r="E4" s="118"/>
    </row>
    <row r="5" spans="1:7" s="67" customFormat="1" ht="15.75">
      <c r="A5" s="118" t="s">
        <v>211</v>
      </c>
      <c r="B5" s="118"/>
      <c r="C5" s="118"/>
      <c r="D5" s="118"/>
      <c r="E5" s="118"/>
      <c r="F5" s="77"/>
      <c r="G5" s="77"/>
    </row>
    <row r="6" spans="1:7" s="67" customFormat="1" ht="15.75">
      <c r="A6" s="118" t="s">
        <v>212</v>
      </c>
      <c r="B6" s="118"/>
      <c r="C6" s="118"/>
      <c r="D6" s="118"/>
      <c r="E6" s="118"/>
      <c r="F6" s="77"/>
      <c r="G6" s="77"/>
    </row>
    <row r="7" spans="1:7" s="67" customFormat="1" ht="15.75">
      <c r="A7" s="118" t="s">
        <v>255</v>
      </c>
      <c r="B7" s="118"/>
      <c r="C7" s="118"/>
      <c r="D7" s="118"/>
      <c r="E7" s="118"/>
      <c r="F7" s="77"/>
      <c r="G7" s="77"/>
    </row>
    <row r="8" spans="1:7" s="67" customFormat="1" ht="15.75">
      <c r="A8" s="74"/>
      <c r="B8" s="7"/>
      <c r="C8" s="7"/>
      <c r="D8" s="7"/>
      <c r="F8" s="77"/>
      <c r="G8" s="77"/>
    </row>
    <row r="9" spans="2:7" ht="12.75">
      <c r="B9" s="78"/>
      <c r="C9" s="78"/>
      <c r="D9" s="78"/>
      <c r="F9" s="78"/>
      <c r="G9" s="78"/>
    </row>
    <row r="10" spans="1:7" s="107" customFormat="1" ht="54.75" customHeight="1">
      <c r="A10" s="104" t="s">
        <v>213</v>
      </c>
      <c r="B10" s="104" t="s">
        <v>214</v>
      </c>
      <c r="C10" s="104" t="s">
        <v>196</v>
      </c>
      <c r="D10" s="104" t="s">
        <v>143</v>
      </c>
      <c r="E10" s="105" t="s">
        <v>215</v>
      </c>
      <c r="F10" s="106"/>
      <c r="G10" s="106"/>
    </row>
    <row r="11" spans="1:7" s="84" customFormat="1" ht="12.75" hidden="1">
      <c r="A11" s="80" t="s">
        <v>216</v>
      </c>
      <c r="B11" s="81"/>
      <c r="C11" s="81">
        <f>C12+C16</f>
        <v>0</v>
      </c>
      <c r="D11" s="81">
        <f>D12+D16</f>
        <v>0</v>
      </c>
      <c r="E11" s="82" t="e">
        <f>D11/C11*100</f>
        <v>#DIV/0!</v>
      </c>
      <c r="F11" s="83"/>
      <c r="G11" s="83"/>
    </row>
    <row r="12" spans="1:7" ht="63.75" hidden="1">
      <c r="A12" s="85" t="s">
        <v>217</v>
      </c>
      <c r="B12" s="75" t="s">
        <v>218</v>
      </c>
      <c r="C12" s="75">
        <f>C13</f>
        <v>0</v>
      </c>
      <c r="D12" s="86">
        <f>D13</f>
        <v>0</v>
      </c>
      <c r="E12" s="87" t="e">
        <f>D12/C12*100</f>
        <v>#DIV/0!</v>
      </c>
      <c r="F12" s="78"/>
      <c r="G12" s="78"/>
    </row>
    <row r="13" spans="1:7" ht="63.75" hidden="1">
      <c r="A13" s="88" t="s">
        <v>219</v>
      </c>
      <c r="B13" s="89" t="s">
        <v>220</v>
      </c>
      <c r="C13" s="90">
        <f>C15</f>
        <v>0</v>
      </c>
      <c r="D13" s="90">
        <f>D15</f>
        <v>0</v>
      </c>
      <c r="E13" s="91" t="e">
        <f>D13/C13*100</f>
        <v>#DIV/0!</v>
      </c>
      <c r="F13" s="78"/>
      <c r="G13" s="78"/>
    </row>
    <row r="14" spans="1:7" ht="12.75" hidden="1">
      <c r="A14" s="76" t="s">
        <v>221</v>
      </c>
      <c r="B14" s="75"/>
      <c r="C14" s="92"/>
      <c r="D14" s="93"/>
      <c r="E14" s="87"/>
      <c r="F14" s="78"/>
      <c r="G14" s="78"/>
    </row>
    <row r="15" spans="1:5" ht="25.5" hidden="1">
      <c r="A15" s="85" t="s">
        <v>222</v>
      </c>
      <c r="B15" s="75" t="s">
        <v>223</v>
      </c>
      <c r="C15" s="92"/>
      <c r="D15" s="93"/>
      <c r="E15" s="87" t="e">
        <f>D15/C15*100</f>
        <v>#DIV/0!</v>
      </c>
    </row>
    <row r="16" spans="1:6" ht="89.25" hidden="1">
      <c r="A16" s="85" t="s">
        <v>224</v>
      </c>
      <c r="B16" s="75" t="s">
        <v>225</v>
      </c>
      <c r="C16" s="92">
        <f>C17</f>
        <v>0</v>
      </c>
      <c r="D16" s="92"/>
      <c r="E16" s="79"/>
      <c r="F16" s="94"/>
    </row>
    <row r="17" spans="1:5" s="99" customFormat="1" ht="38.25" hidden="1">
      <c r="A17" s="95" t="s">
        <v>226</v>
      </c>
      <c r="B17" s="96" t="s">
        <v>227</v>
      </c>
      <c r="C17" s="97">
        <f>C19</f>
        <v>0</v>
      </c>
      <c r="D17" s="97">
        <f>D19</f>
        <v>0</v>
      </c>
      <c r="E17" s="98"/>
    </row>
    <row r="18" spans="1:5" ht="12.75" hidden="1">
      <c r="A18" s="76" t="s">
        <v>221</v>
      </c>
      <c r="B18" s="75"/>
      <c r="C18" s="92"/>
      <c r="D18" s="92"/>
      <c r="E18" s="79"/>
    </row>
    <row r="19" spans="1:5" ht="89.25" hidden="1">
      <c r="A19" s="85" t="s">
        <v>228</v>
      </c>
      <c r="B19" s="75" t="s">
        <v>229</v>
      </c>
      <c r="C19" s="92"/>
      <c r="D19" s="92"/>
      <c r="E19" s="79"/>
    </row>
    <row r="20" spans="1:5" ht="12.75" hidden="1">
      <c r="A20" s="76"/>
      <c r="B20" s="75"/>
      <c r="C20" s="92"/>
      <c r="D20" s="92"/>
      <c r="E20" s="79"/>
    </row>
    <row r="21" spans="1:5" ht="12.75" hidden="1">
      <c r="A21" s="100" t="s">
        <v>230</v>
      </c>
      <c r="B21" s="75"/>
      <c r="C21" s="109">
        <f>C22</f>
        <v>0</v>
      </c>
      <c r="D21" s="109">
        <f>D22</f>
        <v>0</v>
      </c>
      <c r="E21" s="110" t="e">
        <f>D21/C21*100</f>
        <v>#DIV/0!</v>
      </c>
    </row>
    <row r="22" spans="1:5" ht="38.25" hidden="1">
      <c r="A22" s="101" t="s">
        <v>231</v>
      </c>
      <c r="B22" s="75" t="s">
        <v>233</v>
      </c>
      <c r="C22" s="109">
        <f>C23</f>
        <v>0</v>
      </c>
      <c r="D22" s="109">
        <f>D23</f>
        <v>0</v>
      </c>
      <c r="E22" s="110" t="e">
        <f>D22/C22*100</f>
        <v>#DIV/0!</v>
      </c>
    </row>
    <row r="23" spans="1:5" ht="89.25" hidden="1">
      <c r="A23" s="88" t="s">
        <v>237</v>
      </c>
      <c r="B23" s="89" t="s">
        <v>234</v>
      </c>
      <c r="C23" s="111">
        <f>C25</f>
        <v>0</v>
      </c>
      <c r="D23" s="109">
        <f>D25</f>
        <v>0</v>
      </c>
      <c r="E23" s="110" t="e">
        <f>D23/C23*100</f>
        <v>#DIV/0!</v>
      </c>
    </row>
    <row r="24" spans="1:5" ht="12.75" hidden="1">
      <c r="A24" s="76" t="s">
        <v>221</v>
      </c>
      <c r="B24" s="75"/>
      <c r="C24" s="109"/>
      <c r="D24" s="109"/>
      <c r="E24" s="110"/>
    </row>
    <row r="25" spans="1:5" ht="63.75" hidden="1">
      <c r="A25" s="85" t="s">
        <v>236</v>
      </c>
      <c r="B25" s="75" t="s">
        <v>235</v>
      </c>
      <c r="C25" s="108"/>
      <c r="D25" s="109">
        <v>0</v>
      </c>
      <c r="E25" s="110" t="e">
        <f>D25/C25*100</f>
        <v>#DIV/0!</v>
      </c>
    </row>
    <row r="26" spans="1:5" s="84" customFormat="1" ht="12.75">
      <c r="A26" s="102" t="s">
        <v>232</v>
      </c>
      <c r="B26" s="81"/>
      <c r="C26" s="103"/>
      <c r="D26" s="103">
        <v>0</v>
      </c>
      <c r="E26" s="112">
        <v>0</v>
      </c>
    </row>
  </sheetData>
  <sheetProtection/>
  <autoFilter ref="A10:E26"/>
  <mergeCells count="5">
    <mergeCell ref="A3:E3"/>
    <mergeCell ref="A7:E7"/>
    <mergeCell ref="A4:E4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E19" sqref="E19:F19"/>
    </sheetView>
  </sheetViews>
  <sheetFormatPr defaultColWidth="9.00390625" defaultRowHeight="12.75"/>
  <cols>
    <col min="2" max="2" width="14.625" style="0" customWidth="1"/>
    <col min="4" max="4" width="6.75390625" style="0" customWidth="1"/>
    <col min="6" max="6" width="8.00390625" style="0" customWidth="1"/>
    <col min="8" max="8" width="12.00390625" style="0" customWidth="1"/>
  </cols>
  <sheetData>
    <row r="3" spans="2:8" ht="18">
      <c r="B3" s="119" t="s">
        <v>175</v>
      </c>
      <c r="C3" s="119"/>
      <c r="D3" s="119"/>
      <c r="E3" s="119"/>
      <c r="F3" s="119"/>
      <c r="G3" s="119"/>
      <c r="H3" s="119"/>
    </row>
    <row r="4" spans="1:8" ht="15.75">
      <c r="A4" s="118" t="s">
        <v>176</v>
      </c>
      <c r="B4" s="118"/>
      <c r="C4" s="118"/>
      <c r="D4" s="118"/>
      <c r="E4" s="118"/>
      <c r="F4" s="118"/>
      <c r="G4" s="118"/>
      <c r="H4" s="118"/>
    </row>
    <row r="5" spans="1:8" s="67" customFormat="1" ht="15.75">
      <c r="A5" s="118" t="s">
        <v>177</v>
      </c>
      <c r="B5" s="118"/>
      <c r="C5" s="118"/>
      <c r="D5" s="118"/>
      <c r="E5" s="118"/>
      <c r="F5" s="118"/>
      <c r="G5" s="118"/>
      <c r="H5" s="118"/>
    </row>
    <row r="6" spans="1:8" s="67" customFormat="1" ht="15.75">
      <c r="A6" s="118" t="s">
        <v>178</v>
      </c>
      <c r="B6" s="118"/>
      <c r="C6" s="118"/>
      <c r="D6" s="118"/>
      <c r="E6" s="118"/>
      <c r="F6" s="118"/>
      <c r="G6" s="118"/>
      <c r="H6" s="118"/>
    </row>
    <row r="7" ht="12.75">
      <c r="H7" s="68" t="s">
        <v>182</v>
      </c>
    </row>
    <row r="8" spans="1:8" ht="42.75" customHeight="1">
      <c r="A8" s="126" t="s">
        <v>179</v>
      </c>
      <c r="B8" s="127"/>
      <c r="C8" s="122" t="s">
        <v>180</v>
      </c>
      <c r="D8" s="123"/>
      <c r="E8" s="122" t="s">
        <v>143</v>
      </c>
      <c r="F8" s="123"/>
      <c r="G8" s="122" t="s">
        <v>181</v>
      </c>
      <c r="H8" s="123"/>
    </row>
    <row r="9" spans="1:8" ht="12.75">
      <c r="A9" s="128" t="s">
        <v>183</v>
      </c>
      <c r="B9" s="129"/>
      <c r="C9" s="130">
        <v>6213911.6</v>
      </c>
      <c r="D9" s="131"/>
      <c r="E9" s="130">
        <v>1139412</v>
      </c>
      <c r="F9" s="131"/>
      <c r="G9" s="120">
        <f>E9/C9%</f>
        <v>18.336469414852957</v>
      </c>
      <c r="H9" s="121"/>
    </row>
    <row r="10" spans="1:8" ht="12.75">
      <c r="A10" s="124" t="s">
        <v>184</v>
      </c>
      <c r="B10" s="125"/>
      <c r="C10" s="130">
        <v>4858261.95</v>
      </c>
      <c r="D10" s="131"/>
      <c r="E10" s="130">
        <v>1263023</v>
      </c>
      <c r="F10" s="131"/>
      <c r="G10" s="120">
        <f aca="true" t="shared" si="0" ref="G10:G19">E10/C10%</f>
        <v>25.99742486096288</v>
      </c>
      <c r="H10" s="121"/>
    </row>
    <row r="11" spans="1:8" ht="12.75">
      <c r="A11" s="124" t="s">
        <v>185</v>
      </c>
      <c r="B11" s="125"/>
      <c r="C11" s="130">
        <v>3615597.4</v>
      </c>
      <c r="D11" s="131"/>
      <c r="E11" s="130">
        <v>676830</v>
      </c>
      <c r="F11" s="131"/>
      <c r="G11" s="120">
        <f t="shared" si="0"/>
        <v>18.719728031666357</v>
      </c>
      <c r="H11" s="121"/>
    </row>
    <row r="12" spans="1:8" ht="12.75">
      <c r="A12" s="124" t="s">
        <v>186</v>
      </c>
      <c r="B12" s="125"/>
      <c r="C12" s="130">
        <v>7871895</v>
      </c>
      <c r="D12" s="131"/>
      <c r="E12" s="130">
        <v>1043771.6</v>
      </c>
      <c r="F12" s="131"/>
      <c r="G12" s="120">
        <f t="shared" si="0"/>
        <v>13.259470559503145</v>
      </c>
      <c r="H12" s="121"/>
    </row>
    <row r="13" spans="1:8" ht="12.75">
      <c r="A13" s="124" t="s">
        <v>187</v>
      </c>
      <c r="B13" s="125"/>
      <c r="C13" s="130">
        <v>17713898.81</v>
      </c>
      <c r="D13" s="131"/>
      <c r="E13" s="130">
        <v>4355071.69</v>
      </c>
      <c r="F13" s="131"/>
      <c r="G13" s="120">
        <f t="shared" si="0"/>
        <v>24.585619104595082</v>
      </c>
      <c r="H13" s="121"/>
    </row>
    <row r="14" spans="1:8" ht="12.75">
      <c r="A14" s="124" t="s">
        <v>188</v>
      </c>
      <c r="B14" s="125"/>
      <c r="C14" s="130">
        <v>7547155.05</v>
      </c>
      <c r="D14" s="131"/>
      <c r="E14" s="130">
        <v>989923</v>
      </c>
      <c r="F14" s="131"/>
      <c r="G14" s="120">
        <f t="shared" si="0"/>
        <v>13.116505404245007</v>
      </c>
      <c r="H14" s="121"/>
    </row>
    <row r="15" spans="1:8" ht="12.75">
      <c r="A15" s="124" t="s">
        <v>189</v>
      </c>
      <c r="B15" s="125"/>
      <c r="C15" s="130">
        <v>6090332.78</v>
      </c>
      <c r="D15" s="131"/>
      <c r="E15" s="130">
        <v>2007368.11</v>
      </c>
      <c r="F15" s="131"/>
      <c r="G15" s="120">
        <f t="shared" si="0"/>
        <v>32.95990847317871</v>
      </c>
      <c r="H15" s="121"/>
    </row>
    <row r="16" spans="1:8" ht="12.75">
      <c r="A16" s="124" t="s">
        <v>190</v>
      </c>
      <c r="B16" s="125"/>
      <c r="C16" s="130">
        <v>3084452.4</v>
      </c>
      <c r="D16" s="131"/>
      <c r="E16" s="130">
        <v>756697</v>
      </c>
      <c r="F16" s="131"/>
      <c r="G16" s="120">
        <f t="shared" si="0"/>
        <v>24.532620441800304</v>
      </c>
      <c r="H16" s="121"/>
    </row>
    <row r="17" spans="1:8" ht="12.75">
      <c r="A17" s="124" t="s">
        <v>191</v>
      </c>
      <c r="B17" s="125"/>
      <c r="C17" s="130">
        <v>3548269.8</v>
      </c>
      <c r="D17" s="131"/>
      <c r="E17" s="130">
        <v>1065792</v>
      </c>
      <c r="F17" s="131"/>
      <c r="G17" s="120">
        <f t="shared" si="0"/>
        <v>30.03694927595416</v>
      </c>
      <c r="H17" s="121"/>
    </row>
    <row r="18" spans="1:8" ht="12.75">
      <c r="A18" s="124" t="s">
        <v>192</v>
      </c>
      <c r="B18" s="125"/>
      <c r="C18" s="130">
        <v>2322233.16</v>
      </c>
      <c r="D18" s="131"/>
      <c r="E18" s="130">
        <v>772222</v>
      </c>
      <c r="F18" s="131"/>
      <c r="G18" s="120">
        <f t="shared" si="0"/>
        <v>33.25342232215821</v>
      </c>
      <c r="H18" s="121"/>
    </row>
    <row r="19" spans="1:8" ht="12.75">
      <c r="A19" s="124" t="s">
        <v>193</v>
      </c>
      <c r="B19" s="125"/>
      <c r="C19" s="130">
        <f>SUM(C9:D18)</f>
        <v>62866007.95</v>
      </c>
      <c r="D19" s="131"/>
      <c r="E19" s="130">
        <f>SUM(E9:F18)</f>
        <v>14070110.4</v>
      </c>
      <c r="F19" s="131"/>
      <c r="G19" s="120">
        <f t="shared" si="0"/>
        <v>22.38111001288734</v>
      </c>
      <c r="H19" s="121"/>
    </row>
  </sheetData>
  <sheetProtection/>
  <mergeCells count="52">
    <mergeCell ref="G18:H18"/>
    <mergeCell ref="G19:H19"/>
    <mergeCell ref="G14:H14"/>
    <mergeCell ref="G15:H15"/>
    <mergeCell ref="G16:H16"/>
    <mergeCell ref="G17:H17"/>
    <mergeCell ref="C19:D19"/>
    <mergeCell ref="E12:F12"/>
    <mergeCell ref="E13:F13"/>
    <mergeCell ref="E14:F14"/>
    <mergeCell ref="E15:F15"/>
    <mergeCell ref="E16:F16"/>
    <mergeCell ref="E17:F17"/>
    <mergeCell ref="E18:F18"/>
    <mergeCell ref="E19:F19"/>
    <mergeCell ref="C17:D17"/>
    <mergeCell ref="A14:B14"/>
    <mergeCell ref="C18:D18"/>
    <mergeCell ref="E8:F8"/>
    <mergeCell ref="E9:F9"/>
    <mergeCell ref="E10:F10"/>
    <mergeCell ref="E11:F11"/>
    <mergeCell ref="C13:D13"/>
    <mergeCell ref="C14:D14"/>
    <mergeCell ref="C15:D15"/>
    <mergeCell ref="C16:D16"/>
    <mergeCell ref="A19:B19"/>
    <mergeCell ref="C8:D8"/>
    <mergeCell ref="C9:D9"/>
    <mergeCell ref="C10:D10"/>
    <mergeCell ref="C11:D11"/>
    <mergeCell ref="C12:D12"/>
    <mergeCell ref="A17:B17"/>
    <mergeCell ref="A18:B18"/>
    <mergeCell ref="A15:B15"/>
    <mergeCell ref="A16:B16"/>
    <mergeCell ref="G12:H12"/>
    <mergeCell ref="G13:H13"/>
    <mergeCell ref="A13:B13"/>
    <mergeCell ref="A8:B8"/>
    <mergeCell ref="A9:B9"/>
    <mergeCell ref="A10:B10"/>
    <mergeCell ref="A11:B11"/>
    <mergeCell ref="A12:B12"/>
    <mergeCell ref="B3:H3"/>
    <mergeCell ref="G9:H9"/>
    <mergeCell ref="G10:H10"/>
    <mergeCell ref="G11:H11"/>
    <mergeCell ref="A4:H4"/>
    <mergeCell ref="G8:H8"/>
    <mergeCell ref="A5:H5"/>
    <mergeCell ref="A6:H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"/>
  <sheetViews>
    <sheetView zoomScalePageLayoutView="0" workbookViewId="0" topLeftCell="A1">
      <selection activeCell="B6" sqref="B6:H6"/>
    </sheetView>
  </sheetViews>
  <sheetFormatPr defaultColWidth="9.00390625" defaultRowHeight="12.75"/>
  <cols>
    <col min="1" max="1" width="4.125" style="0" customWidth="1"/>
    <col min="2" max="2" width="9.125" style="0" hidden="1" customWidth="1"/>
    <col min="4" max="4" width="12.25390625" style="0" customWidth="1"/>
    <col min="8" max="8" width="11.875" style="0" customWidth="1"/>
  </cols>
  <sheetData>
    <row r="3" spans="2:8" ht="18">
      <c r="B3" s="119" t="s">
        <v>175</v>
      </c>
      <c r="C3" s="132"/>
      <c r="D3" s="132"/>
      <c r="E3" s="132"/>
      <c r="F3" s="132"/>
      <c r="G3" s="132"/>
      <c r="H3" s="132"/>
    </row>
    <row r="4" spans="2:8" ht="15.75">
      <c r="B4" s="118" t="s">
        <v>194</v>
      </c>
      <c r="C4" s="133"/>
      <c r="D4" s="133"/>
      <c r="E4" s="133"/>
      <c r="F4" s="133"/>
      <c r="G4" s="133"/>
      <c r="H4" s="133"/>
    </row>
    <row r="5" spans="2:8" s="67" customFormat="1" ht="15.75">
      <c r="B5" s="118" t="s">
        <v>195</v>
      </c>
      <c r="C5" s="133"/>
      <c r="D5" s="133"/>
      <c r="E5" s="133"/>
      <c r="F5" s="133"/>
      <c r="G5" s="133"/>
      <c r="H5" s="133"/>
    </row>
    <row r="6" spans="2:8" s="67" customFormat="1" ht="15.75">
      <c r="B6" s="118"/>
      <c r="C6" s="133"/>
      <c r="D6" s="133"/>
      <c r="E6" s="133"/>
      <c r="F6" s="133"/>
      <c r="G6" s="133"/>
      <c r="H6" s="133"/>
    </row>
    <row r="7" ht="12.75">
      <c r="H7" s="68" t="s">
        <v>182</v>
      </c>
    </row>
    <row r="8" spans="1:8" ht="42.75" customHeight="1">
      <c r="A8" s="126" t="s">
        <v>72</v>
      </c>
      <c r="B8" s="127"/>
      <c r="C8" s="122" t="s">
        <v>196</v>
      </c>
      <c r="D8" s="123"/>
      <c r="E8" s="122" t="s">
        <v>143</v>
      </c>
      <c r="F8" s="123"/>
      <c r="G8" s="122" t="s">
        <v>181</v>
      </c>
      <c r="H8" s="123"/>
    </row>
    <row r="9" spans="1:8" ht="12.75">
      <c r="A9" s="128"/>
      <c r="B9" s="129"/>
      <c r="C9" s="134">
        <v>59277000</v>
      </c>
      <c r="D9" s="135"/>
      <c r="E9" s="134">
        <v>11603017.63</v>
      </c>
      <c r="F9" s="135"/>
      <c r="G9" s="136">
        <f>E9/C9%</f>
        <v>19.57423221485568</v>
      </c>
      <c r="H9" s="137"/>
    </row>
    <row r="10" spans="1:8" ht="12.75">
      <c r="A10" s="124"/>
      <c r="B10" s="125"/>
      <c r="C10" s="122"/>
      <c r="D10" s="123"/>
      <c r="E10" s="122"/>
      <c r="F10" s="123"/>
      <c r="G10" s="122"/>
      <c r="H10" s="123"/>
    </row>
  </sheetData>
  <sheetProtection/>
  <mergeCells count="16">
    <mergeCell ref="A9:B9"/>
    <mergeCell ref="C9:D9"/>
    <mergeCell ref="E9:F9"/>
    <mergeCell ref="G9:H9"/>
    <mergeCell ref="A10:B10"/>
    <mergeCell ref="C10:D10"/>
    <mergeCell ref="E10:F10"/>
    <mergeCell ref="G10:H10"/>
    <mergeCell ref="B3:H3"/>
    <mergeCell ref="B4:H4"/>
    <mergeCell ref="B5:H5"/>
    <mergeCell ref="B6:H6"/>
    <mergeCell ref="A8:B8"/>
    <mergeCell ref="C8:D8"/>
    <mergeCell ref="E8:F8"/>
    <mergeCell ref="G8:H8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8.375" style="13" customWidth="1"/>
    <col min="2" max="2" width="42.75390625" style="13" customWidth="1"/>
    <col min="3" max="3" width="30.75390625" style="13" customWidth="1"/>
    <col min="4" max="16384" width="9.125" style="13" customWidth="1"/>
  </cols>
  <sheetData>
    <row r="1" spans="3:4" ht="12.75">
      <c r="C1" s="18"/>
      <c r="D1" s="14"/>
    </row>
    <row r="2" spans="3:4" ht="12.75">
      <c r="C2" s="69"/>
      <c r="D2" s="69"/>
    </row>
    <row r="3" spans="3:4" ht="76.5" customHeight="1">
      <c r="C3" s="69"/>
      <c r="D3" s="69"/>
    </row>
    <row r="4" spans="3:4" ht="12.75">
      <c r="C4" s="15"/>
      <c r="D4" s="15"/>
    </row>
    <row r="5" spans="1:3" ht="18.75">
      <c r="A5" s="140" t="s">
        <v>71</v>
      </c>
      <c r="B5" s="140"/>
      <c r="C5" s="140"/>
    </row>
    <row r="6" spans="1:3" ht="18.75">
      <c r="A6" s="140" t="s">
        <v>174</v>
      </c>
      <c r="B6" s="140"/>
      <c r="C6" s="140"/>
    </row>
    <row r="7" spans="1:3" ht="18.75">
      <c r="A7" s="140" t="s">
        <v>255</v>
      </c>
      <c r="B7" s="140"/>
      <c r="C7" s="140"/>
    </row>
    <row r="9" spans="1:3" ht="48.75" customHeight="1">
      <c r="A9" s="141" t="s">
        <v>72</v>
      </c>
      <c r="B9" s="141" t="s">
        <v>73</v>
      </c>
      <c r="C9" s="16" t="s">
        <v>74</v>
      </c>
    </row>
    <row r="10" spans="1:3" ht="18.75">
      <c r="A10" s="142"/>
      <c r="B10" s="142"/>
      <c r="C10" s="17" t="s">
        <v>75</v>
      </c>
    </row>
    <row r="11" spans="1:3" ht="12.75" customHeight="1">
      <c r="A11" s="138"/>
      <c r="B11" s="138"/>
      <c r="C11" s="138"/>
    </row>
    <row r="12" spans="1:3" ht="26.25" customHeight="1">
      <c r="A12" s="139"/>
      <c r="B12" s="139"/>
      <c r="C12" s="139"/>
    </row>
  </sheetData>
  <sheetProtection/>
  <mergeCells count="8">
    <mergeCell ref="C11:C12"/>
    <mergeCell ref="A5:C5"/>
    <mergeCell ref="A6:C6"/>
    <mergeCell ref="A7:C7"/>
    <mergeCell ref="A9:A10"/>
    <mergeCell ref="B9:B10"/>
    <mergeCell ref="A11:A12"/>
    <mergeCell ref="B11:B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 Валерий Александрович</dc:creator>
  <cp:keywords/>
  <dc:description/>
  <cp:lastModifiedBy>Admin</cp:lastModifiedBy>
  <cp:lastPrinted>2019-05-23T13:13:00Z</cp:lastPrinted>
  <dcterms:created xsi:type="dcterms:W3CDTF">2008-07-21T10:40:39Z</dcterms:created>
  <dcterms:modified xsi:type="dcterms:W3CDTF">2019-08-08T10:45:41Z</dcterms:modified>
  <cp:category/>
  <cp:version/>
  <cp:contentType/>
  <cp:contentStatus/>
</cp:coreProperties>
</file>