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19\7 июль\"/>
    </mc:Choice>
  </mc:AlternateContent>
  <bookViews>
    <workbookView xWindow="0" yWindow="2232" windowWidth="22980" windowHeight="7368"/>
  </bookViews>
  <sheets>
    <sheet name="оперативка" sheetId="2" r:id="rId1"/>
  </sheets>
  <definedNames>
    <definedName name="А2" localSheetId="0">#REF!</definedName>
    <definedName name="А2">#REF!</definedName>
    <definedName name="_xlnm.Print_Area" localSheetId="0">оперативка!$A$2:$Z$249</definedName>
  </definedNames>
  <calcPr calcId="152511"/>
</workbook>
</file>

<file path=xl/calcChain.xml><?xml version="1.0" encoding="utf-8"?>
<calcChain xmlns="http://schemas.openxmlformats.org/spreadsheetml/2006/main">
  <c r="B218" i="2" l="1"/>
  <c r="S212" i="2"/>
  <c r="Q212" i="2"/>
  <c r="L212" i="2"/>
  <c r="G218" i="2"/>
  <c r="P202" i="2" l="1"/>
  <c r="F210" i="2" l="1"/>
  <c r="F44" i="2" l="1"/>
  <c r="G209" i="2" l="1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F209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F205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F201" i="2"/>
  <c r="B194" i="2" l="1"/>
  <c r="D85" i="2" l="1"/>
  <c r="D87" i="2"/>
  <c r="D88" i="2"/>
  <c r="D93" i="2"/>
  <c r="D95" i="2"/>
  <c r="D96" i="2"/>
  <c r="D98" i="2"/>
  <c r="D99" i="2"/>
  <c r="D100" i="2"/>
  <c r="D101" i="2"/>
  <c r="D102" i="2"/>
  <c r="D103" i="2"/>
  <c r="D104" i="2"/>
  <c r="D105" i="2"/>
  <c r="D106" i="2"/>
  <c r="D119" i="2"/>
  <c r="D137" i="2"/>
  <c r="D139" i="2"/>
  <c r="D143" i="2"/>
  <c r="D152" i="2"/>
  <c r="D181" i="2"/>
  <c r="D182" i="2"/>
  <c r="D186" i="2"/>
  <c r="C42" i="2" l="1"/>
  <c r="C46" i="2" l="1"/>
  <c r="W69" i="2" l="1"/>
  <c r="G89" i="2" l="1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F89" i="2"/>
  <c r="F63" i="2" l="1"/>
  <c r="G63" i="2"/>
  <c r="H63" i="2"/>
  <c r="I63" i="2"/>
  <c r="J63" i="2"/>
  <c r="K63" i="2"/>
  <c r="L63" i="2"/>
  <c r="M63" i="2"/>
  <c r="N63" i="2"/>
  <c r="O63" i="2"/>
  <c r="P63" i="2"/>
  <c r="Q63" i="2"/>
  <c r="S63" i="2"/>
  <c r="T63" i="2"/>
  <c r="U63" i="2"/>
  <c r="V63" i="2"/>
  <c r="W63" i="2"/>
  <c r="X63" i="2"/>
  <c r="Y63" i="2"/>
  <c r="Z63" i="2"/>
  <c r="H69" i="2" l="1"/>
  <c r="Z69" i="2" l="1"/>
  <c r="Y69" i="2"/>
  <c r="X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G69" i="2"/>
  <c r="F69" i="2"/>
  <c r="C69" i="2" l="1"/>
  <c r="B63" i="2" l="1"/>
  <c r="B59" i="2"/>
  <c r="C61" i="2" l="1"/>
  <c r="C57" i="2"/>
  <c r="C246" i="2" l="1"/>
  <c r="C240" i="2"/>
  <c r="C238" i="2"/>
  <c r="C236" i="2"/>
  <c r="C235" i="2"/>
  <c r="C234" i="2"/>
  <c r="C233" i="2"/>
  <c r="C232" i="2"/>
  <c r="C224" i="2"/>
  <c r="C223" i="2"/>
  <c r="C222" i="2"/>
  <c r="C221" i="2"/>
  <c r="C220" i="2"/>
  <c r="C217" i="2"/>
  <c r="D217" i="2" s="1"/>
  <c r="Z216" i="2"/>
  <c r="Z218" i="2" s="1"/>
  <c r="Y216" i="2"/>
  <c r="Y218" i="2" s="1"/>
  <c r="X216" i="2"/>
  <c r="X218" i="2" s="1"/>
  <c r="W216" i="2"/>
  <c r="W218" i="2" s="1"/>
  <c r="V216" i="2"/>
  <c r="V218" i="2" s="1"/>
  <c r="U216" i="2"/>
  <c r="U218" i="2" s="1"/>
  <c r="T216" i="2"/>
  <c r="T218" i="2" s="1"/>
  <c r="S216" i="2"/>
  <c r="S218" i="2" s="1"/>
  <c r="R216" i="2"/>
  <c r="R218" i="2" s="1"/>
  <c r="Q216" i="2"/>
  <c r="Q218" i="2" s="1"/>
  <c r="P216" i="2"/>
  <c r="P218" i="2" s="1"/>
  <c r="O216" i="2"/>
  <c r="O218" i="2" s="1"/>
  <c r="N216" i="2"/>
  <c r="N218" i="2" s="1"/>
  <c r="M216" i="2"/>
  <c r="M218" i="2" s="1"/>
  <c r="L216" i="2"/>
  <c r="L218" i="2" s="1"/>
  <c r="K216" i="2"/>
  <c r="K218" i="2" s="1"/>
  <c r="J216" i="2"/>
  <c r="J218" i="2" s="1"/>
  <c r="I216" i="2"/>
  <c r="I218" i="2" s="1"/>
  <c r="H216" i="2"/>
  <c r="H218" i="2" s="1"/>
  <c r="G216" i="2"/>
  <c r="F216" i="2"/>
  <c r="F218" i="2" s="1"/>
  <c r="C215" i="2"/>
  <c r="B214" i="2"/>
  <c r="C213" i="2"/>
  <c r="C214" i="2" s="1"/>
  <c r="C211" i="2"/>
  <c r="C212" i="2" s="1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B209" i="2"/>
  <c r="C208" i="2"/>
  <c r="C207" i="2"/>
  <c r="D207" i="2" s="1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B206" i="2"/>
  <c r="B205" i="2"/>
  <c r="C204" i="2"/>
  <c r="C203" i="2"/>
  <c r="D203" i="2" s="1"/>
  <c r="Z202" i="2"/>
  <c r="Y202" i="2"/>
  <c r="X202" i="2"/>
  <c r="W202" i="2"/>
  <c r="V202" i="2"/>
  <c r="U202" i="2"/>
  <c r="T202" i="2"/>
  <c r="S202" i="2"/>
  <c r="R202" i="2"/>
  <c r="Q202" i="2"/>
  <c r="O202" i="2"/>
  <c r="N202" i="2"/>
  <c r="M202" i="2"/>
  <c r="L202" i="2"/>
  <c r="K202" i="2"/>
  <c r="J202" i="2"/>
  <c r="I202" i="2"/>
  <c r="H202" i="2"/>
  <c r="G202" i="2"/>
  <c r="F202" i="2"/>
  <c r="B202" i="2"/>
  <c r="B201" i="2"/>
  <c r="C200" i="2"/>
  <c r="C199" i="2"/>
  <c r="C201" i="2" s="1"/>
  <c r="C196" i="2"/>
  <c r="C195" i="2"/>
  <c r="D195" i="2" s="1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C193" i="2"/>
  <c r="C192" i="2"/>
  <c r="D192" i="2" s="1"/>
  <c r="C191" i="2"/>
  <c r="D191" i="2" s="1"/>
  <c r="C190" i="2"/>
  <c r="D190" i="2" s="1"/>
  <c r="C189" i="2"/>
  <c r="D189" i="2" s="1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B188" i="2"/>
  <c r="C187" i="2"/>
  <c r="D187" i="2" s="1"/>
  <c r="C185" i="2"/>
  <c r="D185" i="2" s="1"/>
  <c r="C183" i="2"/>
  <c r="D183" i="2" s="1"/>
  <c r="C180" i="2"/>
  <c r="D180" i="2" s="1"/>
  <c r="Y179" i="2"/>
  <c r="V179" i="2"/>
  <c r="S179" i="2"/>
  <c r="M179" i="2"/>
  <c r="L179" i="2"/>
  <c r="K179" i="2"/>
  <c r="H179" i="2"/>
  <c r="B179" i="2"/>
  <c r="C178" i="2"/>
  <c r="D178" i="2" s="1"/>
  <c r="C177" i="2"/>
  <c r="D177" i="2" s="1"/>
  <c r="V176" i="2"/>
  <c r="M176" i="2"/>
  <c r="H176" i="2"/>
  <c r="B176" i="2"/>
  <c r="C175" i="2"/>
  <c r="D175" i="2" s="1"/>
  <c r="C174" i="2"/>
  <c r="U173" i="2"/>
  <c r="R173" i="2"/>
  <c r="B173" i="2"/>
  <c r="C172" i="2"/>
  <c r="D172" i="2" s="1"/>
  <c r="C171" i="2"/>
  <c r="D171" i="2" s="1"/>
  <c r="Y170" i="2"/>
  <c r="W170" i="2"/>
  <c r="S170" i="2"/>
  <c r="R170" i="2"/>
  <c r="N170" i="2"/>
  <c r="L170" i="2"/>
  <c r="K170" i="2"/>
  <c r="J170" i="2"/>
  <c r="I170" i="2"/>
  <c r="C169" i="2"/>
  <c r="C168" i="2"/>
  <c r="D168" i="2" s="1"/>
  <c r="Y167" i="2"/>
  <c r="X167" i="2"/>
  <c r="W167" i="2"/>
  <c r="V167" i="2"/>
  <c r="U167" i="2"/>
  <c r="T167" i="2"/>
  <c r="R167" i="2"/>
  <c r="Q167" i="2"/>
  <c r="N167" i="2"/>
  <c r="M167" i="2"/>
  <c r="L167" i="2"/>
  <c r="K167" i="2"/>
  <c r="J167" i="2"/>
  <c r="I167" i="2"/>
  <c r="F167" i="2"/>
  <c r="B167" i="2"/>
  <c r="C166" i="2"/>
  <c r="D166" i="2" s="1"/>
  <c r="C165" i="2"/>
  <c r="D165" i="2" s="1"/>
  <c r="V164" i="2"/>
  <c r="U164" i="2"/>
  <c r="N164" i="2"/>
  <c r="B164" i="2"/>
  <c r="C163" i="2"/>
  <c r="D163" i="2" s="1"/>
  <c r="C162" i="2"/>
  <c r="D162" i="2" s="1"/>
  <c r="X161" i="2"/>
  <c r="T161" i="2"/>
  <c r="S161" i="2"/>
  <c r="O161" i="2"/>
  <c r="I161" i="2"/>
  <c r="B161" i="2"/>
  <c r="C160" i="2"/>
  <c r="D160" i="2" s="1"/>
  <c r="C159" i="2"/>
  <c r="D159" i="2" s="1"/>
  <c r="Z158" i="2"/>
  <c r="M158" i="2"/>
  <c r="H158" i="2"/>
  <c r="B158" i="2"/>
  <c r="C157" i="2"/>
  <c r="D157" i="2" s="1"/>
  <c r="C156" i="2"/>
  <c r="D156" i="2" s="1"/>
  <c r="Z155" i="2"/>
  <c r="Y155" i="2"/>
  <c r="X155" i="2"/>
  <c r="W155" i="2"/>
  <c r="V155" i="2"/>
  <c r="U155" i="2"/>
  <c r="T155" i="2"/>
  <c r="S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B155" i="2"/>
  <c r="Z154" i="2"/>
  <c r="Y154" i="2"/>
  <c r="X154" i="2"/>
  <c r="V154" i="2"/>
  <c r="U154" i="2"/>
  <c r="T154" i="2"/>
  <c r="S154" i="2"/>
  <c r="Q154" i="2"/>
  <c r="P154" i="2"/>
  <c r="N154" i="2"/>
  <c r="M154" i="2"/>
  <c r="L154" i="2"/>
  <c r="K154" i="2"/>
  <c r="J154" i="2"/>
  <c r="I154" i="2"/>
  <c r="H154" i="2"/>
  <c r="G154" i="2"/>
  <c r="F154" i="2"/>
  <c r="B154" i="2"/>
  <c r="C153" i="2"/>
  <c r="D153" i="2" s="1"/>
  <c r="Z151" i="2"/>
  <c r="Y151" i="2"/>
  <c r="X151" i="2"/>
  <c r="W151" i="2"/>
  <c r="V151" i="2"/>
  <c r="U151" i="2"/>
  <c r="T151" i="2"/>
  <c r="S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B151" i="2"/>
  <c r="C150" i="2"/>
  <c r="D150" i="2" s="1"/>
  <c r="C148" i="2"/>
  <c r="D148" i="2" s="1"/>
  <c r="C147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B146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B145" i="2"/>
  <c r="C144" i="2"/>
  <c r="D144" i="2" s="1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B142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B141" i="2"/>
  <c r="C140" i="2"/>
  <c r="D140" i="2" s="1"/>
  <c r="C138" i="2"/>
  <c r="D138" i="2" s="1"/>
  <c r="C135" i="2"/>
  <c r="D135" i="2" s="1"/>
  <c r="C134" i="2"/>
  <c r="D134" i="2" s="1"/>
  <c r="Y133" i="2"/>
  <c r="U133" i="2"/>
  <c r="S133" i="2"/>
  <c r="Q133" i="2"/>
  <c r="N133" i="2"/>
  <c r="I133" i="2"/>
  <c r="C132" i="2"/>
  <c r="D132" i="2" s="1"/>
  <c r="C131" i="2"/>
  <c r="D131" i="2" s="1"/>
  <c r="X130" i="2"/>
  <c r="V130" i="2"/>
  <c r="S130" i="2"/>
  <c r="R130" i="2"/>
  <c r="J130" i="2"/>
  <c r="F130" i="2"/>
  <c r="B130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B129" i="2"/>
  <c r="Z128" i="2"/>
  <c r="Y128" i="2"/>
  <c r="V128" i="2"/>
  <c r="U128" i="2"/>
  <c r="T128" i="2"/>
  <c r="S128" i="2"/>
  <c r="Q128" i="2"/>
  <c r="P128" i="2"/>
  <c r="N128" i="2"/>
  <c r="M128" i="2"/>
  <c r="L128" i="2"/>
  <c r="K128" i="2"/>
  <c r="J128" i="2"/>
  <c r="I128" i="2"/>
  <c r="H128" i="2"/>
  <c r="G128" i="2"/>
  <c r="B128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B127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B126" i="2"/>
  <c r="C125" i="2"/>
  <c r="D125" i="2" s="1"/>
  <c r="C124" i="2"/>
  <c r="D124" i="2" s="1"/>
  <c r="C123" i="2"/>
  <c r="C122" i="2"/>
  <c r="D122" i="2" s="1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B121" i="2"/>
  <c r="C120" i="2"/>
  <c r="C118" i="2"/>
  <c r="D118" i="2" s="1"/>
  <c r="C117" i="2"/>
  <c r="D117" i="2" s="1"/>
  <c r="C116" i="2"/>
  <c r="D116" i="2" s="1"/>
  <c r="C115" i="2"/>
  <c r="D115" i="2" s="1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B114" i="2"/>
  <c r="C113" i="2"/>
  <c r="D113" i="2" s="1"/>
  <c r="C112" i="2"/>
  <c r="D112" i="2" s="1"/>
  <c r="C111" i="2"/>
  <c r="D111" i="2" s="1"/>
  <c r="C110" i="2"/>
  <c r="D110" i="2" s="1"/>
  <c r="C109" i="2"/>
  <c r="D109" i="2" s="1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C108" i="2"/>
  <c r="B108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C107" i="2"/>
  <c r="B107" i="2"/>
  <c r="C97" i="2"/>
  <c r="D97" i="2" s="1"/>
  <c r="C94" i="2"/>
  <c r="D94" i="2" s="1"/>
  <c r="C92" i="2"/>
  <c r="D92" i="2" s="1"/>
  <c r="C91" i="2"/>
  <c r="D91" i="2" s="1"/>
  <c r="C90" i="2"/>
  <c r="D90" i="2" s="1"/>
  <c r="C86" i="2"/>
  <c r="D86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D69" i="2"/>
  <c r="C68" i="2"/>
  <c r="D68" i="2" s="1"/>
  <c r="C67" i="2"/>
  <c r="D67" i="2" s="1"/>
  <c r="C66" i="2"/>
  <c r="D66" i="2" s="1"/>
  <c r="C65" i="2"/>
  <c r="D65" i="2" s="1"/>
  <c r="C64" i="2"/>
  <c r="D64" i="2" s="1"/>
  <c r="C62" i="2"/>
  <c r="D61" i="2"/>
  <c r="C60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C58" i="2"/>
  <c r="D58" i="2" s="1"/>
  <c r="D57" i="2"/>
  <c r="C56" i="2"/>
  <c r="C55" i="2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G48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B47" i="2"/>
  <c r="C45" i="2"/>
  <c r="Z44" i="2"/>
  <c r="Z48" i="2" s="1"/>
  <c r="Y44" i="2"/>
  <c r="Y48" i="2" s="1"/>
  <c r="X44" i="2"/>
  <c r="X48" i="2" s="1"/>
  <c r="W44" i="2"/>
  <c r="W48" i="2" s="1"/>
  <c r="V44" i="2"/>
  <c r="V48" i="2" s="1"/>
  <c r="U44" i="2"/>
  <c r="U48" i="2" s="1"/>
  <c r="T44" i="2"/>
  <c r="T48" i="2" s="1"/>
  <c r="S44" i="2"/>
  <c r="S48" i="2" s="1"/>
  <c r="R44" i="2"/>
  <c r="R48" i="2" s="1"/>
  <c r="Q44" i="2"/>
  <c r="Q48" i="2" s="1"/>
  <c r="P44" i="2"/>
  <c r="P48" i="2" s="1"/>
  <c r="O44" i="2"/>
  <c r="O48" i="2" s="1"/>
  <c r="N44" i="2"/>
  <c r="N48" i="2" s="1"/>
  <c r="M44" i="2"/>
  <c r="M48" i="2" s="1"/>
  <c r="L44" i="2"/>
  <c r="L48" i="2" s="1"/>
  <c r="K44" i="2"/>
  <c r="K48" i="2" s="1"/>
  <c r="J44" i="2"/>
  <c r="J48" i="2" s="1"/>
  <c r="I44" i="2"/>
  <c r="I48" i="2" s="1"/>
  <c r="H44" i="2"/>
  <c r="H48" i="2" s="1"/>
  <c r="G44" i="2"/>
  <c r="F48" i="2"/>
  <c r="C43" i="2"/>
  <c r="C40" i="2"/>
  <c r="C39" i="2"/>
  <c r="D39" i="2" s="1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C37" i="2"/>
  <c r="C36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B35" i="2"/>
  <c r="D34" i="2"/>
  <c r="C34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B33" i="2"/>
  <c r="C32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B31" i="2"/>
  <c r="C30" i="2"/>
  <c r="D30" i="2" s="1"/>
  <c r="C29" i="2"/>
  <c r="C35" i="2" s="1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B28" i="2"/>
  <c r="C27" i="2"/>
  <c r="C28" i="2" s="1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C26" i="2"/>
  <c r="B26" i="2"/>
  <c r="D25" i="2"/>
  <c r="C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B24" i="2"/>
  <c r="C23" i="2"/>
  <c r="D23" i="2" s="1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C22" i="2"/>
  <c r="B22" i="2"/>
  <c r="D21" i="2"/>
  <c r="C21" i="2"/>
  <c r="D20" i="2"/>
  <c r="C20" i="2"/>
  <c r="Z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C17" i="2"/>
  <c r="B17" i="2"/>
  <c r="D16" i="2"/>
  <c r="C16" i="2"/>
  <c r="D15" i="2"/>
  <c r="C14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B13" i="2"/>
  <c r="D12" i="2"/>
  <c r="C12" i="2"/>
  <c r="C10" i="2"/>
  <c r="D10" i="2" s="1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B9" i="2"/>
  <c r="C8" i="2"/>
  <c r="D8" i="2" s="1"/>
  <c r="C7" i="2"/>
  <c r="C9" i="2" s="1"/>
  <c r="D211" i="2" l="1"/>
  <c r="C209" i="2"/>
  <c r="C210" i="2"/>
  <c r="C145" i="2"/>
  <c r="D107" i="2"/>
  <c r="C47" i="2"/>
  <c r="C142" i="2"/>
  <c r="D142" i="2" s="1"/>
  <c r="D145" i="2"/>
  <c r="C141" i="2"/>
  <c r="D141" i="2" s="1"/>
  <c r="C184" i="2"/>
  <c r="D184" i="2" s="1"/>
  <c r="C188" i="2"/>
  <c r="D188" i="2" s="1"/>
  <c r="D108" i="2"/>
  <c r="C133" i="2"/>
  <c r="D133" i="2" s="1"/>
  <c r="C176" i="2"/>
  <c r="D176" i="2" s="1"/>
  <c r="D174" i="2"/>
  <c r="C128" i="2"/>
  <c r="D128" i="2" s="1"/>
  <c r="D123" i="2"/>
  <c r="C170" i="2"/>
  <c r="D170" i="2" s="1"/>
  <c r="D169" i="2"/>
  <c r="C179" i="2"/>
  <c r="D179" i="2" s="1"/>
  <c r="C126" i="2"/>
  <c r="D126" i="2" s="1"/>
  <c r="D120" i="2"/>
  <c r="C149" i="2"/>
  <c r="D147" i="2"/>
  <c r="C114" i="2"/>
  <c r="D114" i="2" s="1"/>
  <c r="C121" i="2"/>
  <c r="D121" i="2" s="1"/>
  <c r="C146" i="2"/>
  <c r="D146" i="2" s="1"/>
  <c r="C161" i="2"/>
  <c r="D161" i="2" s="1"/>
  <c r="C194" i="2"/>
  <c r="D194" i="2" s="1"/>
  <c r="D193" i="2"/>
  <c r="D214" i="2"/>
  <c r="D213" i="2"/>
  <c r="D201" i="2"/>
  <c r="C206" i="2"/>
  <c r="C197" i="2"/>
  <c r="D197" i="2" s="1"/>
  <c r="D62" i="2"/>
  <c r="D63" i="2" s="1"/>
  <c r="C63" i="2"/>
  <c r="C59" i="2"/>
  <c r="D59" i="2" s="1"/>
  <c r="D45" i="2"/>
  <c r="C89" i="2"/>
  <c r="D89" i="2" s="1"/>
  <c r="C31" i="2"/>
  <c r="C167" i="2"/>
  <c r="D167" i="2" s="1"/>
  <c r="C33" i="2"/>
  <c r="C38" i="2"/>
  <c r="C44" i="2"/>
  <c r="C48" i="2" s="1"/>
  <c r="C158" i="2"/>
  <c r="D158" i="2" s="1"/>
  <c r="C24" i="2"/>
  <c r="D29" i="2"/>
  <c r="D37" i="2"/>
  <c r="C129" i="2"/>
  <c r="D129" i="2" s="1"/>
  <c r="C155" i="2"/>
  <c r="D155" i="2" s="1"/>
  <c r="C154" i="2"/>
  <c r="D154" i="2" s="1"/>
  <c r="C205" i="2"/>
  <c r="D205" i="2" s="1"/>
  <c r="C13" i="2"/>
  <c r="C127" i="2"/>
  <c r="D127" i="2" s="1"/>
  <c r="C130" i="2"/>
  <c r="D130" i="2" s="1"/>
  <c r="C136" i="2"/>
  <c r="D136" i="2" s="1"/>
  <c r="C164" i="2"/>
  <c r="D164" i="2" s="1"/>
  <c r="C173" i="2"/>
  <c r="D173" i="2" s="1"/>
  <c r="C202" i="2"/>
  <c r="D199" i="2"/>
  <c r="C151" i="2" l="1"/>
  <c r="D151" i="2" s="1"/>
  <c r="D149" i="2"/>
  <c r="C216" i="2"/>
  <c r="C218" i="2" l="1"/>
  <c r="D218" i="2" s="1"/>
  <c r="D216" i="2"/>
</calcChain>
</file>

<file path=xl/sharedStrings.xml><?xml version="1.0" encoding="utf-8"?>
<sst xmlns="http://schemas.openxmlformats.org/spreadsheetml/2006/main" count="258" uniqueCount="210">
  <si>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</si>
  <si>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</si>
  <si>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</si>
  <si>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</si>
  <si>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</si>
  <si>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</si>
  <si>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</si>
  <si>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</si>
  <si>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</si>
  <si>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</si>
  <si>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</si>
  <si>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</si>
  <si>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</si>
  <si>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</si>
  <si>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</si>
  <si>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</si>
  <si>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</si>
  <si>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</si>
  <si>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</si>
  <si>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</si>
  <si>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</si>
  <si>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</si>
  <si>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</si>
  <si>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</si>
  <si>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</si>
  <si>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</si>
  <si>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</si>
  <si>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</si>
  <si>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</si>
  <si>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</si>
  <si>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</si>
  <si>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</si>
  <si>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</si>
  <si>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</si>
  <si>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</si>
  <si>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</si>
  <si>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</si>
  <si>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</si>
  <si>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</si>
  <si>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</si>
  <si>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</si>
  <si>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</si>
  <si>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</si>
  <si>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</si>
  <si>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</si>
  <si>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</si>
  <si>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</si>
  <si>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</si>
  <si>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</si>
  <si>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</si>
  <si>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</si>
  <si>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</si>
  <si>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</si>
  <si>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</si>
  <si>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</si>
  <si>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</si>
  <si>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</si>
  <si>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</si>
  <si>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</si>
  <si>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</si>
  <si>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</si>
  <si>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</si>
  <si>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</si>
  <si>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</si>
  <si>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</si>
  <si>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</si>
  <si>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</si>
  <si>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</si>
  <si>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</si>
  <si>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</si>
  <si>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</si>
  <si>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</si>
  <si>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</si>
  <si>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</si>
  <si>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</si>
  <si>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</si>
  <si>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</si>
  <si>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</si>
  <si>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</si>
  <si>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</si>
  <si>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</si>
  <si>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</si>
  <si>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</si>
  <si>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</si>
  <si>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</si>
  <si>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</si>
  <si>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</si>
  <si>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</si>
  <si>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</si>
  <si>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</si>
  <si>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</si>
  <si>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</si>
  <si>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</si>
  <si>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</si>
  <si>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</si>
  <si>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</si>
  <si>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</si>
  <si>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</si>
  <si>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</si>
  <si>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</si>
  <si>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</si>
  <si>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</si>
  <si>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</si>
  <si>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</si>
  <si>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</si>
  <si>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</si>
  <si>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</si>
  <si>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</si>
  <si>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</si>
  <si>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</si>
  <si>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</si>
  <si>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</si>
  <si>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</si>
  <si>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</si>
  <si>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</si>
  <si>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</si>
  <si>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</si>
  <si>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</si>
  <si>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</si>
  <si>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</si>
  <si>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</si>
  <si>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</si>
  <si>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</si>
  <si>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</si>
  <si>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</si>
  <si>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</si>
  <si>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</si>
  <si>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</si>
  <si>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</si>
  <si>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</si>
  <si>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</si>
  <si>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</si>
  <si>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</si>
  <si>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</si>
  <si>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</si>
  <si>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</si>
  <si>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</si>
  <si>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</si>
  <si>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</si>
  <si>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</si>
  <si>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</si>
  <si>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</si>
  <si>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</si>
  <si>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</si>
  <si>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</si>
  <si>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</si>
  <si>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</si>
  <si>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</si>
  <si>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</si>
  <si>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</si>
  <si>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</si>
  <si>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</si>
  <si>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</si>
  <si>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</si>
  <si>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</si>
  <si>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</si>
  <si>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</si>
  <si>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</si>
  <si>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</si>
  <si>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Посеяно лука-севка, га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</si>
  <si>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</si>
  <si>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</si>
  <si>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</si>
  <si>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</si>
  <si>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</si>
  <si>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</si>
  <si>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</si>
  <si>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</si>
  <si>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</si>
  <si>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</si>
  <si>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</si>
  <si>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</si>
  <si>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</si>
  <si>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</si>
  <si>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</si>
  <si>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</si>
  <si>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</si>
  <si>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</si>
  <si>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</si>
  <si>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</si>
  <si>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</si>
  <si>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</si>
  <si>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</si>
  <si>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</si>
  <si>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</si>
  <si>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</si>
  <si>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</si>
  <si>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</si>
  <si>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</si>
  <si>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</si>
  <si>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</si>
  <si>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</si>
  <si>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На соответ. период 2018 г.</t>
  </si>
  <si>
    <t>Всего период 2019 г.</t>
  </si>
  <si>
    <t>2019 г. к 2018 г., %</t>
  </si>
  <si>
    <t>Площадь многолетних трав всего,  га (4-сх 2018)</t>
  </si>
  <si>
    <t>Планируемая площадь пересева погибших озимых яровыми зерновыми и зернобобовыми культурами, га</t>
  </si>
  <si>
    <t>Завершили сев яровых зерновых и зернобобовых культур</t>
  </si>
  <si>
    <t>Гибель озимых зерновых культур, га</t>
  </si>
  <si>
    <t>План посева с учетом пересева погибших озимых культур, га</t>
  </si>
  <si>
    <t>% к плану с учетом пересева погибших озимых культур</t>
  </si>
  <si>
    <t>в т.ч. пересев по погибшим озимым</t>
  </si>
  <si>
    <t>Посеяно масличных культур, га</t>
  </si>
  <si>
    <t>Не завершили сев яровых зерновых и зернобобовых культур</t>
  </si>
  <si>
    <t>4-сх          2018 г.</t>
  </si>
  <si>
    <t>Гибель озимых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</si>
  <si>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2019 г. данные 4-сх)</t>
    </r>
  </si>
  <si>
    <t>соломы, факт</t>
  </si>
  <si>
    <t xml:space="preserve">Поголовье скота (без свиней, птицы), усл.голов </t>
  </si>
  <si>
    <t>Информация о сельскохозяйственных работах по состоянию на 1 июля 2019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</si>
</sst>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4" fontId="10" fillId="0" borderId="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J249"/>
  <sheetViews>
    <sheetView tabSelected="1" view="pageBreakPreview" topLeftCell="A2" zoomScale="72" zoomScaleNormal="70" zoomScaleSheetLayoutView="72" zoomScalePageLayoutView="82" workbookViewId="0">
      <pane xSplit="3" ySplit="5" topLeftCell="D199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09375" defaultRowHeight="16.8" outlineLevelRow="1" x14ac:dyDescent="0.3"/>
  <cols>
    <col min="1" max="1" width="99.88671875" style="76" customWidth="1"/>
    <col min="2" max="2" width="14.44140625" style="2" customWidth="1"/>
    <col min="3" max="3" width="14.5546875" style="2" customWidth="1"/>
    <col min="4" max="4" width="15" style="2" customWidth="1"/>
    <col min="5" max="5" width="15" style="2" hidden="1" customWidth="1"/>
    <col min="6" max="9" width="13.6640625" style="1" customWidth="1"/>
    <col min="10" max="10" width="14" style="1" customWidth="1"/>
    <col min="11" max="17" width="13.6640625" style="1" customWidth="1"/>
    <col min="18" max="18" width="13.5546875" style="1" customWidth="1"/>
    <col min="19" max="26" width="13.6640625" style="1" customWidth="1"/>
    <col min="27" max="29" width="9.109375" style="1"/>
    <col min="30" max="30" width="9.109375" style="1" customWidth="1"/>
    <col min="31" max="16384" width="9.109375" style="1"/>
  </cols>
  <sheetData>
    <row r="1" spans="1:27" ht="25.2" hidden="1" x14ac:dyDescent="0.45">
      <c r="A1" s="1"/>
      <c r="Z1" s="3"/>
    </row>
    <row r="2" spans="1:27" s="4" customFormat="1" ht="29.4" customHeight="1" x14ac:dyDescent="0.3">
      <c r="A2" s="118" t="s">
        <v>209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7" s="4" customFormat="1" ht="0.75" customHeight="1" thickBot="1" x14ac:dyDescent="0.35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109" customFormat="1" ht="17.399999999999999" customHeight="1" thickBot="1" x14ac:dyDescent="0.4">
      <c r="A4" s="119"/>
      <c r="B4" s="122" t="s">
        <v>192</v>
      </c>
      <c r="C4" s="114" t="s">
        <v>193</v>
      </c>
      <c r="D4" s="114" t="s">
        <v>194</v>
      </c>
      <c r="E4" s="114" t="s">
        <v>204</v>
      </c>
      <c r="F4" s="125" t="s">
        <v>3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7"/>
    </row>
    <row r="5" spans="1:27" s="109" customFormat="1" ht="87" customHeight="1" x14ac:dyDescent="0.3">
      <c r="A5" s="120"/>
      <c r="B5" s="123"/>
      <c r="C5" s="115"/>
      <c r="D5" s="115"/>
      <c r="E5" s="115"/>
      <c r="F5" s="112" t="s">
        <v>4</v>
      </c>
      <c r="G5" s="112" t="s">
        <v>5</v>
      </c>
      <c r="H5" s="112" t="s">
        <v>6</v>
      </c>
      <c r="I5" s="112" t="s">
        <v>7</v>
      </c>
      <c r="J5" s="112" t="s">
        <v>8</v>
      </c>
      <c r="K5" s="112" t="s">
        <v>9</v>
      </c>
      <c r="L5" s="112" t="s">
        <v>10</v>
      </c>
      <c r="M5" s="112" t="s">
        <v>11</v>
      </c>
      <c r="N5" s="112" t="s">
        <v>12</v>
      </c>
      <c r="O5" s="112" t="s">
        <v>13</v>
      </c>
      <c r="P5" s="112" t="s">
        <v>14</v>
      </c>
      <c r="Q5" s="112" t="s">
        <v>15</v>
      </c>
      <c r="R5" s="112" t="s">
        <v>16</v>
      </c>
      <c r="S5" s="112" t="s">
        <v>17</v>
      </c>
      <c r="T5" s="112" t="s">
        <v>18</v>
      </c>
      <c r="U5" s="112" t="s">
        <v>19</v>
      </c>
      <c r="V5" s="112" t="s">
        <v>20</v>
      </c>
      <c r="W5" s="112" t="s">
        <v>21</v>
      </c>
      <c r="X5" s="112" t="s">
        <v>22</v>
      </c>
      <c r="Y5" s="112" t="s">
        <v>23</v>
      </c>
      <c r="Z5" s="112" t="s">
        <v>24</v>
      </c>
    </row>
    <row r="6" spans="1:27" s="109" customFormat="1" ht="70.2" customHeight="1" thickBot="1" x14ac:dyDescent="0.35">
      <c r="A6" s="121"/>
      <c r="B6" s="124"/>
      <c r="C6" s="116"/>
      <c r="D6" s="116"/>
      <c r="E6" s="116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spans="1:27" s="2" customFormat="1" ht="30" hidden="1" customHeight="1" x14ac:dyDescent="0.3">
      <c r="A7" s="7" t="s">
        <v>25</v>
      </c>
      <c r="B7" s="8">
        <v>49185</v>
      </c>
      <c r="C7" s="8">
        <f>SUM(F7:Z7)</f>
        <v>49185</v>
      </c>
      <c r="D7" s="8"/>
      <c r="E7" s="8"/>
      <c r="F7" s="10">
        <v>2341</v>
      </c>
      <c r="G7" s="10">
        <v>1953</v>
      </c>
      <c r="H7" s="10">
        <v>3437</v>
      </c>
      <c r="I7" s="107">
        <v>2776</v>
      </c>
      <c r="J7" s="107">
        <v>1520</v>
      </c>
      <c r="K7" s="107">
        <v>3092</v>
      </c>
      <c r="L7" s="107">
        <v>2190</v>
      </c>
      <c r="M7" s="107">
        <v>2784</v>
      </c>
      <c r="N7" s="107">
        <v>2272</v>
      </c>
      <c r="O7" s="107">
        <v>917</v>
      </c>
      <c r="P7" s="107">
        <v>1364</v>
      </c>
      <c r="Q7" s="107">
        <v>1923</v>
      </c>
      <c r="R7" s="107">
        <v>2737</v>
      </c>
      <c r="S7" s="107">
        <v>3068</v>
      </c>
      <c r="T7" s="107">
        <v>3588</v>
      </c>
      <c r="U7" s="107">
        <v>2552</v>
      </c>
      <c r="V7" s="107">
        <v>1811</v>
      </c>
      <c r="W7" s="107">
        <v>640</v>
      </c>
      <c r="X7" s="107">
        <v>2157</v>
      </c>
      <c r="Y7" s="107">
        <v>3852</v>
      </c>
      <c r="Z7" s="107">
        <v>2211</v>
      </c>
    </row>
    <row r="8" spans="1:27" s="12" customFormat="1" ht="30" hidden="1" customHeight="1" x14ac:dyDescent="0.25">
      <c r="A8" s="11" t="s">
        <v>26</v>
      </c>
      <c r="B8" s="8">
        <v>51694</v>
      </c>
      <c r="C8" s="8">
        <f>SUM(F8:Z8)</f>
        <v>50622</v>
      </c>
      <c r="D8" s="15">
        <f t="shared" ref="D8:D30" si="0">C8/B8</f>
        <v>0.97926258366541574</v>
      </c>
      <c r="E8" s="15"/>
      <c r="F8" s="10">
        <v>2258</v>
      </c>
      <c r="G8" s="10">
        <v>1967</v>
      </c>
      <c r="H8" s="10">
        <v>3768</v>
      </c>
      <c r="I8" s="107">
        <v>3294</v>
      </c>
      <c r="J8" s="107">
        <v>1614</v>
      </c>
      <c r="K8" s="107">
        <v>3095</v>
      </c>
      <c r="L8" s="107">
        <v>2190</v>
      </c>
      <c r="M8" s="107">
        <v>3066</v>
      </c>
      <c r="N8" s="107">
        <v>2272</v>
      </c>
      <c r="O8" s="107">
        <v>1009</v>
      </c>
      <c r="P8" s="107">
        <v>1461</v>
      </c>
      <c r="Q8" s="107">
        <v>2083</v>
      </c>
      <c r="R8" s="107">
        <v>2736</v>
      </c>
      <c r="S8" s="107">
        <v>3068</v>
      </c>
      <c r="T8" s="107">
        <v>3471</v>
      </c>
      <c r="U8" s="107">
        <v>2576</v>
      </c>
      <c r="V8" s="107">
        <v>1808</v>
      </c>
      <c r="W8" s="107">
        <v>429</v>
      </c>
      <c r="X8" s="107">
        <v>2085</v>
      </c>
      <c r="Y8" s="107">
        <v>4083</v>
      </c>
      <c r="Z8" s="107">
        <v>2289</v>
      </c>
    </row>
    <row r="9" spans="1:27" s="12" customFormat="1" ht="30" hidden="1" customHeight="1" x14ac:dyDescent="0.25">
      <c r="A9" s="13" t="s">
        <v>27</v>
      </c>
      <c r="B9" s="14">
        <f t="shared" ref="B9:Z9" si="1">B8/B7</f>
        <v>1.0510114872420453</v>
      </c>
      <c r="C9" s="14">
        <f t="shared" si="1"/>
        <v>1.0292162244586764</v>
      </c>
      <c r="D9" s="15"/>
      <c r="E9" s="15"/>
      <c r="F9" s="72">
        <f t="shared" si="1"/>
        <v>0.96454506621102098</v>
      </c>
      <c r="G9" s="72">
        <f t="shared" si="1"/>
        <v>1.0071684587813621</v>
      </c>
      <c r="H9" s="72">
        <f t="shared" si="1"/>
        <v>1.0963049170788479</v>
      </c>
      <c r="I9" s="72">
        <f t="shared" si="1"/>
        <v>1.1865994236311239</v>
      </c>
      <c r="J9" s="72">
        <f t="shared" si="1"/>
        <v>1.0618421052631579</v>
      </c>
      <c r="K9" s="72">
        <f t="shared" si="1"/>
        <v>1.0009702457956016</v>
      </c>
      <c r="L9" s="72">
        <f t="shared" si="1"/>
        <v>1</v>
      </c>
      <c r="M9" s="72">
        <f t="shared" si="1"/>
        <v>1.1012931034482758</v>
      </c>
      <c r="N9" s="72">
        <f t="shared" si="1"/>
        <v>1</v>
      </c>
      <c r="O9" s="72">
        <f t="shared" si="1"/>
        <v>1.1003271537622683</v>
      </c>
      <c r="P9" s="72">
        <f t="shared" si="1"/>
        <v>1.0711143695014662</v>
      </c>
      <c r="Q9" s="72">
        <f t="shared" si="1"/>
        <v>1.0832033281331253</v>
      </c>
      <c r="R9" s="72">
        <f t="shared" si="1"/>
        <v>0.99963463646328099</v>
      </c>
      <c r="S9" s="72">
        <f t="shared" si="1"/>
        <v>1</v>
      </c>
      <c r="T9" s="72">
        <f t="shared" si="1"/>
        <v>0.96739130434782605</v>
      </c>
      <c r="U9" s="72">
        <f t="shared" si="1"/>
        <v>1.0094043887147335</v>
      </c>
      <c r="V9" s="72">
        <f t="shared" si="1"/>
        <v>0.99834345665378244</v>
      </c>
      <c r="W9" s="72">
        <f t="shared" si="1"/>
        <v>0.67031249999999998</v>
      </c>
      <c r="X9" s="72">
        <f t="shared" si="1"/>
        <v>0.9666203059805285</v>
      </c>
      <c r="Y9" s="72">
        <f t="shared" si="1"/>
        <v>1.059968847352025</v>
      </c>
      <c r="Z9" s="72">
        <f t="shared" si="1"/>
        <v>1.0352781546811398</v>
      </c>
    </row>
    <row r="10" spans="1:27" s="12" customFormat="1" ht="30" hidden="1" customHeight="1" x14ac:dyDescent="0.25">
      <c r="A10" s="11" t="s">
        <v>28</v>
      </c>
      <c r="B10" s="8">
        <v>47596</v>
      </c>
      <c r="C10" s="8">
        <f>SUM(F10:Z10)</f>
        <v>47941</v>
      </c>
      <c r="D10" s="15">
        <f t="shared" si="0"/>
        <v>1.0072485082780065</v>
      </c>
      <c r="E10" s="15"/>
      <c r="F10" s="10">
        <v>2128</v>
      </c>
      <c r="G10" s="10">
        <v>1796</v>
      </c>
      <c r="H10" s="10">
        <v>3702</v>
      </c>
      <c r="I10" s="10">
        <v>3233</v>
      </c>
      <c r="J10" s="10">
        <v>1461</v>
      </c>
      <c r="K10" s="10">
        <v>2826</v>
      </c>
      <c r="L10" s="10">
        <v>1695</v>
      </c>
      <c r="M10" s="10">
        <v>3066</v>
      </c>
      <c r="N10" s="10">
        <v>2166</v>
      </c>
      <c r="O10" s="10">
        <v>979</v>
      </c>
      <c r="P10" s="10">
        <v>1371</v>
      </c>
      <c r="Q10" s="10">
        <v>2083</v>
      </c>
      <c r="R10" s="10">
        <v>2664</v>
      </c>
      <c r="S10" s="10">
        <v>2903</v>
      </c>
      <c r="T10" s="10">
        <v>3471</v>
      </c>
      <c r="U10" s="10">
        <v>2378</v>
      </c>
      <c r="V10" s="10">
        <v>1611</v>
      </c>
      <c r="W10" s="10">
        <v>319</v>
      </c>
      <c r="X10" s="10">
        <v>1717</v>
      </c>
      <c r="Y10" s="10">
        <v>4083</v>
      </c>
      <c r="Z10" s="10">
        <v>2289</v>
      </c>
    </row>
    <row r="11" spans="1:27" s="12" customFormat="1" ht="30" hidden="1" customHeight="1" x14ac:dyDescent="0.25">
      <c r="A11" s="11" t="s">
        <v>29</v>
      </c>
      <c r="B11" s="14">
        <v>0.93</v>
      </c>
      <c r="C11" s="14">
        <v>0.96</v>
      </c>
      <c r="D11" s="15"/>
      <c r="E11" s="15"/>
      <c r="F11" s="72">
        <v>0.94</v>
      </c>
      <c r="G11" s="72">
        <v>0.93</v>
      </c>
      <c r="H11" s="72">
        <v>0.98</v>
      </c>
      <c r="I11" s="72">
        <v>0.98</v>
      </c>
      <c r="J11" s="72">
        <v>0.96</v>
      </c>
      <c r="K11" s="72">
        <v>0.92</v>
      </c>
      <c r="L11" s="72">
        <v>0.92</v>
      </c>
      <c r="M11" s="72">
        <v>1</v>
      </c>
      <c r="N11" s="72">
        <v>0.93</v>
      </c>
      <c r="O11" s="72">
        <v>0.97</v>
      </c>
      <c r="P11" s="72">
        <v>0.94</v>
      </c>
      <c r="Q11" s="72">
        <v>1</v>
      </c>
      <c r="R11" s="72">
        <v>0.97</v>
      </c>
      <c r="S11" s="72">
        <v>0.97</v>
      </c>
      <c r="T11" s="72">
        <v>1</v>
      </c>
      <c r="U11" s="72">
        <v>0.93</v>
      </c>
      <c r="V11" s="72">
        <v>0.9</v>
      </c>
      <c r="W11" s="72">
        <v>0.78</v>
      </c>
      <c r="X11" s="72">
        <v>0.82</v>
      </c>
      <c r="Y11" s="72">
        <v>1</v>
      </c>
      <c r="Z11" s="72">
        <v>1</v>
      </c>
    </row>
    <row r="12" spans="1:27" s="12" customFormat="1" ht="30" hidden="1" customHeight="1" x14ac:dyDescent="0.25">
      <c r="A12" s="13" t="s">
        <v>30</v>
      </c>
      <c r="B12" s="8">
        <v>4989</v>
      </c>
      <c r="C12" s="8">
        <f>SUM(F12:Z12)</f>
        <v>16524</v>
      </c>
      <c r="D12" s="15">
        <f t="shared" si="0"/>
        <v>3.3120865904990979</v>
      </c>
      <c r="E12" s="15"/>
      <c r="F12" s="77">
        <v>150</v>
      </c>
      <c r="G12" s="77">
        <v>650</v>
      </c>
      <c r="H12" s="77">
        <v>1890</v>
      </c>
      <c r="I12" s="77">
        <v>1157</v>
      </c>
      <c r="J12" s="77">
        <v>747</v>
      </c>
      <c r="K12" s="77">
        <v>1100</v>
      </c>
      <c r="L12" s="77">
        <v>960</v>
      </c>
      <c r="M12" s="77">
        <v>1292</v>
      </c>
      <c r="N12" s="77">
        <v>500</v>
      </c>
      <c r="O12" s="77">
        <v>300</v>
      </c>
      <c r="P12" s="77">
        <v>210</v>
      </c>
      <c r="Q12" s="77">
        <v>50</v>
      </c>
      <c r="R12" s="77">
        <v>980</v>
      </c>
      <c r="S12" s="77">
        <v>820</v>
      </c>
      <c r="T12" s="77">
        <v>1217</v>
      </c>
      <c r="U12" s="77">
        <v>380</v>
      </c>
      <c r="V12" s="77">
        <v>810</v>
      </c>
      <c r="W12" s="77">
        <v>95</v>
      </c>
      <c r="X12" s="77">
        <v>405</v>
      </c>
      <c r="Y12" s="77">
        <v>2291</v>
      </c>
      <c r="Z12" s="77">
        <v>520</v>
      </c>
    </row>
    <row r="13" spans="1:27" s="12" customFormat="1" ht="30" hidden="1" customHeight="1" x14ac:dyDescent="0.25">
      <c r="A13" s="13" t="s">
        <v>31</v>
      </c>
      <c r="B13" s="15">
        <f>B12/B8</f>
        <v>9.6510233295933764E-2</v>
      </c>
      <c r="C13" s="15">
        <f>C12/C8</f>
        <v>0.32641934336849593</v>
      </c>
      <c r="D13" s="15"/>
      <c r="E13" s="15"/>
      <c r="F13" s="16">
        <f t="shared" ref="F13:Z13" si="2">F12/F8</f>
        <v>6.6430469441984052E-2</v>
      </c>
      <c r="G13" s="16">
        <f t="shared" si="2"/>
        <v>0.33045246568378239</v>
      </c>
      <c r="H13" s="16">
        <f t="shared" si="2"/>
        <v>0.50159235668789814</v>
      </c>
      <c r="I13" s="16">
        <f t="shared" si="2"/>
        <v>0.35124468731026109</v>
      </c>
      <c r="J13" s="16">
        <f t="shared" si="2"/>
        <v>0.46282527881040891</v>
      </c>
      <c r="K13" s="16">
        <f t="shared" si="2"/>
        <v>0.35541195476575121</v>
      </c>
      <c r="L13" s="16">
        <f t="shared" si="2"/>
        <v>0.43835616438356162</v>
      </c>
      <c r="M13" s="16">
        <f t="shared" si="2"/>
        <v>0.42139595564253096</v>
      </c>
      <c r="N13" s="16">
        <f t="shared" si="2"/>
        <v>0.22007042253521128</v>
      </c>
      <c r="O13" s="16">
        <f t="shared" si="2"/>
        <v>0.29732408325074333</v>
      </c>
      <c r="P13" s="16">
        <f t="shared" si="2"/>
        <v>0.14373716632443531</v>
      </c>
      <c r="Q13" s="16">
        <f t="shared" si="2"/>
        <v>2.4003840614498319E-2</v>
      </c>
      <c r="R13" s="16">
        <f t="shared" si="2"/>
        <v>0.358187134502924</v>
      </c>
      <c r="S13" s="16">
        <f t="shared" si="2"/>
        <v>0.26727509778357234</v>
      </c>
      <c r="T13" s="16">
        <f t="shared" si="2"/>
        <v>0.35061941803514834</v>
      </c>
      <c r="U13" s="16">
        <f t="shared" si="2"/>
        <v>0.14751552795031056</v>
      </c>
      <c r="V13" s="16">
        <f t="shared" si="2"/>
        <v>0.44800884955752213</v>
      </c>
      <c r="W13" s="16">
        <f t="shared" si="2"/>
        <v>0.22144522144522144</v>
      </c>
      <c r="X13" s="16">
        <f t="shared" si="2"/>
        <v>0.19424460431654678</v>
      </c>
      <c r="Y13" s="16">
        <f t="shared" si="2"/>
        <v>0.56110702914523636</v>
      </c>
      <c r="Z13" s="16">
        <f t="shared" si="2"/>
        <v>0.22717343818261249</v>
      </c>
    </row>
    <row r="14" spans="1:27" s="12" customFormat="1" ht="30" hidden="1" customHeight="1" x14ac:dyDescent="0.25">
      <c r="A14" s="18" t="s">
        <v>32</v>
      </c>
      <c r="B14" s="8">
        <v>5618</v>
      </c>
      <c r="C14" s="8">
        <f>SUM(F14:Z14)</f>
        <v>10667</v>
      </c>
      <c r="D14" s="15"/>
      <c r="E14" s="15"/>
      <c r="F14" s="10"/>
      <c r="G14" s="10">
        <v>250</v>
      </c>
      <c r="H14" s="10">
        <v>3810</v>
      </c>
      <c r="I14" s="10">
        <v>150</v>
      </c>
      <c r="J14" s="10">
        <v>10</v>
      </c>
      <c r="K14" s="10">
        <v>350</v>
      </c>
      <c r="L14" s="10">
        <v>2189</v>
      </c>
      <c r="M14" s="10">
        <v>460</v>
      </c>
      <c r="N14" s="10">
        <v>100</v>
      </c>
      <c r="O14" s="10"/>
      <c r="P14" s="10">
        <v>615</v>
      </c>
      <c r="Q14" s="10">
        <v>235</v>
      </c>
      <c r="R14" s="10">
        <v>150</v>
      </c>
      <c r="S14" s="10">
        <v>1000</v>
      </c>
      <c r="T14" s="10">
        <v>235</v>
      </c>
      <c r="U14" s="10"/>
      <c r="V14" s="10">
        <v>195</v>
      </c>
      <c r="W14" s="10">
        <v>16</v>
      </c>
      <c r="X14" s="10">
        <v>197</v>
      </c>
      <c r="Y14" s="10">
        <v>650</v>
      </c>
      <c r="Z14" s="10">
        <v>55</v>
      </c>
    </row>
    <row r="15" spans="1:27" s="12" customFormat="1" ht="30" hidden="1" customHeight="1" x14ac:dyDescent="0.25">
      <c r="A15" s="11" t="s">
        <v>33</v>
      </c>
      <c r="B15" s="8">
        <v>20000.3</v>
      </c>
      <c r="C15" s="8">
        <v>20000</v>
      </c>
      <c r="D15" s="15">
        <f t="shared" si="0"/>
        <v>0.9999850002249967</v>
      </c>
      <c r="E15" s="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3">
      <c r="A16" s="11" t="s">
        <v>34</v>
      </c>
      <c r="B16" s="19">
        <v>11306</v>
      </c>
      <c r="C16" s="19">
        <f>SUM(F16:Z16)</f>
        <v>12110.9</v>
      </c>
      <c r="D16" s="15">
        <f t="shared" si="0"/>
        <v>1.0711922872810897</v>
      </c>
      <c r="E16" s="15"/>
      <c r="F16" s="73">
        <v>276.7</v>
      </c>
      <c r="G16" s="73">
        <v>238.6</v>
      </c>
      <c r="H16" s="73">
        <v>597.6</v>
      </c>
      <c r="I16" s="73">
        <v>1464.1</v>
      </c>
      <c r="J16" s="73">
        <v>372.8</v>
      </c>
      <c r="K16" s="73">
        <v>594.20000000000005</v>
      </c>
      <c r="L16" s="73">
        <v>781</v>
      </c>
      <c r="M16" s="73">
        <v>649.29999999999995</v>
      </c>
      <c r="N16" s="73">
        <v>784.3</v>
      </c>
      <c r="O16" s="73">
        <v>223.5</v>
      </c>
      <c r="P16" s="73">
        <v>497.2</v>
      </c>
      <c r="Q16" s="73">
        <v>248.3</v>
      </c>
      <c r="R16" s="73">
        <v>516.20000000000005</v>
      </c>
      <c r="S16" s="73">
        <v>438.6</v>
      </c>
      <c r="T16" s="73">
        <v>868</v>
      </c>
      <c r="U16" s="73">
        <v>630</v>
      </c>
      <c r="V16" s="73">
        <v>219.8</v>
      </c>
      <c r="W16" s="73">
        <v>177.9</v>
      </c>
      <c r="X16" s="73">
        <v>637.79999999999995</v>
      </c>
      <c r="Y16" s="73">
        <v>1628.7</v>
      </c>
      <c r="Z16" s="73">
        <v>266.3</v>
      </c>
      <c r="AA16" s="20"/>
    </row>
    <row r="17" spans="1:27" s="2" customFormat="1" ht="30" hidden="1" customHeight="1" x14ac:dyDescent="0.3">
      <c r="A17" s="18" t="s">
        <v>35</v>
      </c>
      <c r="B17" s="15">
        <f>B16/B15</f>
        <v>0.56529152062719057</v>
      </c>
      <c r="C17" s="15">
        <f>C16/C15</f>
        <v>0.605545</v>
      </c>
      <c r="D17" s="15"/>
      <c r="E17" s="15"/>
      <c r="F17" s="16">
        <f t="shared" ref="F17:X17" si="3">F16/F15</f>
        <v>0.22792421746293245</v>
      </c>
      <c r="G17" s="16">
        <f t="shared" si="3"/>
        <v>0.39833055091819697</v>
      </c>
      <c r="H17" s="16">
        <f t="shared" si="3"/>
        <v>0.41043956043956048</v>
      </c>
      <c r="I17" s="16">
        <f t="shared" si="3"/>
        <v>1.2552297668038408</v>
      </c>
      <c r="J17" s="16">
        <f t="shared" si="3"/>
        <v>0.57530864197530862</v>
      </c>
      <c r="K17" s="16">
        <f t="shared" si="3"/>
        <v>0.56806883365200767</v>
      </c>
      <c r="L17" s="16">
        <f t="shared" si="3"/>
        <v>0.8087397742570156</v>
      </c>
      <c r="M17" s="16">
        <f t="shared" si="3"/>
        <v>0.51045597484276728</v>
      </c>
      <c r="N17" s="16">
        <f t="shared" si="3"/>
        <v>1.0065451745379876</v>
      </c>
      <c r="O17" s="16">
        <f t="shared" si="3"/>
        <v>0.53468899521531099</v>
      </c>
      <c r="P17" s="16">
        <f t="shared" si="3"/>
        <v>0.91734317343173433</v>
      </c>
      <c r="Q17" s="16">
        <f t="shared" si="3"/>
        <v>0.21992914083259524</v>
      </c>
      <c r="R17" s="16">
        <f t="shared" si="3"/>
        <v>0.39165402124430959</v>
      </c>
      <c r="S17" s="16">
        <f t="shared" si="3"/>
        <v>0.42335907335907336</v>
      </c>
      <c r="T17" s="16">
        <f t="shared" si="3"/>
        <v>0.68427276310603069</v>
      </c>
      <c r="U17" s="16">
        <f t="shared" si="3"/>
        <v>0.73512252042006998</v>
      </c>
      <c r="V17" s="16">
        <f t="shared" si="3"/>
        <v>0.33252647503782151</v>
      </c>
      <c r="W17" s="16">
        <f t="shared" si="3"/>
        <v>0.94829424307036259</v>
      </c>
      <c r="X17" s="16">
        <f t="shared" si="3"/>
        <v>0.58034576888080069</v>
      </c>
      <c r="Y17" s="16">
        <v>0.72699999999999998</v>
      </c>
      <c r="Z17" s="16">
        <f>Z16/Z15</f>
        <v>0.33837357052096573</v>
      </c>
      <c r="AA17" s="21"/>
    </row>
    <row r="18" spans="1:27" s="2" customFormat="1" ht="30" hidden="1" customHeight="1" x14ac:dyDescent="0.3">
      <c r="A18" s="11" t="s">
        <v>36</v>
      </c>
      <c r="B18" s="15">
        <v>0.86799999999999999</v>
      </c>
      <c r="C18" s="15">
        <v>0.88200000000000001</v>
      </c>
      <c r="D18" s="15"/>
      <c r="E18" s="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3">
      <c r="A19" s="11" t="s">
        <v>37</v>
      </c>
      <c r="B19" s="15">
        <v>0.65500000000000003</v>
      </c>
      <c r="C19" s="15">
        <v>0.61199999999999999</v>
      </c>
      <c r="D19" s="15"/>
      <c r="E19" s="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hidden="1" customHeight="1" x14ac:dyDescent="0.25">
      <c r="A20" s="22" t="s">
        <v>38</v>
      </c>
      <c r="B20" s="23">
        <v>80553</v>
      </c>
      <c r="C20" s="23">
        <f>SUM(F20:Z20)</f>
        <v>102755</v>
      </c>
      <c r="D20" s="15">
        <f t="shared" si="0"/>
        <v>1.2756197782826213</v>
      </c>
      <c r="E20" s="15"/>
      <c r="F20" s="24">
        <v>7447</v>
      </c>
      <c r="G20" s="24">
        <v>3040</v>
      </c>
      <c r="H20" s="24">
        <v>5500</v>
      </c>
      <c r="I20" s="24">
        <v>6125</v>
      </c>
      <c r="J20" s="24">
        <v>3373</v>
      </c>
      <c r="K20" s="24">
        <v>6000</v>
      </c>
      <c r="L20" s="24">
        <v>3561</v>
      </c>
      <c r="M20" s="24">
        <v>4896</v>
      </c>
      <c r="N20" s="24">
        <v>4802</v>
      </c>
      <c r="O20" s="24">
        <v>1509</v>
      </c>
      <c r="P20" s="24">
        <v>3853</v>
      </c>
      <c r="Q20" s="24">
        <v>7166</v>
      </c>
      <c r="R20" s="24">
        <v>7553</v>
      </c>
      <c r="S20" s="24">
        <v>5035</v>
      </c>
      <c r="T20" s="24">
        <v>7850</v>
      </c>
      <c r="U20" s="24">
        <v>4085</v>
      </c>
      <c r="V20" s="24">
        <v>3010</v>
      </c>
      <c r="W20" s="24">
        <v>2128</v>
      </c>
      <c r="X20" s="24">
        <v>6166</v>
      </c>
      <c r="Y20" s="24">
        <v>6906</v>
      </c>
      <c r="Z20" s="24">
        <v>2750</v>
      </c>
    </row>
    <row r="21" spans="1:27" s="12" customFormat="1" ht="30" hidden="1" customHeight="1" x14ac:dyDescent="0.25">
      <c r="A21" s="25" t="s">
        <v>39</v>
      </c>
      <c r="B21" s="23">
        <v>0</v>
      </c>
      <c r="C21" s="23">
        <f>SUM(F21:Z21)</f>
        <v>0</v>
      </c>
      <c r="D21" s="15" t="e">
        <f t="shared" si="0"/>
        <v>#DIV/0!</v>
      </c>
      <c r="E21" s="1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7" s="12" customFormat="1" ht="30" hidden="1" customHeight="1" x14ac:dyDescent="0.25">
      <c r="A22" s="25" t="s">
        <v>40</v>
      </c>
      <c r="B22" s="9">
        <f>B21/B20</f>
        <v>0</v>
      </c>
      <c r="C22" s="9">
        <f t="shared" ref="C22:Z22" si="4">C21/C20</f>
        <v>0</v>
      </c>
      <c r="D22" s="9"/>
      <c r="E22" s="9"/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</row>
    <row r="23" spans="1:27" s="12" customFormat="1" ht="29.4" hidden="1" customHeight="1" x14ac:dyDescent="0.25">
      <c r="A23" s="25" t="s">
        <v>41</v>
      </c>
      <c r="B23" s="23">
        <v>0</v>
      </c>
      <c r="C23" s="27">
        <f>SUM(F23:Z23)</f>
        <v>0</v>
      </c>
      <c r="D23" s="15" t="e">
        <f t="shared" si="0"/>
        <v>#DIV/0!</v>
      </c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5">
      <c r="A24" s="25" t="s">
        <v>42</v>
      </c>
      <c r="B24" s="15" t="e">
        <f>B23/B21</f>
        <v>#DIV/0!</v>
      </c>
      <c r="C24" s="15" t="e">
        <f>C23/C21</f>
        <v>#DIV/0!</v>
      </c>
      <c r="D24" s="15"/>
      <c r="E24" s="15"/>
      <c r="F24" s="16" t="e">
        <f>F23/F21</f>
        <v>#DIV/0!</v>
      </c>
      <c r="G24" s="16" t="e">
        <f t="shared" ref="G24:Z24" si="5">G23/G21</f>
        <v>#DIV/0!</v>
      </c>
      <c r="H24" s="16" t="e">
        <f t="shared" si="5"/>
        <v>#DIV/0!</v>
      </c>
      <c r="I24" s="16" t="e">
        <f t="shared" si="5"/>
        <v>#DIV/0!</v>
      </c>
      <c r="J24" s="16" t="e">
        <f t="shared" si="5"/>
        <v>#DIV/0!</v>
      </c>
      <c r="K24" s="16" t="e">
        <f t="shared" si="5"/>
        <v>#DIV/0!</v>
      </c>
      <c r="L24" s="16" t="e">
        <f t="shared" si="5"/>
        <v>#DIV/0!</v>
      </c>
      <c r="M24" s="16" t="e">
        <f t="shared" si="5"/>
        <v>#DIV/0!</v>
      </c>
      <c r="N24" s="16" t="e">
        <f t="shared" si="5"/>
        <v>#DIV/0!</v>
      </c>
      <c r="O24" s="16" t="e">
        <f t="shared" si="5"/>
        <v>#DIV/0!</v>
      </c>
      <c r="P24" s="16" t="e">
        <f t="shared" si="5"/>
        <v>#DIV/0!</v>
      </c>
      <c r="Q24" s="16" t="e">
        <f t="shared" si="5"/>
        <v>#DIV/0!</v>
      </c>
      <c r="R24" s="16" t="e">
        <f t="shared" si="5"/>
        <v>#DIV/0!</v>
      </c>
      <c r="S24" s="16" t="e">
        <f t="shared" si="5"/>
        <v>#DIV/0!</v>
      </c>
      <c r="T24" s="16" t="e">
        <f t="shared" si="5"/>
        <v>#DIV/0!</v>
      </c>
      <c r="U24" s="16" t="e">
        <f t="shared" si="5"/>
        <v>#DIV/0!</v>
      </c>
      <c r="V24" s="16" t="e">
        <f t="shared" si="5"/>
        <v>#DIV/0!</v>
      </c>
      <c r="W24" s="16" t="e">
        <f t="shared" si="5"/>
        <v>#DIV/0!</v>
      </c>
      <c r="X24" s="16" t="e">
        <f t="shared" si="5"/>
        <v>#DIV/0!</v>
      </c>
      <c r="Y24" s="16" t="e">
        <f t="shared" si="5"/>
        <v>#DIV/0!</v>
      </c>
      <c r="Z24" s="16" t="e">
        <f t="shared" si="5"/>
        <v>#DIV/0!</v>
      </c>
    </row>
    <row r="25" spans="1:27" s="12" customFormat="1" ht="30" hidden="1" customHeight="1" x14ac:dyDescent="0.25">
      <c r="A25" s="13" t="s">
        <v>43</v>
      </c>
      <c r="B25" s="23">
        <v>63661</v>
      </c>
      <c r="C25" s="23">
        <f>SUM(F25:Z25)</f>
        <v>41468</v>
      </c>
      <c r="D25" s="15">
        <f t="shared" si="0"/>
        <v>0.65138781985831196</v>
      </c>
      <c r="E25" s="15"/>
      <c r="F25" s="26">
        <v>1444</v>
      </c>
      <c r="G25" s="26">
        <v>554</v>
      </c>
      <c r="H25" s="26">
        <v>599</v>
      </c>
      <c r="I25" s="26">
        <v>2800</v>
      </c>
      <c r="J25" s="26">
        <v>453</v>
      </c>
      <c r="K25" s="26">
        <v>2775</v>
      </c>
      <c r="L25" s="26">
        <v>1090</v>
      </c>
      <c r="M25" s="26">
        <v>937</v>
      </c>
      <c r="N25" s="26">
        <v>2200</v>
      </c>
      <c r="O25" s="26">
        <v>400</v>
      </c>
      <c r="P25" s="26">
        <v>2510</v>
      </c>
      <c r="Q25" s="26">
        <v>4377</v>
      </c>
      <c r="R25" s="26">
        <v>2900</v>
      </c>
      <c r="S25" s="26">
        <v>3832</v>
      </c>
      <c r="T25" s="26">
        <v>6073</v>
      </c>
      <c r="U25" s="26">
        <v>1779</v>
      </c>
      <c r="V25" s="26">
        <v>950</v>
      </c>
      <c r="W25" s="26">
        <v>175</v>
      </c>
      <c r="X25" s="26">
        <v>4950</v>
      </c>
      <c r="Y25" s="26">
        <v>180</v>
      </c>
      <c r="Z25" s="26">
        <v>490</v>
      </c>
    </row>
    <row r="26" spans="1:27" s="12" customFormat="1" ht="30" hidden="1" customHeight="1" x14ac:dyDescent="0.25">
      <c r="A26" s="18" t="s">
        <v>44</v>
      </c>
      <c r="B26" s="28">
        <f t="shared" ref="B26:Z26" si="6">B25/B20</f>
        <v>0.7902995543306891</v>
      </c>
      <c r="C26" s="28">
        <f t="shared" si="6"/>
        <v>0.40356187046859032</v>
      </c>
      <c r="D26" s="15"/>
      <c r="E26" s="15"/>
      <c r="F26" s="29">
        <f t="shared" si="6"/>
        <v>0.19390358533637705</v>
      </c>
      <c r="G26" s="29">
        <f t="shared" si="6"/>
        <v>0.18223684210526317</v>
      </c>
      <c r="H26" s="29">
        <f t="shared" si="6"/>
        <v>0.10890909090909091</v>
      </c>
      <c r="I26" s="29">
        <f t="shared" si="6"/>
        <v>0.45714285714285713</v>
      </c>
      <c r="J26" s="29">
        <f t="shared" si="6"/>
        <v>0.13430180847909873</v>
      </c>
      <c r="K26" s="29">
        <f t="shared" si="6"/>
        <v>0.46250000000000002</v>
      </c>
      <c r="L26" s="29">
        <f t="shared" si="6"/>
        <v>0.30609379387812413</v>
      </c>
      <c r="M26" s="29">
        <f t="shared" si="6"/>
        <v>0.19138071895424835</v>
      </c>
      <c r="N26" s="29">
        <f t="shared" si="6"/>
        <v>0.45814244064972925</v>
      </c>
      <c r="O26" s="29">
        <f t="shared" si="6"/>
        <v>0.26507620941020543</v>
      </c>
      <c r="P26" s="29">
        <f t="shared" si="6"/>
        <v>0.65144043602387747</v>
      </c>
      <c r="Q26" s="29">
        <f t="shared" si="6"/>
        <v>0.6108010047446274</v>
      </c>
      <c r="R26" s="29">
        <f t="shared" si="6"/>
        <v>0.38395339600158879</v>
      </c>
      <c r="S26" s="29">
        <f t="shared" si="6"/>
        <v>0.76107249255213505</v>
      </c>
      <c r="T26" s="29">
        <f t="shared" si="6"/>
        <v>0.77363057324840767</v>
      </c>
      <c r="U26" s="29">
        <f t="shared" si="6"/>
        <v>0.43549571603427173</v>
      </c>
      <c r="V26" s="29">
        <f t="shared" si="6"/>
        <v>0.31561461794019935</v>
      </c>
      <c r="W26" s="29">
        <f t="shared" si="6"/>
        <v>8.2236842105263164E-2</v>
      </c>
      <c r="X26" s="29">
        <f t="shared" si="6"/>
        <v>0.80278949075575734</v>
      </c>
      <c r="Y26" s="29">
        <f t="shared" si="6"/>
        <v>2.6064291920069503E-2</v>
      </c>
      <c r="Z26" s="29">
        <f t="shared" si="6"/>
        <v>0.17818181818181819</v>
      </c>
    </row>
    <row r="27" spans="1:27" s="12" customFormat="1" ht="30" hidden="1" customHeight="1" x14ac:dyDescent="0.25">
      <c r="A27" s="25" t="s">
        <v>45</v>
      </c>
      <c r="B27" s="23">
        <v>57699</v>
      </c>
      <c r="C27" s="23">
        <f>SUM(F27:Z27)</f>
        <v>30269</v>
      </c>
      <c r="D27" s="15"/>
      <c r="E27" s="15"/>
      <c r="F27" s="26"/>
      <c r="G27" s="26">
        <v>200</v>
      </c>
      <c r="H27" s="26"/>
      <c r="I27" s="26">
        <v>1000</v>
      </c>
      <c r="J27" s="26">
        <v>403</v>
      </c>
      <c r="K27" s="26">
        <v>889</v>
      </c>
      <c r="L27" s="26">
        <v>2139</v>
      </c>
      <c r="M27" s="26"/>
      <c r="N27" s="26"/>
      <c r="O27" s="26">
        <v>400</v>
      </c>
      <c r="P27" s="26">
        <v>2510</v>
      </c>
      <c r="Q27" s="26">
        <v>3988</v>
      </c>
      <c r="R27" s="26">
        <v>2953</v>
      </c>
      <c r="S27" s="26">
        <v>887</v>
      </c>
      <c r="T27" s="26">
        <v>5830</v>
      </c>
      <c r="U27" s="26">
        <v>1213</v>
      </c>
      <c r="V27" s="26">
        <v>950</v>
      </c>
      <c r="W27" s="26">
        <v>527</v>
      </c>
      <c r="X27" s="26">
        <v>5200</v>
      </c>
      <c r="Y27" s="26">
        <v>80</v>
      </c>
      <c r="Z27" s="26">
        <v>1100</v>
      </c>
    </row>
    <row r="28" spans="1:27" s="12" customFormat="1" ht="30" hidden="1" customHeight="1" x14ac:dyDescent="0.25">
      <c r="A28" s="18" t="s">
        <v>44</v>
      </c>
      <c r="B28" s="9">
        <f t="shared" ref="B28:Z28" si="7">B27/B20</f>
        <v>0.71628617183717558</v>
      </c>
      <c r="C28" s="9">
        <f t="shared" si="7"/>
        <v>0.29457447326164177</v>
      </c>
      <c r="D28" s="15"/>
      <c r="E28" s="15"/>
      <c r="F28" s="30">
        <f t="shared" si="7"/>
        <v>0</v>
      </c>
      <c r="G28" s="30">
        <f t="shared" si="7"/>
        <v>6.5789473684210523E-2</v>
      </c>
      <c r="H28" s="30">
        <f t="shared" si="7"/>
        <v>0</v>
      </c>
      <c r="I28" s="30">
        <f t="shared" si="7"/>
        <v>0.16326530612244897</v>
      </c>
      <c r="J28" s="30">
        <f t="shared" si="7"/>
        <v>0.11947820930922028</v>
      </c>
      <c r="K28" s="30">
        <f t="shared" si="7"/>
        <v>0.14816666666666667</v>
      </c>
      <c r="L28" s="30">
        <f t="shared" si="7"/>
        <v>0.60067396798652062</v>
      </c>
      <c r="M28" s="30">
        <f t="shared" si="7"/>
        <v>0</v>
      </c>
      <c r="N28" s="30">
        <f t="shared" si="7"/>
        <v>0</v>
      </c>
      <c r="O28" s="30">
        <f t="shared" si="7"/>
        <v>0.26507620941020543</v>
      </c>
      <c r="P28" s="30">
        <f t="shared" si="7"/>
        <v>0.65144043602387747</v>
      </c>
      <c r="Q28" s="30">
        <f t="shared" si="7"/>
        <v>0.55651688529165499</v>
      </c>
      <c r="R28" s="30">
        <f t="shared" si="7"/>
        <v>0.39097047530782469</v>
      </c>
      <c r="S28" s="30">
        <f t="shared" si="7"/>
        <v>0.17616683217477658</v>
      </c>
      <c r="T28" s="30">
        <f t="shared" si="7"/>
        <v>0.74267515923566874</v>
      </c>
      <c r="U28" s="30">
        <f t="shared" si="7"/>
        <v>0.29694002447980417</v>
      </c>
      <c r="V28" s="30">
        <f t="shared" si="7"/>
        <v>0.31561461794019935</v>
      </c>
      <c r="W28" s="30">
        <f t="shared" si="7"/>
        <v>0.24765037593984962</v>
      </c>
      <c r="X28" s="30">
        <f t="shared" si="7"/>
        <v>0.84333441453130065</v>
      </c>
      <c r="Y28" s="30">
        <f t="shared" si="7"/>
        <v>1.1584129742253113E-2</v>
      </c>
      <c r="Z28" s="30">
        <f t="shared" si="7"/>
        <v>0.4</v>
      </c>
    </row>
    <row r="29" spans="1:27" s="12" customFormat="1" ht="30" hidden="1" customHeight="1" x14ac:dyDescent="0.25">
      <c r="A29" s="11" t="s">
        <v>195</v>
      </c>
      <c r="B29" s="23">
        <v>102812</v>
      </c>
      <c r="C29" s="23">
        <f>SUM(F29:Z29)</f>
        <v>102447</v>
      </c>
      <c r="D29" s="15">
        <f t="shared" si="0"/>
        <v>0.99644983075905535</v>
      </c>
      <c r="E29" s="15"/>
      <c r="F29" s="31">
        <v>1366</v>
      </c>
      <c r="G29" s="31">
        <v>2847</v>
      </c>
      <c r="H29" s="31">
        <v>5196</v>
      </c>
      <c r="I29" s="31">
        <v>6818</v>
      </c>
      <c r="J29" s="31">
        <v>7359</v>
      </c>
      <c r="K29" s="31">
        <v>5788</v>
      </c>
      <c r="L29" s="31">
        <v>3589</v>
      </c>
      <c r="M29" s="31">
        <v>5208</v>
      </c>
      <c r="N29" s="31">
        <v>3384</v>
      </c>
      <c r="O29" s="31">
        <v>4078</v>
      </c>
      <c r="P29" s="31">
        <v>3900</v>
      </c>
      <c r="Q29" s="31">
        <v>6744</v>
      </c>
      <c r="R29" s="31">
        <v>6037</v>
      </c>
      <c r="S29" s="31">
        <v>3874</v>
      </c>
      <c r="T29" s="31">
        <v>3946</v>
      </c>
      <c r="U29" s="31">
        <v>5071</v>
      </c>
      <c r="V29" s="31">
        <v>2020</v>
      </c>
      <c r="W29" s="31">
        <v>1351</v>
      </c>
      <c r="X29" s="31">
        <v>8708</v>
      </c>
      <c r="Y29" s="31">
        <v>9901</v>
      </c>
      <c r="Z29" s="31">
        <v>5262</v>
      </c>
    </row>
    <row r="30" spans="1:27" s="12" customFormat="1" ht="31.8" hidden="1" customHeight="1" x14ac:dyDescent="0.25">
      <c r="A30" s="13" t="s">
        <v>46</v>
      </c>
      <c r="B30" s="23"/>
      <c r="C30" s="23">
        <f>SUM(F30:Z30)</f>
        <v>0</v>
      </c>
      <c r="D30" s="15" t="e">
        <f t="shared" si="0"/>
        <v>#DIV/0!</v>
      </c>
      <c r="E30" s="15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7" s="12" customFormat="1" ht="25.8" hidden="1" customHeight="1" x14ac:dyDescent="0.25">
      <c r="A31" s="18" t="s">
        <v>40</v>
      </c>
      <c r="B31" s="30">
        <f t="shared" ref="B31:C31" si="8">B30/B29</f>
        <v>0</v>
      </c>
      <c r="C31" s="30">
        <f t="shared" si="8"/>
        <v>0</v>
      </c>
      <c r="D31" s="30"/>
      <c r="E31" s="30"/>
      <c r="F31" s="30">
        <f>F30/F29</f>
        <v>0</v>
      </c>
      <c r="G31" s="30">
        <f t="shared" ref="G31:Z31" si="9">G30/G29</f>
        <v>0</v>
      </c>
      <c r="H31" s="30">
        <f t="shared" si="9"/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9"/>
        <v>0</v>
      </c>
      <c r="O31" s="30">
        <f t="shared" si="9"/>
        <v>0</v>
      </c>
      <c r="P31" s="30">
        <f t="shared" si="9"/>
        <v>0</v>
      </c>
      <c r="Q31" s="30">
        <f t="shared" si="9"/>
        <v>0</v>
      </c>
      <c r="R31" s="30">
        <f t="shared" si="9"/>
        <v>0</v>
      </c>
      <c r="S31" s="30">
        <f t="shared" si="9"/>
        <v>0</v>
      </c>
      <c r="T31" s="30">
        <f t="shared" si="9"/>
        <v>0</v>
      </c>
      <c r="U31" s="30">
        <f t="shared" si="9"/>
        <v>0</v>
      </c>
      <c r="V31" s="30">
        <f t="shared" si="9"/>
        <v>0</v>
      </c>
      <c r="W31" s="30">
        <f t="shared" si="9"/>
        <v>0</v>
      </c>
      <c r="X31" s="30">
        <f t="shared" si="9"/>
        <v>0</v>
      </c>
      <c r="Y31" s="30">
        <f t="shared" si="9"/>
        <v>0</v>
      </c>
      <c r="Z31" s="30">
        <f t="shared" si="9"/>
        <v>0</v>
      </c>
    </row>
    <row r="32" spans="1:27" s="12" customFormat="1" ht="30" hidden="1" customHeight="1" x14ac:dyDescent="0.25">
      <c r="A32" s="13" t="s">
        <v>47</v>
      </c>
      <c r="B32" s="23">
        <v>11003</v>
      </c>
      <c r="C32" s="23">
        <f>SUM(F32:Z32)</f>
        <v>16064</v>
      </c>
      <c r="D32" s="15"/>
      <c r="E32" s="15"/>
      <c r="F32" s="26">
        <v>40</v>
      </c>
      <c r="G32" s="26">
        <v>620</v>
      </c>
      <c r="H32" s="26"/>
      <c r="I32" s="26"/>
      <c r="J32" s="26">
        <v>215</v>
      </c>
      <c r="K32" s="26">
        <v>217</v>
      </c>
      <c r="L32" s="26">
        <v>904</v>
      </c>
      <c r="M32" s="26">
        <v>876</v>
      </c>
      <c r="N32" s="26">
        <v>1300</v>
      </c>
      <c r="O32" s="26">
        <v>1250</v>
      </c>
      <c r="P32" s="26">
        <v>1038</v>
      </c>
      <c r="Q32" s="26">
        <v>2020</v>
      </c>
      <c r="R32" s="26"/>
      <c r="S32" s="26"/>
      <c r="T32" s="26">
        <v>888</v>
      </c>
      <c r="U32" s="26">
        <v>2043</v>
      </c>
      <c r="V32" s="26">
        <v>180</v>
      </c>
      <c r="W32" s="26">
        <v>45</v>
      </c>
      <c r="X32" s="26">
        <v>1400</v>
      </c>
      <c r="Y32" s="26">
        <v>2678</v>
      </c>
      <c r="Z32" s="26">
        <v>350</v>
      </c>
    </row>
    <row r="33" spans="1:30" s="12" customFormat="1" ht="30" hidden="1" customHeight="1" x14ac:dyDescent="0.25">
      <c r="A33" s="13" t="s">
        <v>44</v>
      </c>
      <c r="B33" s="28">
        <f t="shared" ref="B33:Z33" si="10">B32/B29</f>
        <v>0.10702058125510641</v>
      </c>
      <c r="C33" s="28">
        <f t="shared" si="10"/>
        <v>0.15680302985934191</v>
      </c>
      <c r="D33" s="15"/>
      <c r="E33" s="15"/>
      <c r="F33" s="29">
        <f t="shared" si="10"/>
        <v>2.9282576866764276E-2</v>
      </c>
      <c r="G33" s="29">
        <f t="shared" si="10"/>
        <v>0.21777309448542326</v>
      </c>
      <c r="H33" s="29">
        <f t="shared" si="10"/>
        <v>0</v>
      </c>
      <c r="I33" s="29">
        <f t="shared" si="10"/>
        <v>0</v>
      </c>
      <c r="J33" s="29">
        <f t="shared" si="10"/>
        <v>2.9215926076912625E-2</v>
      </c>
      <c r="K33" s="29">
        <f t="shared" si="10"/>
        <v>3.7491361437456808E-2</v>
      </c>
      <c r="L33" s="29">
        <f t="shared" si="10"/>
        <v>0.25188074672610755</v>
      </c>
      <c r="M33" s="29">
        <f t="shared" si="10"/>
        <v>0.16820276497695852</v>
      </c>
      <c r="N33" s="29">
        <f t="shared" si="10"/>
        <v>0.38416075650118203</v>
      </c>
      <c r="O33" s="29">
        <f t="shared" si="10"/>
        <v>0.30652280529671405</v>
      </c>
      <c r="P33" s="29">
        <f t="shared" si="10"/>
        <v>0.26615384615384613</v>
      </c>
      <c r="Q33" s="29">
        <f t="shared" si="10"/>
        <v>0.29952550415183865</v>
      </c>
      <c r="R33" s="29">
        <f t="shared" si="10"/>
        <v>0</v>
      </c>
      <c r="S33" s="29">
        <f t="shared" si="10"/>
        <v>0</v>
      </c>
      <c r="T33" s="29">
        <f t="shared" si="10"/>
        <v>0.22503801317790167</v>
      </c>
      <c r="U33" s="29">
        <f t="shared" si="10"/>
        <v>0.40287911654506015</v>
      </c>
      <c r="V33" s="29">
        <f t="shared" si="10"/>
        <v>8.9108910891089105E-2</v>
      </c>
      <c r="W33" s="29">
        <f t="shared" si="10"/>
        <v>3.3308660251665435E-2</v>
      </c>
      <c r="X33" s="29">
        <f t="shared" si="10"/>
        <v>0.16077170418006431</v>
      </c>
      <c r="Y33" s="29">
        <f t="shared" si="10"/>
        <v>0.2704777295222705</v>
      </c>
      <c r="Z33" s="29">
        <f t="shared" si="10"/>
        <v>6.6514633219308242E-2</v>
      </c>
    </row>
    <row r="34" spans="1:30" s="12" customFormat="1" ht="30" hidden="1" customHeight="1" x14ac:dyDescent="0.25">
      <c r="A34" s="25" t="s">
        <v>48</v>
      </c>
      <c r="B34" s="23">
        <v>70287</v>
      </c>
      <c r="C34" s="23">
        <f>SUM(F34:Z34)</f>
        <v>76092</v>
      </c>
      <c r="D34" s="15">
        <f t="shared" ref="D34" si="11">C34/B34</f>
        <v>1.082589952622818</v>
      </c>
      <c r="E34" s="15"/>
      <c r="F34" s="26">
        <v>829</v>
      </c>
      <c r="G34" s="26">
        <v>2730</v>
      </c>
      <c r="H34" s="26">
        <v>887</v>
      </c>
      <c r="I34" s="26">
        <v>1277</v>
      </c>
      <c r="J34" s="26">
        <v>5488</v>
      </c>
      <c r="K34" s="26">
        <v>5788</v>
      </c>
      <c r="L34" s="26">
        <v>3381</v>
      </c>
      <c r="M34" s="26">
        <v>3851</v>
      </c>
      <c r="N34" s="26">
        <v>2100</v>
      </c>
      <c r="O34" s="26">
        <v>3973</v>
      </c>
      <c r="P34" s="26">
        <v>3150</v>
      </c>
      <c r="Q34" s="26">
        <v>6246</v>
      </c>
      <c r="R34" s="26">
        <v>5589</v>
      </c>
      <c r="S34" s="26">
        <v>3250</v>
      </c>
      <c r="T34" s="26">
        <v>3449</v>
      </c>
      <c r="U34" s="26">
        <v>2700</v>
      </c>
      <c r="V34" s="26">
        <v>2021</v>
      </c>
      <c r="W34" s="26">
        <v>1038</v>
      </c>
      <c r="X34" s="26">
        <v>4450</v>
      </c>
      <c r="Y34" s="26">
        <v>8633</v>
      </c>
      <c r="Z34" s="26">
        <v>5262</v>
      </c>
    </row>
    <row r="35" spans="1:30" s="12" customFormat="1" ht="30" hidden="1" customHeight="1" x14ac:dyDescent="0.25">
      <c r="A35" s="18" t="s">
        <v>44</v>
      </c>
      <c r="B35" s="9">
        <f t="shared" ref="B35:Z35" si="12">B34/B29</f>
        <v>0.68364587791308407</v>
      </c>
      <c r="C35" s="9">
        <f t="shared" si="12"/>
        <v>0.74274502913701723</v>
      </c>
      <c r="D35" s="15"/>
      <c r="E35" s="15"/>
      <c r="F35" s="30">
        <f t="shared" si="12"/>
        <v>0.60688140556368964</v>
      </c>
      <c r="G35" s="30">
        <f t="shared" si="12"/>
        <v>0.95890410958904104</v>
      </c>
      <c r="H35" s="30">
        <f t="shared" si="12"/>
        <v>0.17070823710546573</v>
      </c>
      <c r="I35" s="30">
        <f t="shared" si="12"/>
        <v>0.18729832795541215</v>
      </c>
      <c r="J35" s="30">
        <f t="shared" si="12"/>
        <v>0.74575349911672784</v>
      </c>
      <c r="K35" s="30">
        <f t="shared" si="12"/>
        <v>1</v>
      </c>
      <c r="L35" s="30">
        <f t="shared" si="12"/>
        <v>0.94204513792142663</v>
      </c>
      <c r="M35" s="30">
        <f t="shared" si="12"/>
        <v>0.73943932411674351</v>
      </c>
      <c r="N35" s="30">
        <f t="shared" si="12"/>
        <v>0.62056737588652477</v>
      </c>
      <c r="O35" s="30">
        <f t="shared" si="12"/>
        <v>0.97425208435507604</v>
      </c>
      <c r="P35" s="30">
        <f t="shared" si="12"/>
        <v>0.80769230769230771</v>
      </c>
      <c r="Q35" s="30">
        <f t="shared" si="12"/>
        <v>0.92615658362989328</v>
      </c>
      <c r="R35" s="30">
        <f t="shared" si="12"/>
        <v>0.92579095577273485</v>
      </c>
      <c r="S35" s="30">
        <f t="shared" si="12"/>
        <v>0.83892617449664431</v>
      </c>
      <c r="T35" s="30">
        <f t="shared" si="12"/>
        <v>0.87404967055245819</v>
      </c>
      <c r="U35" s="30">
        <f t="shared" si="12"/>
        <v>0.53243936107276668</v>
      </c>
      <c r="V35" s="30">
        <f t="shared" si="12"/>
        <v>1.0004950495049505</v>
      </c>
      <c r="W35" s="30">
        <f t="shared" si="12"/>
        <v>0.76831976313841599</v>
      </c>
      <c r="X35" s="30">
        <f t="shared" si="12"/>
        <v>0.51102434542949016</v>
      </c>
      <c r="Y35" s="30">
        <f t="shared" si="12"/>
        <v>0.8719321280678719</v>
      </c>
      <c r="Z35" s="30">
        <f t="shared" si="12"/>
        <v>1</v>
      </c>
      <c r="AA35" s="30"/>
      <c r="AB35" s="30"/>
      <c r="AC35" s="30"/>
      <c r="AD35" s="30"/>
    </row>
    <row r="36" spans="1:30" s="12" customFormat="1" ht="30" hidden="1" customHeight="1" x14ac:dyDescent="0.25">
      <c r="A36" s="22" t="s">
        <v>49</v>
      </c>
      <c r="B36" s="23"/>
      <c r="C36" s="27">
        <f>SUM(F36:Z36)</f>
        <v>183640</v>
      </c>
      <c r="D36" s="15"/>
      <c r="E36" s="15"/>
      <c r="F36" s="24">
        <v>5064</v>
      </c>
      <c r="G36" s="24">
        <v>4313</v>
      </c>
      <c r="H36" s="24">
        <v>15424</v>
      </c>
      <c r="I36" s="24">
        <v>12540</v>
      </c>
      <c r="J36" s="24">
        <v>7347</v>
      </c>
      <c r="K36" s="24">
        <v>20000</v>
      </c>
      <c r="L36" s="24">
        <v>9288</v>
      </c>
      <c r="M36" s="24">
        <v>14805</v>
      </c>
      <c r="N36" s="24">
        <v>7305</v>
      </c>
      <c r="O36" s="24">
        <v>2430</v>
      </c>
      <c r="P36" s="24">
        <v>3350</v>
      </c>
      <c r="Q36" s="24">
        <v>4000</v>
      </c>
      <c r="R36" s="24">
        <v>10150</v>
      </c>
      <c r="S36" s="24">
        <v>9530</v>
      </c>
      <c r="T36" s="24">
        <v>9733</v>
      </c>
      <c r="U36" s="24">
        <v>5334</v>
      </c>
      <c r="V36" s="24">
        <v>5484</v>
      </c>
      <c r="W36" s="24">
        <v>3554</v>
      </c>
      <c r="X36" s="24">
        <v>7509</v>
      </c>
      <c r="Y36" s="24">
        <v>20325</v>
      </c>
      <c r="Z36" s="24">
        <v>6155</v>
      </c>
    </row>
    <row r="37" spans="1:30" s="12" customFormat="1" ht="30" hidden="1" customHeight="1" x14ac:dyDescent="0.25">
      <c r="A37" s="25" t="s">
        <v>50</v>
      </c>
      <c r="B37" s="23">
        <v>187230</v>
      </c>
      <c r="C37" s="23">
        <f>SUM(F37:Z37)</f>
        <v>172724</v>
      </c>
      <c r="D37" s="15">
        <f t="shared" ref="D37" si="13">C37/B37</f>
        <v>0.92252309993056669</v>
      </c>
      <c r="E37" s="15"/>
      <c r="F37" s="26">
        <v>100</v>
      </c>
      <c r="G37" s="26">
        <v>4313</v>
      </c>
      <c r="H37" s="26">
        <v>15424</v>
      </c>
      <c r="I37" s="26">
        <v>12540</v>
      </c>
      <c r="J37" s="26">
        <v>7147</v>
      </c>
      <c r="K37" s="26">
        <v>20000</v>
      </c>
      <c r="L37" s="26">
        <v>9288</v>
      </c>
      <c r="M37" s="26">
        <v>10118</v>
      </c>
      <c r="N37" s="26">
        <v>7000</v>
      </c>
      <c r="O37" s="26">
        <v>2430</v>
      </c>
      <c r="P37" s="26">
        <v>3350</v>
      </c>
      <c r="Q37" s="26">
        <v>4000</v>
      </c>
      <c r="R37" s="26">
        <v>10150</v>
      </c>
      <c r="S37" s="26">
        <v>9530</v>
      </c>
      <c r="T37" s="26">
        <v>9733</v>
      </c>
      <c r="U37" s="26">
        <v>4990</v>
      </c>
      <c r="V37" s="26">
        <v>5484</v>
      </c>
      <c r="W37" s="26">
        <v>3138</v>
      </c>
      <c r="X37" s="26">
        <v>7509</v>
      </c>
      <c r="Y37" s="26">
        <v>20325</v>
      </c>
      <c r="Z37" s="26">
        <v>6155</v>
      </c>
    </row>
    <row r="38" spans="1:30" s="12" customFormat="1" ht="23.4" hidden="1" customHeight="1" x14ac:dyDescent="0.25">
      <c r="A38" s="18" t="s">
        <v>51</v>
      </c>
      <c r="B38" s="9"/>
      <c r="C38" s="9">
        <f>C37/C36</f>
        <v>0.94055761272054017</v>
      </c>
      <c r="D38" s="15"/>
      <c r="E38" s="15"/>
      <c r="F38" s="30">
        <f>F37/F36</f>
        <v>1.9747235387045814E-2</v>
      </c>
      <c r="G38" s="30">
        <f t="shared" ref="G38:Z38" si="14">G37/G36</f>
        <v>1</v>
      </c>
      <c r="H38" s="30">
        <f t="shared" si="14"/>
        <v>1</v>
      </c>
      <c r="I38" s="30">
        <f t="shared" si="14"/>
        <v>1</v>
      </c>
      <c r="J38" s="30">
        <f t="shared" si="14"/>
        <v>0.97277800462773922</v>
      </c>
      <c r="K38" s="30">
        <f t="shared" si="14"/>
        <v>1</v>
      </c>
      <c r="L38" s="30">
        <f t="shared" si="14"/>
        <v>1</v>
      </c>
      <c r="M38" s="30">
        <f t="shared" si="14"/>
        <v>0.68341776426882805</v>
      </c>
      <c r="N38" s="30">
        <f t="shared" si="14"/>
        <v>0.95824777549623541</v>
      </c>
      <c r="O38" s="30">
        <f t="shared" si="14"/>
        <v>1</v>
      </c>
      <c r="P38" s="30">
        <f t="shared" si="14"/>
        <v>1</v>
      </c>
      <c r="Q38" s="30">
        <f t="shared" si="14"/>
        <v>1</v>
      </c>
      <c r="R38" s="30">
        <f t="shared" si="14"/>
        <v>1</v>
      </c>
      <c r="S38" s="30">
        <f t="shared" si="14"/>
        <v>1</v>
      </c>
      <c r="T38" s="30">
        <f t="shared" si="14"/>
        <v>1</v>
      </c>
      <c r="U38" s="30">
        <f t="shared" si="14"/>
        <v>0.93550806149231347</v>
      </c>
      <c r="V38" s="30">
        <f t="shared" si="14"/>
        <v>1</v>
      </c>
      <c r="W38" s="30">
        <f t="shared" si="14"/>
        <v>0.88294879009566685</v>
      </c>
      <c r="X38" s="30">
        <f t="shared" si="14"/>
        <v>1</v>
      </c>
      <c r="Y38" s="30">
        <f t="shared" si="14"/>
        <v>1</v>
      </c>
      <c r="Z38" s="30">
        <f t="shared" si="14"/>
        <v>1</v>
      </c>
    </row>
    <row r="39" spans="1:30" s="12" customFormat="1" ht="30" hidden="1" customHeight="1" x14ac:dyDescent="0.25">
      <c r="A39" s="78" t="s">
        <v>52</v>
      </c>
      <c r="B39" s="23">
        <v>187901</v>
      </c>
      <c r="C39" s="23">
        <f>SUM(F39:Z39)</f>
        <v>169749</v>
      </c>
      <c r="D39" s="15">
        <f t="shared" ref="D39" si="15">C39/B39</f>
        <v>0.90339593722226064</v>
      </c>
      <c r="E39" s="15"/>
      <c r="F39" s="26">
        <v>5064</v>
      </c>
      <c r="G39" s="26">
        <v>4313</v>
      </c>
      <c r="H39" s="26">
        <v>15424</v>
      </c>
      <c r="I39" s="26">
        <v>12540</v>
      </c>
      <c r="J39" s="26">
        <v>6860</v>
      </c>
      <c r="K39" s="26">
        <v>18000</v>
      </c>
      <c r="L39" s="26">
        <v>9248</v>
      </c>
      <c r="M39" s="26">
        <v>10222</v>
      </c>
      <c r="N39" s="26">
        <v>6800</v>
      </c>
      <c r="O39" s="26">
        <v>2430</v>
      </c>
      <c r="P39" s="26">
        <v>3350</v>
      </c>
      <c r="Q39" s="26">
        <v>4000</v>
      </c>
      <c r="R39" s="26">
        <v>10150</v>
      </c>
      <c r="S39" s="26">
        <v>9530</v>
      </c>
      <c r="T39" s="26">
        <v>9733</v>
      </c>
      <c r="U39" s="26">
        <v>1963</v>
      </c>
      <c r="V39" s="26">
        <v>5484</v>
      </c>
      <c r="W39" s="26">
        <v>3138</v>
      </c>
      <c r="X39" s="26">
        <v>5020</v>
      </c>
      <c r="Y39" s="26">
        <v>20325</v>
      </c>
      <c r="Z39" s="26">
        <v>6155</v>
      </c>
    </row>
    <row r="40" spans="1:30" s="2" customFormat="1" ht="30" hidden="1" customHeight="1" x14ac:dyDescent="0.3">
      <c r="A40" s="11" t="s">
        <v>167</v>
      </c>
      <c r="B40" s="23">
        <v>214447</v>
      </c>
      <c r="C40" s="23">
        <f>SUM(F40:Z40)</f>
        <v>187545.4</v>
      </c>
      <c r="D40" s="15"/>
      <c r="E40" s="15"/>
      <c r="F40" s="10">
        <v>8532</v>
      </c>
      <c r="G40" s="10">
        <v>6006</v>
      </c>
      <c r="H40" s="10">
        <v>13990</v>
      </c>
      <c r="I40" s="10">
        <v>11277.6</v>
      </c>
      <c r="J40" s="10">
        <v>5725</v>
      </c>
      <c r="K40" s="10">
        <v>11939</v>
      </c>
      <c r="L40" s="10">
        <v>8497.7999999999993</v>
      </c>
      <c r="M40" s="10">
        <v>10048</v>
      </c>
      <c r="N40" s="10">
        <v>10249</v>
      </c>
      <c r="O40" s="10">
        <v>3000</v>
      </c>
      <c r="P40" s="10">
        <v>6210</v>
      </c>
      <c r="Q40" s="10">
        <v>7930</v>
      </c>
      <c r="R40" s="10">
        <v>9997</v>
      </c>
      <c r="S40" s="10">
        <v>10962</v>
      </c>
      <c r="T40" s="10">
        <v>12107</v>
      </c>
      <c r="U40" s="10">
        <v>11224</v>
      </c>
      <c r="V40" s="10">
        <v>7715</v>
      </c>
      <c r="W40" s="10">
        <v>2158</v>
      </c>
      <c r="X40" s="10">
        <v>6364</v>
      </c>
      <c r="Y40" s="10">
        <v>13864</v>
      </c>
      <c r="Z40" s="10">
        <v>9750</v>
      </c>
      <c r="AA40" s="20"/>
    </row>
    <row r="41" spans="1:30" s="2" customFormat="1" ht="30" hidden="1" customHeight="1" x14ac:dyDescent="0.3">
      <c r="A41" s="11" t="s">
        <v>205</v>
      </c>
      <c r="B41" s="23"/>
      <c r="C41" s="23">
        <v>50943</v>
      </c>
      <c r="D41" s="15"/>
      <c r="E41" s="1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0"/>
    </row>
    <row r="42" spans="1:30" s="2" customFormat="1" ht="30" hidden="1" customHeight="1" x14ac:dyDescent="0.3">
      <c r="A42" s="11" t="s">
        <v>198</v>
      </c>
      <c r="B42" s="23"/>
      <c r="C42" s="23">
        <f>SUM(G42:Z42)+870</f>
        <v>49700</v>
      </c>
      <c r="D42" s="15"/>
      <c r="E42" s="15"/>
      <c r="F42" s="10">
        <v>4000</v>
      </c>
      <c r="G42" s="10">
        <v>1633</v>
      </c>
      <c r="H42" s="10">
        <v>3248</v>
      </c>
      <c r="I42" s="10">
        <v>4221</v>
      </c>
      <c r="J42" s="10">
        <v>2366</v>
      </c>
      <c r="K42" s="10">
        <v>2360</v>
      </c>
      <c r="L42" s="10">
        <v>1422</v>
      </c>
      <c r="M42" s="10">
        <v>2991</v>
      </c>
      <c r="N42" s="10">
        <v>2991</v>
      </c>
      <c r="O42" s="10">
        <v>1096</v>
      </c>
      <c r="P42" s="10">
        <v>1994</v>
      </c>
      <c r="Q42" s="10">
        <v>3153</v>
      </c>
      <c r="R42" s="10">
        <v>4602</v>
      </c>
      <c r="S42" s="10">
        <v>1148</v>
      </c>
      <c r="T42" s="10">
        <v>1704</v>
      </c>
      <c r="U42" s="10">
        <v>993</v>
      </c>
      <c r="V42" s="10">
        <v>1625</v>
      </c>
      <c r="W42" s="10">
        <v>1206</v>
      </c>
      <c r="X42" s="10">
        <v>1499</v>
      </c>
      <c r="Y42" s="10">
        <v>7364</v>
      </c>
      <c r="Z42" s="10">
        <v>1214</v>
      </c>
      <c r="AA42" s="20"/>
    </row>
    <row r="43" spans="1:30" s="98" customFormat="1" ht="28.2" hidden="1" customHeight="1" x14ac:dyDescent="0.3">
      <c r="A43" s="13" t="s">
        <v>196</v>
      </c>
      <c r="B43" s="23"/>
      <c r="C43" s="23">
        <f t="shared" ref="C43:C44" si="16">SUM(F43:Z43)</f>
        <v>37505.5</v>
      </c>
      <c r="D43" s="15"/>
      <c r="E43" s="15"/>
      <c r="F43" s="38">
        <v>4765</v>
      </c>
      <c r="G43" s="38">
        <v>1245</v>
      </c>
      <c r="H43" s="38">
        <v>2795</v>
      </c>
      <c r="I43" s="38">
        <v>3658</v>
      </c>
      <c r="J43" s="38">
        <v>1950</v>
      </c>
      <c r="K43" s="38">
        <v>1980</v>
      </c>
      <c r="L43" s="38">
        <v>964</v>
      </c>
      <c r="M43" s="38">
        <v>2363</v>
      </c>
      <c r="N43" s="38"/>
      <c r="O43" s="38">
        <v>1096</v>
      </c>
      <c r="P43" s="38">
        <v>1527</v>
      </c>
      <c r="Q43" s="38"/>
      <c r="R43" s="38">
        <v>2250</v>
      </c>
      <c r="S43" s="38">
        <v>841.5</v>
      </c>
      <c r="T43" s="38">
        <v>1230</v>
      </c>
      <c r="U43" s="38">
        <v>700</v>
      </c>
      <c r="V43" s="38">
        <v>1090</v>
      </c>
      <c r="W43" s="38">
        <v>1206</v>
      </c>
      <c r="X43" s="38">
        <v>0</v>
      </c>
      <c r="Y43" s="38">
        <v>6631</v>
      </c>
      <c r="Z43" s="38">
        <v>1214</v>
      </c>
      <c r="AA43" s="97"/>
    </row>
    <row r="44" spans="1:30" s="98" customFormat="1" ht="42.6" hidden="1" customHeight="1" x14ac:dyDescent="0.3">
      <c r="A44" s="13" t="s">
        <v>199</v>
      </c>
      <c r="B44" s="23"/>
      <c r="C44" s="23">
        <f t="shared" si="16"/>
        <v>240375.40000000002</v>
      </c>
      <c r="D44" s="15"/>
      <c r="E44" s="15"/>
      <c r="F44" s="38">
        <f>F40+F42</f>
        <v>12532</v>
      </c>
      <c r="G44" s="38">
        <f t="shared" ref="G44:Z44" si="17">G40+G42</f>
        <v>7639</v>
      </c>
      <c r="H44" s="38">
        <f t="shared" si="17"/>
        <v>17238</v>
      </c>
      <c r="I44" s="38">
        <f t="shared" si="17"/>
        <v>15498.6</v>
      </c>
      <c r="J44" s="38">
        <f t="shared" si="17"/>
        <v>8091</v>
      </c>
      <c r="K44" s="38">
        <f t="shared" si="17"/>
        <v>14299</v>
      </c>
      <c r="L44" s="38">
        <f t="shared" si="17"/>
        <v>9919.7999999999993</v>
      </c>
      <c r="M44" s="38">
        <f t="shared" si="17"/>
        <v>13039</v>
      </c>
      <c r="N44" s="38">
        <f t="shared" si="17"/>
        <v>13240</v>
      </c>
      <c r="O44" s="38">
        <f t="shared" si="17"/>
        <v>4096</v>
      </c>
      <c r="P44" s="38">
        <f t="shared" si="17"/>
        <v>8204</v>
      </c>
      <c r="Q44" s="38">
        <f t="shared" si="17"/>
        <v>11083</v>
      </c>
      <c r="R44" s="38">
        <f t="shared" si="17"/>
        <v>14599</v>
      </c>
      <c r="S44" s="38">
        <f t="shared" si="17"/>
        <v>12110</v>
      </c>
      <c r="T44" s="38">
        <f t="shared" si="17"/>
        <v>13811</v>
      </c>
      <c r="U44" s="38">
        <f t="shared" si="17"/>
        <v>12217</v>
      </c>
      <c r="V44" s="38">
        <f t="shared" si="17"/>
        <v>9340</v>
      </c>
      <c r="W44" s="38">
        <f t="shared" si="17"/>
        <v>3364</v>
      </c>
      <c r="X44" s="38">
        <f t="shared" si="17"/>
        <v>7863</v>
      </c>
      <c r="Y44" s="38">
        <f t="shared" si="17"/>
        <v>21228</v>
      </c>
      <c r="Z44" s="38">
        <f t="shared" si="17"/>
        <v>10964</v>
      </c>
      <c r="AA44" s="97"/>
    </row>
    <row r="45" spans="1:30" s="2" customFormat="1" ht="30" hidden="1" customHeight="1" x14ac:dyDescent="0.3">
      <c r="A45" s="32" t="s">
        <v>165</v>
      </c>
      <c r="B45" s="23">
        <v>209147</v>
      </c>
      <c r="C45" s="23">
        <f>SUM(F45:Z45)</f>
        <v>228117.5</v>
      </c>
      <c r="D45" s="15">
        <f t="shared" ref="D45" si="18">C45/B45</f>
        <v>1.0907041458878206</v>
      </c>
      <c r="E45" s="103">
        <v>209147</v>
      </c>
      <c r="F45" s="10">
        <v>11032</v>
      </c>
      <c r="G45" s="10">
        <v>7280</v>
      </c>
      <c r="H45" s="10">
        <v>16000</v>
      </c>
      <c r="I45" s="10">
        <v>14378</v>
      </c>
      <c r="J45" s="10">
        <v>7825</v>
      </c>
      <c r="K45" s="10">
        <v>14476</v>
      </c>
      <c r="L45" s="10">
        <v>9775</v>
      </c>
      <c r="M45" s="10">
        <v>12562</v>
      </c>
      <c r="N45" s="10">
        <v>12230</v>
      </c>
      <c r="O45" s="10">
        <v>4074</v>
      </c>
      <c r="P45" s="10">
        <v>6930</v>
      </c>
      <c r="Q45" s="10">
        <v>10212</v>
      </c>
      <c r="R45" s="10">
        <v>14324</v>
      </c>
      <c r="S45" s="10">
        <v>11302</v>
      </c>
      <c r="T45" s="10">
        <v>13046</v>
      </c>
      <c r="U45" s="10">
        <v>11261.5</v>
      </c>
      <c r="V45" s="10">
        <v>9360</v>
      </c>
      <c r="W45" s="10">
        <v>3214</v>
      </c>
      <c r="X45" s="10">
        <v>7817</v>
      </c>
      <c r="Y45" s="10">
        <v>21139</v>
      </c>
      <c r="Z45" s="10">
        <v>9880</v>
      </c>
      <c r="AA45" s="20"/>
    </row>
    <row r="46" spans="1:30" s="2" customFormat="1" ht="30" hidden="1" customHeight="1" x14ac:dyDescent="0.3">
      <c r="A46" s="17" t="s">
        <v>201</v>
      </c>
      <c r="B46" s="23"/>
      <c r="C46" s="23">
        <f>SUM(F46:Z46)</f>
        <v>42797</v>
      </c>
      <c r="D46" s="15"/>
      <c r="E46" s="9"/>
      <c r="F46" s="10">
        <v>2916</v>
      </c>
      <c r="G46" s="10">
        <v>1297</v>
      </c>
      <c r="H46" s="10">
        <v>2010</v>
      </c>
      <c r="I46" s="10">
        <v>4021</v>
      </c>
      <c r="J46" s="10">
        <v>1505</v>
      </c>
      <c r="K46" s="10">
        <v>1810</v>
      </c>
      <c r="L46" s="10">
        <v>744</v>
      </c>
      <c r="M46" s="10">
        <v>2557</v>
      </c>
      <c r="N46" s="10">
        <v>2919</v>
      </c>
      <c r="O46" s="10">
        <v>1096</v>
      </c>
      <c r="P46" s="10">
        <v>1759</v>
      </c>
      <c r="Q46" s="10">
        <v>1797</v>
      </c>
      <c r="R46" s="10">
        <v>4777</v>
      </c>
      <c r="S46" s="10">
        <v>1148</v>
      </c>
      <c r="T46" s="10">
        <v>1446</v>
      </c>
      <c r="U46" s="10">
        <v>983</v>
      </c>
      <c r="V46" s="10">
        <v>1220</v>
      </c>
      <c r="W46" s="10">
        <v>1007</v>
      </c>
      <c r="X46" s="10">
        <v>337</v>
      </c>
      <c r="Y46" s="10">
        <v>6630</v>
      </c>
      <c r="Z46" s="10">
        <v>818</v>
      </c>
      <c r="AA46" s="20"/>
    </row>
    <row r="47" spans="1:30" s="2" customFormat="1" ht="30" hidden="1" customHeight="1" x14ac:dyDescent="0.3">
      <c r="A47" s="18" t="s">
        <v>51</v>
      </c>
      <c r="B47" s="33">
        <f>B45/B40</f>
        <v>0.97528526862115117</v>
      </c>
      <c r="C47" s="33">
        <f>C45/C40</f>
        <v>1.2163321521082362</v>
      </c>
      <c r="D47" s="15"/>
      <c r="E47" s="9"/>
      <c r="F47" s="35">
        <f>F45/F40</f>
        <v>1.2930145335208627</v>
      </c>
      <c r="G47" s="35">
        <f t="shared" ref="G47:Z47" si="19">G45/G40</f>
        <v>1.2121212121212122</v>
      </c>
      <c r="H47" s="35">
        <f t="shared" si="19"/>
        <v>1.143674052894925</v>
      </c>
      <c r="I47" s="35">
        <f t="shared" si="19"/>
        <v>1.2749166489323969</v>
      </c>
      <c r="J47" s="35">
        <f t="shared" si="19"/>
        <v>1.3668122270742358</v>
      </c>
      <c r="K47" s="35">
        <f t="shared" si="19"/>
        <v>1.21249685903342</v>
      </c>
      <c r="L47" s="35">
        <f t="shared" si="19"/>
        <v>1.1502977241168304</v>
      </c>
      <c r="M47" s="35">
        <f t="shared" si="19"/>
        <v>1.2501990445859872</v>
      </c>
      <c r="N47" s="35">
        <f t="shared" si="19"/>
        <v>1.1932871499658504</v>
      </c>
      <c r="O47" s="35">
        <f t="shared" si="19"/>
        <v>1.3580000000000001</v>
      </c>
      <c r="P47" s="35">
        <f t="shared" si="19"/>
        <v>1.1159420289855073</v>
      </c>
      <c r="Q47" s="35">
        <f t="shared" si="19"/>
        <v>1.2877679697351829</v>
      </c>
      <c r="R47" s="35">
        <f t="shared" si="19"/>
        <v>1.4328298489546865</v>
      </c>
      <c r="S47" s="35">
        <f t="shared" si="19"/>
        <v>1.0310162379127896</v>
      </c>
      <c r="T47" s="35">
        <f t="shared" si="19"/>
        <v>1.0775584372676963</v>
      </c>
      <c r="U47" s="35">
        <f t="shared" si="19"/>
        <v>1.0033410548823949</v>
      </c>
      <c r="V47" s="35">
        <f t="shared" si="19"/>
        <v>1.2132209980557356</v>
      </c>
      <c r="W47" s="35">
        <f t="shared" si="19"/>
        <v>1.4893419833178869</v>
      </c>
      <c r="X47" s="35">
        <f t="shared" si="19"/>
        <v>1.2283155248271527</v>
      </c>
      <c r="Y47" s="35">
        <f t="shared" si="19"/>
        <v>1.5247403346797461</v>
      </c>
      <c r="Z47" s="35">
        <f t="shared" si="19"/>
        <v>1.0133333333333334</v>
      </c>
      <c r="AA47" s="21"/>
    </row>
    <row r="48" spans="1:30" s="2" customFormat="1" ht="30" hidden="1" customHeight="1" x14ac:dyDescent="0.3">
      <c r="A48" s="18" t="s">
        <v>200</v>
      </c>
      <c r="B48" s="99"/>
      <c r="C48" s="99">
        <f>C45/C44</f>
        <v>0.94900518106262111</v>
      </c>
      <c r="D48" s="15"/>
      <c r="E48" s="9"/>
      <c r="F48" s="100">
        <f>F45/F44</f>
        <v>0.8803064155761251</v>
      </c>
      <c r="G48" s="100">
        <f t="shared" ref="G48:Z48" si="20">G45/G44</f>
        <v>0.9530043199371645</v>
      </c>
      <c r="H48" s="100">
        <f t="shared" si="20"/>
        <v>0.92818192365703678</v>
      </c>
      <c r="I48" s="100">
        <f t="shared" si="20"/>
        <v>0.92769669518537157</v>
      </c>
      <c r="J48" s="100">
        <f t="shared" si="20"/>
        <v>0.96712396489927077</v>
      </c>
      <c r="K48" s="100">
        <f t="shared" si="20"/>
        <v>1.0123784880061544</v>
      </c>
      <c r="L48" s="100">
        <f t="shared" si="20"/>
        <v>0.98540293151071601</v>
      </c>
      <c r="M48" s="100">
        <f t="shared" si="20"/>
        <v>0.96341743998772911</v>
      </c>
      <c r="N48" s="100">
        <f t="shared" si="20"/>
        <v>0.9237160120845922</v>
      </c>
      <c r="O48" s="100">
        <f t="shared" si="20"/>
        <v>0.99462890625</v>
      </c>
      <c r="P48" s="100">
        <f t="shared" si="20"/>
        <v>0.84470989761092152</v>
      </c>
      <c r="Q48" s="100">
        <f t="shared" si="20"/>
        <v>0.92141117026075969</v>
      </c>
      <c r="R48" s="100">
        <f t="shared" si="20"/>
        <v>0.98116309336255902</v>
      </c>
      <c r="S48" s="100">
        <f t="shared" si="20"/>
        <v>0.93327828241123034</v>
      </c>
      <c r="T48" s="100">
        <f t="shared" si="20"/>
        <v>0.94460936934327711</v>
      </c>
      <c r="U48" s="100">
        <f t="shared" si="20"/>
        <v>0.92178930997789965</v>
      </c>
      <c r="V48" s="100">
        <f t="shared" si="20"/>
        <v>1.0021413276231264</v>
      </c>
      <c r="W48" s="100">
        <f t="shared" si="20"/>
        <v>0.95541022592152203</v>
      </c>
      <c r="X48" s="100">
        <f t="shared" si="20"/>
        <v>0.99414981559201321</v>
      </c>
      <c r="Y48" s="100">
        <f t="shared" si="20"/>
        <v>0.99580742415677403</v>
      </c>
      <c r="Z48" s="100">
        <f t="shared" si="20"/>
        <v>0.9011309740970449</v>
      </c>
      <c r="AA48" s="21"/>
    </row>
    <row r="49" spans="1:27" s="2" customFormat="1" ht="30" hidden="1" customHeight="1" x14ac:dyDescent="0.3">
      <c r="A49" s="18" t="s">
        <v>166</v>
      </c>
      <c r="B49" s="23">
        <v>68304</v>
      </c>
      <c r="C49" s="23">
        <f>SUM(F49:Z49)</f>
        <v>87486</v>
      </c>
      <c r="D49" s="15">
        <f t="shared" ref="D49:D112" si="21">C49/B49</f>
        <v>1.2808327477160928</v>
      </c>
      <c r="E49" s="103">
        <v>68595</v>
      </c>
      <c r="F49" s="34">
        <v>5332</v>
      </c>
      <c r="G49" s="34">
        <v>2798</v>
      </c>
      <c r="H49" s="34">
        <v>7244</v>
      </c>
      <c r="I49" s="34">
        <v>3594</v>
      </c>
      <c r="J49" s="34">
        <v>2823</v>
      </c>
      <c r="K49" s="34">
        <v>5897</v>
      </c>
      <c r="L49" s="34">
        <v>5038</v>
      </c>
      <c r="M49" s="34">
        <v>5068</v>
      </c>
      <c r="N49" s="34">
        <v>4191</v>
      </c>
      <c r="O49" s="34">
        <v>937</v>
      </c>
      <c r="P49" s="34">
        <v>2980</v>
      </c>
      <c r="Q49" s="34">
        <v>2579</v>
      </c>
      <c r="R49" s="34">
        <v>3564</v>
      </c>
      <c r="S49" s="34">
        <v>5531</v>
      </c>
      <c r="T49" s="34">
        <v>5529</v>
      </c>
      <c r="U49" s="34">
        <v>3026</v>
      </c>
      <c r="V49" s="34">
        <v>4780</v>
      </c>
      <c r="W49" s="34">
        <v>737</v>
      </c>
      <c r="X49" s="34">
        <v>1825</v>
      </c>
      <c r="Y49" s="34">
        <v>10683</v>
      </c>
      <c r="Z49" s="34">
        <v>3330</v>
      </c>
      <c r="AA49" s="21"/>
    </row>
    <row r="50" spans="1:27" s="2" customFormat="1" ht="30" hidden="1" customHeight="1" x14ac:dyDescent="0.3">
      <c r="A50" s="18" t="s">
        <v>53</v>
      </c>
      <c r="B50" s="23">
        <v>98843</v>
      </c>
      <c r="C50" s="23">
        <f>SUM(F50:Z50)</f>
        <v>106558</v>
      </c>
      <c r="D50" s="15">
        <f t="shared" si="21"/>
        <v>1.0780530740669547</v>
      </c>
      <c r="E50" s="103">
        <v>98843</v>
      </c>
      <c r="F50" s="26">
        <v>2363</v>
      </c>
      <c r="G50" s="26">
        <v>2810</v>
      </c>
      <c r="H50" s="26">
        <v>6938</v>
      </c>
      <c r="I50" s="26">
        <v>9162</v>
      </c>
      <c r="J50" s="26">
        <v>3109</v>
      </c>
      <c r="K50" s="26">
        <v>6390</v>
      </c>
      <c r="L50" s="26">
        <v>3344</v>
      </c>
      <c r="M50" s="26">
        <v>5713</v>
      </c>
      <c r="N50" s="26">
        <v>7116</v>
      </c>
      <c r="O50" s="26">
        <v>2477</v>
      </c>
      <c r="P50" s="26">
        <v>2670</v>
      </c>
      <c r="Q50" s="26">
        <v>5824</v>
      </c>
      <c r="R50" s="26">
        <v>7921</v>
      </c>
      <c r="S50" s="26">
        <v>5012</v>
      </c>
      <c r="T50" s="26">
        <v>6963</v>
      </c>
      <c r="U50" s="26">
        <v>6505</v>
      </c>
      <c r="V50" s="26">
        <v>3560</v>
      </c>
      <c r="W50" s="26">
        <v>1195</v>
      </c>
      <c r="X50" s="26">
        <v>4203</v>
      </c>
      <c r="Y50" s="26">
        <v>8613</v>
      </c>
      <c r="Z50" s="26">
        <v>4670</v>
      </c>
      <c r="AA50" s="21"/>
    </row>
    <row r="51" spans="1:27" s="2" customFormat="1" ht="30" hidden="1" customHeight="1" x14ac:dyDescent="0.3">
      <c r="A51" s="18" t="s">
        <v>54</v>
      </c>
      <c r="B51" s="23">
        <v>1559</v>
      </c>
      <c r="C51" s="23">
        <f>SUM(F51:Z51)</f>
        <v>1274</v>
      </c>
      <c r="D51" s="15">
        <f t="shared" si="21"/>
        <v>0.81719050673508664</v>
      </c>
      <c r="E51" s="103">
        <v>1739</v>
      </c>
      <c r="F51" s="34"/>
      <c r="G51" s="34"/>
      <c r="H51" s="34">
        <v>25</v>
      </c>
      <c r="I51" s="34">
        <v>500</v>
      </c>
      <c r="J51" s="34"/>
      <c r="K51" s="34"/>
      <c r="L51" s="34"/>
      <c r="M51" s="34"/>
      <c r="N51" s="34">
        <v>138</v>
      </c>
      <c r="O51" s="34"/>
      <c r="P51" s="34"/>
      <c r="Q51" s="34">
        <v>50</v>
      </c>
      <c r="R51" s="34"/>
      <c r="S51" s="34">
        <v>137</v>
      </c>
      <c r="T51" s="34"/>
      <c r="U51" s="34">
        <v>243</v>
      </c>
      <c r="V51" s="34">
        <v>120</v>
      </c>
      <c r="W51" s="34"/>
      <c r="X51" s="34"/>
      <c r="Y51" s="34">
        <v>61</v>
      </c>
      <c r="Z51" s="34"/>
      <c r="AA51" s="21"/>
    </row>
    <row r="52" spans="1:27" s="2" customFormat="1" ht="30" hidden="1" customHeight="1" x14ac:dyDescent="0.3">
      <c r="A52" s="18" t="s">
        <v>55</v>
      </c>
      <c r="B52" s="23">
        <v>4892</v>
      </c>
      <c r="C52" s="23">
        <f>SUM(F52:Z52)</f>
        <v>68</v>
      </c>
      <c r="D52" s="15">
        <f t="shared" si="21"/>
        <v>1.3900245298446443E-2</v>
      </c>
      <c r="E52" s="102">
        <v>6210</v>
      </c>
      <c r="F52" s="34"/>
      <c r="G52" s="34"/>
      <c r="H52" s="34">
        <v>20</v>
      </c>
      <c r="I52" s="34">
        <v>3</v>
      </c>
      <c r="J52" s="34"/>
      <c r="K52" s="34"/>
      <c r="L52" s="34"/>
      <c r="M52" s="34"/>
      <c r="N52" s="34"/>
      <c r="O52" s="34"/>
      <c r="P52" s="34"/>
      <c r="Q52" s="34"/>
      <c r="R52" s="34"/>
      <c r="S52" s="34">
        <v>15</v>
      </c>
      <c r="T52" s="34"/>
      <c r="U52" s="34"/>
      <c r="V52" s="34">
        <v>30</v>
      </c>
      <c r="W52" s="34"/>
      <c r="X52" s="34"/>
      <c r="Y52" s="34"/>
      <c r="Z52" s="34"/>
      <c r="AA52" s="21"/>
    </row>
    <row r="53" spans="1:27" s="2" customFormat="1" ht="30" hidden="1" customHeight="1" x14ac:dyDescent="0.3">
      <c r="A53" s="18" t="s">
        <v>56</v>
      </c>
      <c r="B53" s="23">
        <v>12842</v>
      </c>
      <c r="C53" s="23">
        <f>SUM(F53:Z53)</f>
        <v>6392</v>
      </c>
      <c r="D53" s="15">
        <f t="shared" si="21"/>
        <v>0.4977417847687276</v>
      </c>
      <c r="E53" s="102">
        <v>13296</v>
      </c>
      <c r="F53" s="26">
        <v>99</v>
      </c>
      <c r="G53" s="26"/>
      <c r="H53" s="26">
        <v>346</v>
      </c>
      <c r="I53" s="26">
        <v>812</v>
      </c>
      <c r="J53" s="26">
        <v>170</v>
      </c>
      <c r="K53" s="26">
        <v>692</v>
      </c>
      <c r="L53" s="26">
        <v>183</v>
      </c>
      <c r="M53" s="26">
        <v>265</v>
      </c>
      <c r="N53" s="26">
        <v>451</v>
      </c>
      <c r="O53" s="26"/>
      <c r="P53" s="26"/>
      <c r="Q53" s="26">
        <v>691</v>
      </c>
      <c r="R53" s="26">
        <v>530</v>
      </c>
      <c r="S53" s="26">
        <v>216</v>
      </c>
      <c r="T53" s="26">
        <v>312</v>
      </c>
      <c r="U53" s="26">
        <v>507</v>
      </c>
      <c r="V53" s="26">
        <v>90</v>
      </c>
      <c r="W53" s="26">
        <v>20</v>
      </c>
      <c r="X53" s="26">
        <v>200</v>
      </c>
      <c r="Y53" s="26">
        <v>798</v>
      </c>
      <c r="Z53" s="26">
        <v>10</v>
      </c>
      <c r="AA53" s="21"/>
    </row>
    <row r="54" spans="1:27" s="2" customFormat="1" ht="30" hidden="1" customHeight="1" x14ac:dyDescent="0.3">
      <c r="A54" s="17" t="s">
        <v>57</v>
      </c>
      <c r="B54" s="23"/>
      <c r="C54" s="23">
        <f t="shared" ref="C54:C81" si="22">SUM(F54:Z54)</f>
        <v>0</v>
      </c>
      <c r="D54" s="15" t="e">
        <f t="shared" si="21"/>
        <v>#DIV/0!</v>
      </c>
      <c r="E54" s="102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21"/>
    </row>
    <row r="55" spans="1:27" s="2" customFormat="1" ht="30" hidden="1" customHeight="1" outlineLevel="1" x14ac:dyDescent="0.3">
      <c r="A55" s="17" t="s">
        <v>168</v>
      </c>
      <c r="B55" s="23">
        <v>208317</v>
      </c>
      <c r="C55" s="23">
        <f t="shared" si="22"/>
        <v>216286</v>
      </c>
      <c r="D55" s="15"/>
      <c r="E55" s="102"/>
      <c r="F55" s="34">
        <v>11500</v>
      </c>
      <c r="G55" s="34">
        <v>6200</v>
      </c>
      <c r="H55" s="34">
        <v>15048</v>
      </c>
      <c r="I55" s="34">
        <v>13353</v>
      </c>
      <c r="J55" s="34">
        <v>7510</v>
      </c>
      <c r="K55" s="34">
        <v>13432</v>
      </c>
      <c r="L55" s="34">
        <v>10843</v>
      </c>
      <c r="M55" s="34">
        <v>9729</v>
      </c>
      <c r="N55" s="34">
        <v>6494</v>
      </c>
      <c r="O55" s="34">
        <v>3738</v>
      </c>
      <c r="P55" s="34">
        <v>4100</v>
      </c>
      <c r="Q55" s="34">
        <v>11180</v>
      </c>
      <c r="R55" s="34">
        <v>14324</v>
      </c>
      <c r="S55" s="34">
        <v>11302</v>
      </c>
      <c r="T55" s="34">
        <v>19357</v>
      </c>
      <c r="U55" s="34">
        <v>9209</v>
      </c>
      <c r="V55" s="34">
        <v>7050</v>
      </c>
      <c r="W55" s="34">
        <v>3215</v>
      </c>
      <c r="X55" s="34">
        <v>7200</v>
      </c>
      <c r="Y55" s="34">
        <v>20300</v>
      </c>
      <c r="Z55" s="34">
        <v>11202</v>
      </c>
      <c r="AA55" s="21"/>
    </row>
    <row r="56" spans="1:27" s="2" customFormat="1" ht="30" hidden="1" customHeight="1" outlineLevel="1" x14ac:dyDescent="0.3">
      <c r="A56" s="17" t="s">
        <v>169</v>
      </c>
      <c r="B56" s="23">
        <v>120996</v>
      </c>
      <c r="C56" s="23">
        <f t="shared" si="22"/>
        <v>132179</v>
      </c>
      <c r="D56" s="15"/>
      <c r="E56" s="102"/>
      <c r="F56" s="34">
        <v>11207</v>
      </c>
      <c r="G56" s="34">
        <v>6200</v>
      </c>
      <c r="H56" s="34">
        <v>9402</v>
      </c>
      <c r="I56" s="34">
        <v>3122</v>
      </c>
      <c r="J56" s="34">
        <v>2350</v>
      </c>
      <c r="K56" s="34">
        <v>3500</v>
      </c>
      <c r="L56" s="34">
        <v>10843</v>
      </c>
      <c r="M56" s="34">
        <v>5263</v>
      </c>
      <c r="N56" s="34">
        <v>1008</v>
      </c>
      <c r="O56" s="34">
        <v>2714</v>
      </c>
      <c r="P56" s="34">
        <v>2810</v>
      </c>
      <c r="Q56" s="34">
        <v>7703</v>
      </c>
      <c r="R56" s="34">
        <v>14324</v>
      </c>
      <c r="S56" s="34">
        <v>2400</v>
      </c>
      <c r="T56" s="34">
        <v>16626</v>
      </c>
      <c r="U56" s="34">
        <v>3177</v>
      </c>
      <c r="V56" s="34"/>
      <c r="W56" s="34">
        <v>1100</v>
      </c>
      <c r="X56" s="34">
        <v>7200</v>
      </c>
      <c r="Y56" s="34">
        <v>19300</v>
      </c>
      <c r="Z56" s="34">
        <v>1930</v>
      </c>
      <c r="AA56" s="21"/>
    </row>
    <row r="57" spans="1:27" s="2" customFormat="1" ht="19.8" hidden="1" customHeight="1" x14ac:dyDescent="0.3">
      <c r="A57" s="11" t="s">
        <v>58</v>
      </c>
      <c r="B57" s="23">
        <v>9000</v>
      </c>
      <c r="C57" s="23">
        <f t="shared" si="22"/>
        <v>7531</v>
      </c>
      <c r="D57" s="15">
        <f t="shared" si="21"/>
        <v>0.83677777777777773</v>
      </c>
      <c r="E57" s="102"/>
      <c r="F57" s="34">
        <v>158</v>
      </c>
      <c r="G57" s="34">
        <v>400</v>
      </c>
      <c r="H57" s="34">
        <v>1530</v>
      </c>
      <c r="I57" s="34">
        <v>409</v>
      </c>
      <c r="J57" s="34">
        <v>52</v>
      </c>
      <c r="K57" s="34">
        <v>100</v>
      </c>
      <c r="L57" s="34">
        <v>760</v>
      </c>
      <c r="M57" s="34">
        <v>800</v>
      </c>
      <c r="N57" s="34">
        <v>816</v>
      </c>
      <c r="O57" s="34">
        <v>10</v>
      </c>
      <c r="P57" s="34">
        <v>205</v>
      </c>
      <c r="Q57" s="34">
        <v>330</v>
      </c>
      <c r="R57" s="34">
        <v>60</v>
      </c>
      <c r="S57" s="34">
        <v>652</v>
      </c>
      <c r="T57" s="34">
        <v>159</v>
      </c>
      <c r="U57" s="34">
        <v>117</v>
      </c>
      <c r="V57" s="34">
        <v>150</v>
      </c>
      <c r="W57" s="34">
        <v>11</v>
      </c>
      <c r="X57" s="34">
        <v>282</v>
      </c>
      <c r="Y57" s="34">
        <v>510</v>
      </c>
      <c r="Z57" s="34">
        <v>20</v>
      </c>
      <c r="AA57" s="20"/>
    </row>
    <row r="58" spans="1:27" s="2" customFormat="1" ht="30" hidden="1" customHeight="1" x14ac:dyDescent="0.3">
      <c r="A58" s="32" t="s">
        <v>59</v>
      </c>
      <c r="B58" s="23">
        <v>7999</v>
      </c>
      <c r="C58" s="23">
        <f t="shared" si="22"/>
        <v>6423</v>
      </c>
      <c r="D58" s="15">
        <f t="shared" si="21"/>
        <v>0.80297537192149016</v>
      </c>
      <c r="E58" s="102">
        <v>7999</v>
      </c>
      <c r="F58" s="34">
        <v>105</v>
      </c>
      <c r="G58" s="34">
        <v>380</v>
      </c>
      <c r="H58" s="34">
        <v>1002</v>
      </c>
      <c r="I58" s="34">
        <v>403</v>
      </c>
      <c r="J58" s="34">
        <v>57</v>
      </c>
      <c r="K58" s="34">
        <v>58</v>
      </c>
      <c r="L58" s="34">
        <v>628</v>
      </c>
      <c r="M58" s="34">
        <v>976</v>
      </c>
      <c r="N58" s="34">
        <v>314</v>
      </c>
      <c r="O58" s="34">
        <v>10</v>
      </c>
      <c r="P58" s="34">
        <v>175</v>
      </c>
      <c r="Q58" s="34">
        <v>296</v>
      </c>
      <c r="R58" s="34">
        <v>60</v>
      </c>
      <c r="S58" s="34">
        <v>652</v>
      </c>
      <c r="T58" s="34">
        <v>193</v>
      </c>
      <c r="U58" s="34">
        <v>80</v>
      </c>
      <c r="V58" s="34">
        <v>130</v>
      </c>
      <c r="W58" s="34">
        <v>7</v>
      </c>
      <c r="X58" s="34">
        <v>346</v>
      </c>
      <c r="Y58" s="34">
        <v>524</v>
      </c>
      <c r="Z58" s="34">
        <v>27</v>
      </c>
      <c r="AA58" s="20"/>
    </row>
    <row r="59" spans="1:27" s="2" customFormat="1" ht="20.399999999999999" hidden="1" customHeight="1" x14ac:dyDescent="0.3">
      <c r="A59" s="18" t="s">
        <v>51</v>
      </c>
      <c r="B59" s="33">
        <f>B58/B57</f>
        <v>0.88877777777777778</v>
      </c>
      <c r="C59" s="33">
        <f>C58/C57</f>
        <v>0.85287478422520246</v>
      </c>
      <c r="D59" s="15">
        <f t="shared" si="21"/>
        <v>0.95960408276369824</v>
      </c>
      <c r="E59" s="102"/>
      <c r="F59" s="35">
        <f t="shared" ref="F59:Z59" si="23">F58/F57</f>
        <v>0.66455696202531644</v>
      </c>
      <c r="G59" s="35">
        <f t="shared" si="23"/>
        <v>0.95</v>
      </c>
      <c r="H59" s="35">
        <f t="shared" si="23"/>
        <v>0.65490196078431373</v>
      </c>
      <c r="I59" s="35">
        <f t="shared" si="23"/>
        <v>0.9853300733496333</v>
      </c>
      <c r="J59" s="35">
        <f t="shared" si="23"/>
        <v>1.0961538461538463</v>
      </c>
      <c r="K59" s="35">
        <f t="shared" si="23"/>
        <v>0.57999999999999996</v>
      </c>
      <c r="L59" s="35">
        <f t="shared" si="23"/>
        <v>0.82631578947368423</v>
      </c>
      <c r="M59" s="35">
        <f t="shared" si="23"/>
        <v>1.22</v>
      </c>
      <c r="N59" s="35">
        <f t="shared" si="23"/>
        <v>0.38480392156862747</v>
      </c>
      <c r="O59" s="35">
        <f t="shared" si="23"/>
        <v>1</v>
      </c>
      <c r="P59" s="35">
        <f t="shared" si="23"/>
        <v>0.85365853658536583</v>
      </c>
      <c r="Q59" s="35">
        <f t="shared" si="23"/>
        <v>0.89696969696969697</v>
      </c>
      <c r="R59" s="35">
        <f t="shared" si="23"/>
        <v>1</v>
      </c>
      <c r="S59" s="35">
        <f t="shared" si="23"/>
        <v>1</v>
      </c>
      <c r="T59" s="35">
        <f t="shared" si="23"/>
        <v>1.2138364779874213</v>
      </c>
      <c r="U59" s="35">
        <f t="shared" si="23"/>
        <v>0.68376068376068377</v>
      </c>
      <c r="V59" s="35">
        <f t="shared" si="23"/>
        <v>0.8666666666666667</v>
      </c>
      <c r="W59" s="35">
        <f t="shared" si="23"/>
        <v>0.63636363636363635</v>
      </c>
      <c r="X59" s="35">
        <f t="shared" si="23"/>
        <v>1.2269503546099292</v>
      </c>
      <c r="Y59" s="35">
        <f t="shared" si="23"/>
        <v>1.0274509803921568</v>
      </c>
      <c r="Z59" s="35">
        <f t="shared" si="23"/>
        <v>1.35</v>
      </c>
      <c r="AA59" s="21"/>
    </row>
    <row r="60" spans="1:27" s="2" customFormat="1" ht="23.4" hidden="1" customHeight="1" outlineLevel="1" x14ac:dyDescent="0.3">
      <c r="A60" s="17" t="s">
        <v>60</v>
      </c>
      <c r="B60" s="23">
        <v>7586</v>
      </c>
      <c r="C60" s="23">
        <f t="shared" si="22"/>
        <v>4981</v>
      </c>
      <c r="D60" s="15"/>
      <c r="E60" s="102"/>
      <c r="F60" s="26"/>
      <c r="G60" s="26">
        <v>270</v>
      </c>
      <c r="H60" s="26">
        <v>1002</v>
      </c>
      <c r="I60" s="26">
        <v>250</v>
      </c>
      <c r="J60" s="26">
        <v>57</v>
      </c>
      <c r="K60" s="26">
        <v>58</v>
      </c>
      <c r="L60" s="26">
        <v>628</v>
      </c>
      <c r="M60" s="26">
        <v>809</v>
      </c>
      <c r="N60" s="26">
        <v>250</v>
      </c>
      <c r="O60" s="26">
        <v>10</v>
      </c>
      <c r="P60" s="26">
        <v>175</v>
      </c>
      <c r="Q60" s="26">
        <v>296</v>
      </c>
      <c r="R60" s="26"/>
      <c r="S60" s="26">
        <v>420</v>
      </c>
      <c r="T60" s="26">
        <v>193</v>
      </c>
      <c r="U60" s="26">
        <v>5</v>
      </c>
      <c r="V60" s="26"/>
      <c r="W60" s="26">
        <v>7</v>
      </c>
      <c r="X60" s="26"/>
      <c r="Y60" s="26">
        <v>524</v>
      </c>
      <c r="Z60" s="26">
        <v>27</v>
      </c>
      <c r="AA60" s="21"/>
    </row>
    <row r="61" spans="1:27" s="2" customFormat="1" ht="23.4" hidden="1" customHeight="1" x14ac:dyDescent="0.3">
      <c r="A61" s="11" t="s">
        <v>160</v>
      </c>
      <c r="B61" s="23">
        <v>878</v>
      </c>
      <c r="C61" s="27">
        <f t="shared" si="22"/>
        <v>973</v>
      </c>
      <c r="D61" s="15">
        <f t="shared" si="21"/>
        <v>1.1082004555808656</v>
      </c>
      <c r="E61" s="102"/>
      <c r="F61" s="26">
        <v>19</v>
      </c>
      <c r="G61" s="26">
        <v>130</v>
      </c>
      <c r="H61" s="26">
        <v>100</v>
      </c>
      <c r="I61" s="26">
        <v>5</v>
      </c>
      <c r="J61" s="26">
        <v>8</v>
      </c>
      <c r="K61" s="26">
        <v>6</v>
      </c>
      <c r="L61" s="26">
        <v>97</v>
      </c>
      <c r="M61" s="26">
        <v>83</v>
      </c>
      <c r="N61" s="26">
        <v>85</v>
      </c>
      <c r="O61" s="26">
        <v>1</v>
      </c>
      <c r="P61" s="26">
        <v>18</v>
      </c>
      <c r="Q61" s="26">
        <v>100</v>
      </c>
      <c r="R61" s="26"/>
      <c r="S61" s="26">
        <v>37</v>
      </c>
      <c r="T61" s="26">
        <v>40</v>
      </c>
      <c r="U61" s="26">
        <v>40</v>
      </c>
      <c r="V61" s="26">
        <v>10</v>
      </c>
      <c r="W61" s="26">
        <v>13</v>
      </c>
      <c r="X61" s="26">
        <v>53</v>
      </c>
      <c r="Y61" s="26">
        <v>126</v>
      </c>
      <c r="Z61" s="26">
        <v>2</v>
      </c>
      <c r="AA61" s="20"/>
    </row>
    <row r="62" spans="1:27" s="2" customFormat="1" ht="26.4" hidden="1" customHeight="1" x14ac:dyDescent="0.3">
      <c r="A62" s="32" t="s">
        <v>161</v>
      </c>
      <c r="B62" s="27">
        <v>848</v>
      </c>
      <c r="C62" s="27">
        <f t="shared" si="22"/>
        <v>941.5</v>
      </c>
      <c r="D62" s="15">
        <f t="shared" si="21"/>
        <v>1.1102594339622642</v>
      </c>
      <c r="E62" s="102">
        <v>954</v>
      </c>
      <c r="F62" s="26">
        <v>17.5</v>
      </c>
      <c r="G62" s="26">
        <v>146</v>
      </c>
      <c r="H62" s="26">
        <v>85</v>
      </c>
      <c r="I62" s="26">
        <v>10</v>
      </c>
      <c r="J62" s="26">
        <v>3</v>
      </c>
      <c r="K62" s="26">
        <v>7</v>
      </c>
      <c r="L62" s="26">
        <v>101</v>
      </c>
      <c r="M62" s="26">
        <v>85</v>
      </c>
      <c r="N62" s="26">
        <v>39</v>
      </c>
      <c r="O62" s="51">
        <v>6</v>
      </c>
      <c r="P62" s="26">
        <v>18</v>
      </c>
      <c r="Q62" s="26">
        <v>105</v>
      </c>
      <c r="R62" s="26"/>
      <c r="S62" s="26">
        <v>24</v>
      </c>
      <c r="T62" s="26">
        <v>49</v>
      </c>
      <c r="U62" s="26">
        <v>21</v>
      </c>
      <c r="V62" s="26">
        <v>8</v>
      </c>
      <c r="W62" s="26">
        <v>10</v>
      </c>
      <c r="X62" s="26">
        <v>89</v>
      </c>
      <c r="Y62" s="26">
        <v>116</v>
      </c>
      <c r="Z62" s="26">
        <v>2</v>
      </c>
      <c r="AA62" s="20"/>
    </row>
    <row r="63" spans="1:27" s="2" customFormat="1" ht="26.4" hidden="1" customHeight="1" x14ac:dyDescent="0.3">
      <c r="A63" s="18" t="s">
        <v>51</v>
      </c>
      <c r="B63" s="9">
        <f>B62/B61</f>
        <v>0.96583143507972669</v>
      </c>
      <c r="C63" s="9">
        <f>C62/C61</f>
        <v>0.96762589928057552</v>
      </c>
      <c r="D63" s="9">
        <f t="shared" ref="D63:Z63" si="24">D62/D61</f>
        <v>1.0018579476041809</v>
      </c>
      <c r="E63" s="9"/>
      <c r="F63" s="30">
        <f t="shared" si="24"/>
        <v>0.92105263157894735</v>
      </c>
      <c r="G63" s="30">
        <f t="shared" si="24"/>
        <v>1.1230769230769231</v>
      </c>
      <c r="H63" s="30">
        <f t="shared" si="24"/>
        <v>0.85</v>
      </c>
      <c r="I63" s="30">
        <f t="shared" si="24"/>
        <v>2</v>
      </c>
      <c r="J63" s="30">
        <f t="shared" si="24"/>
        <v>0.375</v>
      </c>
      <c r="K63" s="30">
        <f t="shared" si="24"/>
        <v>1.1666666666666667</v>
      </c>
      <c r="L63" s="30">
        <f t="shared" si="24"/>
        <v>1.0412371134020619</v>
      </c>
      <c r="M63" s="30">
        <f t="shared" si="24"/>
        <v>1.0240963855421688</v>
      </c>
      <c r="N63" s="30">
        <f t="shared" si="24"/>
        <v>0.45882352941176469</v>
      </c>
      <c r="O63" s="30">
        <f t="shared" si="24"/>
        <v>6</v>
      </c>
      <c r="P63" s="30">
        <f t="shared" si="24"/>
        <v>1</v>
      </c>
      <c r="Q63" s="30">
        <f t="shared" si="24"/>
        <v>1.05</v>
      </c>
      <c r="R63" s="30"/>
      <c r="S63" s="30">
        <f t="shared" si="24"/>
        <v>0.64864864864864868</v>
      </c>
      <c r="T63" s="30">
        <f t="shared" si="24"/>
        <v>1.2250000000000001</v>
      </c>
      <c r="U63" s="30">
        <f t="shared" si="24"/>
        <v>0.52500000000000002</v>
      </c>
      <c r="V63" s="30">
        <f t="shared" si="24"/>
        <v>0.8</v>
      </c>
      <c r="W63" s="30">
        <f t="shared" si="24"/>
        <v>0.76923076923076927</v>
      </c>
      <c r="X63" s="30">
        <f t="shared" si="24"/>
        <v>1.679245283018868</v>
      </c>
      <c r="Y63" s="30">
        <f t="shared" si="24"/>
        <v>0.92063492063492058</v>
      </c>
      <c r="Z63" s="30">
        <f t="shared" si="24"/>
        <v>1</v>
      </c>
      <c r="AA63" s="20"/>
    </row>
    <row r="64" spans="1:27" s="2" customFormat="1" ht="30" hidden="1" customHeight="1" x14ac:dyDescent="0.3">
      <c r="A64" s="13" t="s">
        <v>159</v>
      </c>
      <c r="B64" s="27">
        <v>395</v>
      </c>
      <c r="C64" s="27">
        <f t="shared" si="22"/>
        <v>364</v>
      </c>
      <c r="D64" s="15">
        <f t="shared" si="21"/>
        <v>0.92151898734177218</v>
      </c>
      <c r="E64" s="102">
        <v>524</v>
      </c>
      <c r="F64" s="26"/>
      <c r="G64" s="26"/>
      <c r="H64" s="26">
        <v>357</v>
      </c>
      <c r="I64" s="51"/>
      <c r="J64" s="26"/>
      <c r="K64" s="26"/>
      <c r="L64" s="26"/>
      <c r="M64" s="26"/>
      <c r="N64" s="51"/>
      <c r="O64" s="51"/>
      <c r="P64" s="26"/>
      <c r="Q64" s="26"/>
      <c r="R64" s="26"/>
      <c r="S64" s="26">
        <v>1</v>
      </c>
      <c r="T64" s="26"/>
      <c r="U64" s="26"/>
      <c r="V64" s="26">
        <v>1</v>
      </c>
      <c r="W64" s="26"/>
      <c r="X64" s="26"/>
      <c r="Y64" s="26"/>
      <c r="Z64" s="26">
        <v>5</v>
      </c>
      <c r="AA64" s="20"/>
    </row>
    <row r="65" spans="1:27" s="2" customFormat="1" ht="29.4" hidden="1" customHeight="1" x14ac:dyDescent="0.3">
      <c r="A65" s="13" t="s">
        <v>51</v>
      </c>
      <c r="B65" s="33"/>
      <c r="C65" s="27">
        <f t="shared" si="22"/>
        <v>0</v>
      </c>
      <c r="D65" s="15" t="e">
        <f t="shared" si="21"/>
        <v>#DIV/0!</v>
      </c>
      <c r="E65" s="102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1"/>
    </row>
    <row r="66" spans="1:27" s="2" customFormat="1" ht="30" hidden="1" customHeight="1" x14ac:dyDescent="0.3">
      <c r="A66" s="18" t="s">
        <v>61</v>
      </c>
      <c r="B66" s="23">
        <v>970</v>
      </c>
      <c r="C66" s="27">
        <f t="shared" si="22"/>
        <v>965</v>
      </c>
      <c r="D66" s="15">
        <f t="shared" si="21"/>
        <v>0.99484536082474229</v>
      </c>
      <c r="E66" s="102">
        <v>971</v>
      </c>
      <c r="F66" s="26"/>
      <c r="G66" s="26"/>
      <c r="H66" s="26">
        <v>400</v>
      </c>
      <c r="I66" s="26"/>
      <c r="J66" s="26"/>
      <c r="K66" s="26"/>
      <c r="L66" s="26"/>
      <c r="M66" s="26">
        <v>160</v>
      </c>
      <c r="N66" s="26"/>
      <c r="O66" s="26"/>
      <c r="P66" s="26"/>
      <c r="Q66" s="26"/>
      <c r="R66" s="26"/>
      <c r="S66" s="26"/>
      <c r="T66" s="26"/>
      <c r="U66" s="26"/>
      <c r="V66" s="26">
        <v>400</v>
      </c>
      <c r="W66" s="26"/>
      <c r="X66" s="26"/>
      <c r="Y66" s="26">
        <v>5</v>
      </c>
      <c r="Z66" s="26"/>
      <c r="AA66" s="20"/>
    </row>
    <row r="67" spans="1:27" s="2" customFormat="1" ht="30" hidden="1" customHeight="1" outlineLevel="1" x14ac:dyDescent="0.3">
      <c r="A67" s="17" t="s">
        <v>62</v>
      </c>
      <c r="B67" s="23"/>
      <c r="C67" s="23">
        <f t="shared" si="22"/>
        <v>0</v>
      </c>
      <c r="D67" s="15" t="e">
        <f t="shared" si="21"/>
        <v>#DIV/0!</v>
      </c>
      <c r="E67" s="102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1"/>
    </row>
    <row r="68" spans="1:27" s="2" customFormat="1" ht="30" hidden="1" customHeight="1" outlineLevel="1" x14ac:dyDescent="0.3">
      <c r="A68" s="17" t="s">
        <v>63</v>
      </c>
      <c r="B68" s="23"/>
      <c r="C68" s="23">
        <f t="shared" si="22"/>
        <v>0</v>
      </c>
      <c r="D68" s="15" t="e">
        <f t="shared" si="21"/>
        <v>#DIV/0!</v>
      </c>
      <c r="E68" s="102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1"/>
    </row>
    <row r="69" spans="1:27" s="2" customFormat="1" ht="30" hidden="1" customHeight="1" outlineLevel="1" x14ac:dyDescent="0.3">
      <c r="A69" s="101" t="s">
        <v>202</v>
      </c>
      <c r="B69" s="23">
        <v>17032</v>
      </c>
      <c r="C69" s="23">
        <f>SUM(F69:Z69)</f>
        <v>30303</v>
      </c>
      <c r="D69" s="15">
        <f t="shared" si="21"/>
        <v>1.7791803663691874</v>
      </c>
      <c r="E69" s="102">
        <v>17032</v>
      </c>
      <c r="F69" s="26">
        <f>F70+F71+F73+F76+F77+F78</f>
        <v>7445</v>
      </c>
      <c r="G69" s="26">
        <f t="shared" ref="G69:Z69" si="25">G70+G71+G73+G76+G77+G78</f>
        <v>125</v>
      </c>
      <c r="H69" s="26">
        <f>H70+H71+H73+H76+H77+H78</f>
        <v>1288</v>
      </c>
      <c r="I69" s="26">
        <f t="shared" si="25"/>
        <v>1975</v>
      </c>
      <c r="J69" s="26">
        <f t="shared" si="25"/>
        <v>537</v>
      </c>
      <c r="K69" s="26">
        <f t="shared" si="25"/>
        <v>4901</v>
      </c>
      <c r="L69" s="26">
        <f t="shared" si="25"/>
        <v>1535</v>
      </c>
      <c r="M69" s="26">
        <f t="shared" si="25"/>
        <v>885</v>
      </c>
      <c r="N69" s="26">
        <f t="shared" si="25"/>
        <v>1789</v>
      </c>
      <c r="O69" s="26">
        <f t="shared" si="25"/>
        <v>151</v>
      </c>
      <c r="P69" s="26">
        <f t="shared" si="25"/>
        <v>0</v>
      </c>
      <c r="Q69" s="26">
        <f t="shared" si="25"/>
        <v>412</v>
      </c>
      <c r="R69" s="26">
        <f t="shared" si="25"/>
        <v>2669</v>
      </c>
      <c r="S69" s="26">
        <f t="shared" si="25"/>
        <v>456</v>
      </c>
      <c r="T69" s="26">
        <f t="shared" si="25"/>
        <v>1574</v>
      </c>
      <c r="U69" s="26">
        <f t="shared" si="25"/>
        <v>741</v>
      </c>
      <c r="V69" s="26">
        <f t="shared" si="25"/>
        <v>1230</v>
      </c>
      <c r="W69" s="26">
        <f t="shared" si="25"/>
        <v>780</v>
      </c>
      <c r="X69" s="26">
        <f t="shared" si="25"/>
        <v>713</v>
      </c>
      <c r="Y69" s="26">
        <f t="shared" si="25"/>
        <v>934</v>
      </c>
      <c r="Z69" s="26">
        <f t="shared" si="25"/>
        <v>163</v>
      </c>
      <c r="AA69" s="21"/>
    </row>
    <row r="70" spans="1:27" s="2" customFormat="1" ht="30" hidden="1" customHeight="1" x14ac:dyDescent="0.3">
      <c r="A70" s="18" t="s">
        <v>64</v>
      </c>
      <c r="B70" s="23">
        <v>7698</v>
      </c>
      <c r="C70" s="23">
        <f t="shared" si="22"/>
        <v>14073</v>
      </c>
      <c r="D70" s="15">
        <f t="shared" si="21"/>
        <v>1.828137178487919</v>
      </c>
      <c r="E70" s="102">
        <v>7698</v>
      </c>
      <c r="F70" s="36">
        <v>7000</v>
      </c>
      <c r="G70" s="36"/>
      <c r="H70" s="36">
        <v>438</v>
      </c>
      <c r="I70" s="36"/>
      <c r="J70" s="36">
        <v>135</v>
      </c>
      <c r="K70" s="36">
        <v>1228</v>
      </c>
      <c r="L70" s="36">
        <v>211</v>
      </c>
      <c r="M70" s="36">
        <v>415</v>
      </c>
      <c r="N70" s="36"/>
      <c r="O70" s="36"/>
      <c r="P70" s="36"/>
      <c r="Q70" s="36">
        <v>412</v>
      </c>
      <c r="R70" s="36">
        <v>1101</v>
      </c>
      <c r="S70" s="36"/>
      <c r="T70" s="36">
        <v>960</v>
      </c>
      <c r="U70" s="36">
        <v>436</v>
      </c>
      <c r="V70" s="36"/>
      <c r="W70" s="36">
        <v>760</v>
      </c>
      <c r="X70" s="36">
        <v>503</v>
      </c>
      <c r="Y70" s="36">
        <v>474</v>
      </c>
      <c r="Z70" s="36"/>
      <c r="AA70" s="21"/>
    </row>
    <row r="71" spans="1:27" s="2" customFormat="1" ht="30" hidden="1" customHeight="1" x14ac:dyDescent="0.3">
      <c r="A71" s="18" t="s">
        <v>65</v>
      </c>
      <c r="B71" s="23">
        <v>5587</v>
      </c>
      <c r="C71" s="23">
        <f t="shared" si="22"/>
        <v>10333</v>
      </c>
      <c r="D71" s="15">
        <f t="shared" si="21"/>
        <v>1.8494719885448363</v>
      </c>
      <c r="E71" s="102">
        <v>7455</v>
      </c>
      <c r="F71" s="36"/>
      <c r="G71" s="36">
        <v>125</v>
      </c>
      <c r="H71" s="36">
        <v>300</v>
      </c>
      <c r="I71" s="36">
        <v>1710</v>
      </c>
      <c r="J71" s="36">
        <v>80</v>
      </c>
      <c r="K71" s="36">
        <v>3073</v>
      </c>
      <c r="L71" s="36">
        <v>1204</v>
      </c>
      <c r="M71" s="36">
        <v>320</v>
      </c>
      <c r="N71" s="36">
        <v>1789</v>
      </c>
      <c r="O71" s="36">
        <v>151</v>
      </c>
      <c r="P71" s="36"/>
      <c r="Q71" s="36"/>
      <c r="R71" s="36">
        <v>360</v>
      </c>
      <c r="S71" s="36">
        <v>206</v>
      </c>
      <c r="T71" s="36">
        <v>100</v>
      </c>
      <c r="U71" s="36">
        <v>105</v>
      </c>
      <c r="V71" s="36"/>
      <c r="W71" s="36">
        <v>20</v>
      </c>
      <c r="X71" s="36">
        <v>210</v>
      </c>
      <c r="Y71" s="36">
        <v>417</v>
      </c>
      <c r="Z71" s="36">
        <v>163</v>
      </c>
      <c r="AA71" s="21"/>
    </row>
    <row r="72" spans="1:27" s="2" customFormat="1" ht="30" hidden="1" customHeight="1" x14ac:dyDescent="0.3">
      <c r="A72" s="18" t="s">
        <v>66</v>
      </c>
      <c r="B72" s="23">
        <v>8365</v>
      </c>
      <c r="C72" s="23">
        <f t="shared" si="22"/>
        <v>11689</v>
      </c>
      <c r="D72" s="15">
        <f t="shared" si="21"/>
        <v>1.3973699940227138</v>
      </c>
      <c r="E72" s="102">
        <v>8709</v>
      </c>
      <c r="F72" s="36"/>
      <c r="G72" s="36">
        <v>350</v>
      </c>
      <c r="H72" s="36">
        <v>1008</v>
      </c>
      <c r="I72" s="36">
        <v>1966</v>
      </c>
      <c r="J72" s="36">
        <v>396</v>
      </c>
      <c r="K72" s="36">
        <v>150</v>
      </c>
      <c r="L72" s="36"/>
      <c r="M72" s="36">
        <v>1244</v>
      </c>
      <c r="N72" s="36">
        <v>280</v>
      </c>
      <c r="O72" s="36">
        <v>489</v>
      </c>
      <c r="P72" s="36">
        <v>229</v>
      </c>
      <c r="Q72" s="36">
        <v>842</v>
      </c>
      <c r="R72" s="36">
        <v>340</v>
      </c>
      <c r="S72" s="36"/>
      <c r="T72" s="36">
        <v>233</v>
      </c>
      <c r="U72" s="36">
        <v>1842</v>
      </c>
      <c r="V72" s="36">
        <v>120</v>
      </c>
      <c r="W72" s="36">
        <v>212</v>
      </c>
      <c r="X72" s="36"/>
      <c r="Y72" s="36">
        <v>1288</v>
      </c>
      <c r="Z72" s="36">
        <v>700</v>
      </c>
      <c r="AA72" s="21"/>
    </row>
    <row r="73" spans="1:27" s="2" customFormat="1" ht="30" hidden="1" customHeight="1" x14ac:dyDescent="0.3">
      <c r="A73" s="18" t="s">
        <v>67</v>
      </c>
      <c r="B73" s="23">
        <v>3516</v>
      </c>
      <c r="C73" s="23">
        <f t="shared" si="22"/>
        <v>3120</v>
      </c>
      <c r="D73" s="15">
        <f t="shared" si="21"/>
        <v>0.88737201365187712</v>
      </c>
      <c r="E73" s="102">
        <v>3516</v>
      </c>
      <c r="F73" s="36">
        <v>100</v>
      </c>
      <c r="G73" s="36"/>
      <c r="H73" s="36">
        <v>550</v>
      </c>
      <c r="I73" s="36"/>
      <c r="J73" s="36"/>
      <c r="K73" s="36">
        <v>600</v>
      </c>
      <c r="L73" s="36">
        <v>120</v>
      </c>
      <c r="M73" s="36">
        <v>150</v>
      </c>
      <c r="N73" s="36"/>
      <c r="O73" s="36"/>
      <c r="P73" s="36"/>
      <c r="Q73" s="36"/>
      <c r="R73" s="36"/>
      <c r="S73" s="36">
        <v>250</v>
      </c>
      <c r="T73" s="36"/>
      <c r="U73" s="36">
        <v>200</v>
      </c>
      <c r="V73" s="36">
        <v>1150</v>
      </c>
      <c r="W73" s="36"/>
      <c r="X73" s="36"/>
      <c r="Y73" s="36"/>
      <c r="Z73" s="36"/>
      <c r="AA73" s="21"/>
    </row>
    <row r="74" spans="1:27" s="2" customFormat="1" ht="30" hidden="1" customHeight="1" x14ac:dyDescent="0.3">
      <c r="A74" s="18" t="s">
        <v>68</v>
      </c>
      <c r="B74" s="23">
        <v>17360</v>
      </c>
      <c r="C74" s="23">
        <f t="shared" si="22"/>
        <v>19299</v>
      </c>
      <c r="D74" s="15">
        <f t="shared" si="21"/>
        <v>1.1116935483870967</v>
      </c>
      <c r="E74" s="102">
        <v>20878</v>
      </c>
      <c r="F74" s="36"/>
      <c r="G74" s="36">
        <v>185</v>
      </c>
      <c r="H74" s="36">
        <v>2359</v>
      </c>
      <c r="I74" s="36">
        <v>1034</v>
      </c>
      <c r="J74" s="36">
        <v>462</v>
      </c>
      <c r="K74" s="36">
        <v>1054</v>
      </c>
      <c r="L74" s="36">
        <v>82</v>
      </c>
      <c r="M74" s="36">
        <v>1907</v>
      </c>
      <c r="N74" s="36">
        <v>205</v>
      </c>
      <c r="O74" s="36">
        <v>359</v>
      </c>
      <c r="P74" s="36">
        <v>250</v>
      </c>
      <c r="Q74" s="36">
        <v>1291</v>
      </c>
      <c r="R74" s="36">
        <v>2349</v>
      </c>
      <c r="S74" s="36"/>
      <c r="T74" s="36">
        <v>582</v>
      </c>
      <c r="U74" s="36">
        <v>374</v>
      </c>
      <c r="V74" s="36">
        <v>185</v>
      </c>
      <c r="W74" s="36"/>
      <c r="X74" s="36">
        <v>767</v>
      </c>
      <c r="Y74" s="36">
        <v>4911</v>
      </c>
      <c r="Z74" s="36">
        <v>943</v>
      </c>
      <c r="AA74" s="21"/>
    </row>
    <row r="75" spans="1:27" s="2" customFormat="1" ht="30" hidden="1" customHeight="1" x14ac:dyDescent="0.3">
      <c r="A75" s="18" t="s">
        <v>69</v>
      </c>
      <c r="B75" s="23">
        <v>6978</v>
      </c>
      <c r="C75" s="23">
        <f t="shared" si="22"/>
        <v>9183</v>
      </c>
      <c r="D75" s="15">
        <f t="shared" si="21"/>
        <v>1.315993121238177</v>
      </c>
      <c r="E75" s="102">
        <v>11112</v>
      </c>
      <c r="F75" s="36"/>
      <c r="G75" s="36">
        <v>320</v>
      </c>
      <c r="H75" s="36">
        <v>2573</v>
      </c>
      <c r="I75" s="36">
        <v>656</v>
      </c>
      <c r="J75" s="36">
        <v>403</v>
      </c>
      <c r="K75" s="36">
        <v>832</v>
      </c>
      <c r="L75" s="36">
        <v>182</v>
      </c>
      <c r="M75" s="36">
        <v>440</v>
      </c>
      <c r="N75" s="36">
        <v>267</v>
      </c>
      <c r="O75" s="36">
        <v>96</v>
      </c>
      <c r="P75" s="36"/>
      <c r="Q75" s="36">
        <v>574</v>
      </c>
      <c r="R75" s="36">
        <v>207</v>
      </c>
      <c r="S75" s="36">
        <v>111</v>
      </c>
      <c r="T75" s="36">
        <v>180</v>
      </c>
      <c r="U75" s="36">
        <v>689</v>
      </c>
      <c r="V75" s="36">
        <v>210</v>
      </c>
      <c r="W75" s="36">
        <v>237</v>
      </c>
      <c r="X75" s="36">
        <v>849</v>
      </c>
      <c r="Y75" s="36">
        <v>157</v>
      </c>
      <c r="Z75" s="36">
        <v>200</v>
      </c>
      <c r="AA75" s="21"/>
    </row>
    <row r="76" spans="1:27" s="2" customFormat="1" ht="30" hidden="1" customHeight="1" x14ac:dyDescent="0.3">
      <c r="A76" s="18" t="s">
        <v>70</v>
      </c>
      <c r="B76" s="23">
        <v>599</v>
      </c>
      <c r="C76" s="23">
        <f t="shared" si="22"/>
        <v>1001</v>
      </c>
      <c r="D76" s="15">
        <f t="shared" si="21"/>
        <v>1.671118530884808</v>
      </c>
      <c r="E76" s="102">
        <v>612</v>
      </c>
      <c r="F76" s="36">
        <v>145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>
        <v>562</v>
      </c>
      <c r="S76" s="36"/>
      <c r="T76" s="36">
        <v>214</v>
      </c>
      <c r="U76" s="36"/>
      <c r="V76" s="36">
        <v>80</v>
      </c>
      <c r="W76" s="36"/>
      <c r="X76" s="36"/>
      <c r="Y76" s="36"/>
      <c r="Z76" s="36"/>
      <c r="AA76" s="21"/>
    </row>
    <row r="77" spans="1:27" s="2" customFormat="1" ht="30" hidden="1" customHeight="1" x14ac:dyDescent="0.3">
      <c r="A77" s="18" t="s">
        <v>71</v>
      </c>
      <c r="B77" s="23">
        <v>665</v>
      </c>
      <c r="C77" s="23">
        <f t="shared" si="22"/>
        <v>915</v>
      </c>
      <c r="D77" s="15">
        <f t="shared" si="21"/>
        <v>1.3759398496240602</v>
      </c>
      <c r="E77" s="102">
        <v>665</v>
      </c>
      <c r="F77" s="26">
        <v>200</v>
      </c>
      <c r="G77" s="27"/>
      <c r="H77" s="27"/>
      <c r="I77" s="26"/>
      <c r="J77" s="26">
        <v>19</v>
      </c>
      <c r="K77" s="36"/>
      <c r="L77" s="36"/>
      <c r="M77" s="36"/>
      <c r="N77" s="36"/>
      <c r="O77" s="36"/>
      <c r="P77" s="36"/>
      <c r="Q77" s="36"/>
      <c r="R77" s="36">
        <v>396</v>
      </c>
      <c r="S77" s="36"/>
      <c r="T77" s="36">
        <v>300</v>
      </c>
      <c r="U77" s="36"/>
      <c r="V77" s="36"/>
      <c r="W77" s="36"/>
      <c r="X77" s="36"/>
      <c r="Y77" s="36"/>
      <c r="Z77" s="36"/>
      <c r="AA77" s="21"/>
    </row>
    <row r="78" spans="1:27" s="2" customFormat="1" ht="30" hidden="1" customHeight="1" x14ac:dyDescent="0.3">
      <c r="A78" s="18" t="s">
        <v>72</v>
      </c>
      <c r="B78" s="23">
        <v>306</v>
      </c>
      <c r="C78" s="23">
        <f t="shared" si="22"/>
        <v>861</v>
      </c>
      <c r="D78" s="15">
        <f t="shared" si="21"/>
        <v>2.8137254901960786</v>
      </c>
      <c r="E78" s="102"/>
      <c r="F78" s="36"/>
      <c r="G78" s="36"/>
      <c r="H78" s="36"/>
      <c r="I78" s="36">
        <v>265</v>
      </c>
      <c r="J78" s="36">
        <v>303</v>
      </c>
      <c r="K78" s="36"/>
      <c r="L78" s="36"/>
      <c r="M78" s="36"/>
      <c r="N78" s="36"/>
      <c r="O78" s="36"/>
      <c r="P78" s="36"/>
      <c r="Q78" s="36"/>
      <c r="R78" s="36">
        <v>250</v>
      </c>
      <c r="S78" s="36"/>
      <c r="T78" s="36"/>
      <c r="U78" s="36"/>
      <c r="V78" s="36"/>
      <c r="W78" s="36"/>
      <c r="X78" s="36"/>
      <c r="Y78" s="36">
        <v>43</v>
      </c>
      <c r="Z78" s="36"/>
      <c r="AA78" s="21"/>
    </row>
    <row r="79" spans="1:27" s="2" customFormat="1" ht="30" hidden="1" customHeight="1" x14ac:dyDescent="0.3">
      <c r="A79" s="18" t="s">
        <v>73</v>
      </c>
      <c r="B79" s="23"/>
      <c r="C79" s="23">
        <f t="shared" si="22"/>
        <v>0</v>
      </c>
      <c r="D79" s="15" t="e">
        <f t="shared" si="21"/>
        <v>#DIV/0!</v>
      </c>
      <c r="E79" s="102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21"/>
    </row>
    <row r="80" spans="1:27" s="2" customFormat="1" ht="30" hidden="1" customHeight="1" x14ac:dyDescent="0.3">
      <c r="A80" s="18" t="s">
        <v>74</v>
      </c>
      <c r="B80" s="23">
        <v>99</v>
      </c>
      <c r="C80" s="19">
        <f t="shared" si="22"/>
        <v>103</v>
      </c>
      <c r="D80" s="15">
        <f t="shared" si="21"/>
        <v>1.0404040404040404</v>
      </c>
      <c r="E80" s="102"/>
      <c r="F80" s="36"/>
      <c r="G80" s="36"/>
      <c r="H80" s="36"/>
      <c r="I80" s="36">
        <v>20</v>
      </c>
      <c r="J80" s="36"/>
      <c r="K80" s="36"/>
      <c r="L80" s="36"/>
      <c r="M80" s="36"/>
      <c r="N80" s="36"/>
      <c r="O80" s="36">
        <v>4</v>
      </c>
      <c r="P80" s="36"/>
      <c r="Q80" s="36"/>
      <c r="R80" s="36"/>
      <c r="S80" s="36">
        <v>30</v>
      </c>
      <c r="T80" s="36">
        <v>13</v>
      </c>
      <c r="U80" s="36"/>
      <c r="V80" s="36"/>
      <c r="W80" s="36"/>
      <c r="X80" s="36">
        <v>36</v>
      </c>
      <c r="Y80" s="36"/>
      <c r="Z80" s="36"/>
      <c r="AA80" s="21"/>
    </row>
    <row r="81" spans="1:27" ht="30" hidden="1" customHeight="1" x14ac:dyDescent="0.3">
      <c r="A81" s="11" t="s">
        <v>75</v>
      </c>
      <c r="B81" s="23"/>
      <c r="C81" s="23">
        <f t="shared" si="22"/>
        <v>0</v>
      </c>
      <c r="D81" s="15" t="e">
        <f t="shared" si="21"/>
        <v>#DIV/0!</v>
      </c>
      <c r="E81" s="102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3">
      <c r="A82" s="32" t="s">
        <v>76</v>
      </c>
      <c r="B82" s="23">
        <v>99</v>
      </c>
      <c r="C82" s="23">
        <f>SUM(F82:Z82)</f>
        <v>103</v>
      </c>
      <c r="D82" s="15">
        <f t="shared" si="21"/>
        <v>1.0404040404040404</v>
      </c>
      <c r="E82" s="102">
        <v>99</v>
      </c>
      <c r="F82" s="36"/>
      <c r="G82" s="36"/>
      <c r="H82" s="36"/>
      <c r="I82" s="36">
        <v>20</v>
      </c>
      <c r="J82" s="36"/>
      <c r="K82" s="36"/>
      <c r="L82" s="36"/>
      <c r="M82" s="36"/>
      <c r="N82" s="36"/>
      <c r="O82" s="36">
        <v>4</v>
      </c>
      <c r="P82" s="36"/>
      <c r="Q82" s="36"/>
      <c r="R82" s="36"/>
      <c r="S82" s="36">
        <v>30</v>
      </c>
      <c r="T82" s="36">
        <v>13</v>
      </c>
      <c r="U82" s="36"/>
      <c r="V82" s="36"/>
      <c r="W82" s="36"/>
      <c r="X82" s="36">
        <v>36</v>
      </c>
      <c r="Y82" s="36"/>
      <c r="Z82" s="36"/>
    </row>
    <row r="83" spans="1:27" ht="30" hidden="1" customHeight="1" x14ac:dyDescent="0.3">
      <c r="A83" s="13" t="s">
        <v>51</v>
      </c>
      <c r="B83" s="33"/>
      <c r="C83" s="23">
        <f>SUM(F83:Z83)</f>
        <v>0</v>
      </c>
      <c r="D83" s="15" t="e">
        <f t="shared" si="21"/>
        <v>#DIV/0!</v>
      </c>
      <c r="E83" s="102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7" ht="30" hidden="1" customHeight="1" x14ac:dyDescent="0.3">
      <c r="A84" s="13" t="s">
        <v>77</v>
      </c>
      <c r="B84" s="33"/>
      <c r="C84" s="23">
        <f>SUM(F84:Z84)</f>
        <v>0</v>
      </c>
      <c r="D84" s="15" t="e">
        <f t="shared" si="21"/>
        <v>#DIV/0!</v>
      </c>
      <c r="E84" s="102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7" ht="30" hidden="1" customHeight="1" x14ac:dyDescent="0.3">
      <c r="A85" s="13"/>
      <c r="B85" s="33"/>
      <c r="C85" s="38"/>
      <c r="D85" s="15" t="e">
        <f t="shared" si="21"/>
        <v>#DIV/0!</v>
      </c>
      <c r="E85" s="102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7" s="4" customFormat="1" ht="30" hidden="1" customHeight="1" x14ac:dyDescent="0.3">
      <c r="A86" s="75" t="s">
        <v>78</v>
      </c>
      <c r="B86" s="39"/>
      <c r="C86" s="39">
        <f>SUM(F86:Z86)</f>
        <v>0</v>
      </c>
      <c r="D86" s="15" t="e">
        <f t="shared" si="21"/>
        <v>#DIV/0!</v>
      </c>
      <c r="E86" s="102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7" ht="30" hidden="1" customHeight="1" x14ac:dyDescent="0.3">
      <c r="A87" s="13"/>
      <c r="B87" s="33"/>
      <c r="C87" s="38"/>
      <c r="D87" s="15" t="e">
        <f t="shared" si="21"/>
        <v>#DIV/0!</v>
      </c>
      <c r="E87" s="102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7" ht="30" hidden="1" customHeight="1" x14ac:dyDescent="0.3">
      <c r="A88" s="13"/>
      <c r="B88" s="33"/>
      <c r="C88" s="19"/>
      <c r="D88" s="15" t="e">
        <f t="shared" si="21"/>
        <v>#DIV/0!</v>
      </c>
      <c r="E88" s="102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7" s="42" customFormat="1" ht="30" hidden="1" customHeight="1" x14ac:dyDescent="0.3">
      <c r="A89" s="13" t="s">
        <v>79</v>
      </c>
      <c r="B89" s="41">
        <v>1203</v>
      </c>
      <c r="C89" s="41">
        <f>SUM(F89:Z89)</f>
        <v>4378.75</v>
      </c>
      <c r="D89" s="15">
        <f t="shared" si="21"/>
        <v>3.6398586866167912</v>
      </c>
      <c r="E89" s="102"/>
      <c r="F89" s="96">
        <f>(F45-F90)/2</f>
        <v>-48</v>
      </c>
      <c r="G89" s="96">
        <f t="shared" ref="G89:Z89" si="26">(G45-G90)/2</f>
        <v>0</v>
      </c>
      <c r="H89" s="96">
        <f t="shared" si="26"/>
        <v>0</v>
      </c>
      <c r="I89" s="96">
        <f t="shared" si="26"/>
        <v>335</v>
      </c>
      <c r="J89" s="96">
        <f t="shared" si="26"/>
        <v>0</v>
      </c>
      <c r="K89" s="96">
        <f t="shared" si="26"/>
        <v>1249.5</v>
      </c>
      <c r="L89" s="96">
        <f t="shared" si="26"/>
        <v>566.5</v>
      </c>
      <c r="M89" s="96">
        <f t="shared" si="26"/>
        <v>-217</v>
      </c>
      <c r="N89" s="96">
        <f t="shared" si="26"/>
        <v>456</v>
      </c>
      <c r="O89" s="96">
        <f t="shared" si="26"/>
        <v>0</v>
      </c>
      <c r="P89" s="96">
        <f t="shared" si="26"/>
        <v>340</v>
      </c>
      <c r="Q89" s="96">
        <f t="shared" si="26"/>
        <v>138.5</v>
      </c>
      <c r="R89" s="96">
        <f t="shared" si="26"/>
        <v>0</v>
      </c>
      <c r="S89" s="96">
        <f t="shared" si="26"/>
        <v>0</v>
      </c>
      <c r="T89" s="96">
        <f t="shared" si="26"/>
        <v>329</v>
      </c>
      <c r="U89" s="96">
        <f t="shared" si="26"/>
        <v>964.75</v>
      </c>
      <c r="V89" s="96">
        <f t="shared" si="26"/>
        <v>0</v>
      </c>
      <c r="W89" s="96">
        <f t="shared" si="26"/>
        <v>24.5</v>
      </c>
      <c r="X89" s="96">
        <f t="shared" si="26"/>
        <v>240</v>
      </c>
      <c r="Y89" s="96">
        <f t="shared" si="26"/>
        <v>0</v>
      </c>
      <c r="Z89" s="96">
        <f t="shared" si="26"/>
        <v>0</v>
      </c>
    </row>
    <row r="90" spans="1:27" ht="31.8" hidden="1" customHeight="1" x14ac:dyDescent="0.3">
      <c r="A90" s="13" t="s">
        <v>80</v>
      </c>
      <c r="B90" s="23"/>
      <c r="C90" s="41">
        <f t="shared" ref="C90:C92" si="27">SUM(F90:Z90)</f>
        <v>219360</v>
      </c>
      <c r="D90" s="15" t="e">
        <f t="shared" si="21"/>
        <v>#DIV/0!</v>
      </c>
      <c r="E90" s="102"/>
      <c r="F90" s="31">
        <v>11128</v>
      </c>
      <c r="G90" s="31">
        <v>7280</v>
      </c>
      <c r="H90" s="31">
        <v>16000</v>
      </c>
      <c r="I90" s="31">
        <v>13708</v>
      </c>
      <c r="J90" s="31">
        <v>7825</v>
      </c>
      <c r="K90" s="31">
        <v>11977</v>
      </c>
      <c r="L90" s="31">
        <v>8642</v>
      </c>
      <c r="M90" s="31">
        <v>12996</v>
      </c>
      <c r="N90" s="31">
        <v>11318</v>
      </c>
      <c r="O90" s="31">
        <v>4074</v>
      </c>
      <c r="P90" s="31">
        <v>6250</v>
      </c>
      <c r="Q90" s="31">
        <v>9935</v>
      </c>
      <c r="R90" s="31">
        <v>14324</v>
      </c>
      <c r="S90" s="31">
        <v>11302</v>
      </c>
      <c r="T90" s="31">
        <v>12388</v>
      </c>
      <c r="U90" s="31">
        <v>9332</v>
      </c>
      <c r="V90" s="31">
        <v>9360</v>
      </c>
      <c r="W90" s="31">
        <v>3165</v>
      </c>
      <c r="X90" s="31">
        <v>7337</v>
      </c>
      <c r="Y90" s="31">
        <v>21139</v>
      </c>
      <c r="Z90" s="31">
        <v>9880</v>
      </c>
      <c r="AA90" s="20"/>
    </row>
    <row r="91" spans="1:27" ht="30" hidden="1" customHeight="1" x14ac:dyDescent="0.3">
      <c r="A91" s="13" t="s">
        <v>197</v>
      </c>
      <c r="B91" s="33"/>
      <c r="C91" s="41">
        <f t="shared" si="27"/>
        <v>563</v>
      </c>
      <c r="D91" s="15" t="e">
        <f t="shared" si="21"/>
        <v>#DIV/0!</v>
      </c>
      <c r="E91" s="102"/>
      <c r="F91" s="31">
        <v>6</v>
      </c>
      <c r="G91" s="31">
        <v>25</v>
      </c>
      <c r="H91" s="31">
        <v>70</v>
      </c>
      <c r="I91" s="31">
        <v>22</v>
      </c>
      <c r="J91" s="31">
        <v>20</v>
      </c>
      <c r="K91" s="31">
        <v>60</v>
      </c>
      <c r="L91" s="31">
        <v>12</v>
      </c>
      <c r="M91" s="31">
        <v>22</v>
      </c>
      <c r="N91" s="31">
        <v>14</v>
      </c>
      <c r="O91" s="31">
        <v>8</v>
      </c>
      <c r="P91" s="31">
        <v>5</v>
      </c>
      <c r="Q91" s="31">
        <v>20</v>
      </c>
      <c r="R91" s="31">
        <v>26</v>
      </c>
      <c r="S91" s="31">
        <v>60</v>
      </c>
      <c r="T91" s="31">
        <v>20</v>
      </c>
      <c r="U91" s="31">
        <v>8</v>
      </c>
      <c r="V91" s="31">
        <v>42</v>
      </c>
      <c r="W91" s="31">
        <v>9</v>
      </c>
      <c r="X91" s="31">
        <v>20</v>
      </c>
      <c r="Y91" s="31">
        <v>66</v>
      </c>
      <c r="Z91" s="31">
        <v>28</v>
      </c>
    </row>
    <row r="92" spans="1:27" ht="30" hidden="1" customHeight="1" x14ac:dyDescent="0.3">
      <c r="A92" s="13" t="s">
        <v>203</v>
      </c>
      <c r="B92" s="33"/>
      <c r="C92" s="41">
        <f t="shared" si="27"/>
        <v>11</v>
      </c>
      <c r="D92" s="15" t="e">
        <f t="shared" si="21"/>
        <v>#DIV/0!</v>
      </c>
      <c r="E92" s="102"/>
      <c r="F92" s="31">
        <v>1</v>
      </c>
      <c r="G92" s="31">
        <v>1</v>
      </c>
      <c r="H92" s="31">
        <v>0</v>
      </c>
      <c r="I92" s="31">
        <v>1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2</v>
      </c>
      <c r="Q92" s="31">
        <v>2</v>
      </c>
      <c r="R92" s="31">
        <v>0</v>
      </c>
      <c r="S92" s="31">
        <v>0</v>
      </c>
      <c r="T92" s="31">
        <v>0</v>
      </c>
      <c r="U92" s="31">
        <v>2</v>
      </c>
      <c r="V92" s="31">
        <v>0</v>
      </c>
      <c r="W92" s="31">
        <v>0</v>
      </c>
      <c r="X92" s="31">
        <v>2</v>
      </c>
      <c r="Y92" s="31">
        <v>0</v>
      </c>
      <c r="Z92" s="31">
        <v>0</v>
      </c>
    </row>
    <row r="93" spans="1:27" s="42" customFormat="1" ht="30" hidden="1" customHeight="1" x14ac:dyDescent="0.3">
      <c r="A93" s="13" t="s">
        <v>81</v>
      </c>
      <c r="B93" s="41"/>
      <c r="C93" s="41"/>
      <c r="D93" s="15" t="e">
        <f t="shared" si="21"/>
        <v>#DIV/0!</v>
      </c>
      <c r="E93" s="102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7" ht="30" hidden="1" customHeight="1" x14ac:dyDescent="0.3">
      <c r="A94" s="13" t="s">
        <v>82</v>
      </c>
      <c r="B94" s="34"/>
      <c r="C94" s="27">
        <f>SUM(F94:Z94)</f>
        <v>0</v>
      </c>
      <c r="D94" s="15" t="e">
        <f t="shared" si="21"/>
        <v>#DIV/0!</v>
      </c>
      <c r="E94" s="102"/>
      <c r="F94" s="26"/>
      <c r="G94" s="26"/>
      <c r="H94" s="26"/>
      <c r="I94" s="26"/>
      <c r="J94" s="26"/>
      <c r="K94" s="26"/>
      <c r="L94" s="26"/>
      <c r="M94" s="26"/>
      <c r="N94" s="26"/>
      <c r="O94" s="5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7" ht="30" hidden="1" customHeight="1" x14ac:dyDescent="0.3">
      <c r="A95" s="43" t="s">
        <v>83</v>
      </c>
      <c r="B95" s="44"/>
      <c r="C95" s="44"/>
      <c r="D95" s="15" t="e">
        <f t="shared" si="21"/>
        <v>#DIV/0!</v>
      </c>
      <c r="E95" s="102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7" ht="30" hidden="1" customHeight="1" x14ac:dyDescent="0.3">
      <c r="A96" s="13" t="s">
        <v>84</v>
      </c>
      <c r="B96" s="40"/>
      <c r="C96" s="40"/>
      <c r="D96" s="15" t="e">
        <f t="shared" si="21"/>
        <v>#DIV/0!</v>
      </c>
      <c r="E96" s="102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30" hidden="1" customHeight="1" x14ac:dyDescent="0.3">
      <c r="A97" s="13" t="s">
        <v>85</v>
      </c>
      <c r="B97" s="29"/>
      <c r="C97" s="29" t="e">
        <f>C96/C95</f>
        <v>#DIV/0!</v>
      </c>
      <c r="D97" s="15" t="e">
        <f t="shared" si="21"/>
        <v>#DIV/0!</v>
      </c>
      <c r="E97" s="102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30" hidden="1" customHeight="1" x14ac:dyDescent="0.3">
      <c r="A98" s="43" t="s">
        <v>175</v>
      </c>
      <c r="B98" s="80"/>
      <c r="C98" s="80"/>
      <c r="D98" s="15" t="e">
        <f t="shared" si="21"/>
        <v>#DIV/0!</v>
      </c>
      <c r="E98" s="102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</row>
    <row r="99" spans="1:26" s="12" customFormat="1" ht="30" hidden="1" customHeight="1" outlineLevel="1" x14ac:dyDescent="0.25">
      <c r="A99" s="45" t="s">
        <v>86</v>
      </c>
      <c r="B99" s="23"/>
      <c r="C99" s="27"/>
      <c r="D99" s="15" t="e">
        <f t="shared" si="21"/>
        <v>#DIV/0!</v>
      </c>
      <c r="E99" s="102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s="12" customFormat="1" ht="30" hidden="1" customHeight="1" outlineLevel="1" x14ac:dyDescent="0.25">
      <c r="A100" s="45" t="s">
        <v>91</v>
      </c>
      <c r="B100" s="38"/>
      <c r="C100" s="26"/>
      <c r="D100" s="15" t="e">
        <f t="shared" si="21"/>
        <v>#DIV/0!</v>
      </c>
      <c r="E100" s="102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s="12" customFormat="1" ht="30" hidden="1" customHeight="1" outlineLevel="1" x14ac:dyDescent="0.25">
      <c r="A101" s="45" t="s">
        <v>152</v>
      </c>
      <c r="B101" s="38"/>
      <c r="C101" s="26"/>
      <c r="D101" s="15" t="e">
        <f t="shared" si="21"/>
        <v>#DIV/0!</v>
      </c>
      <c r="E101" s="102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s="12" customFormat="1" ht="30" hidden="1" customHeight="1" outlineLevel="1" x14ac:dyDescent="0.25">
      <c r="A102" s="45" t="s">
        <v>153</v>
      </c>
      <c r="B102" s="38"/>
      <c r="C102" s="26"/>
      <c r="D102" s="15" t="e">
        <f t="shared" si="21"/>
        <v>#DIV/0!</v>
      </c>
      <c r="E102" s="102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s="47" customFormat="1" ht="34.799999999999997" hidden="1" customHeight="1" outlineLevel="1" x14ac:dyDescent="0.25">
      <c r="A103" s="13" t="s">
        <v>87</v>
      </c>
      <c r="B103" s="38"/>
      <c r="C103" s="26"/>
      <c r="D103" s="15" t="e">
        <f t="shared" si="21"/>
        <v>#DIV/0!</v>
      </c>
      <c r="E103" s="102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s="47" customFormat="1" ht="33" hidden="1" customHeight="1" outlineLevel="1" x14ac:dyDescent="0.25">
      <c r="A104" s="13" t="s">
        <v>88</v>
      </c>
      <c r="B104" s="38"/>
      <c r="C104" s="26"/>
      <c r="D104" s="15" t="e">
        <f t="shared" si="21"/>
        <v>#DIV/0!</v>
      </c>
      <c r="E104" s="102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s="12" customFormat="1" ht="34.200000000000003" hidden="1" customHeight="1" outlineLevel="1" x14ac:dyDescent="0.25">
      <c r="A105" s="11" t="s">
        <v>89</v>
      </c>
      <c r="B105" s="27"/>
      <c r="C105" s="27"/>
      <c r="D105" s="15" t="e">
        <f t="shared" si="21"/>
        <v>#DIV/0!</v>
      </c>
      <c r="E105" s="102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s="12" customFormat="1" ht="30" hidden="1" customHeight="1" x14ac:dyDescent="0.25">
      <c r="A106" s="32" t="s">
        <v>90</v>
      </c>
      <c r="B106" s="23"/>
      <c r="C106" s="27"/>
      <c r="D106" s="15" t="e">
        <f t="shared" si="21"/>
        <v>#DIV/0!</v>
      </c>
      <c r="E106" s="102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s="12" customFormat="1" ht="30" hidden="1" customHeight="1" x14ac:dyDescent="0.25">
      <c r="A107" s="13" t="s">
        <v>181</v>
      </c>
      <c r="B107" s="29" t="e">
        <f>B106/B105</f>
        <v>#DIV/0!</v>
      </c>
      <c r="C107" s="29" t="e">
        <f>C106/C105</f>
        <v>#DIV/0!</v>
      </c>
      <c r="D107" s="15" t="e">
        <f t="shared" si="21"/>
        <v>#DIV/0!</v>
      </c>
      <c r="E107" s="102"/>
      <c r="F107" s="29" t="e">
        <f>F106/F105</f>
        <v>#DIV/0!</v>
      </c>
      <c r="G107" s="29" t="e">
        <f>G106/G105</f>
        <v>#DIV/0!</v>
      </c>
      <c r="H107" s="29" t="e">
        <f t="shared" ref="H107:Z107" si="28">H106/H105</f>
        <v>#DIV/0!</v>
      </c>
      <c r="I107" s="29" t="e">
        <f t="shared" si="28"/>
        <v>#DIV/0!</v>
      </c>
      <c r="J107" s="29" t="e">
        <f t="shared" si="28"/>
        <v>#DIV/0!</v>
      </c>
      <c r="K107" s="29" t="e">
        <f t="shared" si="28"/>
        <v>#DIV/0!</v>
      </c>
      <c r="L107" s="29" t="e">
        <f t="shared" si="28"/>
        <v>#DIV/0!</v>
      </c>
      <c r="M107" s="29" t="e">
        <f t="shared" si="28"/>
        <v>#DIV/0!</v>
      </c>
      <c r="N107" s="29" t="e">
        <f t="shared" si="28"/>
        <v>#DIV/0!</v>
      </c>
      <c r="O107" s="29" t="e">
        <f t="shared" si="28"/>
        <v>#DIV/0!</v>
      </c>
      <c r="P107" s="29" t="e">
        <f t="shared" si="28"/>
        <v>#DIV/0!</v>
      </c>
      <c r="Q107" s="29" t="e">
        <f t="shared" si="28"/>
        <v>#DIV/0!</v>
      </c>
      <c r="R107" s="29" t="e">
        <f t="shared" si="28"/>
        <v>#DIV/0!</v>
      </c>
      <c r="S107" s="29" t="e">
        <f t="shared" si="28"/>
        <v>#DIV/0!</v>
      </c>
      <c r="T107" s="29" t="e">
        <f t="shared" si="28"/>
        <v>#DIV/0!</v>
      </c>
      <c r="U107" s="29" t="e">
        <f t="shared" si="28"/>
        <v>#DIV/0!</v>
      </c>
      <c r="V107" s="29" t="e">
        <f t="shared" si="28"/>
        <v>#DIV/0!</v>
      </c>
      <c r="W107" s="29" t="e">
        <f t="shared" si="28"/>
        <v>#DIV/0!</v>
      </c>
      <c r="X107" s="29" t="e">
        <f t="shared" si="28"/>
        <v>#DIV/0!</v>
      </c>
      <c r="Y107" s="29" t="e">
        <f t="shared" si="28"/>
        <v>#DIV/0!</v>
      </c>
      <c r="Z107" s="29" t="e">
        <f t="shared" si="28"/>
        <v>#DIV/0!</v>
      </c>
    </row>
    <row r="108" spans="1:26" s="93" customFormat="1" ht="31.8" hidden="1" customHeight="1" x14ac:dyDescent="0.25">
      <c r="A108" s="91" t="s">
        <v>95</v>
      </c>
      <c r="B108" s="94">
        <f>B105-B106</f>
        <v>0</v>
      </c>
      <c r="C108" s="94">
        <f>C105-C106</f>
        <v>0</v>
      </c>
      <c r="D108" s="15" t="e">
        <f t="shared" si="21"/>
        <v>#DIV/0!</v>
      </c>
      <c r="E108" s="102"/>
      <c r="F108" s="94">
        <f t="shared" ref="F108:Z108" si="29">F105-F106</f>
        <v>0</v>
      </c>
      <c r="G108" s="94">
        <f t="shared" si="29"/>
        <v>0</v>
      </c>
      <c r="H108" s="94">
        <f t="shared" si="29"/>
        <v>0</v>
      </c>
      <c r="I108" s="94">
        <f t="shared" si="29"/>
        <v>0</v>
      </c>
      <c r="J108" s="94">
        <f t="shared" si="29"/>
        <v>0</v>
      </c>
      <c r="K108" s="94">
        <f t="shared" si="29"/>
        <v>0</v>
      </c>
      <c r="L108" s="94">
        <f t="shared" si="29"/>
        <v>0</v>
      </c>
      <c r="M108" s="94">
        <f t="shared" si="29"/>
        <v>0</v>
      </c>
      <c r="N108" s="94">
        <f t="shared" si="29"/>
        <v>0</v>
      </c>
      <c r="O108" s="94">
        <f t="shared" si="29"/>
        <v>0</v>
      </c>
      <c r="P108" s="94">
        <f t="shared" si="29"/>
        <v>0</v>
      </c>
      <c r="Q108" s="94">
        <f t="shared" si="29"/>
        <v>0</v>
      </c>
      <c r="R108" s="94">
        <f t="shared" si="29"/>
        <v>0</v>
      </c>
      <c r="S108" s="94">
        <f t="shared" si="29"/>
        <v>0</v>
      </c>
      <c r="T108" s="94">
        <f t="shared" si="29"/>
        <v>0</v>
      </c>
      <c r="U108" s="94">
        <f t="shared" si="29"/>
        <v>0</v>
      </c>
      <c r="V108" s="94">
        <f t="shared" si="29"/>
        <v>0</v>
      </c>
      <c r="W108" s="94">
        <f t="shared" si="29"/>
        <v>0</v>
      </c>
      <c r="X108" s="94">
        <f t="shared" si="29"/>
        <v>0</v>
      </c>
      <c r="Y108" s="94">
        <f t="shared" si="29"/>
        <v>0</v>
      </c>
      <c r="Z108" s="94">
        <f t="shared" si="29"/>
        <v>0</v>
      </c>
    </row>
    <row r="109" spans="1:26" s="12" customFormat="1" ht="30" hidden="1" customHeight="1" x14ac:dyDescent="0.25">
      <c r="A109" s="11" t="s">
        <v>91</v>
      </c>
      <c r="B109" s="38"/>
      <c r="C109" s="26">
        <f t="shared" ref="C109:C112" si="30">SUM(F109:Z109)</f>
        <v>0</v>
      </c>
      <c r="D109" s="15" t="e">
        <f t="shared" si="21"/>
        <v>#DIV/0!</v>
      </c>
      <c r="E109" s="102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s="12" customFormat="1" ht="30" hidden="1" customHeight="1" x14ac:dyDescent="0.25">
      <c r="A110" s="11" t="s">
        <v>92</v>
      </c>
      <c r="B110" s="38"/>
      <c r="C110" s="26">
        <f t="shared" si="30"/>
        <v>0</v>
      </c>
      <c r="D110" s="15" t="e">
        <f t="shared" si="21"/>
        <v>#DIV/0!</v>
      </c>
      <c r="E110" s="102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s="12" customFormat="1" ht="30" hidden="1" customHeight="1" x14ac:dyDescent="0.25">
      <c r="A111" s="11" t="s">
        <v>93</v>
      </c>
      <c r="B111" s="38"/>
      <c r="C111" s="26">
        <f t="shared" si="30"/>
        <v>0</v>
      </c>
      <c r="D111" s="15" t="e">
        <f t="shared" si="21"/>
        <v>#DIV/0!</v>
      </c>
      <c r="E111" s="102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s="12" customFormat="1" ht="30" hidden="1" customHeight="1" x14ac:dyDescent="0.25">
      <c r="A112" s="11" t="s">
        <v>94</v>
      </c>
      <c r="B112" s="38"/>
      <c r="C112" s="26">
        <f t="shared" si="30"/>
        <v>0</v>
      </c>
      <c r="D112" s="15" t="e">
        <f t="shared" si="21"/>
        <v>#DIV/0!</v>
      </c>
      <c r="E112" s="102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s="12" customFormat="1" ht="30" hidden="1" customHeight="1" x14ac:dyDescent="0.25">
      <c r="A113" s="32" t="s">
        <v>96</v>
      </c>
      <c r="B113" s="27"/>
      <c r="C113" s="27">
        <f>SUM(F113:Z113)</f>
        <v>0</v>
      </c>
      <c r="D113" s="15" t="e">
        <f t="shared" ref="D113:D176" si="31">C113/B113</f>
        <v>#DIV/0!</v>
      </c>
      <c r="E113" s="102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s="12" customFormat="1" ht="31.2" hidden="1" customHeight="1" x14ac:dyDescent="0.25">
      <c r="A114" s="13" t="s">
        <v>181</v>
      </c>
      <c r="B114" s="29" t="e">
        <f>B113/B105</f>
        <v>#DIV/0!</v>
      </c>
      <c r="C114" s="29" t="e">
        <f>C113/C105</f>
        <v>#DIV/0!</v>
      </c>
      <c r="D114" s="15" t="e">
        <f t="shared" si="31"/>
        <v>#DIV/0!</v>
      </c>
      <c r="E114" s="102"/>
      <c r="F114" s="29" t="e">
        <f t="shared" ref="F114:Z114" si="32">F113/F105</f>
        <v>#DIV/0!</v>
      </c>
      <c r="G114" s="29" t="e">
        <f t="shared" si="32"/>
        <v>#DIV/0!</v>
      </c>
      <c r="H114" s="29" t="e">
        <f t="shared" si="32"/>
        <v>#DIV/0!</v>
      </c>
      <c r="I114" s="29" t="e">
        <f t="shared" si="32"/>
        <v>#DIV/0!</v>
      </c>
      <c r="J114" s="29" t="e">
        <f t="shared" si="32"/>
        <v>#DIV/0!</v>
      </c>
      <c r="K114" s="29" t="e">
        <f t="shared" si="32"/>
        <v>#DIV/0!</v>
      </c>
      <c r="L114" s="29" t="e">
        <f t="shared" si="32"/>
        <v>#DIV/0!</v>
      </c>
      <c r="M114" s="29" t="e">
        <f t="shared" si="32"/>
        <v>#DIV/0!</v>
      </c>
      <c r="N114" s="29" t="e">
        <f t="shared" si="32"/>
        <v>#DIV/0!</v>
      </c>
      <c r="O114" s="29" t="e">
        <f t="shared" si="32"/>
        <v>#DIV/0!</v>
      </c>
      <c r="P114" s="29" t="e">
        <f t="shared" si="32"/>
        <v>#DIV/0!</v>
      </c>
      <c r="Q114" s="29" t="e">
        <f t="shared" si="32"/>
        <v>#DIV/0!</v>
      </c>
      <c r="R114" s="29" t="e">
        <f t="shared" si="32"/>
        <v>#DIV/0!</v>
      </c>
      <c r="S114" s="29" t="e">
        <f t="shared" si="32"/>
        <v>#DIV/0!</v>
      </c>
      <c r="T114" s="29" t="e">
        <f t="shared" si="32"/>
        <v>#DIV/0!</v>
      </c>
      <c r="U114" s="29" t="e">
        <f t="shared" si="32"/>
        <v>#DIV/0!</v>
      </c>
      <c r="V114" s="29" t="e">
        <f t="shared" si="32"/>
        <v>#DIV/0!</v>
      </c>
      <c r="W114" s="29" t="e">
        <f t="shared" si="32"/>
        <v>#DIV/0!</v>
      </c>
      <c r="X114" s="29" t="e">
        <f t="shared" si="32"/>
        <v>#DIV/0!</v>
      </c>
      <c r="Y114" s="29" t="e">
        <f t="shared" si="32"/>
        <v>#DIV/0!</v>
      </c>
      <c r="Z114" s="29" t="e">
        <f t="shared" si="32"/>
        <v>#DIV/0!</v>
      </c>
    </row>
    <row r="115" spans="1:26" s="12" customFormat="1" ht="30" hidden="1" customHeight="1" x14ac:dyDescent="0.25">
      <c r="A115" s="11" t="s">
        <v>91</v>
      </c>
      <c r="B115" s="38"/>
      <c r="C115" s="26">
        <f t="shared" ref="C115:C125" si="33">SUM(F115:Z115)</f>
        <v>0</v>
      </c>
      <c r="D115" s="15" t="e">
        <f t="shared" si="31"/>
        <v>#DIV/0!</v>
      </c>
      <c r="E115" s="102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s="12" customFormat="1" ht="30" hidden="1" customHeight="1" x14ac:dyDescent="0.25">
      <c r="A116" s="11" t="s">
        <v>92</v>
      </c>
      <c r="B116" s="38"/>
      <c r="C116" s="26">
        <f t="shared" si="33"/>
        <v>0</v>
      </c>
      <c r="D116" s="15" t="e">
        <f t="shared" si="31"/>
        <v>#DIV/0!</v>
      </c>
      <c r="E116" s="102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s="12" customFormat="1" ht="30" hidden="1" customHeight="1" x14ac:dyDescent="0.25">
      <c r="A117" s="11" t="s">
        <v>93</v>
      </c>
      <c r="B117" s="38"/>
      <c r="C117" s="26">
        <f t="shared" si="33"/>
        <v>0</v>
      </c>
      <c r="D117" s="15" t="e">
        <f t="shared" si="31"/>
        <v>#DIV/0!</v>
      </c>
      <c r="E117" s="102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s="12" customFormat="1" ht="30" hidden="1" customHeight="1" x14ac:dyDescent="0.25">
      <c r="A118" s="11" t="s">
        <v>94</v>
      </c>
      <c r="B118" s="38"/>
      <c r="C118" s="26">
        <f t="shared" si="33"/>
        <v>0</v>
      </c>
      <c r="D118" s="15" t="e">
        <f t="shared" si="31"/>
        <v>#DIV/0!</v>
      </c>
      <c r="E118" s="102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81"/>
      <c r="V118" s="24"/>
      <c r="W118" s="24"/>
      <c r="X118" s="24"/>
      <c r="Y118" s="24"/>
      <c r="Z118" s="24"/>
    </row>
    <row r="119" spans="1:26" s="47" customFormat="1" ht="48" hidden="1" customHeight="1" x14ac:dyDescent="0.25">
      <c r="A119" s="13" t="s">
        <v>190</v>
      </c>
      <c r="B119" s="38"/>
      <c r="C119" s="26">
        <v>595200</v>
      </c>
      <c r="D119" s="15" t="e">
        <f t="shared" si="31"/>
        <v>#DIV/0!</v>
      </c>
      <c r="E119" s="102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s="12" customFormat="1" ht="30" hidden="1" customHeight="1" x14ac:dyDescent="0.25">
      <c r="A120" s="32" t="s">
        <v>191</v>
      </c>
      <c r="B120" s="27"/>
      <c r="C120" s="27">
        <f t="shared" si="33"/>
        <v>0</v>
      </c>
      <c r="D120" s="15" t="e">
        <f t="shared" si="31"/>
        <v>#DIV/0!</v>
      </c>
      <c r="E120" s="102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s="12" customFormat="1" ht="27" hidden="1" customHeight="1" x14ac:dyDescent="0.25">
      <c r="A121" s="13" t="s">
        <v>51</v>
      </c>
      <c r="B121" s="30" t="e">
        <f>B120/B119</f>
        <v>#DIV/0!</v>
      </c>
      <c r="C121" s="30">
        <f>C120/C119</f>
        <v>0</v>
      </c>
      <c r="D121" s="15" t="e">
        <f t="shared" si="31"/>
        <v>#DIV/0!</v>
      </c>
      <c r="E121" s="102"/>
      <c r="F121" s="30" t="e">
        <f t="shared" ref="F121:Z121" si="34">F120/F119</f>
        <v>#DIV/0!</v>
      </c>
      <c r="G121" s="30" t="e">
        <f t="shared" si="34"/>
        <v>#DIV/0!</v>
      </c>
      <c r="H121" s="30" t="e">
        <f t="shared" si="34"/>
        <v>#DIV/0!</v>
      </c>
      <c r="I121" s="30" t="e">
        <f t="shared" si="34"/>
        <v>#DIV/0!</v>
      </c>
      <c r="J121" s="30" t="e">
        <f t="shared" si="34"/>
        <v>#DIV/0!</v>
      </c>
      <c r="K121" s="30" t="e">
        <f t="shared" si="34"/>
        <v>#DIV/0!</v>
      </c>
      <c r="L121" s="30" t="e">
        <f t="shared" si="34"/>
        <v>#DIV/0!</v>
      </c>
      <c r="M121" s="30" t="e">
        <f t="shared" si="34"/>
        <v>#DIV/0!</v>
      </c>
      <c r="N121" s="30" t="e">
        <f t="shared" si="34"/>
        <v>#DIV/0!</v>
      </c>
      <c r="O121" s="30" t="e">
        <f t="shared" si="34"/>
        <v>#DIV/0!</v>
      </c>
      <c r="P121" s="30" t="e">
        <f t="shared" si="34"/>
        <v>#DIV/0!</v>
      </c>
      <c r="Q121" s="30" t="e">
        <f t="shared" si="34"/>
        <v>#DIV/0!</v>
      </c>
      <c r="R121" s="30" t="e">
        <f t="shared" si="34"/>
        <v>#DIV/0!</v>
      </c>
      <c r="S121" s="30" t="e">
        <f t="shared" si="34"/>
        <v>#DIV/0!</v>
      </c>
      <c r="T121" s="30" t="e">
        <f t="shared" si="34"/>
        <v>#DIV/0!</v>
      </c>
      <c r="U121" s="30" t="e">
        <f t="shared" si="34"/>
        <v>#DIV/0!</v>
      </c>
      <c r="V121" s="30" t="e">
        <f t="shared" si="34"/>
        <v>#DIV/0!</v>
      </c>
      <c r="W121" s="30" t="e">
        <f t="shared" si="34"/>
        <v>#DIV/0!</v>
      </c>
      <c r="X121" s="30" t="e">
        <f t="shared" si="34"/>
        <v>#DIV/0!</v>
      </c>
      <c r="Y121" s="30" t="e">
        <f t="shared" si="34"/>
        <v>#DIV/0!</v>
      </c>
      <c r="Z121" s="30" t="e">
        <f t="shared" si="34"/>
        <v>#DIV/0!</v>
      </c>
    </row>
    <row r="122" spans="1:26" s="12" customFormat="1" ht="30" hidden="1" customHeight="1" x14ac:dyDescent="0.25">
      <c r="A122" s="11" t="s">
        <v>91</v>
      </c>
      <c r="B122" s="26"/>
      <c r="C122" s="26">
        <f t="shared" si="33"/>
        <v>0</v>
      </c>
      <c r="D122" s="15" t="e">
        <f t="shared" si="31"/>
        <v>#DIV/0!</v>
      </c>
      <c r="E122" s="102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s="12" customFormat="1" ht="30" hidden="1" customHeight="1" x14ac:dyDescent="0.25">
      <c r="A123" s="11" t="s">
        <v>92</v>
      </c>
      <c r="B123" s="26"/>
      <c r="C123" s="26">
        <f t="shared" si="33"/>
        <v>0</v>
      </c>
      <c r="D123" s="15" t="e">
        <f t="shared" si="31"/>
        <v>#DIV/0!</v>
      </c>
      <c r="E123" s="102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s="12" customFormat="1" ht="31.2" hidden="1" customHeight="1" x14ac:dyDescent="0.25">
      <c r="A124" s="11" t="s">
        <v>93</v>
      </c>
      <c r="B124" s="26"/>
      <c r="C124" s="26">
        <f t="shared" si="33"/>
        <v>0</v>
      </c>
      <c r="D124" s="15" t="e">
        <f t="shared" si="31"/>
        <v>#DIV/0!</v>
      </c>
      <c r="E124" s="102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s="12" customFormat="1" ht="31.2" hidden="1" customHeight="1" x14ac:dyDescent="0.25">
      <c r="A125" s="11" t="s">
        <v>94</v>
      </c>
      <c r="B125" s="38"/>
      <c r="C125" s="26">
        <f t="shared" si="33"/>
        <v>0</v>
      </c>
      <c r="D125" s="15" t="e">
        <f t="shared" si="31"/>
        <v>#DIV/0!</v>
      </c>
      <c r="E125" s="102"/>
      <c r="F125" s="24"/>
      <c r="G125" s="24"/>
      <c r="H125" s="48"/>
      <c r="I125" s="48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81"/>
      <c r="V125" s="24"/>
      <c r="W125" s="24"/>
      <c r="X125" s="24"/>
      <c r="Y125" s="24"/>
      <c r="Z125" s="24"/>
    </row>
    <row r="126" spans="1:26" s="12" customFormat="1" ht="31.2" hidden="1" customHeight="1" x14ac:dyDescent="0.25">
      <c r="A126" s="32" t="s">
        <v>97</v>
      </c>
      <c r="B126" s="50" t="e">
        <f>B120/B113*10</f>
        <v>#DIV/0!</v>
      </c>
      <c r="C126" s="50" t="e">
        <f>C120/C113*10</f>
        <v>#DIV/0!</v>
      </c>
      <c r="D126" s="15" t="e">
        <f t="shared" si="31"/>
        <v>#DIV/0!</v>
      </c>
      <c r="E126" s="102"/>
      <c r="F126" s="51" t="e">
        <f t="shared" ref="F126:Z126" si="35">F120/F113*10</f>
        <v>#DIV/0!</v>
      </c>
      <c r="G126" s="51" t="e">
        <f t="shared" si="35"/>
        <v>#DIV/0!</v>
      </c>
      <c r="H126" s="51" t="e">
        <f t="shared" si="35"/>
        <v>#DIV/0!</v>
      </c>
      <c r="I126" s="51" t="e">
        <f t="shared" si="35"/>
        <v>#DIV/0!</v>
      </c>
      <c r="J126" s="51" t="e">
        <f t="shared" si="35"/>
        <v>#DIV/0!</v>
      </c>
      <c r="K126" s="51" t="e">
        <f t="shared" si="35"/>
        <v>#DIV/0!</v>
      </c>
      <c r="L126" s="51" t="e">
        <f t="shared" si="35"/>
        <v>#DIV/0!</v>
      </c>
      <c r="M126" s="51" t="e">
        <f t="shared" si="35"/>
        <v>#DIV/0!</v>
      </c>
      <c r="N126" s="51" t="e">
        <f t="shared" si="35"/>
        <v>#DIV/0!</v>
      </c>
      <c r="O126" s="51" t="e">
        <f t="shared" si="35"/>
        <v>#DIV/0!</v>
      </c>
      <c r="P126" s="51" t="e">
        <f t="shared" si="35"/>
        <v>#DIV/0!</v>
      </c>
      <c r="Q126" s="51" t="e">
        <f t="shared" si="35"/>
        <v>#DIV/0!</v>
      </c>
      <c r="R126" s="51" t="e">
        <f t="shared" si="35"/>
        <v>#DIV/0!</v>
      </c>
      <c r="S126" s="51" t="e">
        <f t="shared" si="35"/>
        <v>#DIV/0!</v>
      </c>
      <c r="T126" s="51" t="e">
        <f t="shared" si="35"/>
        <v>#DIV/0!</v>
      </c>
      <c r="U126" s="51" t="e">
        <f t="shared" si="35"/>
        <v>#DIV/0!</v>
      </c>
      <c r="V126" s="51" t="e">
        <f t="shared" si="35"/>
        <v>#DIV/0!</v>
      </c>
      <c r="W126" s="51" t="e">
        <f t="shared" si="35"/>
        <v>#DIV/0!</v>
      </c>
      <c r="X126" s="51" t="e">
        <f t="shared" si="35"/>
        <v>#DIV/0!</v>
      </c>
      <c r="Y126" s="51" t="e">
        <f t="shared" si="35"/>
        <v>#DIV/0!</v>
      </c>
      <c r="Z126" s="51" t="e">
        <f t="shared" si="35"/>
        <v>#DIV/0!</v>
      </c>
    </row>
    <row r="127" spans="1:26" s="12" customFormat="1" ht="30" hidden="1" customHeight="1" x14ac:dyDescent="0.25">
      <c r="A127" s="11" t="s">
        <v>91</v>
      </c>
      <c r="B127" s="51" t="e">
        <f t="shared" ref="B127:F130" si="36">B122/B115*10</f>
        <v>#DIV/0!</v>
      </c>
      <c r="C127" s="51" t="e">
        <f t="shared" si="36"/>
        <v>#DIV/0!</v>
      </c>
      <c r="D127" s="15" t="e">
        <f t="shared" si="31"/>
        <v>#DIV/0!</v>
      </c>
      <c r="E127" s="102"/>
      <c r="F127" s="51" t="e">
        <f t="shared" ref="F127:Z129" si="37">F122/F115*10</f>
        <v>#DIV/0!</v>
      </c>
      <c r="G127" s="51" t="e">
        <f t="shared" si="37"/>
        <v>#DIV/0!</v>
      </c>
      <c r="H127" s="51" t="e">
        <f t="shared" si="37"/>
        <v>#DIV/0!</v>
      </c>
      <c r="I127" s="51" t="e">
        <f t="shared" si="37"/>
        <v>#DIV/0!</v>
      </c>
      <c r="J127" s="51" t="e">
        <f t="shared" si="37"/>
        <v>#DIV/0!</v>
      </c>
      <c r="K127" s="51" t="e">
        <f t="shared" si="37"/>
        <v>#DIV/0!</v>
      </c>
      <c r="L127" s="51" t="e">
        <f t="shared" si="37"/>
        <v>#DIV/0!</v>
      </c>
      <c r="M127" s="51" t="e">
        <f t="shared" si="37"/>
        <v>#DIV/0!</v>
      </c>
      <c r="N127" s="51" t="e">
        <f t="shared" si="37"/>
        <v>#DIV/0!</v>
      </c>
      <c r="O127" s="51" t="e">
        <f t="shared" si="37"/>
        <v>#DIV/0!</v>
      </c>
      <c r="P127" s="51" t="e">
        <f t="shared" si="37"/>
        <v>#DIV/0!</v>
      </c>
      <c r="Q127" s="51" t="e">
        <f t="shared" si="37"/>
        <v>#DIV/0!</v>
      </c>
      <c r="R127" s="51" t="e">
        <f t="shared" si="37"/>
        <v>#DIV/0!</v>
      </c>
      <c r="S127" s="51" t="e">
        <f t="shared" si="37"/>
        <v>#DIV/0!</v>
      </c>
      <c r="T127" s="51" t="e">
        <f t="shared" si="37"/>
        <v>#DIV/0!</v>
      </c>
      <c r="U127" s="51" t="e">
        <f t="shared" si="37"/>
        <v>#DIV/0!</v>
      </c>
      <c r="V127" s="51" t="e">
        <f t="shared" si="37"/>
        <v>#DIV/0!</v>
      </c>
      <c r="W127" s="51" t="e">
        <f t="shared" si="37"/>
        <v>#DIV/0!</v>
      </c>
      <c r="X127" s="51" t="e">
        <f t="shared" si="37"/>
        <v>#DIV/0!</v>
      </c>
      <c r="Y127" s="51" t="e">
        <f t="shared" si="37"/>
        <v>#DIV/0!</v>
      </c>
      <c r="Z127" s="51" t="e">
        <f t="shared" si="37"/>
        <v>#DIV/0!</v>
      </c>
    </row>
    <row r="128" spans="1:26" s="12" customFormat="1" ht="30" hidden="1" customHeight="1" x14ac:dyDescent="0.25">
      <c r="A128" s="11" t="s">
        <v>92</v>
      </c>
      <c r="B128" s="51" t="e">
        <f t="shared" si="36"/>
        <v>#DIV/0!</v>
      </c>
      <c r="C128" s="51" t="e">
        <f t="shared" si="36"/>
        <v>#DIV/0!</v>
      </c>
      <c r="D128" s="15" t="e">
        <f t="shared" si="31"/>
        <v>#DIV/0!</v>
      </c>
      <c r="E128" s="102"/>
      <c r="F128" s="51"/>
      <c r="G128" s="51" t="e">
        <f t="shared" si="37"/>
        <v>#DIV/0!</v>
      </c>
      <c r="H128" s="51" t="e">
        <f t="shared" si="37"/>
        <v>#DIV/0!</v>
      </c>
      <c r="I128" s="51" t="e">
        <f t="shared" si="37"/>
        <v>#DIV/0!</v>
      </c>
      <c r="J128" s="51" t="e">
        <f t="shared" si="37"/>
        <v>#DIV/0!</v>
      </c>
      <c r="K128" s="51" t="e">
        <f t="shared" si="37"/>
        <v>#DIV/0!</v>
      </c>
      <c r="L128" s="51" t="e">
        <f t="shared" si="37"/>
        <v>#DIV/0!</v>
      </c>
      <c r="M128" s="51" t="e">
        <f t="shared" si="37"/>
        <v>#DIV/0!</v>
      </c>
      <c r="N128" s="51" t="e">
        <f t="shared" si="37"/>
        <v>#DIV/0!</v>
      </c>
      <c r="O128" s="51"/>
      <c r="P128" s="51" t="e">
        <f>P123/P116*10</f>
        <v>#DIV/0!</v>
      </c>
      <c r="Q128" s="51" t="e">
        <f>Q123/Q116*10</f>
        <v>#DIV/0!</v>
      </c>
      <c r="R128" s="51"/>
      <c r="S128" s="51" t="e">
        <f t="shared" si="37"/>
        <v>#DIV/0!</v>
      </c>
      <c r="T128" s="51" t="e">
        <f t="shared" si="37"/>
        <v>#DIV/0!</v>
      </c>
      <c r="U128" s="51" t="e">
        <f t="shared" si="37"/>
        <v>#DIV/0!</v>
      </c>
      <c r="V128" s="51" t="e">
        <f t="shared" si="37"/>
        <v>#DIV/0!</v>
      </c>
      <c r="W128" s="51"/>
      <c r="X128" s="51"/>
      <c r="Y128" s="51" t="e">
        <f>Y123/Y116*10</f>
        <v>#DIV/0!</v>
      </c>
      <c r="Z128" s="51" t="e">
        <f>Z123/Z116*10</f>
        <v>#DIV/0!</v>
      </c>
    </row>
    <row r="129" spans="1:27" s="12" customFormat="1" ht="30" hidden="1" customHeight="1" x14ac:dyDescent="0.25">
      <c r="A129" s="11" t="s">
        <v>93</v>
      </c>
      <c r="B129" s="51" t="e">
        <f t="shared" si="36"/>
        <v>#DIV/0!</v>
      </c>
      <c r="C129" s="51" t="e">
        <f t="shared" si="36"/>
        <v>#DIV/0!</v>
      </c>
      <c r="D129" s="15" t="e">
        <f t="shared" si="31"/>
        <v>#DIV/0!</v>
      </c>
      <c r="E129" s="102"/>
      <c r="F129" s="51" t="e">
        <f>F124/F117*10</f>
        <v>#DIV/0!</v>
      </c>
      <c r="G129" s="51" t="e">
        <f t="shared" si="37"/>
        <v>#DIV/0!</v>
      </c>
      <c r="H129" s="51" t="e">
        <f t="shared" si="37"/>
        <v>#DIV/0!</v>
      </c>
      <c r="I129" s="51" t="e">
        <f t="shared" si="37"/>
        <v>#DIV/0!</v>
      </c>
      <c r="J129" s="51" t="e">
        <f t="shared" si="37"/>
        <v>#DIV/0!</v>
      </c>
      <c r="K129" s="51" t="e">
        <f t="shared" si="37"/>
        <v>#DIV/0!</v>
      </c>
      <c r="L129" s="51" t="e">
        <f t="shared" si="37"/>
        <v>#DIV/0!</v>
      </c>
      <c r="M129" s="51" t="e">
        <f t="shared" si="37"/>
        <v>#DIV/0!</v>
      </c>
      <c r="N129" s="51" t="e">
        <f t="shared" si="37"/>
        <v>#DIV/0!</v>
      </c>
      <c r="O129" s="51" t="e">
        <f>O124/O117*10</f>
        <v>#DIV/0!</v>
      </c>
      <c r="P129" s="51" t="e">
        <f>P124/P117*10</f>
        <v>#DIV/0!</v>
      </c>
      <c r="Q129" s="51" t="e">
        <f>Q124/Q117*10</f>
        <v>#DIV/0!</v>
      </c>
      <c r="R129" s="51" t="e">
        <f>R124/R117*10</f>
        <v>#DIV/0!</v>
      </c>
      <c r="S129" s="51" t="e">
        <f t="shared" si="37"/>
        <v>#DIV/0!</v>
      </c>
      <c r="T129" s="51" t="e">
        <f t="shared" si="37"/>
        <v>#DIV/0!</v>
      </c>
      <c r="U129" s="51" t="e">
        <f t="shared" si="37"/>
        <v>#DIV/0!</v>
      </c>
      <c r="V129" s="51" t="e">
        <f t="shared" si="37"/>
        <v>#DIV/0!</v>
      </c>
      <c r="W129" s="51" t="e">
        <f>W124/W117*10</f>
        <v>#DIV/0!</v>
      </c>
      <c r="X129" s="51" t="e">
        <f>X124/X117*10</f>
        <v>#DIV/0!</v>
      </c>
      <c r="Y129" s="51" t="e">
        <f>Y124/Y117*10</f>
        <v>#DIV/0!</v>
      </c>
      <c r="Z129" s="51" t="e">
        <f>Z124/Z117*10</f>
        <v>#DIV/0!</v>
      </c>
    </row>
    <row r="130" spans="1:27" s="12" customFormat="1" ht="30" hidden="1" customHeight="1" x14ac:dyDescent="0.25">
      <c r="A130" s="11" t="s">
        <v>94</v>
      </c>
      <c r="B130" s="51" t="e">
        <f t="shared" si="36"/>
        <v>#DIV/0!</v>
      </c>
      <c r="C130" s="51" t="e">
        <f t="shared" si="36"/>
        <v>#DIV/0!</v>
      </c>
      <c r="D130" s="15" t="e">
        <f t="shared" si="31"/>
        <v>#DIV/0!</v>
      </c>
      <c r="E130" s="102"/>
      <c r="F130" s="51" t="e">
        <f t="shared" si="36"/>
        <v>#DIV/0!</v>
      </c>
      <c r="G130" s="51"/>
      <c r="H130" s="51">
        <v>10</v>
      </c>
      <c r="I130" s="51"/>
      <c r="J130" s="51" t="e">
        <f>J125/J118*10</f>
        <v>#DIV/0!</v>
      </c>
      <c r="K130" s="51"/>
      <c r="L130" s="51"/>
      <c r="M130" s="51"/>
      <c r="N130" s="51"/>
      <c r="O130" s="51"/>
      <c r="P130" s="51"/>
      <c r="Q130" s="51"/>
      <c r="R130" s="51" t="e">
        <f>R125/R118*10</f>
        <v>#DIV/0!</v>
      </c>
      <c r="S130" s="51" t="e">
        <f>S125/S118*10</f>
        <v>#DIV/0!</v>
      </c>
      <c r="T130" s="51"/>
      <c r="U130" s="51"/>
      <c r="V130" s="51" t="e">
        <f>V125/V118*10</f>
        <v>#DIV/0!</v>
      </c>
      <c r="W130" s="51"/>
      <c r="X130" s="51" t="e">
        <f>X125/X118*10</f>
        <v>#DIV/0!</v>
      </c>
      <c r="Y130" s="51"/>
      <c r="Z130" s="51"/>
    </row>
    <row r="131" spans="1:27" s="12" customFormat="1" ht="30" hidden="1" customHeight="1" outlineLevel="1" x14ac:dyDescent="0.25">
      <c r="A131" s="52" t="s">
        <v>156</v>
      </c>
      <c r="B131" s="23"/>
      <c r="C131" s="26">
        <f>SUM(F131:Z131)</f>
        <v>0</v>
      </c>
      <c r="D131" s="15" t="e">
        <f t="shared" si="31"/>
        <v>#DIV/0!</v>
      </c>
      <c r="E131" s="102"/>
      <c r="F131" s="37"/>
      <c r="G131" s="36"/>
      <c r="H131" s="55"/>
      <c r="I131" s="36"/>
      <c r="J131" s="36"/>
      <c r="K131" s="36"/>
      <c r="L131" s="36"/>
      <c r="M131" s="51"/>
      <c r="N131" s="36"/>
      <c r="O131" s="36"/>
      <c r="P131" s="36"/>
      <c r="Q131" s="36"/>
      <c r="R131" s="36"/>
      <c r="S131" s="36"/>
      <c r="T131" s="51"/>
      <c r="U131" s="26"/>
      <c r="V131" s="95"/>
      <c r="W131" s="95"/>
      <c r="X131" s="95"/>
      <c r="Y131" s="26"/>
      <c r="Z131" s="36"/>
    </row>
    <row r="132" spans="1:27" s="12" customFormat="1" ht="30" hidden="1" customHeight="1" x14ac:dyDescent="0.25">
      <c r="A132" s="32" t="s">
        <v>157</v>
      </c>
      <c r="B132" s="23"/>
      <c r="C132" s="26">
        <f>SUM(F132:Z132)</f>
        <v>0</v>
      </c>
      <c r="D132" s="15" t="e">
        <f t="shared" si="31"/>
        <v>#DIV/0!</v>
      </c>
      <c r="E132" s="102"/>
      <c r="F132" s="37"/>
      <c r="G132" s="36"/>
      <c r="H132" s="36"/>
      <c r="I132" s="36"/>
      <c r="J132" s="36"/>
      <c r="K132" s="36"/>
      <c r="L132" s="36"/>
      <c r="M132" s="51"/>
      <c r="N132" s="36"/>
      <c r="O132" s="36"/>
      <c r="P132" s="36"/>
      <c r="Q132" s="36"/>
      <c r="R132" s="36"/>
      <c r="S132" s="36"/>
      <c r="T132" s="51"/>
      <c r="U132" s="26"/>
      <c r="V132" s="95"/>
      <c r="W132" s="95"/>
      <c r="X132" s="95"/>
      <c r="Y132" s="26"/>
      <c r="Z132" s="36"/>
    </row>
    <row r="133" spans="1:27" s="12" customFormat="1" ht="30" hidden="1" customHeight="1" x14ac:dyDescent="0.25">
      <c r="A133" s="32" t="s">
        <v>97</v>
      </c>
      <c r="B133" s="57"/>
      <c r="C133" s="57" t="e">
        <f>C132/C131*10</f>
        <v>#DIV/0!</v>
      </c>
      <c r="D133" s="15" t="e">
        <f t="shared" si="31"/>
        <v>#DIV/0!</v>
      </c>
      <c r="E133" s="102"/>
      <c r="F133" s="55"/>
      <c r="G133" s="55"/>
      <c r="H133" s="55"/>
      <c r="I133" s="55" t="e">
        <f>I132/I131*10</f>
        <v>#DIV/0!</v>
      </c>
      <c r="J133" s="55"/>
      <c r="K133" s="55"/>
      <c r="L133" s="55"/>
      <c r="M133" s="55"/>
      <c r="N133" s="55" t="e">
        <f>N132/N131*10</f>
        <v>#DIV/0!</v>
      </c>
      <c r="O133" s="55"/>
      <c r="P133" s="55"/>
      <c r="Q133" s="55" t="e">
        <f>Q132/Q131*10</f>
        <v>#DIV/0!</v>
      </c>
      <c r="R133" s="55"/>
      <c r="S133" s="51" t="e">
        <f>S132/S131*10</f>
        <v>#DIV/0!</v>
      </c>
      <c r="T133" s="51"/>
      <c r="U133" s="51" t="e">
        <f>U132/U131*10</f>
        <v>#DIV/0!</v>
      </c>
      <c r="V133" s="55"/>
      <c r="W133" s="55"/>
      <c r="X133" s="55"/>
      <c r="Y133" s="51" t="e">
        <f>Y132/Y131*10</f>
        <v>#DIV/0!</v>
      </c>
      <c r="Z133" s="37"/>
    </row>
    <row r="134" spans="1:27" s="12" customFormat="1" ht="30" hidden="1" customHeight="1" x14ac:dyDescent="0.25">
      <c r="A134" s="52" t="s">
        <v>98</v>
      </c>
      <c r="B134" s="53"/>
      <c r="C134" s="53">
        <f>SUM(F134:Z134)</f>
        <v>0</v>
      </c>
      <c r="D134" s="15" t="e">
        <f t="shared" si="31"/>
        <v>#DIV/0!</v>
      </c>
      <c r="E134" s="102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7" s="12" customFormat="1" ht="30" hidden="1" customHeight="1" x14ac:dyDescent="0.25">
      <c r="A135" s="32" t="s">
        <v>99</v>
      </c>
      <c r="B135" s="27"/>
      <c r="C135" s="27">
        <f>SUM(F135:Z135)</f>
        <v>0</v>
      </c>
      <c r="D135" s="15" t="e">
        <f t="shared" si="31"/>
        <v>#DIV/0!</v>
      </c>
      <c r="E135" s="102"/>
      <c r="F135" s="24"/>
      <c r="G135" s="24"/>
      <c r="H135" s="24"/>
      <c r="I135" s="24"/>
      <c r="J135" s="24"/>
      <c r="K135" s="24"/>
      <c r="L135" s="26"/>
      <c r="M135" s="26"/>
      <c r="N135" s="26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7" s="12" customFormat="1" ht="30" hidden="1" customHeight="1" x14ac:dyDescent="0.25">
      <c r="A136" s="32" t="s">
        <v>100</v>
      </c>
      <c r="B136" s="51"/>
      <c r="C136" s="51" t="e">
        <f>C134/C135</f>
        <v>#DIV/0!</v>
      </c>
      <c r="D136" s="15" t="e">
        <f t="shared" si="31"/>
        <v>#DIV/0!</v>
      </c>
      <c r="E136" s="102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7" s="12" customFormat="1" ht="30" hidden="1" customHeight="1" x14ac:dyDescent="0.25">
      <c r="A137" s="11" t="s">
        <v>101</v>
      </c>
      <c r="B137" s="27"/>
      <c r="C137" s="27"/>
      <c r="D137" s="15" t="e">
        <f t="shared" si="31"/>
        <v>#DIV/0!</v>
      </c>
      <c r="E137" s="102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7" s="12" customFormat="1" ht="27" hidden="1" customHeight="1" x14ac:dyDescent="0.25">
      <c r="A138" s="13" t="s">
        <v>102</v>
      </c>
      <c r="B138" s="23"/>
      <c r="C138" s="27">
        <f>SUM(F138:Z138)</f>
        <v>0</v>
      </c>
      <c r="D138" s="15" t="e">
        <f t="shared" si="31"/>
        <v>#DIV/0!</v>
      </c>
      <c r="E138" s="102"/>
      <c r="F138" s="48"/>
      <c r="G138" s="48"/>
      <c r="H138" s="48"/>
      <c r="I138" s="48"/>
      <c r="J138" s="48"/>
      <c r="K138" s="48"/>
      <c r="L138" s="48"/>
      <c r="M138" s="26"/>
      <c r="N138" s="48"/>
      <c r="O138" s="48"/>
      <c r="P138" s="48"/>
      <c r="Q138" s="48"/>
      <c r="R138" s="48"/>
      <c r="S138" s="48"/>
      <c r="T138" s="48"/>
      <c r="U138" s="51"/>
      <c r="V138" s="48"/>
      <c r="W138" s="48"/>
      <c r="X138" s="48"/>
      <c r="Y138" s="48"/>
      <c r="Z138" s="48"/>
    </row>
    <row r="139" spans="1:27" s="12" customFormat="1" ht="31.8" hidden="1" customHeight="1" outlineLevel="1" x14ac:dyDescent="0.25">
      <c r="A139" s="13" t="s">
        <v>103</v>
      </c>
      <c r="B139" s="27"/>
      <c r="C139" s="27"/>
      <c r="D139" s="15" t="e">
        <f t="shared" si="31"/>
        <v>#DIV/0!</v>
      </c>
      <c r="E139" s="102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71"/>
    </row>
    <row r="140" spans="1:27" s="12" customFormat="1" ht="30" hidden="1" customHeight="1" outlineLevel="1" x14ac:dyDescent="0.25">
      <c r="A140" s="52" t="s">
        <v>104</v>
      </c>
      <c r="B140" s="23"/>
      <c r="C140" s="27">
        <f>SUM(F140:Z140)</f>
        <v>0</v>
      </c>
      <c r="D140" s="15" t="e">
        <f t="shared" si="31"/>
        <v>#DIV/0!</v>
      </c>
      <c r="E140" s="102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7" s="12" customFormat="1" ht="19.2" hidden="1" customHeight="1" x14ac:dyDescent="0.25">
      <c r="A141" s="13" t="s">
        <v>185</v>
      </c>
      <c r="B141" s="33" t="e">
        <f>B140/B139</f>
        <v>#DIV/0!</v>
      </c>
      <c r="C141" s="33" t="e">
        <f>C140/C139</f>
        <v>#DIV/0!</v>
      </c>
      <c r="D141" s="15" t="e">
        <f t="shared" si="31"/>
        <v>#DIV/0!</v>
      </c>
      <c r="E141" s="102"/>
      <c r="F141" s="35" t="e">
        <f t="shared" ref="F141:Z141" si="38">F140/F139</f>
        <v>#DIV/0!</v>
      </c>
      <c r="G141" s="35" t="e">
        <f t="shared" si="38"/>
        <v>#DIV/0!</v>
      </c>
      <c r="H141" s="35" t="e">
        <f t="shared" si="38"/>
        <v>#DIV/0!</v>
      </c>
      <c r="I141" s="35" t="e">
        <f t="shared" si="38"/>
        <v>#DIV/0!</v>
      </c>
      <c r="J141" s="35" t="e">
        <f t="shared" si="38"/>
        <v>#DIV/0!</v>
      </c>
      <c r="K141" s="35" t="e">
        <f t="shared" si="38"/>
        <v>#DIV/0!</v>
      </c>
      <c r="L141" s="35" t="e">
        <f t="shared" si="38"/>
        <v>#DIV/0!</v>
      </c>
      <c r="M141" s="35" t="e">
        <f t="shared" si="38"/>
        <v>#DIV/0!</v>
      </c>
      <c r="N141" s="35" t="e">
        <f t="shared" si="38"/>
        <v>#DIV/0!</v>
      </c>
      <c r="O141" s="35" t="e">
        <f t="shared" si="38"/>
        <v>#DIV/0!</v>
      </c>
      <c r="P141" s="35" t="e">
        <f t="shared" si="38"/>
        <v>#DIV/0!</v>
      </c>
      <c r="Q141" s="35" t="e">
        <f t="shared" si="38"/>
        <v>#DIV/0!</v>
      </c>
      <c r="R141" s="35" t="e">
        <f t="shared" si="38"/>
        <v>#DIV/0!</v>
      </c>
      <c r="S141" s="35" t="e">
        <f t="shared" si="38"/>
        <v>#DIV/0!</v>
      </c>
      <c r="T141" s="35" t="e">
        <f t="shared" si="38"/>
        <v>#DIV/0!</v>
      </c>
      <c r="U141" s="35" t="e">
        <f t="shared" si="38"/>
        <v>#DIV/0!</v>
      </c>
      <c r="V141" s="35" t="e">
        <f t="shared" si="38"/>
        <v>#DIV/0!</v>
      </c>
      <c r="W141" s="35" t="e">
        <f t="shared" si="38"/>
        <v>#DIV/0!</v>
      </c>
      <c r="X141" s="35" t="e">
        <f t="shared" si="38"/>
        <v>#DIV/0!</v>
      </c>
      <c r="Y141" s="35" t="e">
        <f t="shared" si="38"/>
        <v>#DIV/0!</v>
      </c>
      <c r="Z141" s="35" t="e">
        <f t="shared" si="38"/>
        <v>#DIV/0!</v>
      </c>
    </row>
    <row r="142" spans="1:27" s="93" customFormat="1" ht="21" hidden="1" customHeight="1" x14ac:dyDescent="0.25">
      <c r="A142" s="91" t="s">
        <v>95</v>
      </c>
      <c r="B142" s="92">
        <f>B139-B140</f>
        <v>0</v>
      </c>
      <c r="C142" s="92">
        <f>C139-C140</f>
        <v>0</v>
      </c>
      <c r="D142" s="15" t="e">
        <f t="shared" si="31"/>
        <v>#DIV/0!</v>
      </c>
      <c r="E142" s="102"/>
      <c r="F142" s="92">
        <f t="shared" ref="F142:Z142" si="39">F139-F140</f>
        <v>0</v>
      </c>
      <c r="G142" s="92">
        <f t="shared" si="39"/>
        <v>0</v>
      </c>
      <c r="H142" s="92">
        <f t="shared" si="39"/>
        <v>0</v>
      </c>
      <c r="I142" s="92">
        <f t="shared" si="39"/>
        <v>0</v>
      </c>
      <c r="J142" s="92">
        <f t="shared" si="39"/>
        <v>0</v>
      </c>
      <c r="K142" s="92">
        <f t="shared" si="39"/>
        <v>0</v>
      </c>
      <c r="L142" s="92">
        <f t="shared" si="39"/>
        <v>0</v>
      </c>
      <c r="M142" s="92">
        <f t="shared" si="39"/>
        <v>0</v>
      </c>
      <c r="N142" s="92">
        <f t="shared" si="39"/>
        <v>0</v>
      </c>
      <c r="O142" s="92">
        <f t="shared" si="39"/>
        <v>0</v>
      </c>
      <c r="P142" s="92">
        <f t="shared" si="39"/>
        <v>0</v>
      </c>
      <c r="Q142" s="92">
        <f t="shared" si="39"/>
        <v>0</v>
      </c>
      <c r="R142" s="92">
        <f t="shared" si="39"/>
        <v>0</v>
      </c>
      <c r="S142" s="92">
        <f t="shared" si="39"/>
        <v>0</v>
      </c>
      <c r="T142" s="92">
        <f t="shared" si="39"/>
        <v>0</v>
      </c>
      <c r="U142" s="92">
        <f t="shared" si="39"/>
        <v>0</v>
      </c>
      <c r="V142" s="92">
        <f t="shared" si="39"/>
        <v>0</v>
      </c>
      <c r="W142" s="92">
        <f t="shared" si="39"/>
        <v>0</v>
      </c>
      <c r="X142" s="92">
        <f t="shared" si="39"/>
        <v>0</v>
      </c>
      <c r="Y142" s="92">
        <f t="shared" si="39"/>
        <v>0</v>
      </c>
      <c r="Z142" s="92">
        <f t="shared" si="39"/>
        <v>0</v>
      </c>
    </row>
    <row r="143" spans="1:27" s="12" customFormat="1" ht="22.8" hidden="1" customHeight="1" x14ac:dyDescent="0.25">
      <c r="A143" s="13" t="s">
        <v>188</v>
      </c>
      <c r="B143" s="38"/>
      <c r="C143" s="26"/>
      <c r="D143" s="15" t="e">
        <f t="shared" si="31"/>
        <v>#DIV/0!</v>
      </c>
      <c r="E143" s="102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7" s="12" customFormat="1" ht="30" hidden="1" customHeight="1" x14ac:dyDescent="0.25">
      <c r="A144" s="32" t="s">
        <v>105</v>
      </c>
      <c r="B144" s="23"/>
      <c r="C144" s="27">
        <f>SUM(F144:Z144)</f>
        <v>0</v>
      </c>
      <c r="D144" s="15" t="e">
        <f t="shared" si="31"/>
        <v>#DIV/0!</v>
      </c>
      <c r="E144" s="102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s="12" customFormat="1" ht="31.2" hidden="1" customHeight="1" x14ac:dyDescent="0.25">
      <c r="A145" s="13" t="s">
        <v>51</v>
      </c>
      <c r="B145" s="15" t="e">
        <f>B144/B143</f>
        <v>#DIV/0!</v>
      </c>
      <c r="C145" s="9" t="e">
        <f>C144/C143</f>
        <v>#DIV/0!</v>
      </c>
      <c r="D145" s="15" t="e">
        <f t="shared" si="31"/>
        <v>#DIV/0!</v>
      </c>
      <c r="E145" s="102"/>
      <c r="F145" s="29" t="e">
        <f t="shared" ref="F145:Z145" si="40">F144/F143</f>
        <v>#DIV/0!</v>
      </c>
      <c r="G145" s="29" t="e">
        <f t="shared" si="40"/>
        <v>#DIV/0!</v>
      </c>
      <c r="H145" s="29" t="e">
        <f t="shared" si="40"/>
        <v>#DIV/0!</v>
      </c>
      <c r="I145" s="29" t="e">
        <f t="shared" si="40"/>
        <v>#DIV/0!</v>
      </c>
      <c r="J145" s="29" t="e">
        <f t="shared" si="40"/>
        <v>#DIV/0!</v>
      </c>
      <c r="K145" s="29" t="e">
        <f t="shared" si="40"/>
        <v>#DIV/0!</v>
      </c>
      <c r="L145" s="29" t="e">
        <f t="shared" si="40"/>
        <v>#DIV/0!</v>
      </c>
      <c r="M145" s="29" t="e">
        <f t="shared" si="40"/>
        <v>#DIV/0!</v>
      </c>
      <c r="N145" s="29" t="e">
        <f t="shared" si="40"/>
        <v>#DIV/0!</v>
      </c>
      <c r="O145" s="29" t="e">
        <f t="shared" si="40"/>
        <v>#DIV/0!</v>
      </c>
      <c r="P145" s="29" t="e">
        <f t="shared" si="40"/>
        <v>#DIV/0!</v>
      </c>
      <c r="Q145" s="29" t="e">
        <f t="shared" si="40"/>
        <v>#DIV/0!</v>
      </c>
      <c r="R145" s="29" t="e">
        <f t="shared" si="40"/>
        <v>#DIV/0!</v>
      </c>
      <c r="S145" s="29" t="e">
        <f t="shared" si="40"/>
        <v>#DIV/0!</v>
      </c>
      <c r="T145" s="29" t="e">
        <f t="shared" si="40"/>
        <v>#DIV/0!</v>
      </c>
      <c r="U145" s="29" t="e">
        <f t="shared" si="40"/>
        <v>#DIV/0!</v>
      </c>
      <c r="V145" s="29" t="e">
        <f t="shared" si="40"/>
        <v>#DIV/0!</v>
      </c>
      <c r="W145" s="29" t="e">
        <f t="shared" si="40"/>
        <v>#DIV/0!</v>
      </c>
      <c r="X145" s="29" t="e">
        <f t="shared" si="40"/>
        <v>#DIV/0!</v>
      </c>
      <c r="Y145" s="29" t="e">
        <f t="shared" si="40"/>
        <v>#DIV/0!</v>
      </c>
      <c r="Z145" s="29" t="e">
        <f t="shared" si="40"/>
        <v>#DIV/0!</v>
      </c>
    </row>
    <row r="146" spans="1:26" s="12" customFormat="1" ht="30" hidden="1" customHeight="1" x14ac:dyDescent="0.25">
      <c r="A146" s="32" t="s">
        <v>97</v>
      </c>
      <c r="B146" s="57" t="e">
        <f>B144/B140*10</f>
        <v>#DIV/0!</v>
      </c>
      <c r="C146" s="57" t="e">
        <f>C144/C140*10</f>
        <v>#DIV/0!</v>
      </c>
      <c r="D146" s="15" t="e">
        <f t="shared" si="31"/>
        <v>#DIV/0!</v>
      </c>
      <c r="E146" s="102"/>
      <c r="F146" s="55" t="e">
        <f t="shared" ref="F146:W146" si="41">F144/F140*10</f>
        <v>#DIV/0!</v>
      </c>
      <c r="G146" s="55" t="e">
        <f t="shared" si="41"/>
        <v>#DIV/0!</v>
      </c>
      <c r="H146" s="55" t="e">
        <f t="shared" si="41"/>
        <v>#DIV/0!</v>
      </c>
      <c r="I146" s="55" t="e">
        <f t="shared" si="41"/>
        <v>#DIV/0!</v>
      </c>
      <c r="J146" s="55" t="e">
        <f t="shared" si="41"/>
        <v>#DIV/0!</v>
      </c>
      <c r="K146" s="55" t="e">
        <f t="shared" si="41"/>
        <v>#DIV/0!</v>
      </c>
      <c r="L146" s="55" t="e">
        <f t="shared" si="41"/>
        <v>#DIV/0!</v>
      </c>
      <c r="M146" s="55" t="e">
        <f t="shared" si="41"/>
        <v>#DIV/0!</v>
      </c>
      <c r="N146" s="55" t="e">
        <f t="shared" si="41"/>
        <v>#DIV/0!</v>
      </c>
      <c r="O146" s="55" t="e">
        <f t="shared" si="41"/>
        <v>#DIV/0!</v>
      </c>
      <c r="P146" s="55" t="e">
        <f t="shared" si="41"/>
        <v>#DIV/0!</v>
      </c>
      <c r="Q146" s="55" t="e">
        <f t="shared" si="41"/>
        <v>#DIV/0!</v>
      </c>
      <c r="R146" s="55" t="e">
        <f t="shared" si="41"/>
        <v>#DIV/0!</v>
      </c>
      <c r="S146" s="55" t="e">
        <f t="shared" si="41"/>
        <v>#DIV/0!</v>
      </c>
      <c r="T146" s="55" t="e">
        <f t="shared" si="41"/>
        <v>#DIV/0!</v>
      </c>
      <c r="U146" s="55" t="e">
        <f t="shared" si="41"/>
        <v>#DIV/0!</v>
      </c>
      <c r="V146" s="55" t="e">
        <f t="shared" si="41"/>
        <v>#DIV/0!</v>
      </c>
      <c r="W146" s="55" t="e">
        <f t="shared" si="41"/>
        <v>#DIV/0!</v>
      </c>
      <c r="X146" s="55" t="e">
        <f>X144/X140*10</f>
        <v>#DIV/0!</v>
      </c>
      <c r="Y146" s="55" t="e">
        <f>Y144/Y140*10</f>
        <v>#DIV/0!</v>
      </c>
      <c r="Z146" s="55" t="e">
        <f>Z144/Z140*10</f>
        <v>#DIV/0!</v>
      </c>
    </row>
    <row r="147" spans="1:26" s="12" customFormat="1" ht="30" hidden="1" customHeight="1" outlineLevel="1" x14ac:dyDescent="0.25">
      <c r="A147" s="11" t="s">
        <v>106</v>
      </c>
      <c r="B147" s="8"/>
      <c r="C147" s="27">
        <f>F147+G147+H147+I147+J147+K147+L147+M147+N147+O147+P147+Q147+R147+S147+T147+U147+V147+W147+X147+Y147+Z147</f>
        <v>0</v>
      </c>
      <c r="D147" s="15" t="e">
        <f t="shared" si="31"/>
        <v>#DIV/0!</v>
      </c>
      <c r="E147" s="102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s="12" customFormat="1" ht="30" hidden="1" customHeight="1" x14ac:dyDescent="0.25">
      <c r="A148" s="11" t="s">
        <v>107</v>
      </c>
      <c r="B148" s="54"/>
      <c r="C148" s="27">
        <f>SUM(F148:Z148)</f>
        <v>0</v>
      </c>
      <c r="D148" s="15" t="e">
        <f t="shared" si="31"/>
        <v>#DIV/0!</v>
      </c>
      <c r="E148" s="102"/>
      <c r="F148" s="55"/>
      <c r="G148" s="55"/>
      <c r="H148" s="56"/>
      <c r="I148" s="55"/>
      <c r="J148" s="55"/>
      <c r="K148" s="55"/>
      <c r="L148" s="55"/>
      <c r="M148" s="26"/>
      <c r="N148" s="55"/>
      <c r="O148" s="55"/>
      <c r="P148" s="55"/>
      <c r="Q148" s="55"/>
      <c r="R148" s="55"/>
      <c r="S148" s="55"/>
      <c r="T148" s="55"/>
      <c r="U148" s="51"/>
      <c r="V148" s="55"/>
      <c r="W148" s="55"/>
      <c r="X148" s="55"/>
      <c r="Y148" s="54"/>
      <c r="Z148" s="55"/>
    </row>
    <row r="149" spans="1:26" s="12" customFormat="1" ht="30" hidden="1" customHeight="1" outlineLevel="1" x14ac:dyDescent="0.25">
      <c r="A149" s="11" t="s">
        <v>108</v>
      </c>
      <c r="B149" s="53"/>
      <c r="C149" s="53">
        <f>C147-C148</f>
        <v>0</v>
      </c>
      <c r="D149" s="15" t="e">
        <f t="shared" si="31"/>
        <v>#DIV/0!</v>
      </c>
      <c r="E149" s="102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s="12" customFormat="1" ht="30" hidden="1" customHeight="1" outlineLevel="1" x14ac:dyDescent="0.25">
      <c r="A150" s="52" t="s">
        <v>176</v>
      </c>
      <c r="B150" s="23"/>
      <c r="C150" s="27">
        <f>SUM(F150:Z150)</f>
        <v>0</v>
      </c>
      <c r="D150" s="15" t="e">
        <f t="shared" si="31"/>
        <v>#DIV/0!</v>
      </c>
      <c r="E150" s="102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s="12" customFormat="1" ht="27" hidden="1" customHeight="1" x14ac:dyDescent="0.25">
      <c r="A151" s="13" t="s">
        <v>185</v>
      </c>
      <c r="B151" s="33" t="e">
        <f>B150/B149</f>
        <v>#DIV/0!</v>
      </c>
      <c r="C151" s="33" t="e">
        <f>C150/C149</f>
        <v>#DIV/0!</v>
      </c>
      <c r="D151" s="15" t="e">
        <f t="shared" si="31"/>
        <v>#DIV/0!</v>
      </c>
      <c r="E151" s="102"/>
      <c r="F151" s="29" t="e">
        <f>F150/F149</f>
        <v>#DIV/0!</v>
      </c>
      <c r="G151" s="29" t="e">
        <f t="shared" ref="G151:Z151" si="42">G150/G149</f>
        <v>#DIV/0!</v>
      </c>
      <c r="H151" s="29" t="e">
        <f t="shared" si="42"/>
        <v>#DIV/0!</v>
      </c>
      <c r="I151" s="29" t="e">
        <f t="shared" si="42"/>
        <v>#DIV/0!</v>
      </c>
      <c r="J151" s="29" t="e">
        <f t="shared" si="42"/>
        <v>#DIV/0!</v>
      </c>
      <c r="K151" s="29" t="e">
        <f t="shared" si="42"/>
        <v>#DIV/0!</v>
      </c>
      <c r="L151" s="29" t="e">
        <f t="shared" si="42"/>
        <v>#DIV/0!</v>
      </c>
      <c r="M151" s="29" t="e">
        <f t="shared" si="42"/>
        <v>#DIV/0!</v>
      </c>
      <c r="N151" s="29" t="e">
        <f t="shared" si="42"/>
        <v>#DIV/0!</v>
      </c>
      <c r="O151" s="29" t="e">
        <f t="shared" si="42"/>
        <v>#DIV/0!</v>
      </c>
      <c r="P151" s="29" t="e">
        <f t="shared" si="42"/>
        <v>#DIV/0!</v>
      </c>
      <c r="Q151" s="29" t="e">
        <f t="shared" si="42"/>
        <v>#DIV/0!</v>
      </c>
      <c r="R151" s="29"/>
      <c r="S151" s="29" t="e">
        <f t="shared" si="42"/>
        <v>#DIV/0!</v>
      </c>
      <c r="T151" s="29" t="e">
        <f t="shared" si="42"/>
        <v>#DIV/0!</v>
      </c>
      <c r="U151" s="29" t="e">
        <f t="shared" si="42"/>
        <v>#DIV/0!</v>
      </c>
      <c r="V151" s="29" t="e">
        <f t="shared" si="42"/>
        <v>#DIV/0!</v>
      </c>
      <c r="W151" s="29" t="e">
        <f t="shared" si="42"/>
        <v>#DIV/0!</v>
      </c>
      <c r="X151" s="29" t="e">
        <f t="shared" si="42"/>
        <v>#DIV/0!</v>
      </c>
      <c r="Y151" s="29" t="e">
        <f t="shared" si="42"/>
        <v>#DIV/0!</v>
      </c>
      <c r="Z151" s="29" t="e">
        <f t="shared" si="42"/>
        <v>#DIV/0!</v>
      </c>
    </row>
    <row r="152" spans="1:26" s="12" customFormat="1" ht="31.2" hidden="1" customHeight="1" x14ac:dyDescent="0.25">
      <c r="A152" s="13" t="s">
        <v>189</v>
      </c>
      <c r="B152" s="38"/>
      <c r="C152" s="38"/>
      <c r="D152" s="15" t="e">
        <f t="shared" si="31"/>
        <v>#DIV/0!</v>
      </c>
      <c r="E152" s="10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s="12" customFormat="1" ht="30" hidden="1" customHeight="1" x14ac:dyDescent="0.25">
      <c r="A153" s="32" t="s">
        <v>109</v>
      </c>
      <c r="B153" s="23"/>
      <c r="C153" s="27">
        <f>SUM(F153:Z153)</f>
        <v>0</v>
      </c>
      <c r="D153" s="15" t="e">
        <f t="shared" si="31"/>
        <v>#DIV/0!</v>
      </c>
      <c r="E153" s="102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s="12" customFormat="1" ht="30" hidden="1" customHeight="1" x14ac:dyDescent="0.25">
      <c r="A154" s="13" t="s">
        <v>51</v>
      </c>
      <c r="B154" s="30" t="e">
        <f>B153/B152</f>
        <v>#DIV/0!</v>
      </c>
      <c r="C154" s="30" t="e">
        <f>C153/C152</f>
        <v>#DIV/0!</v>
      </c>
      <c r="D154" s="15" t="e">
        <f t="shared" si="31"/>
        <v>#DIV/0!</v>
      </c>
      <c r="E154" s="102"/>
      <c r="F154" s="30" t="e">
        <f t="shared" ref="F154:N154" si="43">F153/F152</f>
        <v>#DIV/0!</v>
      </c>
      <c r="G154" s="30" t="e">
        <f t="shared" si="43"/>
        <v>#DIV/0!</v>
      </c>
      <c r="H154" s="30" t="e">
        <f t="shared" si="43"/>
        <v>#DIV/0!</v>
      </c>
      <c r="I154" s="30" t="e">
        <f t="shared" si="43"/>
        <v>#DIV/0!</v>
      </c>
      <c r="J154" s="30" t="e">
        <f t="shared" si="43"/>
        <v>#DIV/0!</v>
      </c>
      <c r="K154" s="30" t="e">
        <f t="shared" si="43"/>
        <v>#DIV/0!</v>
      </c>
      <c r="L154" s="30" t="e">
        <f t="shared" si="43"/>
        <v>#DIV/0!</v>
      </c>
      <c r="M154" s="30" t="e">
        <f t="shared" si="43"/>
        <v>#DIV/0!</v>
      </c>
      <c r="N154" s="30" t="e">
        <f t="shared" si="43"/>
        <v>#DIV/0!</v>
      </c>
      <c r="O154" s="30"/>
      <c r="P154" s="30" t="e">
        <f>P153/P152</f>
        <v>#DIV/0!</v>
      </c>
      <c r="Q154" s="30" t="e">
        <f>Q153/Q152</f>
        <v>#DIV/0!</v>
      </c>
      <c r="R154" s="30"/>
      <c r="S154" s="30" t="e">
        <f>S153/S152</f>
        <v>#DIV/0!</v>
      </c>
      <c r="T154" s="30" t="e">
        <f>T153/T152</f>
        <v>#DIV/0!</v>
      </c>
      <c r="U154" s="30" t="e">
        <f>U153/U152</f>
        <v>#DIV/0!</v>
      </c>
      <c r="V154" s="30" t="e">
        <f>V153/V152</f>
        <v>#DIV/0!</v>
      </c>
      <c r="W154" s="30"/>
      <c r="X154" s="30" t="e">
        <f>X153/X152</f>
        <v>#DIV/0!</v>
      </c>
      <c r="Y154" s="30" t="e">
        <f>Y153/Y152</f>
        <v>#DIV/0!</v>
      </c>
      <c r="Z154" s="30" t="e">
        <f>Z153/Z152</f>
        <v>#DIV/0!</v>
      </c>
    </row>
    <row r="155" spans="1:26" s="12" customFormat="1" ht="30" hidden="1" customHeight="1" x14ac:dyDescent="0.25">
      <c r="A155" s="32" t="s">
        <v>97</v>
      </c>
      <c r="B155" s="57" t="e">
        <f>B153/B150*10</f>
        <v>#DIV/0!</v>
      </c>
      <c r="C155" s="57" t="e">
        <f>C153/C150*10</f>
        <v>#DIV/0!</v>
      </c>
      <c r="D155" s="15" t="e">
        <f t="shared" si="31"/>
        <v>#DIV/0!</v>
      </c>
      <c r="E155" s="102"/>
      <c r="F155" s="55" t="e">
        <f>F153/F150*10</f>
        <v>#DIV/0!</v>
      </c>
      <c r="G155" s="55" t="e">
        <f>G153/G150*10</f>
        <v>#DIV/0!</v>
      </c>
      <c r="H155" s="55" t="e">
        <f>H153/H150*10</f>
        <v>#DIV/0!</v>
      </c>
      <c r="I155" s="55" t="e">
        <f t="shared" ref="I155:O155" si="44">I153/I150*10</f>
        <v>#DIV/0!</v>
      </c>
      <c r="J155" s="55" t="e">
        <f t="shared" si="44"/>
        <v>#DIV/0!</v>
      </c>
      <c r="K155" s="55" t="e">
        <f t="shared" si="44"/>
        <v>#DIV/0!</v>
      </c>
      <c r="L155" s="55" t="e">
        <f t="shared" si="44"/>
        <v>#DIV/0!</v>
      </c>
      <c r="M155" s="55" t="e">
        <f t="shared" si="44"/>
        <v>#DIV/0!</v>
      </c>
      <c r="N155" s="55" t="e">
        <f t="shared" si="44"/>
        <v>#DIV/0!</v>
      </c>
      <c r="O155" s="55" t="e">
        <f t="shared" si="44"/>
        <v>#DIV/0!</v>
      </c>
      <c r="P155" s="55" t="e">
        <f>P153/P150*10</f>
        <v>#DIV/0!</v>
      </c>
      <c r="Q155" s="55" t="e">
        <f>Q153/Q150*10</f>
        <v>#DIV/0!</v>
      </c>
      <c r="R155" s="55"/>
      <c r="S155" s="55" t="e">
        <f t="shared" ref="S155:Z155" si="45">S153/S150*10</f>
        <v>#DIV/0!</v>
      </c>
      <c r="T155" s="55" t="e">
        <f t="shared" si="45"/>
        <v>#DIV/0!</v>
      </c>
      <c r="U155" s="55" t="e">
        <f t="shared" si="45"/>
        <v>#DIV/0!</v>
      </c>
      <c r="V155" s="55" t="e">
        <f t="shared" si="45"/>
        <v>#DIV/0!</v>
      </c>
      <c r="W155" s="55" t="e">
        <f t="shared" si="45"/>
        <v>#DIV/0!</v>
      </c>
      <c r="X155" s="55" t="e">
        <f t="shared" si="45"/>
        <v>#DIV/0!</v>
      </c>
      <c r="Y155" s="55" t="e">
        <f t="shared" si="45"/>
        <v>#DIV/0!</v>
      </c>
      <c r="Z155" s="55" t="e">
        <f t="shared" si="45"/>
        <v>#DIV/0!</v>
      </c>
    </row>
    <row r="156" spans="1:26" s="12" customFormat="1" ht="30" hidden="1" customHeight="1" outlineLevel="1" x14ac:dyDescent="0.25">
      <c r="A156" s="52" t="s">
        <v>177</v>
      </c>
      <c r="B156" s="23"/>
      <c r="C156" s="27">
        <f>SUM(F156:Z156)</f>
        <v>0</v>
      </c>
      <c r="D156" s="15" t="e">
        <f t="shared" si="31"/>
        <v>#DIV/0!</v>
      </c>
      <c r="E156" s="102"/>
      <c r="F156" s="37"/>
      <c r="G156" s="36"/>
      <c r="H156" s="54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58"/>
      <c r="U156" s="36"/>
      <c r="V156" s="36"/>
      <c r="W156" s="36"/>
      <c r="X156" s="36"/>
      <c r="Y156" s="36"/>
      <c r="Z156" s="36"/>
    </row>
    <row r="157" spans="1:26" s="12" customFormat="1" ht="30" hidden="1" customHeight="1" x14ac:dyDescent="0.25">
      <c r="A157" s="32" t="s">
        <v>178</v>
      </c>
      <c r="B157" s="23"/>
      <c r="C157" s="27">
        <f>SUM(F157:Z157)</f>
        <v>0</v>
      </c>
      <c r="D157" s="15" t="e">
        <f t="shared" si="31"/>
        <v>#DIV/0!</v>
      </c>
      <c r="E157" s="102"/>
      <c r="F157" s="37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58"/>
      <c r="U157" s="36"/>
      <c r="V157" s="36"/>
      <c r="W157" s="36"/>
      <c r="X157" s="36"/>
      <c r="Y157" s="36"/>
      <c r="Z157" s="36"/>
    </row>
    <row r="158" spans="1:26" s="12" customFormat="1" ht="30" hidden="1" customHeight="1" x14ac:dyDescent="0.25">
      <c r="A158" s="32" t="s">
        <v>97</v>
      </c>
      <c r="B158" s="57" t="e">
        <f>B157/B156*10</f>
        <v>#DIV/0!</v>
      </c>
      <c r="C158" s="57" t="e">
        <f>C157/C156*10</f>
        <v>#DIV/0!</v>
      </c>
      <c r="D158" s="15" t="e">
        <f t="shared" si="31"/>
        <v>#DIV/0!</v>
      </c>
      <c r="E158" s="102"/>
      <c r="F158" s="37"/>
      <c r="G158" s="55"/>
      <c r="H158" s="55" t="e">
        <f>H157/H156*10</f>
        <v>#DIV/0!</v>
      </c>
      <c r="I158" s="55"/>
      <c r="J158" s="55"/>
      <c r="K158" s="55"/>
      <c r="L158" s="55"/>
      <c r="M158" s="55" t="e">
        <f>M157/M156*10</f>
        <v>#DIV/0!</v>
      </c>
      <c r="N158" s="55"/>
      <c r="O158" s="55"/>
      <c r="P158" s="55"/>
      <c r="Q158" s="55"/>
      <c r="R158" s="55"/>
      <c r="S158" s="55"/>
      <c r="T158" s="55"/>
      <c r="U158" s="55"/>
      <c r="V158" s="55"/>
      <c r="W158" s="37"/>
      <c r="X158" s="55"/>
      <c r="Y158" s="37"/>
      <c r="Z158" s="55" t="e">
        <f>Z157/Z156*10</f>
        <v>#DIV/0!</v>
      </c>
    </row>
    <row r="159" spans="1:26" s="12" customFormat="1" ht="30" hidden="1" customHeight="1" outlineLevel="1" x14ac:dyDescent="0.25">
      <c r="A159" s="52" t="s">
        <v>110</v>
      </c>
      <c r="B159" s="19"/>
      <c r="C159" s="50">
        <f>SUM(F159:Z159)</f>
        <v>0</v>
      </c>
      <c r="D159" s="15" t="e">
        <f t="shared" si="31"/>
        <v>#DIV/0!</v>
      </c>
      <c r="E159" s="102"/>
      <c r="F159" s="37"/>
      <c r="G159" s="36"/>
      <c r="H159" s="55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58"/>
      <c r="U159" s="36"/>
      <c r="V159" s="36"/>
      <c r="W159" s="36"/>
      <c r="X159" s="36"/>
      <c r="Y159" s="36"/>
      <c r="Z159" s="36"/>
    </row>
    <row r="160" spans="1:26" s="12" customFormat="1" ht="30" hidden="1" customHeight="1" x14ac:dyDescent="0.25">
      <c r="A160" s="32" t="s">
        <v>111</v>
      </c>
      <c r="B160" s="19"/>
      <c r="C160" s="50">
        <f>SUM(F160:Z160)</f>
        <v>0</v>
      </c>
      <c r="D160" s="15" t="e">
        <f t="shared" si="31"/>
        <v>#DIV/0!</v>
      </c>
      <c r="E160" s="102"/>
      <c r="F160" s="37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58"/>
      <c r="U160" s="36"/>
      <c r="V160" s="36"/>
      <c r="W160" s="36"/>
      <c r="X160" s="58"/>
      <c r="Y160" s="36"/>
      <c r="Z160" s="36"/>
    </row>
    <row r="161" spans="1:26" s="12" customFormat="1" ht="30" hidden="1" customHeight="1" x14ac:dyDescent="0.25">
      <c r="A161" s="32" t="s">
        <v>97</v>
      </c>
      <c r="B161" s="57" t="e">
        <f>B160/B159*10</f>
        <v>#DIV/0!</v>
      </c>
      <c r="C161" s="57" t="e">
        <f>C160/C159*10</f>
        <v>#DIV/0!</v>
      </c>
      <c r="D161" s="15" t="e">
        <f t="shared" si="31"/>
        <v>#DIV/0!</v>
      </c>
      <c r="E161" s="102"/>
      <c r="F161" s="37"/>
      <c r="G161" s="55"/>
      <c r="H161" s="55"/>
      <c r="I161" s="55" t="e">
        <f>I160/I159*10</f>
        <v>#DIV/0!</v>
      </c>
      <c r="J161" s="55"/>
      <c r="K161" s="55"/>
      <c r="L161" s="55"/>
      <c r="M161" s="55"/>
      <c r="N161" s="55"/>
      <c r="O161" s="55" t="e">
        <f>O160/O159*10</f>
        <v>#DIV/0!</v>
      </c>
      <c r="P161" s="55"/>
      <c r="Q161" s="55"/>
      <c r="R161" s="55"/>
      <c r="S161" s="55" t="e">
        <f>S160/S159*10</f>
        <v>#DIV/0!</v>
      </c>
      <c r="T161" s="55" t="e">
        <f>T160/T159*10</f>
        <v>#DIV/0!</v>
      </c>
      <c r="U161" s="55"/>
      <c r="V161" s="55"/>
      <c r="W161" s="55"/>
      <c r="X161" s="55" t="e">
        <f>X160/X159*10</f>
        <v>#DIV/0!</v>
      </c>
      <c r="Y161" s="37"/>
      <c r="Z161" s="37"/>
    </row>
    <row r="162" spans="1:26" s="12" customFormat="1" ht="30" hidden="1" customHeight="1" x14ac:dyDescent="0.25">
      <c r="A162" s="52" t="s">
        <v>154</v>
      </c>
      <c r="B162" s="57"/>
      <c r="C162" s="50">
        <f>SUM(F162:Z162)</f>
        <v>0</v>
      </c>
      <c r="D162" s="15" t="e">
        <f t="shared" si="31"/>
        <v>#DIV/0!</v>
      </c>
      <c r="E162" s="102"/>
      <c r="F162" s="37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4"/>
      <c r="W162" s="37"/>
      <c r="X162" s="55"/>
      <c r="Y162" s="37"/>
      <c r="Z162" s="37"/>
    </row>
    <row r="163" spans="1:26" s="12" customFormat="1" ht="30" hidden="1" customHeight="1" x14ac:dyDescent="0.25">
      <c r="A163" s="32" t="s">
        <v>155</v>
      </c>
      <c r="B163" s="57"/>
      <c r="C163" s="50">
        <f>SUM(F163:Z163)</f>
        <v>0</v>
      </c>
      <c r="D163" s="15" t="e">
        <f t="shared" si="31"/>
        <v>#DIV/0!</v>
      </c>
      <c r="E163" s="102"/>
      <c r="F163" s="37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4"/>
      <c r="W163" s="37"/>
      <c r="X163" s="55"/>
      <c r="Y163" s="37"/>
      <c r="Z163" s="37"/>
    </row>
    <row r="164" spans="1:26" s="12" customFormat="1" ht="30" hidden="1" customHeight="1" x14ac:dyDescent="0.25">
      <c r="A164" s="32" t="s">
        <v>97</v>
      </c>
      <c r="B164" s="57" t="e">
        <f>B163/B162*10</f>
        <v>#DIV/0!</v>
      </c>
      <c r="C164" s="57" t="e">
        <f>C163/C162*10</f>
        <v>#DIV/0!</v>
      </c>
      <c r="D164" s="15" t="e">
        <f t="shared" si="31"/>
        <v>#DIV/0!</v>
      </c>
      <c r="E164" s="102"/>
      <c r="F164" s="37"/>
      <c r="G164" s="55"/>
      <c r="H164" s="55"/>
      <c r="I164" s="55"/>
      <c r="J164" s="55"/>
      <c r="K164" s="55"/>
      <c r="L164" s="55"/>
      <c r="M164" s="55"/>
      <c r="N164" s="55" t="e">
        <f>N163/N162*10</f>
        <v>#DIV/0!</v>
      </c>
      <c r="O164" s="55"/>
      <c r="P164" s="55"/>
      <c r="Q164" s="55"/>
      <c r="R164" s="55"/>
      <c r="S164" s="55"/>
      <c r="T164" s="55"/>
      <c r="U164" s="55" t="e">
        <f>U163/U162*10</f>
        <v>#DIV/0!</v>
      </c>
      <c r="V164" s="55" t="e">
        <f>V163/V162*10</f>
        <v>#DIV/0!</v>
      </c>
      <c r="W164" s="37"/>
      <c r="X164" s="55"/>
      <c r="Y164" s="37"/>
      <c r="Z164" s="37"/>
    </row>
    <row r="165" spans="1:26" s="12" customFormat="1" ht="30" hidden="1" customHeight="1" x14ac:dyDescent="0.25">
      <c r="A165" s="52" t="s">
        <v>112</v>
      </c>
      <c r="B165" s="27"/>
      <c r="C165" s="27">
        <f>SUM(F165:Z165)</f>
        <v>0</v>
      </c>
      <c r="D165" s="15" t="e">
        <f t="shared" si="31"/>
        <v>#DIV/0!</v>
      </c>
      <c r="E165" s="102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s="12" customFormat="1" ht="30" hidden="1" customHeight="1" x14ac:dyDescent="0.25">
      <c r="A166" s="32" t="s">
        <v>113</v>
      </c>
      <c r="B166" s="27"/>
      <c r="C166" s="27">
        <f>SUM(F166:Z166)</f>
        <v>0</v>
      </c>
      <c r="D166" s="15" t="e">
        <f t="shared" si="31"/>
        <v>#DIV/0!</v>
      </c>
      <c r="E166" s="102"/>
      <c r="F166" s="36"/>
      <c r="G166" s="35"/>
      <c r="H166" s="55"/>
      <c r="I166" s="26"/>
      <c r="J166" s="26"/>
      <c r="K166" s="26"/>
      <c r="L166" s="26"/>
      <c r="M166" s="37"/>
      <c r="N166" s="37"/>
      <c r="O166" s="35"/>
      <c r="P166" s="35"/>
      <c r="Q166" s="37"/>
      <c r="R166" s="37"/>
      <c r="S166" s="37"/>
      <c r="T166" s="37"/>
      <c r="U166" s="37"/>
      <c r="V166" s="37"/>
      <c r="W166" s="37"/>
      <c r="X166" s="37"/>
      <c r="Y166" s="37"/>
      <c r="Z166" s="35"/>
    </row>
    <row r="167" spans="1:26" s="12" customFormat="1" ht="30" hidden="1" customHeight="1" x14ac:dyDescent="0.25">
      <c r="A167" s="32" t="s">
        <v>97</v>
      </c>
      <c r="B167" s="50" t="e">
        <f>B166/B165*10</f>
        <v>#DIV/0!</v>
      </c>
      <c r="C167" s="50" t="e">
        <f>C166/C165*10</f>
        <v>#DIV/0!</v>
      </c>
      <c r="D167" s="15" t="e">
        <f t="shared" si="31"/>
        <v>#DIV/0!</v>
      </c>
      <c r="E167" s="102"/>
      <c r="F167" s="51" t="e">
        <f>F166/F165*10</f>
        <v>#DIV/0!</v>
      </c>
      <c r="G167" s="51"/>
      <c r="H167" s="51"/>
      <c r="I167" s="51" t="e">
        <f t="shared" ref="I167:N167" si="46">I166/I165*10</f>
        <v>#DIV/0!</v>
      </c>
      <c r="J167" s="51" t="e">
        <f t="shared" si="46"/>
        <v>#DIV/0!</v>
      </c>
      <c r="K167" s="51" t="e">
        <f t="shared" si="46"/>
        <v>#DIV/0!</v>
      </c>
      <c r="L167" s="51" t="e">
        <f t="shared" si="46"/>
        <v>#DIV/0!</v>
      </c>
      <c r="M167" s="51" t="e">
        <f t="shared" si="46"/>
        <v>#DIV/0!</v>
      </c>
      <c r="N167" s="51" t="e">
        <f t="shared" si="46"/>
        <v>#DIV/0!</v>
      </c>
      <c r="O167" s="26"/>
      <c r="P167" s="26"/>
      <c r="Q167" s="51" t="e">
        <f>Q166/Q165*10</f>
        <v>#DIV/0!</v>
      </c>
      <c r="R167" s="51" t="e">
        <f>R166/R165*10</f>
        <v>#DIV/0!</v>
      </c>
      <c r="S167" s="51"/>
      <c r="T167" s="51" t="e">
        <f t="shared" ref="T167:Y167" si="47">T166/T165*10</f>
        <v>#DIV/0!</v>
      </c>
      <c r="U167" s="51" t="e">
        <f t="shared" si="47"/>
        <v>#DIV/0!</v>
      </c>
      <c r="V167" s="51" t="e">
        <f t="shared" si="47"/>
        <v>#DIV/0!</v>
      </c>
      <c r="W167" s="51" t="e">
        <f t="shared" si="47"/>
        <v>#DIV/0!</v>
      </c>
      <c r="X167" s="51" t="e">
        <f t="shared" si="47"/>
        <v>#DIV/0!</v>
      </c>
      <c r="Y167" s="51" t="e">
        <f t="shared" si="47"/>
        <v>#DIV/0!</v>
      </c>
      <c r="Z167" s="26"/>
    </row>
    <row r="168" spans="1:26" s="12" customFormat="1" ht="30" hidden="1" customHeight="1" x14ac:dyDescent="0.25">
      <c r="A168" s="52" t="s">
        <v>183</v>
      </c>
      <c r="B168" s="27"/>
      <c r="C168" s="27">
        <f>SUM(F168:Z168)</f>
        <v>0</v>
      </c>
      <c r="D168" s="15" t="e">
        <f t="shared" si="31"/>
        <v>#DIV/0!</v>
      </c>
      <c r="E168" s="102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s="12" customFormat="1" ht="30" hidden="1" customHeight="1" x14ac:dyDescent="0.25">
      <c r="A169" s="32" t="s">
        <v>184</v>
      </c>
      <c r="B169" s="27"/>
      <c r="C169" s="27">
        <f>SUM(F169:Z169)</f>
        <v>0</v>
      </c>
      <c r="D169" s="15" t="e">
        <f t="shared" si="31"/>
        <v>#DIV/0!</v>
      </c>
      <c r="E169" s="102"/>
      <c r="F169" s="36"/>
      <c r="G169" s="35"/>
      <c r="H169" s="55"/>
      <c r="I169" s="26"/>
      <c r="J169" s="26"/>
      <c r="K169" s="26"/>
      <c r="L169" s="26"/>
      <c r="M169" s="37"/>
      <c r="N169" s="37"/>
      <c r="O169" s="26"/>
      <c r="P169" s="35"/>
      <c r="Q169" s="35"/>
      <c r="R169" s="37"/>
      <c r="S169" s="37"/>
      <c r="T169" s="37"/>
      <c r="U169" s="35"/>
      <c r="V169" s="35"/>
      <c r="W169" s="37"/>
      <c r="X169" s="35"/>
      <c r="Y169" s="37"/>
      <c r="Z169" s="35"/>
    </row>
    <row r="170" spans="1:26" s="12" customFormat="1" ht="30" hidden="1" customHeight="1" x14ac:dyDescent="0.25">
      <c r="A170" s="32" t="s">
        <v>97</v>
      </c>
      <c r="B170" s="50"/>
      <c r="C170" s="50" t="e">
        <f>C169/C168*10</f>
        <v>#DIV/0!</v>
      </c>
      <c r="D170" s="15" t="e">
        <f t="shared" si="31"/>
        <v>#DIV/0!</v>
      </c>
      <c r="E170" s="102"/>
      <c r="F170" s="51"/>
      <c r="G170" s="51"/>
      <c r="H170" s="51"/>
      <c r="I170" s="51" t="e">
        <f>I169/I168*10</f>
        <v>#DIV/0!</v>
      </c>
      <c r="J170" s="51" t="e">
        <f>J169/J168*10</f>
        <v>#DIV/0!</v>
      </c>
      <c r="K170" s="51" t="e">
        <f>K169/K168*10</f>
        <v>#DIV/0!</v>
      </c>
      <c r="L170" s="51" t="e">
        <f>L169/L168*10</f>
        <v>#DIV/0!</v>
      </c>
      <c r="M170" s="51"/>
      <c r="N170" s="51" t="e">
        <f>N169/N168*10</f>
        <v>#DIV/0!</v>
      </c>
      <c r="O170" s="51"/>
      <c r="P170" s="26"/>
      <c r="Q170" s="26"/>
      <c r="R170" s="51" t="e">
        <f>R169/R168*10</f>
        <v>#DIV/0!</v>
      </c>
      <c r="S170" s="51" t="e">
        <f>S169/S168*10</f>
        <v>#DIV/0!</v>
      </c>
      <c r="T170" s="51"/>
      <c r="U170" s="26"/>
      <c r="V170" s="26"/>
      <c r="W170" s="51" t="e">
        <f>W169/W168*10</f>
        <v>#DIV/0!</v>
      </c>
      <c r="X170" s="51"/>
      <c r="Y170" s="51" t="e">
        <f>Y169/Y168*10</f>
        <v>#DIV/0!</v>
      </c>
      <c r="Z170" s="26"/>
    </row>
    <row r="171" spans="1:26" s="12" customFormat="1" ht="30" hidden="1" customHeight="1" x14ac:dyDescent="0.25">
      <c r="A171" s="52" t="s">
        <v>179</v>
      </c>
      <c r="B171" s="27">
        <v>75</v>
      </c>
      <c r="C171" s="27">
        <f>SUM(F171:Z171)</f>
        <v>165</v>
      </c>
      <c r="D171" s="15">
        <f t="shared" si="31"/>
        <v>2.2000000000000002</v>
      </c>
      <c r="E171" s="102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>
        <v>50</v>
      </c>
      <c r="S171" s="36"/>
      <c r="T171" s="36"/>
      <c r="U171" s="36">
        <v>115</v>
      </c>
      <c r="V171" s="36"/>
      <c r="W171" s="36"/>
      <c r="X171" s="36"/>
      <c r="Y171" s="36"/>
      <c r="Z171" s="36"/>
    </row>
    <row r="172" spans="1:26" s="12" customFormat="1" ht="30" hidden="1" customHeight="1" x14ac:dyDescent="0.25">
      <c r="A172" s="32" t="s">
        <v>180</v>
      </c>
      <c r="B172" s="27">
        <v>83</v>
      </c>
      <c r="C172" s="27">
        <f>SUM(F172:Z172)</f>
        <v>104</v>
      </c>
      <c r="D172" s="15">
        <f t="shared" si="31"/>
        <v>1.2530120481927711</v>
      </c>
      <c r="E172" s="102"/>
      <c r="F172" s="36"/>
      <c r="G172" s="35"/>
      <c r="H172" s="55"/>
      <c r="I172" s="35"/>
      <c r="J172" s="35"/>
      <c r="K172" s="35"/>
      <c r="L172" s="37"/>
      <c r="M172" s="37"/>
      <c r="N172" s="37"/>
      <c r="O172" s="35"/>
      <c r="P172" s="35"/>
      <c r="Q172" s="35"/>
      <c r="R172" s="37">
        <v>20</v>
      </c>
      <c r="S172" s="37"/>
      <c r="T172" s="37"/>
      <c r="U172" s="37">
        <v>84</v>
      </c>
      <c r="V172" s="35"/>
      <c r="W172" s="37"/>
      <c r="X172" s="35"/>
      <c r="Y172" s="37"/>
      <c r="Z172" s="35"/>
    </row>
    <row r="173" spans="1:26" s="12" customFormat="1" ht="30" hidden="1" customHeight="1" x14ac:dyDescent="0.25">
      <c r="A173" s="32" t="s">
        <v>97</v>
      </c>
      <c r="B173" s="50">
        <f>B172/B171*10</f>
        <v>11.066666666666666</v>
      </c>
      <c r="C173" s="50">
        <f>C172/C171*10</f>
        <v>6.3030303030303028</v>
      </c>
      <c r="D173" s="15">
        <f t="shared" si="31"/>
        <v>0.56955093099671417</v>
      </c>
      <c r="E173" s="102"/>
      <c r="F173" s="51"/>
      <c r="G173" s="51"/>
      <c r="H173" s="51"/>
      <c r="I173" s="26"/>
      <c r="J173" s="26"/>
      <c r="K173" s="26"/>
      <c r="L173" s="51"/>
      <c r="M173" s="51"/>
      <c r="N173" s="51"/>
      <c r="O173" s="26"/>
      <c r="P173" s="26"/>
      <c r="Q173" s="26"/>
      <c r="R173" s="51">
        <f>R172/R171*10</f>
        <v>4</v>
      </c>
      <c r="S173" s="51"/>
      <c r="T173" s="51"/>
      <c r="U173" s="51">
        <f>U172/U171*10</f>
        <v>7.304347826086957</v>
      </c>
      <c r="V173" s="26"/>
      <c r="W173" s="51"/>
      <c r="X173" s="51"/>
      <c r="Y173" s="51"/>
      <c r="Z173" s="26"/>
    </row>
    <row r="174" spans="1:26" s="12" customFormat="1" ht="30" hidden="1" customHeight="1" outlineLevel="1" x14ac:dyDescent="0.25">
      <c r="A174" s="52" t="s">
        <v>114</v>
      </c>
      <c r="B174" s="27"/>
      <c r="C174" s="27">
        <f>SUM(F174:Z174)</f>
        <v>0</v>
      </c>
      <c r="D174" s="15" t="e">
        <f t="shared" si="31"/>
        <v>#DIV/0!</v>
      </c>
      <c r="E174" s="102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s="12" customFormat="1" ht="30" hidden="1" customHeight="1" outlineLevel="1" x14ac:dyDescent="0.25">
      <c r="A175" s="32" t="s">
        <v>115</v>
      </c>
      <c r="B175" s="27"/>
      <c r="C175" s="27">
        <f>SUM(F175:Z175)</f>
        <v>0</v>
      </c>
      <c r="D175" s="15" t="e">
        <f t="shared" si="31"/>
        <v>#DIV/0!</v>
      </c>
      <c r="E175" s="102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s="12" customFormat="1" ht="30" hidden="1" customHeight="1" x14ac:dyDescent="0.25">
      <c r="A176" s="32" t="s">
        <v>97</v>
      </c>
      <c r="B176" s="57" t="e">
        <f>B175/B174*10</f>
        <v>#DIV/0!</v>
      </c>
      <c r="C176" s="57" t="e">
        <f>C175/C174*10</f>
        <v>#DIV/0!</v>
      </c>
      <c r="D176" s="15" t="e">
        <f t="shared" si="31"/>
        <v>#DIV/0!</v>
      </c>
      <c r="E176" s="102"/>
      <c r="F176" s="55"/>
      <c r="G176" s="55"/>
      <c r="H176" s="55" t="e">
        <f>H175/H174*10</f>
        <v>#DIV/0!</v>
      </c>
      <c r="I176" s="55"/>
      <c r="J176" s="55"/>
      <c r="K176" s="55"/>
      <c r="L176" s="55"/>
      <c r="M176" s="55" t="e">
        <f>M175/M174*10</f>
        <v>#DIV/0!</v>
      </c>
      <c r="N176" s="55"/>
      <c r="O176" s="55"/>
      <c r="P176" s="55"/>
      <c r="Q176" s="55"/>
      <c r="R176" s="55"/>
      <c r="S176" s="55"/>
      <c r="T176" s="55"/>
      <c r="U176" s="55"/>
      <c r="V176" s="55" t="e">
        <f>V175/V174*10</f>
        <v>#DIV/0!</v>
      </c>
      <c r="W176" s="55"/>
      <c r="X176" s="55"/>
      <c r="Y176" s="55"/>
      <c r="Z176" s="55"/>
    </row>
    <row r="177" spans="1:26" s="12" customFormat="1" ht="30" hidden="1" customHeight="1" outlineLevel="1" x14ac:dyDescent="0.25">
      <c r="A177" s="52" t="s">
        <v>116</v>
      </c>
      <c r="B177" s="27"/>
      <c r="C177" s="27">
        <f>SUM(F177:Z177)</f>
        <v>0</v>
      </c>
      <c r="D177" s="15" t="e">
        <f t="shared" ref="D177:D193" si="48">C177/B177</f>
        <v>#DIV/0!</v>
      </c>
      <c r="E177" s="102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s="12" customFormat="1" ht="30" hidden="1" customHeight="1" outlineLevel="1" x14ac:dyDescent="0.25">
      <c r="A178" s="32" t="s">
        <v>117</v>
      </c>
      <c r="B178" s="27"/>
      <c r="C178" s="27">
        <f>SUM(F178:Z178)</f>
        <v>0</v>
      </c>
      <c r="D178" s="15" t="e">
        <f t="shared" si="48"/>
        <v>#DIV/0!</v>
      </c>
      <c r="E178" s="102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s="12" customFormat="1" ht="30" hidden="1" customHeight="1" x14ac:dyDescent="0.25">
      <c r="A179" s="32" t="s">
        <v>97</v>
      </c>
      <c r="B179" s="57" t="e">
        <f>B178/B177*10</f>
        <v>#DIV/0!</v>
      </c>
      <c r="C179" s="57" t="e">
        <f>C178/C177*10</f>
        <v>#DIV/0!</v>
      </c>
      <c r="D179" s="15" t="e">
        <f t="shared" si="48"/>
        <v>#DIV/0!</v>
      </c>
      <c r="E179" s="102"/>
      <c r="F179" s="57"/>
      <c r="G179" s="57"/>
      <c r="H179" s="55" t="e">
        <f>H178/H177*10</f>
        <v>#DIV/0!</v>
      </c>
      <c r="I179" s="57"/>
      <c r="J179" s="57"/>
      <c r="K179" s="55" t="e">
        <f>K178/K177*10</f>
        <v>#DIV/0!</v>
      </c>
      <c r="L179" s="55" t="e">
        <f>L178/L177*10</f>
        <v>#DIV/0!</v>
      </c>
      <c r="M179" s="55" t="e">
        <f>M178/M177*10</f>
        <v>#DIV/0!</v>
      </c>
      <c r="N179" s="55"/>
      <c r="O179" s="55"/>
      <c r="P179" s="55"/>
      <c r="Q179" s="55"/>
      <c r="R179" s="55"/>
      <c r="S179" s="55" t="e">
        <f>S178/S177*10</f>
        <v>#DIV/0!</v>
      </c>
      <c r="T179" s="55"/>
      <c r="U179" s="55"/>
      <c r="V179" s="55" t="e">
        <f>V178/V177*10</f>
        <v>#DIV/0!</v>
      </c>
      <c r="W179" s="55"/>
      <c r="X179" s="55"/>
      <c r="Y179" s="55" t="e">
        <f>Y178/Y177*10</f>
        <v>#DIV/0!</v>
      </c>
      <c r="Z179" s="55"/>
    </row>
    <row r="180" spans="1:26" s="12" customFormat="1" ht="30" hidden="1" customHeight="1" x14ac:dyDescent="0.25">
      <c r="A180" s="52" t="s">
        <v>118</v>
      </c>
      <c r="B180" s="23"/>
      <c r="C180" s="27">
        <f>SUM(F180:Z180)</f>
        <v>0</v>
      </c>
      <c r="D180" s="15" t="e">
        <f t="shared" si="48"/>
        <v>#DIV/0!</v>
      </c>
      <c r="E180" s="102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54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s="12" customFormat="1" ht="30" hidden="1" customHeight="1" x14ac:dyDescent="0.25">
      <c r="A181" s="52" t="s">
        <v>119</v>
      </c>
      <c r="B181" s="23"/>
      <c r="C181" s="27"/>
      <c r="D181" s="15" t="e">
        <f t="shared" si="48"/>
        <v>#DIV/0!</v>
      </c>
      <c r="E181" s="102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s="12" customFormat="1" ht="30" hidden="1" customHeight="1" x14ac:dyDescent="0.25">
      <c r="A182" s="52" t="s">
        <v>120</v>
      </c>
      <c r="B182" s="23"/>
      <c r="C182" s="27"/>
      <c r="D182" s="15" t="e">
        <f t="shared" si="48"/>
        <v>#DIV/0!</v>
      </c>
      <c r="E182" s="102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s="47" customFormat="1" ht="30" customHeight="1" x14ac:dyDescent="0.25">
      <c r="A183" s="32" t="s">
        <v>121</v>
      </c>
      <c r="B183" s="23">
        <v>30320</v>
      </c>
      <c r="C183" s="27">
        <f>SUM(F183:Z183)</f>
        <v>11825</v>
      </c>
      <c r="D183" s="15">
        <f t="shared" si="48"/>
        <v>0.3900065963060686</v>
      </c>
      <c r="E183" s="102"/>
      <c r="F183" s="26"/>
      <c r="G183" s="26">
        <v>1255</v>
      </c>
      <c r="H183" s="26">
        <v>100</v>
      </c>
      <c r="I183" s="26">
        <v>1037</v>
      </c>
      <c r="J183" s="26">
        <v>250</v>
      </c>
      <c r="K183" s="26"/>
      <c r="L183" s="26"/>
      <c r="M183" s="26"/>
      <c r="N183" s="26"/>
      <c r="O183" s="26">
        <v>90</v>
      </c>
      <c r="P183" s="26">
        <v>250</v>
      </c>
      <c r="Q183" s="26"/>
      <c r="R183" s="26">
        <v>3232</v>
      </c>
      <c r="S183" s="26">
        <v>650</v>
      </c>
      <c r="T183" s="26">
        <v>2100</v>
      </c>
      <c r="U183" s="26">
        <v>250</v>
      </c>
      <c r="V183" s="26"/>
      <c r="W183" s="26"/>
      <c r="X183" s="26">
        <v>1500</v>
      </c>
      <c r="Y183" s="26">
        <v>541</v>
      </c>
      <c r="Z183" s="26">
        <v>570</v>
      </c>
    </row>
    <row r="184" spans="1:26" s="47" customFormat="1" ht="30" hidden="1" customHeight="1" x14ac:dyDescent="0.25">
      <c r="A184" s="13" t="s">
        <v>122</v>
      </c>
      <c r="B184" s="88"/>
      <c r="C184" s="88" t="e">
        <f>C183/C186</f>
        <v>#DIV/0!</v>
      </c>
      <c r="D184" s="15" t="e">
        <f t="shared" si="48"/>
        <v>#DIV/0!</v>
      </c>
      <c r="E184" s="102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s="12" customFormat="1" ht="30" hidden="1" customHeight="1" x14ac:dyDescent="0.25">
      <c r="A185" s="32" t="s">
        <v>123</v>
      </c>
      <c r="B185" s="23"/>
      <c r="C185" s="27">
        <f>SUM(F185:Z185)</f>
        <v>0</v>
      </c>
      <c r="D185" s="15" t="e">
        <f t="shared" si="48"/>
        <v>#DIV/0!</v>
      </c>
      <c r="E185" s="10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s="12" customFormat="1" ht="30" hidden="1" customHeight="1" outlineLevel="1" x14ac:dyDescent="0.25">
      <c r="A186" s="32" t="s">
        <v>124</v>
      </c>
      <c r="B186" s="23"/>
      <c r="C186" s="23"/>
      <c r="D186" s="15" t="e">
        <f t="shared" si="48"/>
        <v>#DIV/0!</v>
      </c>
      <c r="E186" s="10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s="12" customFormat="1" ht="30" hidden="1" customHeight="1" outlineLevel="1" x14ac:dyDescent="0.25">
      <c r="A187" s="32" t="s">
        <v>125</v>
      </c>
      <c r="B187" s="23"/>
      <c r="C187" s="27">
        <f>SUM(F187:Z187)</f>
        <v>0</v>
      </c>
      <c r="D187" s="15" t="e">
        <f t="shared" si="48"/>
        <v>#DIV/0!</v>
      </c>
      <c r="E187" s="102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s="12" customFormat="1" ht="30" hidden="1" customHeight="1" x14ac:dyDescent="0.25">
      <c r="A188" s="13" t="s">
        <v>51</v>
      </c>
      <c r="B188" s="89" t="e">
        <f>B187/B186</f>
        <v>#DIV/0!</v>
      </c>
      <c r="C188" s="89" t="e">
        <f>C187/C186</f>
        <v>#DIV/0!</v>
      </c>
      <c r="D188" s="15" t="e">
        <f t="shared" si="48"/>
        <v>#DIV/0!</v>
      </c>
      <c r="E188" s="102"/>
      <c r="F188" s="16" t="e">
        <f>F187/F186</f>
        <v>#DIV/0!</v>
      </c>
      <c r="G188" s="16" t="e">
        <f t="shared" ref="G188:Z188" si="49">G187/G186</f>
        <v>#DIV/0!</v>
      </c>
      <c r="H188" s="16" t="e">
        <f t="shared" si="49"/>
        <v>#DIV/0!</v>
      </c>
      <c r="I188" s="16" t="e">
        <f t="shared" si="49"/>
        <v>#DIV/0!</v>
      </c>
      <c r="J188" s="16" t="e">
        <f t="shared" si="49"/>
        <v>#DIV/0!</v>
      </c>
      <c r="K188" s="16" t="e">
        <f t="shared" si="49"/>
        <v>#DIV/0!</v>
      </c>
      <c r="L188" s="16" t="e">
        <f t="shared" si="49"/>
        <v>#DIV/0!</v>
      </c>
      <c r="M188" s="16" t="e">
        <f t="shared" si="49"/>
        <v>#DIV/0!</v>
      </c>
      <c r="N188" s="16" t="e">
        <f t="shared" si="49"/>
        <v>#DIV/0!</v>
      </c>
      <c r="O188" s="16" t="e">
        <f t="shared" si="49"/>
        <v>#DIV/0!</v>
      </c>
      <c r="P188" s="16" t="e">
        <f t="shared" si="49"/>
        <v>#DIV/0!</v>
      </c>
      <c r="Q188" s="16" t="e">
        <f t="shared" si="49"/>
        <v>#DIV/0!</v>
      </c>
      <c r="R188" s="16" t="e">
        <f t="shared" si="49"/>
        <v>#DIV/0!</v>
      </c>
      <c r="S188" s="16" t="e">
        <f t="shared" si="49"/>
        <v>#DIV/0!</v>
      </c>
      <c r="T188" s="16" t="e">
        <f t="shared" si="49"/>
        <v>#DIV/0!</v>
      </c>
      <c r="U188" s="16" t="e">
        <f t="shared" si="49"/>
        <v>#DIV/0!</v>
      </c>
      <c r="V188" s="16" t="e">
        <f t="shared" si="49"/>
        <v>#DIV/0!</v>
      </c>
      <c r="W188" s="16" t="e">
        <f t="shared" si="49"/>
        <v>#DIV/0!</v>
      </c>
      <c r="X188" s="16" t="e">
        <f t="shared" si="49"/>
        <v>#DIV/0!</v>
      </c>
      <c r="Y188" s="16" t="e">
        <f t="shared" si="49"/>
        <v>#DIV/0!</v>
      </c>
      <c r="Z188" s="16" t="e">
        <f t="shared" si="49"/>
        <v>#DIV/0!</v>
      </c>
    </row>
    <row r="189" spans="1:26" s="12" customFormat="1" ht="30" hidden="1" customHeight="1" x14ac:dyDescent="0.25">
      <c r="A189" s="11" t="s">
        <v>126</v>
      </c>
      <c r="B189" s="26"/>
      <c r="C189" s="26">
        <f>SUM(F189:Z189)</f>
        <v>0</v>
      </c>
      <c r="D189" s="15" t="e">
        <f t="shared" si="48"/>
        <v>#DIV/0!</v>
      </c>
      <c r="E189" s="10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s="12" customFormat="1" ht="30" hidden="1" customHeight="1" x14ac:dyDescent="0.25">
      <c r="A190" s="11" t="s">
        <v>127</v>
      </c>
      <c r="B190" s="26"/>
      <c r="C190" s="26">
        <f>SUM(F190:Z190)</f>
        <v>0</v>
      </c>
      <c r="D190" s="15" t="e">
        <f t="shared" si="48"/>
        <v>#DIV/0!</v>
      </c>
      <c r="E190" s="10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s="12" customFormat="1" ht="30" hidden="1" customHeight="1" x14ac:dyDescent="0.25">
      <c r="A191" s="32" t="s">
        <v>149</v>
      </c>
      <c r="B191" s="23"/>
      <c r="C191" s="27">
        <f>SUM(F191:Z191)</f>
        <v>0</v>
      </c>
      <c r="D191" s="15" t="e">
        <f t="shared" si="48"/>
        <v>#DIV/0!</v>
      </c>
      <c r="E191" s="102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s="47" customFormat="1" ht="40.200000000000003" customHeight="1" outlineLevel="1" x14ac:dyDescent="0.25">
      <c r="A192" s="11" t="s">
        <v>206</v>
      </c>
      <c r="B192" s="27">
        <v>102425</v>
      </c>
      <c r="C192" s="27">
        <f>SUM(F192:Z192)</f>
        <v>102447</v>
      </c>
      <c r="D192" s="15">
        <f t="shared" si="48"/>
        <v>1.0002147913107151</v>
      </c>
      <c r="E192" s="102"/>
      <c r="F192" s="31">
        <v>1366</v>
      </c>
      <c r="G192" s="31">
        <v>2847</v>
      </c>
      <c r="H192" s="31">
        <v>5196</v>
      </c>
      <c r="I192" s="31">
        <v>6818</v>
      </c>
      <c r="J192" s="31">
        <v>7359</v>
      </c>
      <c r="K192" s="31">
        <v>5788</v>
      </c>
      <c r="L192" s="31">
        <v>3589</v>
      </c>
      <c r="M192" s="31">
        <v>5208</v>
      </c>
      <c r="N192" s="31">
        <v>3384</v>
      </c>
      <c r="O192" s="31">
        <v>4078</v>
      </c>
      <c r="P192" s="31">
        <v>3900</v>
      </c>
      <c r="Q192" s="31">
        <v>6744</v>
      </c>
      <c r="R192" s="31">
        <v>6037</v>
      </c>
      <c r="S192" s="31">
        <v>3874</v>
      </c>
      <c r="T192" s="31">
        <v>3946</v>
      </c>
      <c r="U192" s="31">
        <v>5071</v>
      </c>
      <c r="V192" s="31">
        <v>2020</v>
      </c>
      <c r="W192" s="31">
        <v>1351</v>
      </c>
      <c r="X192" s="31">
        <v>8708</v>
      </c>
      <c r="Y192" s="31">
        <v>9901</v>
      </c>
      <c r="Z192" s="31">
        <v>5262</v>
      </c>
    </row>
    <row r="193" spans="1:36" s="60" customFormat="1" ht="30" customHeight="1" outlineLevel="1" x14ac:dyDescent="0.25">
      <c r="A193" s="32" t="s">
        <v>128</v>
      </c>
      <c r="B193" s="27">
        <v>60022</v>
      </c>
      <c r="C193" s="27">
        <f>SUM(F193:Z193)</f>
        <v>67979</v>
      </c>
      <c r="D193" s="15">
        <f t="shared" si="48"/>
        <v>1.1325680583785944</v>
      </c>
      <c r="E193" s="102"/>
      <c r="F193" s="36">
        <v>863</v>
      </c>
      <c r="G193" s="36">
        <v>1380</v>
      </c>
      <c r="H193" s="36">
        <v>4363</v>
      </c>
      <c r="I193" s="36">
        <v>3868</v>
      </c>
      <c r="J193" s="36">
        <v>5300</v>
      </c>
      <c r="K193" s="36">
        <v>3920</v>
      </c>
      <c r="L193" s="36">
        <v>3107</v>
      </c>
      <c r="M193" s="36">
        <v>3502</v>
      </c>
      <c r="N193" s="36">
        <v>1566</v>
      </c>
      <c r="O193" s="36">
        <v>4030</v>
      </c>
      <c r="P193" s="36">
        <v>2730</v>
      </c>
      <c r="Q193" s="36">
        <v>3846</v>
      </c>
      <c r="R193" s="36">
        <v>3455</v>
      </c>
      <c r="S193" s="36">
        <v>3150</v>
      </c>
      <c r="T193" s="36">
        <v>2939</v>
      </c>
      <c r="U193" s="36">
        <v>2444</v>
      </c>
      <c r="V193" s="36">
        <v>1340</v>
      </c>
      <c r="W193" s="36">
        <v>955</v>
      </c>
      <c r="X193" s="36">
        <v>3420</v>
      </c>
      <c r="Y193" s="36">
        <v>7331</v>
      </c>
      <c r="Z193" s="36">
        <v>4470</v>
      </c>
    </row>
    <row r="194" spans="1:36" s="47" customFormat="1" ht="30" customHeight="1" x14ac:dyDescent="0.25">
      <c r="A194" s="11" t="s">
        <v>129</v>
      </c>
      <c r="B194" s="49">
        <f>B193/B192</f>
        <v>0.58600927507932632</v>
      </c>
      <c r="C194" s="49">
        <f>C193/C192</f>
        <v>0.66355286147959436</v>
      </c>
      <c r="D194" s="15">
        <f t="shared" ref="D194:D197" si="50">C194/B194</f>
        <v>1.1323248448410159</v>
      </c>
      <c r="E194" s="15"/>
      <c r="F194" s="70">
        <f t="shared" ref="F194:Z194" si="51">F193/F192</f>
        <v>0.63177159590043919</v>
      </c>
      <c r="G194" s="70">
        <f t="shared" si="51"/>
        <v>0.48472075869336145</v>
      </c>
      <c r="H194" s="70">
        <f t="shared" si="51"/>
        <v>0.83968437259430329</v>
      </c>
      <c r="I194" s="70">
        <f t="shared" si="51"/>
        <v>0.5673217952478733</v>
      </c>
      <c r="J194" s="70">
        <f t="shared" si="51"/>
        <v>0.72020654980296239</v>
      </c>
      <c r="K194" s="70">
        <f t="shared" si="51"/>
        <v>0.67726330338631646</v>
      </c>
      <c r="L194" s="70">
        <f t="shared" si="51"/>
        <v>0.86570075229869048</v>
      </c>
      <c r="M194" s="70">
        <f t="shared" si="51"/>
        <v>0.67242703533026116</v>
      </c>
      <c r="N194" s="70">
        <f t="shared" si="51"/>
        <v>0.46276595744680848</v>
      </c>
      <c r="O194" s="70">
        <f t="shared" si="51"/>
        <v>0.98822952427660615</v>
      </c>
      <c r="P194" s="70">
        <f t="shared" si="51"/>
        <v>0.7</v>
      </c>
      <c r="Q194" s="70">
        <f t="shared" si="51"/>
        <v>0.57028469750889677</v>
      </c>
      <c r="R194" s="70">
        <f t="shared" si="51"/>
        <v>0.57230412456518143</v>
      </c>
      <c r="S194" s="70">
        <f t="shared" si="51"/>
        <v>0.81311306143520912</v>
      </c>
      <c r="T194" s="70">
        <f t="shared" si="51"/>
        <v>0.7448048656867714</v>
      </c>
      <c r="U194" s="70">
        <f t="shared" si="51"/>
        <v>0.48195622165253399</v>
      </c>
      <c r="V194" s="70">
        <f t="shared" si="51"/>
        <v>0.6633663366336634</v>
      </c>
      <c r="W194" s="70">
        <f t="shared" si="51"/>
        <v>0.70688378978534416</v>
      </c>
      <c r="X194" s="70">
        <f t="shared" si="51"/>
        <v>0.39274230592558568</v>
      </c>
      <c r="Y194" s="70">
        <f t="shared" si="51"/>
        <v>0.7404302595697404</v>
      </c>
      <c r="Z194" s="70">
        <f t="shared" si="51"/>
        <v>0.84948688711516529</v>
      </c>
    </row>
    <row r="195" spans="1:36" s="47" customFormat="1" ht="30" hidden="1" customHeight="1" outlineLevel="1" x14ac:dyDescent="0.25">
      <c r="A195" s="11" t="s">
        <v>130</v>
      </c>
      <c r="B195" s="27"/>
      <c r="C195" s="27">
        <f>SUM(F195:Z195)</f>
        <v>0</v>
      </c>
      <c r="D195" s="15" t="e">
        <f t="shared" si="50"/>
        <v>#DIV/0!</v>
      </c>
      <c r="E195" s="15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36" s="60" customFormat="1" ht="30" customHeight="1" outlineLevel="1" x14ac:dyDescent="0.25">
      <c r="A196" s="32" t="s">
        <v>131</v>
      </c>
      <c r="B196" s="23"/>
      <c r="C196" s="27">
        <f>SUM(F196:Z196)</f>
        <v>330</v>
      </c>
      <c r="D196" s="15"/>
      <c r="E196" s="15"/>
      <c r="F196" s="46"/>
      <c r="G196" s="36"/>
      <c r="H196" s="36"/>
      <c r="I196" s="36"/>
      <c r="J196" s="36"/>
      <c r="K196" s="36"/>
      <c r="L196" s="36"/>
      <c r="M196" s="36"/>
      <c r="N196" s="36"/>
      <c r="O196" s="36"/>
      <c r="P196" s="46"/>
      <c r="Q196" s="36"/>
      <c r="R196" s="36">
        <v>55</v>
      </c>
      <c r="S196" s="36"/>
      <c r="T196" s="36"/>
      <c r="U196" s="36"/>
      <c r="V196" s="36"/>
      <c r="W196" s="36"/>
      <c r="X196" s="36"/>
      <c r="Y196" s="36">
        <v>275</v>
      </c>
      <c r="Z196" s="36"/>
    </row>
    <row r="197" spans="1:36" s="47" customFormat="1" ht="30" hidden="1" customHeight="1" x14ac:dyDescent="0.25">
      <c r="A197" s="11" t="s">
        <v>132</v>
      </c>
      <c r="B197" s="15"/>
      <c r="C197" s="15" t="e">
        <f>C196/C195</f>
        <v>#DIV/0!</v>
      </c>
      <c r="D197" s="15" t="e">
        <f t="shared" si="50"/>
        <v>#DIV/0!</v>
      </c>
      <c r="E197" s="15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36" s="47" customFormat="1" ht="30" customHeight="1" x14ac:dyDescent="0.25">
      <c r="A198" s="13" t="s">
        <v>133</v>
      </c>
      <c r="B198" s="23"/>
      <c r="C198" s="27"/>
      <c r="D198" s="27"/>
      <c r="E198" s="27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36" s="60" customFormat="1" ht="21.6" outlineLevel="1" x14ac:dyDescent="0.25">
      <c r="A199" s="52" t="s">
        <v>134</v>
      </c>
      <c r="B199" s="23">
        <v>42405</v>
      </c>
      <c r="C199" s="27">
        <f>SUM(F199:Z199)</f>
        <v>50977</v>
      </c>
      <c r="D199" s="9">
        <f t="shared" ref="D199:D218" si="52">C199/B199</f>
        <v>1.2021459733521991</v>
      </c>
      <c r="E199" s="9"/>
      <c r="F199" s="26">
        <v>758</v>
      </c>
      <c r="G199" s="26">
        <v>1676</v>
      </c>
      <c r="H199" s="26">
        <v>4375</v>
      </c>
      <c r="I199" s="26">
        <v>3506</v>
      </c>
      <c r="J199" s="26">
        <v>3738</v>
      </c>
      <c r="K199" s="26">
        <v>2510</v>
      </c>
      <c r="L199" s="26">
        <v>2276</v>
      </c>
      <c r="M199" s="26">
        <v>3155</v>
      </c>
      <c r="N199" s="26">
        <v>1385</v>
      </c>
      <c r="O199" s="26">
        <v>2390</v>
      </c>
      <c r="P199" s="26">
        <v>1300</v>
      </c>
      <c r="Q199" s="26">
        <v>2880</v>
      </c>
      <c r="R199" s="26">
        <v>3501</v>
      </c>
      <c r="S199" s="26">
        <v>1700</v>
      </c>
      <c r="T199" s="26">
        <v>2287</v>
      </c>
      <c r="U199" s="26">
        <v>1826</v>
      </c>
      <c r="V199" s="26">
        <v>275</v>
      </c>
      <c r="W199" s="26">
        <v>353</v>
      </c>
      <c r="X199" s="26">
        <v>1268</v>
      </c>
      <c r="Y199" s="26">
        <v>5798</v>
      </c>
      <c r="Z199" s="26">
        <v>4020</v>
      </c>
    </row>
    <row r="200" spans="1:36" s="47" customFormat="1" ht="21.6" outlineLevel="1" x14ac:dyDescent="0.25">
      <c r="A200" s="13" t="s">
        <v>135</v>
      </c>
      <c r="B200" s="27">
        <v>100695</v>
      </c>
      <c r="C200" s="27">
        <f>SUM(F200:Z200)</f>
        <v>99922.599999999991</v>
      </c>
      <c r="D200" s="9"/>
      <c r="E200" s="9"/>
      <c r="F200" s="104">
        <v>1168.3</v>
      </c>
      <c r="G200" s="104">
        <v>3388.2</v>
      </c>
      <c r="H200" s="104">
        <v>8242.7999999999993</v>
      </c>
      <c r="I200" s="104">
        <v>7680</v>
      </c>
      <c r="J200" s="104">
        <v>4904</v>
      </c>
      <c r="K200" s="104">
        <v>2637</v>
      </c>
      <c r="L200" s="104">
        <v>805</v>
      </c>
      <c r="M200" s="104">
        <v>10635.8</v>
      </c>
      <c r="N200" s="104">
        <v>4105.8999999999996</v>
      </c>
      <c r="O200" s="104">
        <v>3515.1</v>
      </c>
      <c r="P200" s="104">
        <v>3134.8</v>
      </c>
      <c r="Q200" s="104">
        <v>7544.5</v>
      </c>
      <c r="R200" s="104">
        <v>4303.3999999999996</v>
      </c>
      <c r="S200" s="104">
        <v>1937.2</v>
      </c>
      <c r="T200" s="104">
        <v>3713.9</v>
      </c>
      <c r="U200" s="104">
        <v>6627</v>
      </c>
      <c r="V200" s="104">
        <v>1488.7</v>
      </c>
      <c r="W200" s="104">
        <v>660.5</v>
      </c>
      <c r="X200" s="104">
        <v>4942.6000000000004</v>
      </c>
      <c r="Y200" s="104">
        <v>10562</v>
      </c>
      <c r="Z200" s="104">
        <v>7925.9</v>
      </c>
      <c r="AJ200" s="47" t="s">
        <v>0</v>
      </c>
    </row>
    <row r="201" spans="1:36" s="47" customFormat="1" ht="21.6" hidden="1" customHeight="1" outlineLevel="1" x14ac:dyDescent="0.25">
      <c r="A201" s="13" t="s">
        <v>136</v>
      </c>
      <c r="B201" s="27">
        <f>B199*0.45</f>
        <v>19082.25</v>
      </c>
      <c r="C201" s="27">
        <f>C199*0.45</f>
        <v>22939.65</v>
      </c>
      <c r="D201" s="9">
        <f t="shared" si="52"/>
        <v>1.2021459733521991</v>
      </c>
      <c r="E201" s="9"/>
      <c r="F201" s="26">
        <f>F199*0.45</f>
        <v>341.1</v>
      </c>
      <c r="G201" s="26">
        <f t="shared" ref="G201:Z201" si="53">G199*0.45</f>
        <v>754.2</v>
      </c>
      <c r="H201" s="26">
        <f t="shared" si="53"/>
        <v>1968.75</v>
      </c>
      <c r="I201" s="26">
        <f t="shared" si="53"/>
        <v>1577.7</v>
      </c>
      <c r="J201" s="26">
        <f t="shared" si="53"/>
        <v>1682.1000000000001</v>
      </c>
      <c r="K201" s="26">
        <f t="shared" si="53"/>
        <v>1129.5</v>
      </c>
      <c r="L201" s="26">
        <f t="shared" si="53"/>
        <v>1024.2</v>
      </c>
      <c r="M201" s="26">
        <f t="shared" si="53"/>
        <v>1419.75</v>
      </c>
      <c r="N201" s="26">
        <f t="shared" si="53"/>
        <v>623.25</v>
      </c>
      <c r="O201" s="26">
        <f t="shared" si="53"/>
        <v>1075.5</v>
      </c>
      <c r="P201" s="26">
        <f t="shared" si="53"/>
        <v>585</v>
      </c>
      <c r="Q201" s="26">
        <f t="shared" si="53"/>
        <v>1296</v>
      </c>
      <c r="R201" s="26">
        <f t="shared" si="53"/>
        <v>1575.45</v>
      </c>
      <c r="S201" s="26">
        <f t="shared" si="53"/>
        <v>765</v>
      </c>
      <c r="T201" s="26">
        <f t="shared" si="53"/>
        <v>1029.1500000000001</v>
      </c>
      <c r="U201" s="26">
        <f t="shared" si="53"/>
        <v>821.7</v>
      </c>
      <c r="V201" s="26">
        <f t="shared" si="53"/>
        <v>123.75</v>
      </c>
      <c r="W201" s="26">
        <f t="shared" si="53"/>
        <v>158.85</v>
      </c>
      <c r="X201" s="26">
        <f t="shared" si="53"/>
        <v>570.6</v>
      </c>
      <c r="Y201" s="26">
        <f t="shared" si="53"/>
        <v>2609.1</v>
      </c>
      <c r="Z201" s="26">
        <f t="shared" si="53"/>
        <v>1809</v>
      </c>
      <c r="AA201" s="61"/>
    </row>
    <row r="202" spans="1:36" s="47" customFormat="1" ht="21.6" collapsed="1" x14ac:dyDescent="0.25">
      <c r="A202" s="13" t="s">
        <v>137</v>
      </c>
      <c r="B202" s="49">
        <f>B199/B200</f>
        <v>0.42112319380306867</v>
      </c>
      <c r="C202" s="49">
        <f>C199/C200</f>
        <v>0.51016486760752822</v>
      </c>
      <c r="D202" s="9"/>
      <c r="E202" s="9"/>
      <c r="F202" s="70">
        <f t="shared" ref="F202:Z202" si="54">F199/F200</f>
        <v>0.64880595737396218</v>
      </c>
      <c r="G202" s="70">
        <f t="shared" si="54"/>
        <v>0.49465793046455347</v>
      </c>
      <c r="H202" s="70">
        <f t="shared" si="54"/>
        <v>0.53076624448003107</v>
      </c>
      <c r="I202" s="70">
        <f t="shared" si="54"/>
        <v>0.45651041666666664</v>
      </c>
      <c r="J202" s="70">
        <f t="shared" si="54"/>
        <v>0.7622349102773246</v>
      </c>
      <c r="K202" s="70">
        <f t="shared" si="54"/>
        <v>0.9518392112248768</v>
      </c>
      <c r="L202" s="70">
        <f t="shared" si="54"/>
        <v>2.8273291925465838</v>
      </c>
      <c r="M202" s="70">
        <f t="shared" si="54"/>
        <v>0.29663965099005246</v>
      </c>
      <c r="N202" s="70">
        <f t="shared" si="54"/>
        <v>0.33731946710830757</v>
      </c>
      <c r="O202" s="70">
        <f t="shared" si="54"/>
        <v>0.67992375750334277</v>
      </c>
      <c r="P202" s="70">
        <f t="shared" si="54"/>
        <v>0.41469950236059716</v>
      </c>
      <c r="Q202" s="70">
        <f t="shared" si="54"/>
        <v>0.3817350387699649</v>
      </c>
      <c r="R202" s="70">
        <f t="shared" si="54"/>
        <v>0.81354278012734127</v>
      </c>
      <c r="S202" s="70">
        <f t="shared" si="54"/>
        <v>0.8775552343588684</v>
      </c>
      <c r="T202" s="70">
        <f t="shared" si="54"/>
        <v>0.61579471714370337</v>
      </c>
      <c r="U202" s="70">
        <f t="shared" si="54"/>
        <v>0.27553945978572508</v>
      </c>
      <c r="V202" s="70">
        <f t="shared" si="54"/>
        <v>0.1847249277893464</v>
      </c>
      <c r="W202" s="70">
        <f t="shared" si="54"/>
        <v>0.53444360333080998</v>
      </c>
      <c r="X202" s="70">
        <f t="shared" si="54"/>
        <v>0.25654513818637964</v>
      </c>
      <c r="Y202" s="70">
        <f t="shared" si="54"/>
        <v>0.54894906267752319</v>
      </c>
      <c r="Z202" s="70">
        <f t="shared" si="54"/>
        <v>0.50719792074086223</v>
      </c>
    </row>
    <row r="203" spans="1:36" s="60" customFormat="1" ht="21.6" outlineLevel="1" x14ac:dyDescent="0.25">
      <c r="A203" s="52" t="s">
        <v>138</v>
      </c>
      <c r="B203" s="23">
        <v>79215</v>
      </c>
      <c r="C203" s="27">
        <f>SUM(F203:Z203)</f>
        <v>104327</v>
      </c>
      <c r="D203" s="9">
        <f t="shared" si="52"/>
        <v>1.3170106671716215</v>
      </c>
      <c r="E203" s="9"/>
      <c r="F203" s="26">
        <v>100</v>
      </c>
      <c r="G203" s="26">
        <v>4600</v>
      </c>
      <c r="H203" s="26">
        <v>7230</v>
      </c>
      <c r="I203" s="26">
        <v>12025</v>
      </c>
      <c r="J203" s="26">
        <v>1200</v>
      </c>
      <c r="K203" s="26">
        <v>4000</v>
      </c>
      <c r="L203" s="26"/>
      <c r="M203" s="26">
        <v>6769</v>
      </c>
      <c r="N203" s="26">
        <v>5470</v>
      </c>
      <c r="O203" s="26">
        <v>6500</v>
      </c>
      <c r="P203" s="26">
        <v>2400</v>
      </c>
      <c r="Q203" s="26">
        <v>4870</v>
      </c>
      <c r="R203" s="26">
        <v>1436</v>
      </c>
      <c r="S203" s="26">
        <v>900</v>
      </c>
      <c r="T203" s="26">
        <v>3100</v>
      </c>
      <c r="U203" s="26">
        <v>14143</v>
      </c>
      <c r="V203" s="26"/>
      <c r="W203" s="26">
        <v>550</v>
      </c>
      <c r="X203" s="26">
        <v>2297</v>
      </c>
      <c r="Y203" s="26">
        <v>18237</v>
      </c>
      <c r="Z203" s="26">
        <v>8500</v>
      </c>
    </row>
    <row r="204" spans="1:36" s="47" customFormat="1" ht="21.6" outlineLevel="1" x14ac:dyDescent="0.25">
      <c r="A204" s="13" t="s">
        <v>135</v>
      </c>
      <c r="B204" s="23">
        <v>241849</v>
      </c>
      <c r="C204" s="27">
        <f>SUM(F204:Z204)</f>
        <v>241848.89999999997</v>
      </c>
      <c r="D204" s="9"/>
      <c r="E204" s="9"/>
      <c r="F204" s="105">
        <v>2264.3000000000002</v>
      </c>
      <c r="G204" s="105">
        <v>6567.1</v>
      </c>
      <c r="H204" s="105">
        <v>15976.4</v>
      </c>
      <c r="I204" s="105">
        <v>27264</v>
      </c>
      <c r="J204" s="105">
        <v>9505.1</v>
      </c>
      <c r="K204" s="105">
        <v>12286</v>
      </c>
      <c r="L204" s="105">
        <v>1560.2</v>
      </c>
      <c r="M204" s="105">
        <v>20614.5</v>
      </c>
      <c r="N204" s="105">
        <v>7958.2</v>
      </c>
      <c r="O204" s="105">
        <v>6813</v>
      </c>
      <c r="P204" s="105">
        <v>6075.9</v>
      </c>
      <c r="Q204" s="105">
        <v>14622.8</v>
      </c>
      <c r="R204" s="105">
        <v>8341</v>
      </c>
      <c r="S204" s="105">
        <v>3754.7</v>
      </c>
      <c r="T204" s="105">
        <v>7198.3</v>
      </c>
      <c r="U204" s="105">
        <v>30100</v>
      </c>
      <c r="V204" s="105">
        <v>2885.3</v>
      </c>
      <c r="W204" s="105">
        <v>1280.2</v>
      </c>
      <c r="X204" s="105">
        <v>9579.7999999999993</v>
      </c>
      <c r="Y204" s="105">
        <v>31840</v>
      </c>
      <c r="Z204" s="105">
        <v>15362.1</v>
      </c>
    </row>
    <row r="205" spans="1:36" s="47" customFormat="1" ht="23.4" hidden="1" customHeight="1" outlineLevel="1" x14ac:dyDescent="0.25">
      <c r="A205" s="13" t="s">
        <v>136</v>
      </c>
      <c r="B205" s="27">
        <f>B203*0.3</f>
        <v>23764.5</v>
      </c>
      <c r="C205" s="27">
        <f>C203*0.3</f>
        <v>31298.1</v>
      </c>
      <c r="D205" s="9">
        <f t="shared" si="52"/>
        <v>1.3170106671716215</v>
      </c>
      <c r="E205" s="9"/>
      <c r="F205" s="26">
        <f>F203*0.3</f>
        <v>30</v>
      </c>
      <c r="G205" s="26">
        <f t="shared" ref="G205:Z205" si="55">G203*0.3</f>
        <v>1380</v>
      </c>
      <c r="H205" s="26">
        <f t="shared" si="55"/>
        <v>2169</v>
      </c>
      <c r="I205" s="26">
        <f t="shared" si="55"/>
        <v>3607.5</v>
      </c>
      <c r="J205" s="26">
        <f t="shared" si="55"/>
        <v>360</v>
      </c>
      <c r="K205" s="26">
        <f t="shared" si="55"/>
        <v>1200</v>
      </c>
      <c r="L205" s="26">
        <f t="shared" si="55"/>
        <v>0</v>
      </c>
      <c r="M205" s="26">
        <f t="shared" si="55"/>
        <v>2030.6999999999998</v>
      </c>
      <c r="N205" s="26">
        <f t="shared" si="55"/>
        <v>1641</v>
      </c>
      <c r="O205" s="26">
        <f t="shared" si="55"/>
        <v>1950</v>
      </c>
      <c r="P205" s="26">
        <f t="shared" si="55"/>
        <v>720</v>
      </c>
      <c r="Q205" s="26">
        <f t="shared" si="55"/>
        <v>1461</v>
      </c>
      <c r="R205" s="26">
        <f t="shared" si="55"/>
        <v>430.8</v>
      </c>
      <c r="S205" s="26">
        <f t="shared" si="55"/>
        <v>270</v>
      </c>
      <c r="T205" s="26">
        <f t="shared" si="55"/>
        <v>930</v>
      </c>
      <c r="U205" s="26">
        <f t="shared" si="55"/>
        <v>4242.8999999999996</v>
      </c>
      <c r="V205" s="26">
        <f t="shared" si="55"/>
        <v>0</v>
      </c>
      <c r="W205" s="26">
        <f t="shared" si="55"/>
        <v>165</v>
      </c>
      <c r="X205" s="26">
        <f t="shared" si="55"/>
        <v>689.1</v>
      </c>
      <c r="Y205" s="26">
        <f t="shared" si="55"/>
        <v>5471.0999999999995</v>
      </c>
      <c r="Z205" s="26">
        <f t="shared" si="55"/>
        <v>2550</v>
      </c>
    </row>
    <row r="206" spans="1:36" s="60" customFormat="1" ht="21.6" collapsed="1" x14ac:dyDescent="0.25">
      <c r="A206" s="13" t="s">
        <v>137</v>
      </c>
      <c r="B206" s="9">
        <f>B203/B204</f>
        <v>0.32753908430466944</v>
      </c>
      <c r="C206" s="9">
        <f>C203/C204</f>
        <v>0.43137264630932792</v>
      </c>
      <c r="D206" s="9"/>
      <c r="E206" s="9"/>
      <c r="F206" s="30">
        <f t="shared" ref="F206:Z206" si="56">F203/F204</f>
        <v>4.4163759219184737E-2</v>
      </c>
      <c r="G206" s="30">
        <f t="shared" si="56"/>
        <v>0.70046139087268344</v>
      </c>
      <c r="H206" s="30">
        <f t="shared" si="56"/>
        <v>0.45254250018777697</v>
      </c>
      <c r="I206" s="30">
        <f t="shared" si="56"/>
        <v>0.44105780516431925</v>
      </c>
      <c r="J206" s="30">
        <f t="shared" si="56"/>
        <v>0.12624801422394294</v>
      </c>
      <c r="K206" s="30">
        <f t="shared" si="56"/>
        <v>0.3255738238645613</v>
      </c>
      <c r="L206" s="30">
        <f t="shared" si="56"/>
        <v>0</v>
      </c>
      <c r="M206" s="30">
        <f t="shared" si="56"/>
        <v>0.32836110504741806</v>
      </c>
      <c r="N206" s="30">
        <f t="shared" si="56"/>
        <v>0.68734135859867806</v>
      </c>
      <c r="O206" s="30">
        <f t="shared" si="56"/>
        <v>0.95405841773080879</v>
      </c>
      <c r="P206" s="30">
        <f t="shared" si="56"/>
        <v>0.39500320940107642</v>
      </c>
      <c r="Q206" s="30">
        <f t="shared" si="56"/>
        <v>0.33304155154963483</v>
      </c>
      <c r="R206" s="30">
        <f t="shared" si="56"/>
        <v>0.17216161131758781</v>
      </c>
      <c r="S206" s="30">
        <f t="shared" si="56"/>
        <v>0.23969957653074814</v>
      </c>
      <c r="T206" s="30">
        <f t="shared" si="56"/>
        <v>0.43065723851464927</v>
      </c>
      <c r="U206" s="30">
        <f t="shared" si="56"/>
        <v>0.46986710963455147</v>
      </c>
      <c r="V206" s="30">
        <f t="shared" si="56"/>
        <v>0</v>
      </c>
      <c r="W206" s="30">
        <f t="shared" si="56"/>
        <v>0.4296203718169036</v>
      </c>
      <c r="X206" s="30">
        <f t="shared" si="56"/>
        <v>0.23977536065471097</v>
      </c>
      <c r="Y206" s="30">
        <f t="shared" si="56"/>
        <v>0.57277010050251254</v>
      </c>
      <c r="Z206" s="30">
        <f t="shared" si="56"/>
        <v>0.55330976884670713</v>
      </c>
    </row>
    <row r="207" spans="1:36" s="60" customFormat="1" ht="30" customHeight="1" outlineLevel="1" x14ac:dyDescent="0.25">
      <c r="A207" s="52" t="s">
        <v>139</v>
      </c>
      <c r="B207" s="23">
        <v>850</v>
      </c>
      <c r="C207" s="27">
        <f>SUM(F207:Z207)</f>
        <v>6500</v>
      </c>
      <c r="D207" s="9">
        <f t="shared" si="52"/>
        <v>7.6470588235294121</v>
      </c>
      <c r="E207" s="9"/>
      <c r="F207" s="26"/>
      <c r="G207" s="26">
        <v>500</v>
      </c>
      <c r="H207" s="26"/>
      <c r="I207" s="26"/>
      <c r="J207" s="26">
        <v>1100</v>
      </c>
      <c r="K207" s="26">
        <v>150</v>
      </c>
      <c r="L207" s="26">
        <v>1900</v>
      </c>
      <c r="M207" s="26"/>
      <c r="N207" s="26"/>
      <c r="O207" s="26"/>
      <c r="P207" s="26">
        <v>300</v>
      </c>
      <c r="Q207" s="26"/>
      <c r="R207" s="26"/>
      <c r="S207" s="26"/>
      <c r="T207" s="26"/>
      <c r="U207" s="26"/>
      <c r="V207" s="26"/>
      <c r="W207" s="26"/>
      <c r="X207" s="26">
        <v>2550</v>
      </c>
      <c r="Y207" s="26"/>
      <c r="Z207" s="26"/>
    </row>
    <row r="208" spans="1:36" s="47" customFormat="1" ht="21.6" outlineLevel="1" x14ac:dyDescent="0.25">
      <c r="A208" s="13" t="s">
        <v>135</v>
      </c>
      <c r="B208" s="23">
        <v>248211</v>
      </c>
      <c r="C208" s="27">
        <f>SUM(F208:Z208)</f>
        <v>248211.40000000002</v>
      </c>
      <c r="D208" s="9"/>
      <c r="E208" s="9"/>
      <c r="F208" s="106">
        <v>2541.6999999999998</v>
      </c>
      <c r="G208" s="106">
        <v>7371.5</v>
      </c>
      <c r="H208" s="106">
        <v>17933.400000000001</v>
      </c>
      <c r="I208" s="106">
        <v>24541.7</v>
      </c>
      <c r="J208" s="106">
        <v>10669.4</v>
      </c>
      <c r="K208" s="106">
        <v>11115.2</v>
      </c>
      <c r="L208" s="106">
        <v>1751.3</v>
      </c>
      <c r="M208" s="106">
        <v>23139.7</v>
      </c>
      <c r="N208" s="106">
        <v>8933</v>
      </c>
      <c r="O208" s="106">
        <v>7647.6</v>
      </c>
      <c r="P208" s="106">
        <v>6820.2</v>
      </c>
      <c r="Q208" s="106">
        <v>16414.099999999999</v>
      </c>
      <c r="R208" s="106">
        <v>9362.7000000000007</v>
      </c>
      <c r="S208" s="106">
        <v>4214.7</v>
      </c>
      <c r="T208" s="106">
        <v>8080</v>
      </c>
      <c r="U208" s="106">
        <v>24832</v>
      </c>
      <c r="V208" s="106">
        <v>3238.8</v>
      </c>
      <c r="W208" s="106">
        <v>1437.1</v>
      </c>
      <c r="X208" s="106">
        <v>10753.3</v>
      </c>
      <c r="Y208" s="106">
        <v>30170.2</v>
      </c>
      <c r="Z208" s="106">
        <v>17243.8</v>
      </c>
    </row>
    <row r="209" spans="1:26" s="47" customFormat="1" ht="16.2" hidden="1" customHeight="1" outlineLevel="1" x14ac:dyDescent="0.25">
      <c r="A209" s="13" t="s">
        <v>140</v>
      </c>
      <c r="B209" s="27">
        <f>B207*0.19</f>
        <v>161.5</v>
      </c>
      <c r="C209" s="27">
        <f>C207*0.19</f>
        <v>1235</v>
      </c>
      <c r="D209" s="9"/>
      <c r="E209" s="9"/>
      <c r="F209" s="26">
        <f>F207*0.19</f>
        <v>0</v>
      </c>
      <c r="G209" s="26">
        <f t="shared" ref="G209:Z209" si="57">G207*0.19</f>
        <v>95</v>
      </c>
      <c r="H209" s="26">
        <f t="shared" si="57"/>
        <v>0</v>
      </c>
      <c r="I209" s="26">
        <f t="shared" si="57"/>
        <v>0</v>
      </c>
      <c r="J209" s="26">
        <f t="shared" si="57"/>
        <v>209</v>
      </c>
      <c r="K209" s="26">
        <f t="shared" si="57"/>
        <v>28.5</v>
      </c>
      <c r="L209" s="26">
        <f t="shared" si="57"/>
        <v>361</v>
      </c>
      <c r="M209" s="26">
        <f t="shared" si="57"/>
        <v>0</v>
      </c>
      <c r="N209" s="26">
        <f t="shared" si="57"/>
        <v>0</v>
      </c>
      <c r="O209" s="26">
        <f t="shared" si="57"/>
        <v>0</v>
      </c>
      <c r="P209" s="26">
        <f t="shared" si="57"/>
        <v>57</v>
      </c>
      <c r="Q209" s="26">
        <f t="shared" si="57"/>
        <v>0</v>
      </c>
      <c r="R209" s="26">
        <f t="shared" si="57"/>
        <v>0</v>
      </c>
      <c r="S209" s="26">
        <f t="shared" si="57"/>
        <v>0</v>
      </c>
      <c r="T209" s="26">
        <f t="shared" si="57"/>
        <v>0</v>
      </c>
      <c r="U209" s="26">
        <f t="shared" si="57"/>
        <v>0</v>
      </c>
      <c r="V209" s="26">
        <f t="shared" si="57"/>
        <v>0</v>
      </c>
      <c r="W209" s="26">
        <f t="shared" si="57"/>
        <v>0</v>
      </c>
      <c r="X209" s="26">
        <f t="shared" si="57"/>
        <v>484.5</v>
      </c>
      <c r="Y209" s="26">
        <f t="shared" si="57"/>
        <v>0</v>
      </c>
      <c r="Z209" s="26">
        <f t="shared" si="57"/>
        <v>0</v>
      </c>
    </row>
    <row r="210" spans="1:26" s="60" customFormat="1" ht="21.6" collapsed="1" x14ac:dyDescent="0.25">
      <c r="A210" s="13" t="s">
        <v>141</v>
      </c>
      <c r="B210" s="9"/>
      <c r="C210" s="9">
        <f>C207/C208</f>
        <v>2.6187354811261689E-2</v>
      </c>
      <c r="D210" s="9"/>
      <c r="E210" s="9"/>
      <c r="F210" s="30">
        <f>F207/F208</f>
        <v>0</v>
      </c>
      <c r="G210" s="30">
        <f>G207/G208</f>
        <v>6.7828800108526086E-2</v>
      </c>
      <c r="H210" s="30">
        <f t="shared" ref="H210:Z210" si="58">H207/H208</f>
        <v>0</v>
      </c>
      <c r="I210" s="30">
        <f t="shared" si="58"/>
        <v>0</v>
      </c>
      <c r="J210" s="30">
        <f t="shared" si="58"/>
        <v>0.10309858098862167</v>
      </c>
      <c r="K210" s="30">
        <f t="shared" si="58"/>
        <v>1.349503382755146E-2</v>
      </c>
      <c r="L210" s="30">
        <f t="shared" si="58"/>
        <v>1.0849083537943243</v>
      </c>
      <c r="M210" s="30">
        <f t="shared" si="58"/>
        <v>0</v>
      </c>
      <c r="N210" s="30">
        <f t="shared" si="58"/>
        <v>0</v>
      </c>
      <c r="O210" s="30">
        <f t="shared" si="58"/>
        <v>0</v>
      </c>
      <c r="P210" s="30">
        <f t="shared" si="58"/>
        <v>4.3986979853963229E-2</v>
      </c>
      <c r="Q210" s="30">
        <f t="shared" si="58"/>
        <v>0</v>
      </c>
      <c r="R210" s="30">
        <f t="shared" si="58"/>
        <v>0</v>
      </c>
      <c r="S210" s="30">
        <f t="shared" si="58"/>
        <v>0</v>
      </c>
      <c r="T210" s="30">
        <f t="shared" si="58"/>
        <v>0</v>
      </c>
      <c r="U210" s="30">
        <f t="shared" si="58"/>
        <v>0</v>
      </c>
      <c r="V210" s="30">
        <f t="shared" si="58"/>
        <v>0</v>
      </c>
      <c r="W210" s="30">
        <f t="shared" si="58"/>
        <v>0</v>
      </c>
      <c r="X210" s="30">
        <f t="shared" si="58"/>
        <v>0.23713650693275554</v>
      </c>
      <c r="Y210" s="30">
        <f t="shared" si="58"/>
        <v>0</v>
      </c>
      <c r="Z210" s="30">
        <f t="shared" si="58"/>
        <v>0</v>
      </c>
    </row>
    <row r="211" spans="1:26" s="47" customFormat="1" ht="21.6" x14ac:dyDescent="0.25">
      <c r="A211" s="52" t="s">
        <v>142</v>
      </c>
      <c r="B211" s="27">
        <v>128</v>
      </c>
      <c r="C211" s="27">
        <f>SUM(F211:Z211)</f>
        <v>130</v>
      </c>
      <c r="D211" s="9">
        <f t="shared" si="52"/>
        <v>1.015625</v>
      </c>
      <c r="E211" s="9"/>
      <c r="F211" s="36"/>
      <c r="G211" s="36"/>
      <c r="H211" s="36"/>
      <c r="I211" s="36"/>
      <c r="J211" s="36"/>
      <c r="K211" s="36"/>
      <c r="L211" s="36">
        <v>40</v>
      </c>
      <c r="M211" s="36"/>
      <c r="N211" s="36"/>
      <c r="O211" s="36"/>
      <c r="P211" s="36"/>
      <c r="Q211" s="36">
        <v>40</v>
      </c>
      <c r="R211" s="36"/>
      <c r="S211" s="36">
        <v>50</v>
      </c>
      <c r="T211" s="36"/>
      <c r="U211" s="36"/>
      <c r="V211" s="36"/>
      <c r="W211" s="36"/>
      <c r="X211" s="36"/>
      <c r="Y211" s="36"/>
      <c r="Z211" s="36"/>
    </row>
    <row r="212" spans="1:26" s="47" customFormat="1" ht="21.6" x14ac:dyDescent="0.25">
      <c r="A212" s="13" t="s">
        <v>140</v>
      </c>
      <c r="B212" s="27"/>
      <c r="C212" s="27">
        <f>C211*0.7</f>
        <v>91</v>
      </c>
      <c r="D212" s="9"/>
      <c r="E212" s="9"/>
      <c r="F212" s="26"/>
      <c r="G212" s="26"/>
      <c r="H212" s="26"/>
      <c r="I212" s="26"/>
      <c r="J212" s="26"/>
      <c r="K212" s="26"/>
      <c r="L212" s="26">
        <f>L211*0.7</f>
        <v>28</v>
      </c>
      <c r="M212" s="26"/>
      <c r="N212" s="26"/>
      <c r="O212" s="26"/>
      <c r="P212" s="26"/>
      <c r="Q212" s="26">
        <f>Q211*0.7</f>
        <v>28</v>
      </c>
      <c r="R212" s="26"/>
      <c r="S212" s="26">
        <f>S211*0.7</f>
        <v>35</v>
      </c>
      <c r="T212" s="26"/>
      <c r="U212" s="26"/>
      <c r="V212" s="26"/>
      <c r="W212" s="26"/>
      <c r="X212" s="26"/>
      <c r="Y212" s="26"/>
      <c r="Z212" s="26"/>
    </row>
    <row r="213" spans="1:26" s="47" customFormat="1" ht="16.2" hidden="1" customHeight="1" x14ac:dyDescent="0.25">
      <c r="A213" s="32" t="s">
        <v>207</v>
      </c>
      <c r="B213" s="27"/>
      <c r="C213" s="27">
        <f>SUM(F213:Z213)</f>
        <v>0</v>
      </c>
      <c r="D213" s="9" t="e">
        <f t="shared" si="52"/>
        <v>#DIV/0!</v>
      </c>
      <c r="E213" s="9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s="47" customFormat="1" ht="16.2" hidden="1" customHeight="1" x14ac:dyDescent="0.25">
      <c r="A214" s="13" t="s">
        <v>140</v>
      </c>
      <c r="B214" s="27">
        <f>B213*0.2</f>
        <v>0</v>
      </c>
      <c r="C214" s="27">
        <f>C213*0.2</f>
        <v>0</v>
      </c>
      <c r="D214" s="9" t="e">
        <f t="shared" si="52"/>
        <v>#DIV/0!</v>
      </c>
      <c r="E214" s="9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s="47" customFormat="1" ht="16.2" hidden="1" customHeight="1" x14ac:dyDescent="0.25">
      <c r="A215" s="32" t="s">
        <v>164</v>
      </c>
      <c r="B215" s="27"/>
      <c r="C215" s="27">
        <f>SUM(F215:Z215)</f>
        <v>0</v>
      </c>
      <c r="D215" s="9"/>
      <c r="E215" s="9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s="47" customFormat="1" ht="21.6" x14ac:dyDescent="0.25">
      <c r="A216" s="32" t="s">
        <v>143</v>
      </c>
      <c r="B216" s="27">
        <v>43500</v>
      </c>
      <c r="C216" s="27">
        <f>C214+C212+C209+C205+C201</f>
        <v>55563.75</v>
      </c>
      <c r="D216" s="9">
        <f t="shared" si="52"/>
        <v>1.2773275862068965</v>
      </c>
      <c r="E216" s="9"/>
      <c r="F216" s="26">
        <f>F214+F212+F209+F205+F201</f>
        <v>371.1</v>
      </c>
      <c r="G216" s="108">
        <f t="shared" ref="G216:Z216" si="59">G214+G212+G209+G205+G201</f>
        <v>2229.1999999999998</v>
      </c>
      <c r="H216" s="26">
        <f t="shared" si="59"/>
        <v>4137.75</v>
      </c>
      <c r="I216" s="26">
        <f t="shared" si="59"/>
        <v>5185.2</v>
      </c>
      <c r="J216" s="26">
        <f t="shared" si="59"/>
        <v>2251.1000000000004</v>
      </c>
      <c r="K216" s="26">
        <f t="shared" si="59"/>
        <v>2358</v>
      </c>
      <c r="L216" s="26">
        <f t="shared" si="59"/>
        <v>1413.2</v>
      </c>
      <c r="M216" s="26">
        <f t="shared" si="59"/>
        <v>3450.45</v>
      </c>
      <c r="N216" s="26">
        <f t="shared" si="59"/>
        <v>2264.25</v>
      </c>
      <c r="O216" s="26">
        <f t="shared" si="59"/>
        <v>3025.5</v>
      </c>
      <c r="P216" s="26">
        <f t="shared" si="59"/>
        <v>1362</v>
      </c>
      <c r="Q216" s="26">
        <f t="shared" si="59"/>
        <v>2785</v>
      </c>
      <c r="R216" s="26">
        <f t="shared" si="59"/>
        <v>2006.25</v>
      </c>
      <c r="S216" s="26">
        <f t="shared" si="59"/>
        <v>1070</v>
      </c>
      <c r="T216" s="26">
        <f t="shared" si="59"/>
        <v>1959.15</v>
      </c>
      <c r="U216" s="26">
        <f t="shared" si="59"/>
        <v>5064.5999999999995</v>
      </c>
      <c r="V216" s="26">
        <f t="shared" si="59"/>
        <v>123.75</v>
      </c>
      <c r="W216" s="26">
        <f t="shared" si="59"/>
        <v>323.85000000000002</v>
      </c>
      <c r="X216" s="26">
        <f t="shared" si="59"/>
        <v>1744.1999999999998</v>
      </c>
      <c r="Y216" s="26">
        <f t="shared" si="59"/>
        <v>8080.1999999999989</v>
      </c>
      <c r="Z216" s="26">
        <f t="shared" si="59"/>
        <v>4359</v>
      </c>
    </row>
    <row r="217" spans="1:26" s="47" customFormat="1" ht="21.6" x14ac:dyDescent="0.25">
      <c r="A217" s="13" t="s">
        <v>208</v>
      </c>
      <c r="B217" s="26">
        <v>62592</v>
      </c>
      <c r="C217" s="26">
        <f>SUM(F217:Z217)</f>
        <v>62026</v>
      </c>
      <c r="D217" s="9">
        <f t="shared" si="52"/>
        <v>0.99095731083844585</v>
      </c>
      <c r="E217" s="9"/>
      <c r="F217" s="26">
        <v>645</v>
      </c>
      <c r="G217" s="26">
        <v>1872</v>
      </c>
      <c r="H217" s="26">
        <v>4554</v>
      </c>
      <c r="I217" s="26">
        <v>6232</v>
      </c>
      <c r="J217" s="26">
        <v>2709</v>
      </c>
      <c r="K217" s="26">
        <v>2600</v>
      </c>
      <c r="L217" s="26">
        <v>445</v>
      </c>
      <c r="M217" s="26">
        <v>5876</v>
      </c>
      <c r="N217" s="26">
        <v>2268</v>
      </c>
      <c r="O217" s="26">
        <v>1942</v>
      </c>
      <c r="P217" s="26">
        <v>1732</v>
      </c>
      <c r="Q217" s="26">
        <v>4168</v>
      </c>
      <c r="R217" s="26">
        <v>2032</v>
      </c>
      <c r="S217" s="26">
        <v>1070</v>
      </c>
      <c r="T217" s="26">
        <v>2052</v>
      </c>
      <c r="U217" s="26">
        <v>5871</v>
      </c>
      <c r="V217" s="26">
        <v>822</v>
      </c>
      <c r="W217" s="26">
        <v>365</v>
      </c>
      <c r="X217" s="26">
        <v>2731</v>
      </c>
      <c r="Y217" s="26">
        <v>7661</v>
      </c>
      <c r="Z217" s="26">
        <v>4379</v>
      </c>
    </row>
    <row r="218" spans="1:26" s="47" customFormat="1" ht="21.6" x14ac:dyDescent="0.25">
      <c r="A218" s="52" t="s">
        <v>163</v>
      </c>
      <c r="B218" s="50">
        <f>B216/B217*10</f>
        <v>6.9497699386503067</v>
      </c>
      <c r="C218" s="50">
        <f>C216/C217*10</f>
        <v>8.9581385225550587</v>
      </c>
      <c r="D218" s="9">
        <f t="shared" si="52"/>
        <v>1.2889834629971637</v>
      </c>
      <c r="E218" s="9"/>
      <c r="F218" s="51">
        <f>F216/F217*10</f>
        <v>5.7534883720930239</v>
      </c>
      <c r="G218" s="51">
        <f>G216/G217*10</f>
        <v>11.908119658119658</v>
      </c>
      <c r="H218" s="51">
        <f t="shared" ref="G218:Z218" si="60">H216/H217*10</f>
        <v>9.0859683794466406</v>
      </c>
      <c r="I218" s="51">
        <f t="shared" si="60"/>
        <v>8.3202824133504496</v>
      </c>
      <c r="J218" s="51">
        <f t="shared" si="60"/>
        <v>8.3097083794758237</v>
      </c>
      <c r="K218" s="51">
        <f t="shared" si="60"/>
        <v>9.069230769230769</v>
      </c>
      <c r="L218" s="51">
        <f t="shared" si="60"/>
        <v>31.757303370786516</v>
      </c>
      <c r="M218" s="51">
        <f t="shared" si="60"/>
        <v>5.8721068754254588</v>
      </c>
      <c r="N218" s="51">
        <f t="shared" si="60"/>
        <v>9.9834656084656075</v>
      </c>
      <c r="O218" s="51">
        <f t="shared" si="60"/>
        <v>15.579299691040164</v>
      </c>
      <c r="P218" s="51">
        <f t="shared" si="60"/>
        <v>7.8637413394919164</v>
      </c>
      <c r="Q218" s="51">
        <f t="shared" si="60"/>
        <v>6.681861804222649</v>
      </c>
      <c r="R218" s="51">
        <f t="shared" si="60"/>
        <v>9.8732775590551185</v>
      </c>
      <c r="S218" s="51">
        <f t="shared" si="60"/>
        <v>10</v>
      </c>
      <c r="T218" s="51">
        <f t="shared" si="60"/>
        <v>9.5475146198830423</v>
      </c>
      <c r="U218" s="51">
        <f t="shared" si="60"/>
        <v>8.6264690853346941</v>
      </c>
      <c r="V218" s="51">
        <f t="shared" si="60"/>
        <v>1.5054744525547445</v>
      </c>
      <c r="W218" s="51">
        <f t="shared" si="60"/>
        <v>8.8726027397260268</v>
      </c>
      <c r="X218" s="51">
        <f t="shared" si="60"/>
        <v>6.3866715488831929</v>
      </c>
      <c r="Y218" s="51">
        <f t="shared" si="60"/>
        <v>10.547187051298785</v>
      </c>
      <c r="Z218" s="51">
        <f t="shared" si="60"/>
        <v>9.954327472025577</v>
      </c>
    </row>
    <row r="219" spans="1:26" ht="16.2" hidden="1" customHeight="1" x14ac:dyDescent="0.3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6.2" hidden="1" customHeight="1" x14ac:dyDescent="0.3">
      <c r="A220" s="13" t="s">
        <v>182</v>
      </c>
      <c r="B220" s="82"/>
      <c r="C220" s="82">
        <f>SUM(F220:Z220)</f>
        <v>273</v>
      </c>
      <c r="D220" s="82"/>
      <c r="E220" s="82"/>
      <c r="F220" s="82">
        <v>11</v>
      </c>
      <c r="G220" s="82">
        <v>12</v>
      </c>
      <c r="H220" s="82">
        <v>15</v>
      </c>
      <c r="I220" s="82">
        <v>20</v>
      </c>
      <c r="J220" s="82">
        <v>12</v>
      </c>
      <c r="K220" s="82">
        <v>36</v>
      </c>
      <c r="L220" s="82">
        <v>18</v>
      </c>
      <c r="M220" s="82">
        <v>20</v>
      </c>
      <c r="N220" s="82">
        <v>5</v>
      </c>
      <c r="O220" s="82">
        <v>4</v>
      </c>
      <c r="P220" s="82">
        <v>5</v>
      </c>
      <c r="Q220" s="82">
        <v>16</v>
      </c>
      <c r="R220" s="82">
        <v>16</v>
      </c>
      <c r="S220" s="82">
        <v>13</v>
      </c>
      <c r="T220" s="82">
        <v>18</v>
      </c>
      <c r="U220" s="82">
        <v>10</v>
      </c>
      <c r="V220" s="82">
        <v>3</v>
      </c>
      <c r="W220" s="82">
        <v>4</v>
      </c>
      <c r="X220" s="82">
        <v>3</v>
      </c>
      <c r="Y220" s="82">
        <v>23</v>
      </c>
      <c r="Z220" s="82">
        <v>9</v>
      </c>
    </row>
    <row r="221" spans="1:26" ht="16.2" hidden="1" customHeight="1" x14ac:dyDescent="0.3">
      <c r="A221" s="13" t="s">
        <v>186</v>
      </c>
      <c r="B221" s="82">
        <v>108</v>
      </c>
      <c r="C221" s="82">
        <f>SUM(F221:Z221)</f>
        <v>450</v>
      </c>
      <c r="D221" s="82"/>
      <c r="E221" s="82"/>
      <c r="F221" s="82">
        <v>20</v>
      </c>
      <c r="G221" s="82">
        <v>5</v>
      </c>
      <c r="H221" s="82">
        <v>59</v>
      </c>
      <c r="I221" s="82">
        <v>16</v>
      </c>
      <c r="J221" s="82">
        <v>21</v>
      </c>
      <c r="K221" s="82">
        <v>28</v>
      </c>
      <c r="L221" s="82">
        <v>9</v>
      </c>
      <c r="M221" s="82">
        <v>20</v>
      </c>
      <c r="N221" s="82">
        <v>22</v>
      </c>
      <c r="O221" s="82">
        <v>5</v>
      </c>
      <c r="P221" s="82">
        <v>5</v>
      </c>
      <c r="Q221" s="82">
        <v>28</v>
      </c>
      <c r="R221" s="82">
        <v>25</v>
      </c>
      <c r="S221" s="82">
        <v>57</v>
      </c>
      <c r="T221" s="82">
        <v>7</v>
      </c>
      <c r="U221" s="82">
        <v>17</v>
      </c>
      <c r="V221" s="82">
        <v>25</v>
      </c>
      <c r="W221" s="82">
        <v>11</v>
      </c>
      <c r="X221" s="82">
        <v>5</v>
      </c>
      <c r="Y221" s="82">
        <v>50</v>
      </c>
      <c r="Z221" s="82">
        <v>15</v>
      </c>
    </row>
    <row r="222" spans="1:26" ht="16.2" hidden="1" customHeight="1" x14ac:dyDescent="0.4">
      <c r="A222" s="83" t="s">
        <v>144</v>
      </c>
      <c r="B222" s="63"/>
      <c r="C222" s="63">
        <f>SUM(F222:Z222)</f>
        <v>0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s="65" customFormat="1" ht="16.2" hidden="1" customHeight="1" x14ac:dyDescent="0.4">
      <c r="A223" s="64" t="s">
        <v>145</v>
      </c>
      <c r="B223" s="64"/>
      <c r="C223" s="64">
        <f>SUM(F223:Z223)</f>
        <v>0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s="65" customFormat="1" ht="16.2" hidden="1" customHeight="1" x14ac:dyDescent="0.4">
      <c r="A224" s="64" t="s">
        <v>146</v>
      </c>
      <c r="B224" s="64"/>
      <c r="C224" s="64">
        <f>SUM(F224:Z224)</f>
        <v>0</v>
      </c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s="65" customFormat="1" ht="16.2" hidden="1" customHeight="1" x14ac:dyDescent="0.4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s="65" customFormat="1" ht="16.2" hidden="1" customHeight="1" x14ac:dyDescent="0.4">
      <c r="A226" s="66" t="s">
        <v>147</v>
      </c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6.2" hidden="1" customHeight="1" x14ac:dyDescent="0.3">
      <c r="A227" s="84"/>
      <c r="B227" s="85"/>
      <c r="C227" s="85"/>
      <c r="D227" s="85"/>
      <c r="E227" s="8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2" hidden="1" customHeight="1" x14ac:dyDescent="0.4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</row>
    <row r="229" spans="1:26" ht="16.2" hidden="1" customHeight="1" x14ac:dyDescent="0.3">
      <c r="A229" s="110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2" hidden="1" customHeight="1" x14ac:dyDescent="0.3">
      <c r="A230" s="86"/>
      <c r="B230" s="6"/>
      <c r="C230" s="6"/>
      <c r="D230" s="6"/>
      <c r="E230" s="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2" hidden="1" customHeight="1" x14ac:dyDescent="0.3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s="12" customFormat="1" ht="16.2" hidden="1" customHeight="1" x14ac:dyDescent="0.25">
      <c r="A232" s="32" t="s">
        <v>148</v>
      </c>
      <c r="B232" s="27"/>
      <c r="C232" s="27">
        <f>SUM(F232:Z232)</f>
        <v>259083</v>
      </c>
      <c r="D232" s="27"/>
      <c r="E232" s="23"/>
      <c r="F232" s="38">
        <v>9345</v>
      </c>
      <c r="G232" s="38">
        <v>9100</v>
      </c>
      <c r="H232" s="38">
        <v>16579</v>
      </c>
      <c r="I232" s="38">
        <v>16195</v>
      </c>
      <c r="J232" s="38">
        <v>7250</v>
      </c>
      <c r="K232" s="38">
        <v>17539</v>
      </c>
      <c r="L232" s="38">
        <v>12001</v>
      </c>
      <c r="M232" s="38">
        <v>14609</v>
      </c>
      <c r="N232" s="38">
        <v>13004</v>
      </c>
      <c r="O232" s="38">
        <v>3780</v>
      </c>
      <c r="P232" s="38">
        <v>8536</v>
      </c>
      <c r="Q232" s="38">
        <v>11438</v>
      </c>
      <c r="R232" s="38">
        <v>16561</v>
      </c>
      <c r="S232" s="38">
        <v>15418</v>
      </c>
      <c r="T232" s="38">
        <v>18986</v>
      </c>
      <c r="U232" s="38">
        <v>13238</v>
      </c>
      <c r="V232" s="38">
        <v>7143</v>
      </c>
      <c r="W232" s="38">
        <v>4504</v>
      </c>
      <c r="X232" s="38">
        <v>11688</v>
      </c>
      <c r="Y232" s="38">
        <v>21385</v>
      </c>
      <c r="Z232" s="38">
        <v>10784</v>
      </c>
    </row>
    <row r="233" spans="1:26" ht="16.2" hidden="1" customHeight="1" x14ac:dyDescent="0.3">
      <c r="A233" s="62" t="s">
        <v>150</v>
      </c>
      <c r="B233" s="69"/>
      <c r="C233" s="27">
        <f>SUM(F233:Z233)</f>
        <v>380</v>
      </c>
      <c r="D233" s="27"/>
      <c r="E233" s="27"/>
      <c r="F233" s="62">
        <v>16</v>
      </c>
      <c r="G233" s="62">
        <v>21</v>
      </c>
      <c r="H233" s="62">
        <v>32</v>
      </c>
      <c r="I233" s="62">
        <v>25</v>
      </c>
      <c r="J233" s="62">
        <v>16</v>
      </c>
      <c r="K233" s="62">
        <v>31</v>
      </c>
      <c r="L233" s="62">
        <v>14</v>
      </c>
      <c r="M233" s="62">
        <v>29</v>
      </c>
      <c r="N233" s="62">
        <v>18</v>
      </c>
      <c r="O233" s="62">
        <v>8</v>
      </c>
      <c r="P233" s="62">
        <v>7</v>
      </c>
      <c r="Q233" s="62">
        <v>15</v>
      </c>
      <c r="R233" s="62">
        <v>25</v>
      </c>
      <c r="S233" s="62">
        <v>31</v>
      </c>
      <c r="T233" s="62">
        <v>10</v>
      </c>
      <c r="U233" s="62">
        <v>8</v>
      </c>
      <c r="V233" s="62">
        <v>8</v>
      </c>
      <c r="W233" s="62">
        <v>6</v>
      </c>
      <c r="X233" s="62">
        <v>12</v>
      </c>
      <c r="Y233" s="62">
        <v>35</v>
      </c>
      <c r="Z233" s="62">
        <v>13</v>
      </c>
    </row>
    <row r="234" spans="1:26" ht="16.2" hidden="1" customHeight="1" x14ac:dyDescent="0.3">
      <c r="A234" s="62" t="s">
        <v>151</v>
      </c>
      <c r="B234" s="69"/>
      <c r="C234" s="27">
        <f>SUM(F234:Z234)</f>
        <v>208</v>
      </c>
      <c r="D234" s="27"/>
      <c r="E234" s="27"/>
      <c r="F234" s="62">
        <v>10</v>
      </c>
      <c r="G234" s="62">
        <v>2</v>
      </c>
      <c r="H234" s="62">
        <v>42</v>
      </c>
      <c r="I234" s="62">
        <v>11</v>
      </c>
      <c r="J234" s="62">
        <v>9</v>
      </c>
      <c r="K234" s="62">
        <v>30</v>
      </c>
      <c r="L234" s="62">
        <v>9</v>
      </c>
      <c r="M234" s="62">
        <v>15</v>
      </c>
      <c r="N234" s="62">
        <v>1</v>
      </c>
      <c r="O234" s="62">
        <v>2</v>
      </c>
      <c r="P234" s="62">
        <v>5</v>
      </c>
      <c r="Q234" s="62">
        <v>1</v>
      </c>
      <c r="R234" s="62">
        <v>4</v>
      </c>
      <c r="S234" s="62">
        <v>8</v>
      </c>
      <c r="T234" s="62">
        <v>14</v>
      </c>
      <c r="U234" s="62">
        <v>2</v>
      </c>
      <c r="V234" s="62">
        <v>1</v>
      </c>
      <c r="W234" s="62">
        <v>2</v>
      </c>
      <c r="X234" s="62">
        <v>16</v>
      </c>
      <c r="Y234" s="62">
        <v>16</v>
      </c>
      <c r="Z234" s="62">
        <v>8</v>
      </c>
    </row>
    <row r="235" spans="1:26" ht="16.2" hidden="1" customHeight="1" x14ac:dyDescent="0.3">
      <c r="A235" s="62" t="s">
        <v>151</v>
      </c>
      <c r="B235" s="69"/>
      <c r="C235" s="27">
        <f>SUM(F235:Z235)</f>
        <v>194</v>
      </c>
      <c r="D235" s="27"/>
      <c r="E235" s="27"/>
      <c r="F235" s="62">
        <v>10</v>
      </c>
      <c r="G235" s="62">
        <v>2</v>
      </c>
      <c r="H235" s="62">
        <v>42</v>
      </c>
      <c r="I235" s="62">
        <v>11</v>
      </c>
      <c r="J235" s="62">
        <v>2</v>
      </c>
      <c r="K235" s="62">
        <v>30</v>
      </c>
      <c r="L235" s="62">
        <v>9</v>
      </c>
      <c r="M235" s="62">
        <v>15</v>
      </c>
      <c r="N235" s="62">
        <v>1</v>
      </c>
      <c r="O235" s="62">
        <v>2</v>
      </c>
      <c r="P235" s="62">
        <v>5</v>
      </c>
      <c r="Q235" s="62">
        <v>1</v>
      </c>
      <c r="R235" s="62">
        <v>4</v>
      </c>
      <c r="S235" s="62">
        <v>1</v>
      </c>
      <c r="T235" s="62">
        <v>14</v>
      </c>
      <c r="U235" s="62">
        <v>2</v>
      </c>
      <c r="V235" s="62">
        <v>1</v>
      </c>
      <c r="W235" s="62">
        <v>2</v>
      </c>
      <c r="X235" s="62">
        <v>16</v>
      </c>
      <c r="Y235" s="62">
        <v>16</v>
      </c>
      <c r="Z235" s="62">
        <v>8</v>
      </c>
    </row>
    <row r="236" spans="1:26" ht="16.2" hidden="1" customHeight="1" x14ac:dyDescent="0.3">
      <c r="A236" s="62" t="s">
        <v>77</v>
      </c>
      <c r="B236" s="27">
        <v>554</v>
      </c>
      <c r="C236" s="27">
        <f>SUM(F236:Z236)</f>
        <v>574</v>
      </c>
      <c r="D236" s="27"/>
      <c r="E236" s="27"/>
      <c r="F236" s="79">
        <v>11</v>
      </c>
      <c r="G236" s="79">
        <v>15</v>
      </c>
      <c r="H236" s="79">
        <v>93</v>
      </c>
      <c r="I236" s="79">
        <v>30</v>
      </c>
      <c r="J236" s="79">
        <v>15</v>
      </c>
      <c r="K236" s="79">
        <v>55</v>
      </c>
      <c r="L236" s="79">
        <v>16</v>
      </c>
      <c r="M236" s="79">
        <v>18</v>
      </c>
      <c r="N236" s="79">
        <v>16</v>
      </c>
      <c r="O236" s="79">
        <v>10</v>
      </c>
      <c r="P236" s="79">
        <v>11</v>
      </c>
      <c r="Q236" s="79">
        <v>40</v>
      </c>
      <c r="R236" s="79">
        <v>22</v>
      </c>
      <c r="S236" s="79">
        <v>55</v>
      </c>
      <c r="T236" s="79">
        <v>14</v>
      </c>
      <c r="U236" s="79">
        <v>29</v>
      </c>
      <c r="V236" s="79">
        <v>22</v>
      </c>
      <c r="W236" s="79">
        <v>9</v>
      </c>
      <c r="X236" s="79">
        <v>7</v>
      </c>
      <c r="Y236" s="79">
        <v>60</v>
      </c>
      <c r="Z236" s="79">
        <v>26</v>
      </c>
    </row>
    <row r="237" spans="1:26" ht="16.2" hidden="1" customHeight="1" x14ac:dyDescent="0.3"/>
    <row r="238" spans="1:26" s="62" customFormat="1" ht="16.2" hidden="1" customHeight="1" x14ac:dyDescent="0.3">
      <c r="A238" s="62" t="s">
        <v>158</v>
      </c>
      <c r="B238" s="69"/>
      <c r="C238" s="62">
        <f>SUM(F238:Z238)</f>
        <v>40</v>
      </c>
      <c r="F238" s="62">
        <v>3</v>
      </c>
      <c r="H238" s="62">
        <v>1</v>
      </c>
      <c r="I238" s="62">
        <v>6</v>
      </c>
      <c r="K238" s="62">
        <v>1</v>
      </c>
      <c r="N238" s="62">
        <v>1</v>
      </c>
      <c r="P238" s="62">
        <v>2</v>
      </c>
      <c r="Q238" s="62">
        <v>1</v>
      </c>
      <c r="R238" s="62">
        <v>3</v>
      </c>
      <c r="S238" s="62">
        <v>1</v>
      </c>
      <c r="T238" s="62">
        <v>3</v>
      </c>
      <c r="U238" s="62">
        <v>7</v>
      </c>
      <c r="V238" s="62">
        <v>1</v>
      </c>
      <c r="W238" s="62">
        <v>1</v>
      </c>
      <c r="X238" s="62">
        <v>1</v>
      </c>
      <c r="Y238" s="62">
        <v>4</v>
      </c>
      <c r="Z238" s="62">
        <v>4</v>
      </c>
    </row>
    <row r="239" spans="1:26" ht="16.2" hidden="1" customHeight="1" x14ac:dyDescent="0.3"/>
    <row r="240" spans="1:26" ht="16.2" hidden="1" customHeight="1" x14ac:dyDescent="0.3">
      <c r="A240" s="62" t="s">
        <v>162</v>
      </c>
      <c r="B240" s="27">
        <v>45</v>
      </c>
      <c r="C240" s="27">
        <f>SUM(F240:Z240)</f>
        <v>58</v>
      </c>
      <c r="D240" s="27"/>
      <c r="E240" s="27"/>
      <c r="F240" s="79">
        <v>5</v>
      </c>
      <c r="G240" s="79">
        <v>3</v>
      </c>
      <c r="H240" s="79"/>
      <c r="I240" s="79">
        <v>5</v>
      </c>
      <c r="J240" s="79">
        <v>2</v>
      </c>
      <c r="K240" s="79"/>
      <c r="L240" s="79">
        <v>2</v>
      </c>
      <c r="M240" s="79">
        <v>0</v>
      </c>
      <c r="N240" s="79">
        <v>3</v>
      </c>
      <c r="O240" s="79">
        <v>3</v>
      </c>
      <c r="P240" s="79">
        <v>3</v>
      </c>
      <c r="Q240" s="79">
        <v>2</v>
      </c>
      <c r="R240" s="79">
        <v>2</v>
      </c>
      <c r="S240" s="79">
        <v>10</v>
      </c>
      <c r="T240" s="79">
        <v>6</v>
      </c>
      <c r="U240" s="79">
        <v>6</v>
      </c>
      <c r="V240" s="79">
        <v>1</v>
      </c>
      <c r="W240" s="79">
        <v>1</v>
      </c>
      <c r="X240" s="79">
        <v>4</v>
      </c>
      <c r="Y240" s="79"/>
      <c r="Z240" s="79"/>
    </row>
    <row r="241" spans="1:26" ht="16.2" hidden="1" customHeight="1" x14ac:dyDescent="0.3"/>
    <row r="242" spans="1:26" ht="16.2" hidden="1" customHeight="1" x14ac:dyDescent="0.3"/>
    <row r="243" spans="1:26" ht="16.2" hidden="1" customHeight="1" x14ac:dyDescent="0.3"/>
    <row r="244" spans="1:26" ht="16.2" hidden="1" customHeight="1" x14ac:dyDescent="0.3">
      <c r="K244" s="1" t="s">
        <v>171</v>
      </c>
      <c r="T244" s="1" t="s">
        <v>174</v>
      </c>
      <c r="V244" s="1" t="s">
        <v>172</v>
      </c>
      <c r="Y244" s="1" t="s">
        <v>173</v>
      </c>
      <c r="Z244" s="1" t="s">
        <v>170</v>
      </c>
    </row>
    <row r="245" spans="1:26" ht="16.2" hidden="1" customHeight="1" x14ac:dyDescent="0.3"/>
    <row r="246" spans="1:26" ht="16.2" hidden="1" customHeight="1" x14ac:dyDescent="0.3">
      <c r="A246" s="13" t="s">
        <v>187</v>
      </c>
      <c r="B246" s="69"/>
      <c r="C246" s="82">
        <f>SUM(F246:Z246)</f>
        <v>49</v>
      </c>
      <c r="D246" s="69"/>
      <c r="E246" s="69"/>
      <c r="F246" s="62">
        <v>1</v>
      </c>
      <c r="G246" s="62">
        <v>2</v>
      </c>
      <c r="H246" s="62"/>
      <c r="I246" s="62">
        <v>2</v>
      </c>
      <c r="J246" s="62"/>
      <c r="K246" s="62">
        <v>3</v>
      </c>
      <c r="L246" s="62">
        <v>1</v>
      </c>
      <c r="M246" s="62">
        <v>1</v>
      </c>
      <c r="N246" s="62">
        <v>8</v>
      </c>
      <c r="O246" s="62">
        <v>6</v>
      </c>
      <c r="P246" s="62">
        <v>1</v>
      </c>
      <c r="Q246" s="62">
        <v>0</v>
      </c>
      <c r="R246" s="62">
        <v>1</v>
      </c>
      <c r="S246" s="62">
        <v>4</v>
      </c>
      <c r="T246" s="62">
        <v>3</v>
      </c>
      <c r="U246" s="62">
        <v>2</v>
      </c>
      <c r="V246" s="62">
        <v>1</v>
      </c>
      <c r="W246" s="62">
        <v>1</v>
      </c>
      <c r="X246" s="62">
        <v>7</v>
      </c>
      <c r="Y246" s="62"/>
      <c r="Z246" s="62">
        <v>5</v>
      </c>
    </row>
    <row r="247" spans="1:26" ht="16.2" hidden="1" customHeight="1" x14ac:dyDescent="0.3"/>
    <row r="248" spans="1:26" ht="16.2" hidden="1" customHeight="1" x14ac:dyDescent="0.3"/>
    <row r="249" spans="1:26" ht="16.2" hidden="1" customHeight="1" x14ac:dyDescent="0.3"/>
  </sheetData>
  <dataConsolidate/>
  <mergeCells count="30">
    <mergeCell ref="M5:M6"/>
    <mergeCell ref="N5:N6"/>
    <mergeCell ref="O5:O6"/>
    <mergeCell ref="A2:Z2"/>
    <mergeCell ref="A4:A6"/>
    <mergeCell ref="B4:B6"/>
    <mergeCell ref="C4:C6"/>
    <mergeCell ref="D4:D6"/>
    <mergeCell ref="F4:Z4"/>
    <mergeCell ref="F5:F6"/>
    <mergeCell ref="G5:G6"/>
    <mergeCell ref="H5:H6"/>
    <mergeCell ref="I5:I6"/>
    <mergeCell ref="Z5:Z6"/>
    <mergeCell ref="A229:K229"/>
    <mergeCell ref="V5:V6"/>
    <mergeCell ref="W5:W6"/>
    <mergeCell ref="X5:X6"/>
    <mergeCell ref="Y5:Y6"/>
    <mergeCell ref="E4:E6"/>
    <mergeCell ref="A228:Z228"/>
    <mergeCell ref="P5:P6"/>
    <mergeCell ref="Q5:Q6"/>
    <mergeCell ref="R5:R6"/>
    <mergeCell ref="S5:S6"/>
    <mergeCell ref="T5:T6"/>
    <mergeCell ref="U5:U6"/>
    <mergeCell ref="J5:J6"/>
    <mergeCell ref="K5:K6"/>
    <mergeCell ref="L5:L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2019-07-01T05:36:43Z</cp:lastPrinted>
  <dcterms:created xsi:type="dcterms:W3CDTF">2017-06-08T05:54:08Z</dcterms:created>
  <dcterms:modified xsi:type="dcterms:W3CDTF">2019-07-01T07:45:53Z</dcterms:modified>
</cp:coreProperties>
</file>