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7 июл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оперативка!$A$2:$Z$250</definedName>
  </definedNames>
  <calcPr calcId="152511"/>
</workbook>
</file>

<file path=xl/calcChain.xml><?xml version="1.0" encoding="utf-8"?>
<calcChain xmlns="http://schemas.openxmlformats.org/spreadsheetml/2006/main">
  <c r="C127" i="2" l="1"/>
  <c r="T128" i="2"/>
  <c r="T127" i="2"/>
  <c r="C112" i="2" l="1"/>
  <c r="Q156" i="2" l="1"/>
  <c r="N156" i="2" l="1"/>
  <c r="B185" i="2" l="1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F185" i="2"/>
  <c r="C184" i="2"/>
  <c r="D184" i="2" s="1"/>
  <c r="C186" i="2"/>
  <c r="C187" i="2"/>
  <c r="C188" i="2"/>
  <c r="C189" i="2"/>
  <c r="C190" i="2"/>
  <c r="C191" i="2"/>
  <c r="C192" i="2"/>
  <c r="D187" i="2"/>
  <c r="C185" i="2" l="1"/>
  <c r="B156" i="2"/>
  <c r="C106" i="2" l="1"/>
  <c r="C109" i="2"/>
  <c r="C110" i="2"/>
  <c r="C111" i="2"/>
  <c r="C113" i="2"/>
  <c r="C114" i="2"/>
  <c r="C116" i="2"/>
  <c r="C117" i="2"/>
  <c r="C118" i="2"/>
  <c r="C119" i="2"/>
  <c r="C120" i="2"/>
  <c r="C121" i="2"/>
  <c r="C123" i="2"/>
  <c r="C128" i="2" s="1"/>
  <c r="C124" i="2"/>
  <c r="C125" i="2"/>
  <c r="C126" i="2"/>
  <c r="C132" i="2"/>
  <c r="C133" i="2"/>
  <c r="C135" i="2"/>
  <c r="C136" i="2"/>
  <c r="C137" i="2"/>
  <c r="C138" i="2"/>
  <c r="C139" i="2"/>
  <c r="C140" i="2"/>
  <c r="C141" i="2"/>
  <c r="C144" i="2"/>
  <c r="C145" i="2"/>
  <c r="C148" i="2"/>
  <c r="C149" i="2"/>
  <c r="C150" i="2"/>
  <c r="C147" i="2" l="1"/>
  <c r="C7" i="2"/>
  <c r="C8" i="2"/>
  <c r="D8" i="2" s="1"/>
  <c r="B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C10" i="2"/>
  <c r="D10" i="2" s="1"/>
  <c r="C12" i="2"/>
  <c r="D12" i="2" s="1"/>
  <c r="B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C14" i="2"/>
  <c r="D15" i="2"/>
  <c r="C16" i="2"/>
  <c r="D16" i="2" s="1"/>
  <c r="B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Z17" i="2"/>
  <c r="C20" i="2"/>
  <c r="D20" i="2" s="1"/>
  <c r="C21" i="2"/>
  <c r="B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C23" i="2"/>
  <c r="B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C25" i="2"/>
  <c r="D25" i="2" s="1"/>
  <c r="B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C27" i="2"/>
  <c r="B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29" i="2"/>
  <c r="D29" i="2" s="1"/>
  <c r="C30" i="2"/>
  <c r="D30" i="2" s="1"/>
  <c r="B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C32" i="2"/>
  <c r="B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C34" i="2"/>
  <c r="D34" i="2" s="1"/>
  <c r="B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C36" i="2"/>
  <c r="C37" i="2"/>
  <c r="D37" i="2" s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C39" i="2"/>
  <c r="D39" i="2" s="1"/>
  <c r="C9" i="2" l="1"/>
  <c r="C22" i="2"/>
  <c r="C24" i="2"/>
  <c r="C38" i="2"/>
  <c r="D23" i="2"/>
  <c r="D21" i="2"/>
  <c r="C13" i="2"/>
  <c r="C33" i="2"/>
  <c r="C31" i="2"/>
  <c r="C35" i="2"/>
  <c r="C28" i="2"/>
  <c r="C26" i="2"/>
  <c r="C17" i="2"/>
  <c r="B211" i="2"/>
  <c r="B213" i="2"/>
  <c r="S213" i="2" l="1"/>
  <c r="Q213" i="2"/>
  <c r="L213" i="2"/>
  <c r="P203" i="2" l="1"/>
  <c r="F211" i="2" l="1"/>
  <c r="F44" i="2" l="1"/>
  <c r="G210" i="2" l="1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F210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F206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F202" i="2"/>
  <c r="B195" i="2" l="1"/>
  <c r="D85" i="2" l="1"/>
  <c r="D87" i="2"/>
  <c r="D88" i="2"/>
  <c r="D93" i="2"/>
  <c r="D95" i="2"/>
  <c r="D96" i="2"/>
  <c r="D98" i="2"/>
  <c r="D99" i="2"/>
  <c r="D100" i="2"/>
  <c r="D101" i="2"/>
  <c r="D102" i="2"/>
  <c r="D103" i="2"/>
  <c r="D104" i="2"/>
  <c r="D105" i="2"/>
  <c r="D120" i="2"/>
  <c r="D138" i="2"/>
  <c r="D140" i="2"/>
  <c r="D153" i="2"/>
  <c r="D182" i="2"/>
  <c r="D183" i="2"/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7" i="2" l="1"/>
  <c r="C241" i="2"/>
  <c r="C239" i="2"/>
  <c r="C237" i="2"/>
  <c r="C236" i="2"/>
  <c r="C235" i="2"/>
  <c r="C234" i="2"/>
  <c r="C233" i="2"/>
  <c r="C225" i="2"/>
  <c r="C224" i="2"/>
  <c r="C223" i="2"/>
  <c r="C222" i="2"/>
  <c r="C221" i="2"/>
  <c r="C218" i="2"/>
  <c r="D218" i="2" s="1"/>
  <c r="Z217" i="2"/>
  <c r="Z219" i="2" s="1"/>
  <c r="Y217" i="2"/>
  <c r="Y219" i="2" s="1"/>
  <c r="X217" i="2"/>
  <c r="X219" i="2" s="1"/>
  <c r="W217" i="2"/>
  <c r="W219" i="2" s="1"/>
  <c r="V217" i="2"/>
  <c r="V219" i="2" s="1"/>
  <c r="U217" i="2"/>
  <c r="U219" i="2" s="1"/>
  <c r="T217" i="2"/>
  <c r="T219" i="2" s="1"/>
  <c r="S217" i="2"/>
  <c r="S219" i="2" s="1"/>
  <c r="R217" i="2"/>
  <c r="R219" i="2" s="1"/>
  <c r="Q217" i="2"/>
  <c r="Q219" i="2" s="1"/>
  <c r="P217" i="2"/>
  <c r="P219" i="2" s="1"/>
  <c r="O217" i="2"/>
  <c r="O219" i="2" s="1"/>
  <c r="N217" i="2"/>
  <c r="N219" i="2" s="1"/>
  <c r="M217" i="2"/>
  <c r="M219" i="2" s="1"/>
  <c r="L217" i="2"/>
  <c r="L219" i="2" s="1"/>
  <c r="K217" i="2"/>
  <c r="K219" i="2" s="1"/>
  <c r="J217" i="2"/>
  <c r="J219" i="2" s="1"/>
  <c r="I217" i="2"/>
  <c r="I219" i="2" s="1"/>
  <c r="H217" i="2"/>
  <c r="H219" i="2" s="1"/>
  <c r="G217" i="2"/>
  <c r="G219" i="2" s="1"/>
  <c r="F217" i="2"/>
  <c r="F219" i="2" s="1"/>
  <c r="C216" i="2"/>
  <c r="B215" i="2"/>
  <c r="C214" i="2"/>
  <c r="C215" i="2" s="1"/>
  <c r="C212" i="2"/>
  <c r="C213" i="2" s="1"/>
  <c r="D213" i="2" s="1"/>
  <c r="Z211" i="2"/>
  <c r="Y211" i="2"/>
  <c r="X211" i="2"/>
  <c r="W211" i="2"/>
  <c r="V211" i="2"/>
  <c r="U211" i="2"/>
  <c r="T211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B210" i="2"/>
  <c r="C209" i="2"/>
  <c r="C208" i="2"/>
  <c r="D208" i="2" s="1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B207" i="2"/>
  <c r="B206" i="2"/>
  <c r="C205" i="2"/>
  <c r="C204" i="2"/>
  <c r="D204" i="2" s="1"/>
  <c r="Z203" i="2"/>
  <c r="Y203" i="2"/>
  <c r="X203" i="2"/>
  <c r="W203" i="2"/>
  <c r="V203" i="2"/>
  <c r="U203" i="2"/>
  <c r="T203" i="2"/>
  <c r="S203" i="2"/>
  <c r="R203" i="2"/>
  <c r="Q203" i="2"/>
  <c r="O203" i="2"/>
  <c r="N203" i="2"/>
  <c r="M203" i="2"/>
  <c r="L203" i="2"/>
  <c r="K203" i="2"/>
  <c r="J203" i="2"/>
  <c r="I203" i="2"/>
  <c r="H203" i="2"/>
  <c r="G203" i="2"/>
  <c r="F203" i="2"/>
  <c r="B203" i="2"/>
  <c r="B202" i="2"/>
  <c r="C201" i="2"/>
  <c r="C200" i="2"/>
  <c r="C202" i="2" s="1"/>
  <c r="C197" i="2"/>
  <c r="C196" i="2"/>
  <c r="D196" i="2" s="1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C194" i="2"/>
  <c r="C193" i="2"/>
  <c r="D193" i="2" s="1"/>
  <c r="D192" i="2"/>
  <c r="D191" i="2"/>
  <c r="D190" i="2"/>
  <c r="Z189" i="2"/>
  <c r="Y189" i="2"/>
  <c r="X189" i="2"/>
  <c r="W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B189" i="2"/>
  <c r="D188" i="2"/>
  <c r="D186" i="2"/>
  <c r="C181" i="2"/>
  <c r="D181" i="2" s="1"/>
  <c r="Y180" i="2"/>
  <c r="V180" i="2"/>
  <c r="S180" i="2"/>
  <c r="M180" i="2"/>
  <c r="L180" i="2"/>
  <c r="K180" i="2"/>
  <c r="H180" i="2"/>
  <c r="B180" i="2"/>
  <c r="C179" i="2"/>
  <c r="D179" i="2" s="1"/>
  <c r="C178" i="2"/>
  <c r="D178" i="2" s="1"/>
  <c r="V177" i="2"/>
  <c r="M177" i="2"/>
  <c r="H177" i="2"/>
  <c r="B177" i="2"/>
  <c r="C176" i="2"/>
  <c r="D176" i="2" s="1"/>
  <c r="C175" i="2"/>
  <c r="U174" i="2"/>
  <c r="R174" i="2"/>
  <c r="B174" i="2"/>
  <c r="C173" i="2"/>
  <c r="D173" i="2" s="1"/>
  <c r="C172" i="2"/>
  <c r="D172" i="2" s="1"/>
  <c r="Y171" i="2"/>
  <c r="W171" i="2"/>
  <c r="S171" i="2"/>
  <c r="R171" i="2"/>
  <c r="N171" i="2"/>
  <c r="L171" i="2"/>
  <c r="K171" i="2"/>
  <c r="J171" i="2"/>
  <c r="I171" i="2"/>
  <c r="C170" i="2"/>
  <c r="C169" i="2"/>
  <c r="D169" i="2" s="1"/>
  <c r="Y168" i="2"/>
  <c r="X168" i="2"/>
  <c r="W168" i="2"/>
  <c r="V168" i="2"/>
  <c r="U168" i="2"/>
  <c r="T168" i="2"/>
  <c r="R168" i="2"/>
  <c r="Q168" i="2"/>
  <c r="N168" i="2"/>
  <c r="M168" i="2"/>
  <c r="L168" i="2"/>
  <c r="K168" i="2"/>
  <c r="J168" i="2"/>
  <c r="I168" i="2"/>
  <c r="F168" i="2"/>
  <c r="B168" i="2"/>
  <c r="C167" i="2"/>
  <c r="D167" i="2" s="1"/>
  <c r="C166" i="2"/>
  <c r="D166" i="2" s="1"/>
  <c r="V165" i="2"/>
  <c r="U165" i="2"/>
  <c r="N165" i="2"/>
  <c r="B165" i="2"/>
  <c r="C164" i="2"/>
  <c r="D164" i="2" s="1"/>
  <c r="C163" i="2"/>
  <c r="D163" i="2" s="1"/>
  <c r="X162" i="2"/>
  <c r="T162" i="2"/>
  <c r="S162" i="2"/>
  <c r="O162" i="2"/>
  <c r="I162" i="2"/>
  <c r="B162" i="2"/>
  <c r="C161" i="2"/>
  <c r="D161" i="2" s="1"/>
  <c r="C160" i="2"/>
  <c r="D160" i="2" s="1"/>
  <c r="Z159" i="2"/>
  <c r="M159" i="2"/>
  <c r="H159" i="2"/>
  <c r="B159" i="2"/>
  <c r="C158" i="2"/>
  <c r="D158" i="2" s="1"/>
  <c r="C157" i="2"/>
  <c r="L156" i="2"/>
  <c r="Z155" i="2"/>
  <c r="Y155" i="2"/>
  <c r="X155" i="2"/>
  <c r="V155" i="2"/>
  <c r="U155" i="2"/>
  <c r="T155" i="2"/>
  <c r="S155" i="2"/>
  <c r="Q155" i="2"/>
  <c r="P155" i="2"/>
  <c r="N155" i="2"/>
  <c r="M155" i="2"/>
  <c r="L155" i="2"/>
  <c r="K155" i="2"/>
  <c r="J155" i="2"/>
  <c r="I155" i="2"/>
  <c r="H155" i="2"/>
  <c r="G155" i="2"/>
  <c r="F155" i="2"/>
  <c r="B155" i="2"/>
  <c r="C154" i="2"/>
  <c r="Z152" i="2"/>
  <c r="Y152" i="2"/>
  <c r="X152" i="2"/>
  <c r="W152" i="2"/>
  <c r="V152" i="2"/>
  <c r="U152" i="2"/>
  <c r="T152" i="2"/>
  <c r="S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B152" i="2"/>
  <c r="C151" i="2"/>
  <c r="D149" i="2"/>
  <c r="Y147" i="2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 s="1"/>
  <c r="B146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B143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C142" i="2" s="1"/>
  <c r="B142" i="2"/>
  <c r="D139" i="2"/>
  <c r="D136" i="2"/>
  <c r="D135" i="2"/>
  <c r="Y134" i="2"/>
  <c r="U134" i="2"/>
  <c r="S134" i="2"/>
  <c r="Q134" i="2"/>
  <c r="N134" i="2"/>
  <c r="I134" i="2"/>
  <c r="C134" i="2" s="1"/>
  <c r="D133" i="2"/>
  <c r="D132" i="2"/>
  <c r="X131" i="2"/>
  <c r="V131" i="2"/>
  <c r="S131" i="2"/>
  <c r="R131" i="2"/>
  <c r="J131" i="2"/>
  <c r="F131" i="2"/>
  <c r="C131" i="2" s="1"/>
  <c r="B131" i="2"/>
  <c r="M130" i="2"/>
  <c r="C130" i="2" s="1"/>
  <c r="M129" i="2"/>
  <c r="C129" i="2"/>
  <c r="B129" i="2"/>
  <c r="M127" i="2"/>
  <c r="D126" i="2"/>
  <c r="D123" i="2"/>
  <c r="Z122" i="2"/>
  <c r="Y122" i="2"/>
  <c r="X122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C122" i="2" s="1"/>
  <c r="B122" i="2"/>
  <c r="D119" i="2"/>
  <c r="D117" i="2"/>
  <c r="D116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C115" i="2" s="1"/>
  <c r="B115" i="2"/>
  <c r="D113" i="2"/>
  <c r="D110" i="2"/>
  <c r="D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 s="1"/>
  <c r="B107" i="2"/>
  <c r="C97" i="2"/>
  <c r="D97" i="2" s="1"/>
  <c r="C94" i="2"/>
  <c r="D94" i="2" s="1"/>
  <c r="C92" i="2"/>
  <c r="D92" i="2" s="1"/>
  <c r="C91" i="2"/>
  <c r="D91" i="2" s="1"/>
  <c r="C90" i="2"/>
  <c r="D90" i="2" s="1"/>
  <c r="C86" i="2"/>
  <c r="D86" i="2" s="1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D69" i="2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Z44" i="2"/>
  <c r="Z48" i="2" s="1"/>
  <c r="Y44" i="2"/>
  <c r="Y48" i="2" s="1"/>
  <c r="X44" i="2"/>
  <c r="X48" i="2" s="1"/>
  <c r="W44" i="2"/>
  <c r="W48" i="2" s="1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O48" i="2" s="1"/>
  <c r="N44" i="2"/>
  <c r="N48" i="2" s="1"/>
  <c r="M44" i="2"/>
  <c r="M48" i="2" s="1"/>
  <c r="L44" i="2"/>
  <c r="L48" i="2" s="1"/>
  <c r="K44" i="2"/>
  <c r="K48" i="2" s="1"/>
  <c r="J44" i="2"/>
  <c r="J48" i="2" s="1"/>
  <c r="I44" i="2"/>
  <c r="I48" i="2" s="1"/>
  <c r="H44" i="2"/>
  <c r="H48" i="2" s="1"/>
  <c r="G44" i="2"/>
  <c r="G48" i="2" s="1"/>
  <c r="F48" i="2"/>
  <c r="C43" i="2"/>
  <c r="C40" i="2"/>
  <c r="C143" i="2" l="1"/>
  <c r="C108" i="2"/>
  <c r="D108" i="2" s="1"/>
  <c r="B217" i="2"/>
  <c r="B219" i="2" s="1"/>
  <c r="D212" i="2"/>
  <c r="C210" i="2"/>
  <c r="C211" i="2"/>
  <c r="D211" i="2" s="1"/>
  <c r="D107" i="2"/>
  <c r="C47" i="2"/>
  <c r="D189" i="2"/>
  <c r="D134" i="2"/>
  <c r="C177" i="2"/>
  <c r="D177" i="2" s="1"/>
  <c r="D175" i="2"/>
  <c r="D129" i="2"/>
  <c r="D124" i="2"/>
  <c r="C171" i="2"/>
  <c r="D171" i="2" s="1"/>
  <c r="D170" i="2"/>
  <c r="C180" i="2"/>
  <c r="D180" i="2" s="1"/>
  <c r="D148" i="2"/>
  <c r="D115" i="2"/>
  <c r="D122" i="2"/>
  <c r="C162" i="2"/>
  <c r="D162" i="2" s="1"/>
  <c r="C195" i="2"/>
  <c r="D195" i="2" s="1"/>
  <c r="D194" i="2"/>
  <c r="D215" i="2"/>
  <c r="D214" i="2"/>
  <c r="D202" i="2"/>
  <c r="C207" i="2"/>
  <c r="C198" i="2"/>
  <c r="D198" i="2" s="1"/>
  <c r="D62" i="2"/>
  <c r="D63" i="2" s="1"/>
  <c r="C63" i="2"/>
  <c r="C59" i="2"/>
  <c r="D59" i="2" s="1"/>
  <c r="D45" i="2"/>
  <c r="C89" i="2"/>
  <c r="D89" i="2" s="1"/>
  <c r="C168" i="2"/>
  <c r="D168" i="2" s="1"/>
  <c r="C44" i="2"/>
  <c r="C48" i="2" s="1"/>
  <c r="C159" i="2"/>
  <c r="D159" i="2" s="1"/>
  <c r="C156" i="2"/>
  <c r="C155" i="2"/>
  <c r="D155" i="2" s="1"/>
  <c r="C206" i="2"/>
  <c r="D206" i="2" s="1"/>
  <c r="D128" i="2"/>
  <c r="D131" i="2"/>
  <c r="D137" i="2"/>
  <c r="C165" i="2"/>
  <c r="D165" i="2" s="1"/>
  <c r="C174" i="2"/>
  <c r="D174" i="2" s="1"/>
  <c r="C203" i="2"/>
  <c r="D200" i="2"/>
  <c r="C152" i="2" l="1"/>
  <c r="D152" i="2" s="1"/>
  <c r="D150" i="2"/>
  <c r="C217" i="2"/>
  <c r="C219" i="2" l="1"/>
  <c r="D219" i="2" s="1"/>
  <c r="D217" i="2"/>
</calcChain>
</file>

<file path=xl/sharedStrings.xml><?xml version="1.0" encoding="utf-8"?>
<sst xmlns="http://schemas.openxmlformats.org/spreadsheetml/2006/main" count="259" uniqueCount="211">
  <si>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</si>
  <si>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</si>
  <si>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</si>
  <si>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</si>
  <si>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</si>
  <si>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</si>
  <si>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</si>
  <si>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</si>
  <si>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</si>
  <si>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</si>
  <si>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</si>
  <si>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</si>
  <si>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</si>
  <si>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</si>
  <si>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</si>
  <si>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</si>
  <si>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</si>
  <si>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</si>
  <si>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</si>
  <si>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</si>
  <si>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</si>
  <si>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</si>
  <si>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</si>
  <si>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</si>
  <si>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</si>
  <si>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</si>
  <si>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</si>
  <si>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</si>
  <si>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</si>
  <si>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</si>
  <si>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</si>
  <si>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</si>
  <si>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</si>
  <si>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</si>
  <si>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</si>
  <si>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</si>
  <si>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</si>
  <si>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</si>
  <si>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</si>
  <si>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</si>
  <si>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</si>
  <si>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</si>
  <si>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</si>
  <si>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</si>
  <si>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</si>
  <si>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</si>
  <si>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</si>
  <si>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</si>
  <si>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</si>
  <si>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</si>
  <si>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</si>
  <si>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</si>
  <si>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</si>
  <si>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</si>
  <si>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</si>
  <si>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</si>
  <si>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</si>
  <si>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</si>
  <si>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</si>
  <si>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</si>
  <si>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</si>
  <si>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</si>
  <si>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</si>
  <si>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</si>
  <si>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</si>
  <si>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</si>
  <si>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</si>
  <si>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</si>
  <si>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</si>
  <si>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</si>
  <si>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</si>
  <si>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</si>
  <si>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</si>
  <si>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</si>
  <si>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</si>
  <si>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</si>
  <si>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</si>
  <si>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</si>
  <si>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</si>
  <si>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</si>
  <si>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</si>
  <si>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</si>
  <si>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</si>
  <si>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</si>
  <si>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</si>
  <si>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</si>
  <si>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</si>
  <si>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</si>
  <si>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</si>
  <si>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</si>
  <si>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</si>
  <si>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</si>
  <si>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</si>
  <si>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</si>
  <si>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</si>
  <si>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</si>
  <si>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</si>
  <si>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</si>
  <si>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</si>
  <si>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</si>
  <si>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</si>
  <si>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</si>
  <si>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</si>
  <si>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</si>
  <si>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</si>
  <si>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</si>
  <si>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</si>
  <si>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</si>
  <si>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</si>
  <si>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</si>
  <si>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</si>
  <si>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</si>
  <si>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</si>
  <si>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</si>
  <si>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</si>
  <si>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</si>
  <si>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</si>
  <si>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</si>
  <si>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</si>
  <si>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</si>
  <si>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</si>
  <si>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</si>
  <si>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</si>
  <si>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</si>
  <si>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</si>
  <si>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</si>
  <si>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</si>
  <si>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</si>
  <si>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</si>
  <si>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</si>
  <si>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</si>
  <si>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</si>
  <si>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</si>
  <si>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</si>
  <si>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</si>
  <si>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</si>
  <si>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</si>
  <si>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</si>
  <si>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</si>
  <si>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</si>
  <si>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</si>
  <si>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</si>
  <si>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</si>
  <si>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</si>
  <si>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</si>
  <si>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</si>
  <si>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</si>
  <si>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</si>
  <si>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</si>
  <si>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</si>
  <si>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</si>
  <si>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</si>
  <si>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</si>
  <si>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</si>
  <si>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</si>
  <si>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</si>
  <si>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</si>
  <si>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</si>
  <si>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</si>
  <si>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</si>
  <si>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</si>
  <si>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</si>
  <si>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</si>
  <si>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</si>
  <si>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</si>
  <si>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</si>
  <si>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</si>
  <si>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</si>
  <si>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</si>
  <si>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</si>
  <si>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</si>
  <si>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</si>
  <si>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</si>
  <si>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</si>
  <si>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</si>
  <si>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</si>
  <si>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</si>
  <si>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</si>
  <si>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</si>
  <si>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</si>
  <si>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</si>
  <si>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</si>
  <si>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</si>
  <si>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</si>
  <si>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</si>
  <si>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</si>
  <si>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</si>
  <si>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</si>
  <si>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</si>
  <si>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</si>
  <si>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</si>
  <si>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</si>
  <si>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</si>
  <si>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</si>
  <si>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</si>
  <si>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</si>
  <si>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</si>
  <si>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</si>
  <si>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</si>
  <si>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</si>
  <si>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</si>
  <si>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</si>
  <si>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</si>
  <si>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</si>
  <si>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</si>
  <si>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Гибель озимых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</si>
  <si>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2019 г. данные 4-сх)</t>
    </r>
  </si>
  <si>
    <t>соломы, факт</t>
  </si>
  <si>
    <t xml:space="preserve">Поголовье скота (без свиней, птицы), усл.голов </t>
  </si>
  <si>
    <t>Информация о сельскохозяйственных работах по состоянию на 24 июля 2019 г. (сельскохозяйственные организации и крупные К(Ф)Х)</t>
  </si>
  <si>
    <t xml:space="preserve">         овес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</si>
</sst>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50"/>
  <sheetViews>
    <sheetView tabSelected="1" view="pageBreakPreview" topLeftCell="A2" zoomScale="70" zoomScaleNormal="70" zoomScaleSheetLayoutView="70" zoomScalePageLayoutView="82" workbookViewId="0">
      <pane xSplit="3" ySplit="5" topLeftCell="K106" activePane="bottomRight" state="frozen"/>
      <selection activeCell="A2" sqref="A2"/>
      <selection pane="topRight" activeCell="F2" sqref="F2"/>
      <selection pane="bottomLeft" activeCell="A7" sqref="A7"/>
      <selection pane="bottomRight" activeCell="K127" sqref="K127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4.5546875" style="2" customWidth="1"/>
    <col min="4" max="4" width="15" style="2" customWidth="1"/>
    <col min="5" max="5" width="1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6" t="s">
        <v>209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107" customFormat="1" ht="17.399999999999999" customHeight="1" thickBot="1" x14ac:dyDescent="0.4">
      <c r="A4" s="117"/>
      <c r="B4" s="120" t="s">
        <v>192</v>
      </c>
      <c r="C4" s="112" t="s">
        <v>193</v>
      </c>
      <c r="D4" s="112" t="s">
        <v>194</v>
      </c>
      <c r="E4" s="112" t="s">
        <v>204</v>
      </c>
      <c r="F4" s="123" t="s">
        <v>3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5"/>
    </row>
    <row r="5" spans="1:27" s="107" customFormat="1" ht="87" customHeight="1" x14ac:dyDescent="0.3">
      <c r="A5" s="118"/>
      <c r="B5" s="121"/>
      <c r="C5" s="113"/>
      <c r="D5" s="113"/>
      <c r="E5" s="113"/>
      <c r="F5" s="110" t="s">
        <v>4</v>
      </c>
      <c r="G5" s="110" t="s">
        <v>5</v>
      </c>
      <c r="H5" s="110" t="s">
        <v>6</v>
      </c>
      <c r="I5" s="110" t="s">
        <v>7</v>
      </c>
      <c r="J5" s="110" t="s">
        <v>8</v>
      </c>
      <c r="K5" s="110" t="s">
        <v>9</v>
      </c>
      <c r="L5" s="110" t="s">
        <v>10</v>
      </c>
      <c r="M5" s="110" t="s">
        <v>11</v>
      </c>
      <c r="N5" s="110" t="s">
        <v>12</v>
      </c>
      <c r="O5" s="110" t="s">
        <v>13</v>
      </c>
      <c r="P5" s="110" t="s">
        <v>14</v>
      </c>
      <c r="Q5" s="110" t="s">
        <v>15</v>
      </c>
      <c r="R5" s="110" t="s">
        <v>16</v>
      </c>
      <c r="S5" s="110" t="s">
        <v>17</v>
      </c>
      <c r="T5" s="110" t="s">
        <v>18</v>
      </c>
      <c r="U5" s="110" t="s">
        <v>19</v>
      </c>
      <c r="V5" s="110" t="s">
        <v>20</v>
      </c>
      <c r="W5" s="110" t="s">
        <v>21</v>
      </c>
      <c r="X5" s="110" t="s">
        <v>22</v>
      </c>
      <c r="Y5" s="110" t="s">
        <v>23</v>
      </c>
      <c r="Z5" s="110" t="s">
        <v>24</v>
      </c>
    </row>
    <row r="6" spans="1:27" s="107" customFormat="1" ht="70.2" customHeight="1" thickBot="1" x14ac:dyDescent="0.35">
      <c r="A6" s="119"/>
      <c r="B6" s="122"/>
      <c r="C6" s="114"/>
      <c r="D6" s="114"/>
      <c r="E6" s="114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7" s="2" customFormat="1" ht="30" hidden="1" customHeight="1" x14ac:dyDescent="0.3">
      <c r="A7" s="7" t="s">
        <v>25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6">
        <v>2776</v>
      </c>
      <c r="J7" s="106">
        <v>1520</v>
      </c>
      <c r="K7" s="106">
        <v>3092</v>
      </c>
      <c r="L7" s="106">
        <v>2190</v>
      </c>
      <c r="M7" s="106">
        <v>2784</v>
      </c>
      <c r="N7" s="106">
        <v>2272</v>
      </c>
      <c r="O7" s="106">
        <v>917</v>
      </c>
      <c r="P7" s="106">
        <v>1364</v>
      </c>
      <c r="Q7" s="106">
        <v>1923</v>
      </c>
      <c r="R7" s="106">
        <v>2737</v>
      </c>
      <c r="S7" s="106">
        <v>3068</v>
      </c>
      <c r="T7" s="106">
        <v>3588</v>
      </c>
      <c r="U7" s="106">
        <v>2552</v>
      </c>
      <c r="V7" s="106">
        <v>1811</v>
      </c>
      <c r="W7" s="106">
        <v>640</v>
      </c>
      <c r="X7" s="106">
        <v>2157</v>
      </c>
      <c r="Y7" s="106">
        <v>3852</v>
      </c>
      <c r="Z7" s="106">
        <v>2211</v>
      </c>
    </row>
    <row r="8" spans="1:27" s="12" customFormat="1" ht="30" hidden="1" customHeight="1" x14ac:dyDescent="0.25">
      <c r="A8" s="11" t="s">
        <v>26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6">
        <v>3294</v>
      </c>
      <c r="J8" s="106">
        <v>1614</v>
      </c>
      <c r="K8" s="106">
        <v>3095</v>
      </c>
      <c r="L8" s="106">
        <v>2190</v>
      </c>
      <c r="M8" s="106">
        <v>3066</v>
      </c>
      <c r="N8" s="106">
        <v>2272</v>
      </c>
      <c r="O8" s="106">
        <v>1009</v>
      </c>
      <c r="P8" s="106">
        <v>1461</v>
      </c>
      <c r="Q8" s="106">
        <v>2083</v>
      </c>
      <c r="R8" s="106">
        <v>2736</v>
      </c>
      <c r="S8" s="106">
        <v>3068</v>
      </c>
      <c r="T8" s="106">
        <v>3471</v>
      </c>
      <c r="U8" s="106">
        <v>2576</v>
      </c>
      <c r="V8" s="106">
        <v>1808</v>
      </c>
      <c r="W8" s="106">
        <v>429</v>
      </c>
      <c r="X8" s="106">
        <v>2085</v>
      </c>
      <c r="Y8" s="106">
        <v>4083</v>
      </c>
      <c r="Z8" s="106">
        <v>2289</v>
      </c>
    </row>
    <row r="9" spans="1:27" s="12" customFormat="1" ht="30" hidden="1" customHeight="1" x14ac:dyDescent="0.25">
      <c r="A9" s="13" t="s">
        <v>27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2">
        <f t="shared" si="1"/>
        <v>0.96454506621102098</v>
      </c>
      <c r="G9" s="72">
        <f t="shared" si="1"/>
        <v>1.0071684587813621</v>
      </c>
      <c r="H9" s="72">
        <f t="shared" si="1"/>
        <v>1.0963049170788479</v>
      </c>
      <c r="I9" s="72">
        <f t="shared" si="1"/>
        <v>1.1865994236311239</v>
      </c>
      <c r="J9" s="72">
        <f t="shared" si="1"/>
        <v>1.0618421052631579</v>
      </c>
      <c r="K9" s="72">
        <f t="shared" si="1"/>
        <v>1.0009702457956016</v>
      </c>
      <c r="L9" s="72">
        <f t="shared" si="1"/>
        <v>1</v>
      </c>
      <c r="M9" s="72">
        <f t="shared" si="1"/>
        <v>1.1012931034482758</v>
      </c>
      <c r="N9" s="72">
        <f t="shared" si="1"/>
        <v>1</v>
      </c>
      <c r="O9" s="72">
        <f t="shared" si="1"/>
        <v>1.1003271537622683</v>
      </c>
      <c r="P9" s="72">
        <f t="shared" si="1"/>
        <v>1.0711143695014662</v>
      </c>
      <c r="Q9" s="72">
        <f t="shared" si="1"/>
        <v>1.0832033281331253</v>
      </c>
      <c r="R9" s="72">
        <f t="shared" si="1"/>
        <v>0.99963463646328099</v>
      </c>
      <c r="S9" s="72">
        <f t="shared" si="1"/>
        <v>1</v>
      </c>
      <c r="T9" s="72">
        <f t="shared" si="1"/>
        <v>0.96739130434782605</v>
      </c>
      <c r="U9" s="72">
        <f t="shared" si="1"/>
        <v>1.0094043887147335</v>
      </c>
      <c r="V9" s="72">
        <f t="shared" si="1"/>
        <v>0.99834345665378244</v>
      </c>
      <c r="W9" s="72">
        <f t="shared" si="1"/>
        <v>0.67031249999999998</v>
      </c>
      <c r="X9" s="72">
        <f t="shared" si="1"/>
        <v>0.9666203059805285</v>
      </c>
      <c r="Y9" s="72">
        <f t="shared" si="1"/>
        <v>1.059968847352025</v>
      </c>
      <c r="Z9" s="72">
        <f t="shared" si="1"/>
        <v>1.0352781546811398</v>
      </c>
    </row>
    <row r="10" spans="1:27" s="12" customFormat="1" ht="30" hidden="1" customHeight="1" x14ac:dyDescent="0.25">
      <c r="A10" s="11" t="s">
        <v>28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29</v>
      </c>
      <c r="B11" s="14">
        <v>0.93</v>
      </c>
      <c r="C11" s="14">
        <v>0.96</v>
      </c>
      <c r="D11" s="15"/>
      <c r="E11" s="15"/>
      <c r="F11" s="72">
        <v>0.94</v>
      </c>
      <c r="G11" s="72">
        <v>0.93</v>
      </c>
      <c r="H11" s="72">
        <v>0.98</v>
      </c>
      <c r="I11" s="72">
        <v>0.98</v>
      </c>
      <c r="J11" s="72">
        <v>0.96</v>
      </c>
      <c r="K11" s="72">
        <v>0.92</v>
      </c>
      <c r="L11" s="72">
        <v>0.92</v>
      </c>
      <c r="M11" s="72">
        <v>1</v>
      </c>
      <c r="N11" s="72">
        <v>0.93</v>
      </c>
      <c r="O11" s="72">
        <v>0.97</v>
      </c>
      <c r="P11" s="72">
        <v>0.94</v>
      </c>
      <c r="Q11" s="72">
        <v>1</v>
      </c>
      <c r="R11" s="72">
        <v>0.97</v>
      </c>
      <c r="S11" s="72">
        <v>0.97</v>
      </c>
      <c r="T11" s="72">
        <v>1</v>
      </c>
      <c r="U11" s="72">
        <v>0.93</v>
      </c>
      <c r="V11" s="72">
        <v>0.9</v>
      </c>
      <c r="W11" s="72">
        <v>0.78</v>
      </c>
      <c r="X11" s="72">
        <v>0.82</v>
      </c>
      <c r="Y11" s="72">
        <v>1</v>
      </c>
      <c r="Z11" s="72">
        <v>1</v>
      </c>
    </row>
    <row r="12" spans="1:27" s="12" customFormat="1" ht="30" hidden="1" customHeight="1" x14ac:dyDescent="0.25">
      <c r="A12" s="13" t="s">
        <v>30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77">
        <v>150</v>
      </c>
      <c r="G12" s="77">
        <v>650</v>
      </c>
      <c r="H12" s="77">
        <v>1890</v>
      </c>
      <c r="I12" s="77">
        <v>1157</v>
      </c>
      <c r="J12" s="77">
        <v>747</v>
      </c>
      <c r="K12" s="77">
        <v>1100</v>
      </c>
      <c r="L12" s="77">
        <v>960</v>
      </c>
      <c r="M12" s="77">
        <v>1292</v>
      </c>
      <c r="N12" s="77">
        <v>500</v>
      </c>
      <c r="O12" s="77">
        <v>300</v>
      </c>
      <c r="P12" s="77">
        <v>210</v>
      </c>
      <c r="Q12" s="77">
        <v>50</v>
      </c>
      <c r="R12" s="77">
        <v>980</v>
      </c>
      <c r="S12" s="77">
        <v>820</v>
      </c>
      <c r="T12" s="77">
        <v>1217</v>
      </c>
      <c r="U12" s="77">
        <v>380</v>
      </c>
      <c r="V12" s="77">
        <v>810</v>
      </c>
      <c r="W12" s="77">
        <v>95</v>
      </c>
      <c r="X12" s="77">
        <v>405</v>
      </c>
      <c r="Y12" s="77">
        <v>2291</v>
      </c>
      <c r="Z12" s="77">
        <v>520</v>
      </c>
    </row>
    <row r="13" spans="1:27" s="12" customFormat="1" ht="30" hidden="1" customHeight="1" x14ac:dyDescent="0.25">
      <c r="A13" s="13" t="s">
        <v>31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32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33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34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3">
        <v>276.7</v>
      </c>
      <c r="G16" s="73">
        <v>238.6</v>
      </c>
      <c r="H16" s="73">
        <v>597.6</v>
      </c>
      <c r="I16" s="73">
        <v>1464.1</v>
      </c>
      <c r="J16" s="73">
        <v>372.8</v>
      </c>
      <c r="K16" s="73">
        <v>594.20000000000005</v>
      </c>
      <c r="L16" s="73">
        <v>781</v>
      </c>
      <c r="M16" s="73">
        <v>649.29999999999995</v>
      </c>
      <c r="N16" s="73">
        <v>784.3</v>
      </c>
      <c r="O16" s="73">
        <v>223.5</v>
      </c>
      <c r="P16" s="73">
        <v>497.2</v>
      </c>
      <c r="Q16" s="73">
        <v>248.3</v>
      </c>
      <c r="R16" s="73">
        <v>516.20000000000005</v>
      </c>
      <c r="S16" s="73">
        <v>438.6</v>
      </c>
      <c r="T16" s="73">
        <v>868</v>
      </c>
      <c r="U16" s="73">
        <v>630</v>
      </c>
      <c r="V16" s="73">
        <v>219.8</v>
      </c>
      <c r="W16" s="73">
        <v>177.9</v>
      </c>
      <c r="X16" s="73">
        <v>637.79999999999995</v>
      </c>
      <c r="Y16" s="73">
        <v>1628.7</v>
      </c>
      <c r="Z16" s="73">
        <v>266.3</v>
      </c>
      <c r="AA16" s="20"/>
    </row>
    <row r="17" spans="1:27" s="2" customFormat="1" ht="30" hidden="1" customHeight="1" x14ac:dyDescent="0.3">
      <c r="A17" s="18" t="s">
        <v>35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36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37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38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39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40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41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42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43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44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45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44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195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46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40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47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44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48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44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49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50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51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78" t="s">
        <v>52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hidden="1" customHeight="1" x14ac:dyDescent="0.3">
      <c r="A40" s="11" t="s">
        <v>167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hidden="1" customHeight="1" x14ac:dyDescent="0.3">
      <c r="A41" s="11" t="s">
        <v>205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hidden="1" customHeight="1" x14ac:dyDescent="0.3">
      <c r="A42" s="11" t="s">
        <v>198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97" customFormat="1" ht="28.2" hidden="1" customHeight="1" x14ac:dyDescent="0.3">
      <c r="A43" s="13" t="s">
        <v>196</v>
      </c>
      <c r="B43" s="23"/>
      <c r="C43" s="23">
        <f t="shared" ref="C43:C44" si="16">SUM(F43:Z43)</f>
        <v>37505.5</v>
      </c>
      <c r="D43" s="15"/>
      <c r="E43" s="15"/>
      <c r="F43" s="38">
        <v>4765</v>
      </c>
      <c r="G43" s="38">
        <v>1245</v>
      </c>
      <c r="H43" s="38">
        <v>2795</v>
      </c>
      <c r="I43" s="38">
        <v>3658</v>
      </c>
      <c r="J43" s="38">
        <v>1950</v>
      </c>
      <c r="K43" s="38">
        <v>1980</v>
      </c>
      <c r="L43" s="38">
        <v>964</v>
      </c>
      <c r="M43" s="38">
        <v>2363</v>
      </c>
      <c r="N43" s="38"/>
      <c r="O43" s="38">
        <v>1096</v>
      </c>
      <c r="P43" s="38">
        <v>1527</v>
      </c>
      <c r="Q43" s="38"/>
      <c r="R43" s="38">
        <v>2250</v>
      </c>
      <c r="S43" s="38">
        <v>841.5</v>
      </c>
      <c r="T43" s="38">
        <v>1230</v>
      </c>
      <c r="U43" s="38">
        <v>700</v>
      </c>
      <c r="V43" s="38">
        <v>1090</v>
      </c>
      <c r="W43" s="38">
        <v>1206</v>
      </c>
      <c r="X43" s="38">
        <v>0</v>
      </c>
      <c r="Y43" s="38">
        <v>6631</v>
      </c>
      <c r="Z43" s="38">
        <v>1214</v>
      </c>
      <c r="AA43" s="96"/>
    </row>
    <row r="44" spans="1:30" s="97" customFormat="1" ht="29.4" hidden="1" customHeight="1" x14ac:dyDescent="0.3">
      <c r="A44" s="13" t="s">
        <v>199</v>
      </c>
      <c r="B44" s="23"/>
      <c r="C44" s="23">
        <f t="shared" si="16"/>
        <v>240375.40000000002</v>
      </c>
      <c r="D44" s="15"/>
      <c r="E44" s="15"/>
      <c r="F44" s="38">
        <f>F40+F42</f>
        <v>12532</v>
      </c>
      <c r="G44" s="38">
        <f t="shared" ref="G44:Z44" si="17">G40+G42</f>
        <v>7639</v>
      </c>
      <c r="H44" s="38">
        <f t="shared" si="17"/>
        <v>17238</v>
      </c>
      <c r="I44" s="38">
        <f t="shared" si="17"/>
        <v>15498.6</v>
      </c>
      <c r="J44" s="38">
        <f t="shared" si="17"/>
        <v>8091</v>
      </c>
      <c r="K44" s="38">
        <f t="shared" si="17"/>
        <v>14299</v>
      </c>
      <c r="L44" s="38">
        <f t="shared" si="17"/>
        <v>9919.7999999999993</v>
      </c>
      <c r="M44" s="38">
        <f t="shared" si="17"/>
        <v>13039</v>
      </c>
      <c r="N44" s="38">
        <f t="shared" si="17"/>
        <v>13240</v>
      </c>
      <c r="O44" s="38">
        <f t="shared" si="17"/>
        <v>4096</v>
      </c>
      <c r="P44" s="38">
        <f t="shared" si="17"/>
        <v>8204</v>
      </c>
      <c r="Q44" s="38">
        <f t="shared" si="17"/>
        <v>11083</v>
      </c>
      <c r="R44" s="38">
        <f t="shared" si="17"/>
        <v>14599</v>
      </c>
      <c r="S44" s="38">
        <f t="shared" si="17"/>
        <v>12110</v>
      </c>
      <c r="T44" s="38">
        <f t="shared" si="17"/>
        <v>13811</v>
      </c>
      <c r="U44" s="38">
        <f t="shared" si="17"/>
        <v>12217</v>
      </c>
      <c r="V44" s="38">
        <f t="shared" si="17"/>
        <v>9340</v>
      </c>
      <c r="W44" s="38">
        <f t="shared" si="17"/>
        <v>3364</v>
      </c>
      <c r="X44" s="38">
        <f t="shared" si="17"/>
        <v>7863</v>
      </c>
      <c r="Y44" s="38">
        <f t="shared" si="17"/>
        <v>21228</v>
      </c>
      <c r="Z44" s="38">
        <f t="shared" si="17"/>
        <v>10964</v>
      </c>
      <c r="AA44" s="96"/>
    </row>
    <row r="45" spans="1:30" s="2" customFormat="1" ht="30" hidden="1" customHeight="1" x14ac:dyDescent="0.3">
      <c r="A45" s="32" t="s">
        <v>165</v>
      </c>
      <c r="B45" s="23">
        <v>209147</v>
      </c>
      <c r="C45" s="23">
        <f>SUM(F45:Z45)</f>
        <v>228117.5</v>
      </c>
      <c r="D45" s="15">
        <f t="shared" ref="D45" si="18">C45/B45</f>
        <v>1.0907041458878206</v>
      </c>
      <c r="E45" s="102">
        <v>209147</v>
      </c>
      <c r="F45" s="10">
        <v>11032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9775</v>
      </c>
      <c r="M45" s="10">
        <v>12562</v>
      </c>
      <c r="N45" s="10">
        <v>12230</v>
      </c>
      <c r="O45" s="10">
        <v>4074</v>
      </c>
      <c r="P45" s="10">
        <v>6930</v>
      </c>
      <c r="Q45" s="10">
        <v>10212</v>
      </c>
      <c r="R45" s="10">
        <v>14324</v>
      </c>
      <c r="S45" s="10">
        <v>11302</v>
      </c>
      <c r="T45" s="10">
        <v>13046</v>
      </c>
      <c r="U45" s="10">
        <v>11261.5</v>
      </c>
      <c r="V45" s="10">
        <v>9360</v>
      </c>
      <c r="W45" s="10">
        <v>3214</v>
      </c>
      <c r="X45" s="10">
        <v>7817</v>
      </c>
      <c r="Y45" s="10">
        <v>21139</v>
      </c>
      <c r="Z45" s="10">
        <v>9880</v>
      </c>
      <c r="AA45" s="20"/>
    </row>
    <row r="46" spans="1:30" s="2" customFormat="1" ht="28.8" hidden="1" customHeight="1" x14ac:dyDescent="0.3">
      <c r="A46" s="17" t="s">
        <v>201</v>
      </c>
      <c r="B46" s="23"/>
      <c r="C46" s="23">
        <f>SUM(F46:Z46)</f>
        <v>42797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1759</v>
      </c>
      <c r="Q46" s="10">
        <v>1797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hidden="1" customHeight="1" x14ac:dyDescent="0.3">
      <c r="A47" s="18" t="s">
        <v>51</v>
      </c>
      <c r="B47" s="33">
        <f>B45/B40</f>
        <v>0.97528526862115117</v>
      </c>
      <c r="C47" s="33">
        <f>C45/C40</f>
        <v>1.2163321521082362</v>
      </c>
      <c r="D47" s="15"/>
      <c r="E47" s="9"/>
      <c r="F47" s="35">
        <f>F45/F40</f>
        <v>1.2930145335208627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1.1502977241168304</v>
      </c>
      <c r="M47" s="35">
        <f t="shared" si="19"/>
        <v>1.2501990445859872</v>
      </c>
      <c r="N47" s="35">
        <f t="shared" si="19"/>
        <v>1.1932871499658504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1.2877679697351829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1.0033410548823949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1.2283155248271527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hidden="1" customHeight="1" x14ac:dyDescent="0.3">
      <c r="A48" s="18" t="s">
        <v>200</v>
      </c>
      <c r="B48" s="98"/>
      <c r="C48" s="98">
        <f>C45/C44</f>
        <v>0.94900518106262111</v>
      </c>
      <c r="D48" s="15"/>
      <c r="E48" s="9"/>
      <c r="F48" s="99">
        <f>F45/F44</f>
        <v>0.8803064155761251</v>
      </c>
      <c r="G48" s="99">
        <f t="shared" ref="G48:Z48" si="20">G45/G44</f>
        <v>0.9530043199371645</v>
      </c>
      <c r="H48" s="99">
        <f t="shared" si="20"/>
        <v>0.92818192365703678</v>
      </c>
      <c r="I48" s="99">
        <f t="shared" si="20"/>
        <v>0.92769669518537157</v>
      </c>
      <c r="J48" s="99">
        <f t="shared" si="20"/>
        <v>0.96712396489927077</v>
      </c>
      <c r="K48" s="99">
        <f t="shared" si="20"/>
        <v>1.0123784880061544</v>
      </c>
      <c r="L48" s="99">
        <f t="shared" si="20"/>
        <v>0.98540293151071601</v>
      </c>
      <c r="M48" s="99">
        <f t="shared" si="20"/>
        <v>0.96341743998772911</v>
      </c>
      <c r="N48" s="99">
        <f t="shared" si="20"/>
        <v>0.9237160120845922</v>
      </c>
      <c r="O48" s="99">
        <f t="shared" si="20"/>
        <v>0.99462890625</v>
      </c>
      <c r="P48" s="99">
        <f t="shared" si="20"/>
        <v>0.84470989761092152</v>
      </c>
      <c r="Q48" s="99">
        <f t="shared" si="20"/>
        <v>0.92141117026075969</v>
      </c>
      <c r="R48" s="99">
        <f t="shared" si="20"/>
        <v>0.98116309336255902</v>
      </c>
      <c r="S48" s="99">
        <f t="shared" si="20"/>
        <v>0.93327828241123034</v>
      </c>
      <c r="T48" s="99">
        <f t="shared" si="20"/>
        <v>0.94460936934327711</v>
      </c>
      <c r="U48" s="99">
        <f t="shared" si="20"/>
        <v>0.92178930997789965</v>
      </c>
      <c r="V48" s="99">
        <f t="shared" si="20"/>
        <v>1.0021413276231264</v>
      </c>
      <c r="W48" s="99">
        <f t="shared" si="20"/>
        <v>0.95541022592152203</v>
      </c>
      <c r="X48" s="99">
        <f t="shared" si="20"/>
        <v>0.99414981559201321</v>
      </c>
      <c r="Y48" s="99">
        <f t="shared" si="20"/>
        <v>0.99580742415677403</v>
      </c>
      <c r="Z48" s="99">
        <f t="shared" si="20"/>
        <v>0.9011309740970449</v>
      </c>
      <c r="AA48" s="21"/>
    </row>
    <row r="49" spans="1:27" s="2" customFormat="1" ht="30" hidden="1" customHeight="1" x14ac:dyDescent="0.3">
      <c r="A49" s="18" t="s">
        <v>166</v>
      </c>
      <c r="B49" s="23">
        <v>68304</v>
      </c>
      <c r="C49" s="23">
        <f>SUM(F49:Z49)</f>
        <v>87487</v>
      </c>
      <c r="D49" s="15">
        <f t="shared" ref="D49:D113" si="21">C49/B49</f>
        <v>1.280847388147107</v>
      </c>
      <c r="E49" s="102">
        <v>68595</v>
      </c>
      <c r="F49" s="34">
        <v>5332</v>
      </c>
      <c r="G49" s="34">
        <v>2798</v>
      </c>
      <c r="H49" s="34">
        <v>7244</v>
      </c>
      <c r="I49" s="34">
        <v>3594</v>
      </c>
      <c r="J49" s="34">
        <v>2823</v>
      </c>
      <c r="K49" s="34">
        <v>5897</v>
      </c>
      <c r="L49" s="34">
        <v>5038</v>
      </c>
      <c r="M49" s="34">
        <v>5068</v>
      </c>
      <c r="N49" s="34">
        <v>4192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3026</v>
      </c>
      <c r="V49" s="34">
        <v>4780</v>
      </c>
      <c r="W49" s="34">
        <v>737</v>
      </c>
      <c r="X49" s="34">
        <v>1825</v>
      </c>
      <c r="Y49" s="34">
        <v>10683</v>
      </c>
      <c r="Z49" s="34">
        <v>3330</v>
      </c>
      <c r="AA49" s="21"/>
    </row>
    <row r="50" spans="1:27" s="2" customFormat="1" ht="30" hidden="1" customHeight="1" x14ac:dyDescent="0.3">
      <c r="A50" s="18" t="s">
        <v>53</v>
      </c>
      <c r="B50" s="23">
        <v>98843</v>
      </c>
      <c r="C50" s="23">
        <f>SUM(F50:Z50)</f>
        <v>106558</v>
      </c>
      <c r="D50" s="15">
        <f t="shared" si="21"/>
        <v>1.0780530740669547</v>
      </c>
      <c r="E50" s="102">
        <v>98843</v>
      </c>
      <c r="F50" s="26">
        <v>2363</v>
      </c>
      <c r="G50" s="26">
        <v>2810</v>
      </c>
      <c r="H50" s="26">
        <v>6938</v>
      </c>
      <c r="I50" s="26">
        <v>9162</v>
      </c>
      <c r="J50" s="26">
        <v>3109</v>
      </c>
      <c r="K50" s="26">
        <v>6390</v>
      </c>
      <c r="L50" s="26">
        <v>3344</v>
      </c>
      <c r="M50" s="26">
        <v>5713</v>
      </c>
      <c r="N50" s="26">
        <v>7116</v>
      </c>
      <c r="O50" s="26">
        <v>2477</v>
      </c>
      <c r="P50" s="26">
        <v>2670</v>
      </c>
      <c r="Q50" s="26">
        <v>5824</v>
      </c>
      <c r="R50" s="26">
        <v>7921</v>
      </c>
      <c r="S50" s="26">
        <v>5012</v>
      </c>
      <c r="T50" s="26">
        <v>6963</v>
      </c>
      <c r="U50" s="26">
        <v>6505</v>
      </c>
      <c r="V50" s="26">
        <v>3560</v>
      </c>
      <c r="W50" s="26">
        <v>1195</v>
      </c>
      <c r="X50" s="26">
        <v>4203</v>
      </c>
      <c r="Y50" s="26">
        <v>8613</v>
      </c>
      <c r="Z50" s="26">
        <v>4670</v>
      </c>
      <c r="AA50" s="21"/>
    </row>
    <row r="51" spans="1:27" s="2" customFormat="1" ht="30" hidden="1" customHeight="1" x14ac:dyDescent="0.3">
      <c r="A51" s="18" t="s">
        <v>54</v>
      </c>
      <c r="B51" s="23">
        <v>1559</v>
      </c>
      <c r="C51" s="23">
        <f>SUM(F51:Z51)</f>
        <v>1274</v>
      </c>
      <c r="D51" s="15">
        <f t="shared" si="21"/>
        <v>0.81719050673508664</v>
      </c>
      <c r="E51" s="102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138</v>
      </c>
      <c r="O51" s="34"/>
      <c r="P51" s="34"/>
      <c r="Q51" s="34">
        <v>50</v>
      </c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hidden="1" customHeight="1" x14ac:dyDescent="0.3">
      <c r="A52" s="18" t="s">
        <v>55</v>
      </c>
      <c r="B52" s="23">
        <v>4892</v>
      </c>
      <c r="C52" s="23">
        <f>SUM(F52:Z52)</f>
        <v>68</v>
      </c>
      <c r="D52" s="15">
        <f t="shared" si="21"/>
        <v>1.3900245298446443E-2</v>
      </c>
      <c r="E52" s="101">
        <v>6210</v>
      </c>
      <c r="F52" s="34"/>
      <c r="G52" s="34"/>
      <c r="H52" s="34">
        <v>20</v>
      </c>
      <c r="I52" s="34">
        <v>3</v>
      </c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hidden="1" customHeight="1" x14ac:dyDescent="0.3">
      <c r="A53" s="18" t="s">
        <v>56</v>
      </c>
      <c r="B53" s="23">
        <v>12842</v>
      </c>
      <c r="C53" s="23">
        <f>SUM(F53:Z53)</f>
        <v>6392</v>
      </c>
      <c r="D53" s="15">
        <f t="shared" si="21"/>
        <v>0.4977417847687276</v>
      </c>
      <c r="E53" s="101">
        <v>13296</v>
      </c>
      <c r="F53" s="26">
        <v>99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507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57</v>
      </c>
      <c r="B54" s="23"/>
      <c r="C54" s="23">
        <f t="shared" ref="C54:C81" si="22">SUM(F54:Z54)</f>
        <v>0</v>
      </c>
      <c r="D54" s="15" t="e">
        <f t="shared" si="21"/>
        <v>#DIV/0!</v>
      </c>
      <c r="E54" s="101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hidden="1" customHeight="1" outlineLevel="1" x14ac:dyDescent="0.3">
      <c r="A55" s="17" t="s">
        <v>168</v>
      </c>
      <c r="B55" s="23">
        <v>208317</v>
      </c>
      <c r="C55" s="23">
        <f t="shared" si="22"/>
        <v>216286</v>
      </c>
      <c r="D55" s="15"/>
      <c r="E55" s="101"/>
      <c r="F55" s="34">
        <v>11500</v>
      </c>
      <c r="G55" s="34">
        <v>6200</v>
      </c>
      <c r="H55" s="34">
        <v>15048</v>
      </c>
      <c r="I55" s="34">
        <v>13353</v>
      </c>
      <c r="J55" s="34">
        <v>7510</v>
      </c>
      <c r="K55" s="34">
        <v>13432</v>
      </c>
      <c r="L55" s="34">
        <v>10843</v>
      </c>
      <c r="M55" s="34">
        <v>9729</v>
      </c>
      <c r="N55" s="34">
        <v>6494</v>
      </c>
      <c r="O55" s="34">
        <v>3738</v>
      </c>
      <c r="P55" s="34">
        <v>4100</v>
      </c>
      <c r="Q55" s="34">
        <v>11180</v>
      </c>
      <c r="R55" s="34">
        <v>14324</v>
      </c>
      <c r="S55" s="34">
        <v>11302</v>
      </c>
      <c r="T55" s="34">
        <v>19357</v>
      </c>
      <c r="U55" s="34">
        <v>9209</v>
      </c>
      <c r="V55" s="34">
        <v>7050</v>
      </c>
      <c r="W55" s="34">
        <v>3215</v>
      </c>
      <c r="X55" s="34">
        <v>7200</v>
      </c>
      <c r="Y55" s="34">
        <v>20300</v>
      </c>
      <c r="Z55" s="34">
        <v>11202</v>
      </c>
      <c r="AA55" s="21"/>
    </row>
    <row r="56" spans="1:27" s="2" customFormat="1" ht="30" hidden="1" customHeight="1" outlineLevel="1" x14ac:dyDescent="0.3">
      <c r="A56" s="17" t="s">
        <v>169</v>
      </c>
      <c r="B56" s="23">
        <v>120996</v>
      </c>
      <c r="C56" s="23">
        <f t="shared" si="22"/>
        <v>132179</v>
      </c>
      <c r="D56" s="15"/>
      <c r="E56" s="101"/>
      <c r="F56" s="34">
        <v>11207</v>
      </c>
      <c r="G56" s="34">
        <v>6200</v>
      </c>
      <c r="H56" s="34">
        <v>9402</v>
      </c>
      <c r="I56" s="34">
        <v>3122</v>
      </c>
      <c r="J56" s="34">
        <v>2350</v>
      </c>
      <c r="K56" s="34">
        <v>3500</v>
      </c>
      <c r="L56" s="34">
        <v>10843</v>
      </c>
      <c r="M56" s="34">
        <v>5263</v>
      </c>
      <c r="N56" s="34">
        <v>1008</v>
      </c>
      <c r="O56" s="34">
        <v>2714</v>
      </c>
      <c r="P56" s="34">
        <v>2810</v>
      </c>
      <c r="Q56" s="34">
        <v>7703</v>
      </c>
      <c r="R56" s="34">
        <v>14324</v>
      </c>
      <c r="S56" s="34">
        <v>2400</v>
      </c>
      <c r="T56" s="34">
        <v>16626</v>
      </c>
      <c r="U56" s="34">
        <v>3177</v>
      </c>
      <c r="V56" s="34"/>
      <c r="W56" s="34">
        <v>1100</v>
      </c>
      <c r="X56" s="34">
        <v>7200</v>
      </c>
      <c r="Y56" s="34">
        <v>19300</v>
      </c>
      <c r="Z56" s="34">
        <v>1930</v>
      </c>
      <c r="AA56" s="21"/>
    </row>
    <row r="57" spans="1:27" s="2" customFormat="1" ht="19.8" hidden="1" customHeight="1" x14ac:dyDescent="0.3">
      <c r="A57" s="11" t="s">
        <v>58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1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hidden="1" customHeight="1" x14ac:dyDescent="0.3">
      <c r="A58" s="32" t="s">
        <v>59</v>
      </c>
      <c r="B58" s="23">
        <v>7999</v>
      </c>
      <c r="C58" s="23">
        <f t="shared" si="22"/>
        <v>6449</v>
      </c>
      <c r="D58" s="15">
        <f t="shared" si="21"/>
        <v>0.80622577822227781</v>
      </c>
      <c r="E58" s="101">
        <v>7999</v>
      </c>
      <c r="F58" s="34">
        <v>105</v>
      </c>
      <c r="G58" s="34">
        <v>380</v>
      </c>
      <c r="H58" s="34">
        <v>1002</v>
      </c>
      <c r="I58" s="34">
        <v>403</v>
      </c>
      <c r="J58" s="34">
        <v>57</v>
      </c>
      <c r="K58" s="34">
        <v>58</v>
      </c>
      <c r="L58" s="34">
        <v>628</v>
      </c>
      <c r="M58" s="34">
        <v>976</v>
      </c>
      <c r="N58" s="34">
        <v>314</v>
      </c>
      <c r="O58" s="34">
        <v>10</v>
      </c>
      <c r="P58" s="34">
        <v>175</v>
      </c>
      <c r="Q58" s="34">
        <v>296</v>
      </c>
      <c r="R58" s="34">
        <v>60</v>
      </c>
      <c r="S58" s="34">
        <v>652</v>
      </c>
      <c r="T58" s="34">
        <v>193</v>
      </c>
      <c r="U58" s="34">
        <v>80</v>
      </c>
      <c r="V58" s="34">
        <v>156</v>
      </c>
      <c r="W58" s="34">
        <v>7</v>
      </c>
      <c r="X58" s="34">
        <v>346</v>
      </c>
      <c r="Y58" s="34">
        <v>524</v>
      </c>
      <c r="Z58" s="34">
        <v>27</v>
      </c>
      <c r="AA58" s="20"/>
    </row>
    <row r="59" spans="1:27" s="2" customFormat="1" ht="20.399999999999999" hidden="1" customHeight="1" x14ac:dyDescent="0.3">
      <c r="A59" s="18" t="s">
        <v>51</v>
      </c>
      <c r="B59" s="33">
        <f>B58/B57</f>
        <v>0.88877777777777778</v>
      </c>
      <c r="C59" s="33">
        <f>C58/C57</f>
        <v>0.85632718098526095</v>
      </c>
      <c r="D59" s="15">
        <f t="shared" si="21"/>
        <v>0.96348851467275265</v>
      </c>
      <c r="E59" s="101"/>
      <c r="F59" s="35">
        <f t="shared" ref="F59:Z59" si="23">F58/F57</f>
        <v>0.66455696202531644</v>
      </c>
      <c r="G59" s="35">
        <f t="shared" si="23"/>
        <v>0.95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1.0961538461538463</v>
      </c>
      <c r="K59" s="35">
        <f t="shared" si="23"/>
        <v>0.57999999999999996</v>
      </c>
      <c r="L59" s="35">
        <f t="shared" si="23"/>
        <v>0.82631578947368423</v>
      </c>
      <c r="M59" s="35">
        <f t="shared" si="23"/>
        <v>1.22</v>
      </c>
      <c r="N59" s="35">
        <f t="shared" si="23"/>
        <v>0.38480392156862747</v>
      </c>
      <c r="O59" s="35">
        <f t="shared" si="23"/>
        <v>1</v>
      </c>
      <c r="P59" s="35">
        <f t="shared" si="23"/>
        <v>0.85365853658536583</v>
      </c>
      <c r="Q59" s="35">
        <f t="shared" si="23"/>
        <v>0.89696969696969697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0.68376068376068377</v>
      </c>
      <c r="V59" s="35">
        <f t="shared" si="23"/>
        <v>1.04</v>
      </c>
      <c r="W59" s="35">
        <f t="shared" si="23"/>
        <v>0.63636363636363635</v>
      </c>
      <c r="X59" s="35">
        <f t="shared" si="23"/>
        <v>1.2269503546099292</v>
      </c>
      <c r="Y59" s="35">
        <f t="shared" si="23"/>
        <v>1.0274509803921568</v>
      </c>
      <c r="Z59" s="35">
        <f t="shared" si="23"/>
        <v>1.35</v>
      </c>
      <c r="AA59" s="21"/>
    </row>
    <row r="60" spans="1:27" s="2" customFormat="1" ht="23.4" hidden="1" customHeight="1" outlineLevel="1" x14ac:dyDescent="0.3">
      <c r="A60" s="17" t="s">
        <v>60</v>
      </c>
      <c r="B60" s="23">
        <v>7586</v>
      </c>
      <c r="C60" s="23">
        <f t="shared" si="22"/>
        <v>4981</v>
      </c>
      <c r="D60" s="15"/>
      <c r="E60" s="101"/>
      <c r="F60" s="26"/>
      <c r="G60" s="26">
        <v>270</v>
      </c>
      <c r="H60" s="26">
        <v>1002</v>
      </c>
      <c r="I60" s="26">
        <v>250</v>
      </c>
      <c r="J60" s="26">
        <v>57</v>
      </c>
      <c r="K60" s="26">
        <v>58</v>
      </c>
      <c r="L60" s="26">
        <v>628</v>
      </c>
      <c r="M60" s="26">
        <v>809</v>
      </c>
      <c r="N60" s="26">
        <v>250</v>
      </c>
      <c r="O60" s="26">
        <v>10</v>
      </c>
      <c r="P60" s="26">
        <v>175</v>
      </c>
      <c r="Q60" s="26">
        <v>296</v>
      </c>
      <c r="R60" s="26"/>
      <c r="S60" s="26">
        <v>420</v>
      </c>
      <c r="T60" s="26">
        <v>193</v>
      </c>
      <c r="U60" s="26">
        <v>5</v>
      </c>
      <c r="V60" s="26"/>
      <c r="W60" s="26">
        <v>7</v>
      </c>
      <c r="X60" s="26"/>
      <c r="Y60" s="26">
        <v>524</v>
      </c>
      <c r="Z60" s="26">
        <v>27</v>
      </c>
      <c r="AA60" s="21"/>
    </row>
    <row r="61" spans="1:27" s="2" customFormat="1" ht="23.4" hidden="1" customHeight="1" x14ac:dyDescent="0.3">
      <c r="A61" s="11" t="s">
        <v>160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1"/>
      <c r="F61" s="26">
        <v>19</v>
      </c>
      <c r="G61" s="26">
        <v>130</v>
      </c>
      <c r="H61" s="26">
        <v>100</v>
      </c>
      <c r="I61" s="26">
        <v>5</v>
      </c>
      <c r="J61" s="26">
        <v>8</v>
      </c>
      <c r="K61" s="26">
        <v>6</v>
      </c>
      <c r="L61" s="26">
        <v>97</v>
      </c>
      <c r="M61" s="26">
        <v>83</v>
      </c>
      <c r="N61" s="26">
        <v>85</v>
      </c>
      <c r="O61" s="26">
        <v>1</v>
      </c>
      <c r="P61" s="26">
        <v>18</v>
      </c>
      <c r="Q61" s="26">
        <v>100</v>
      </c>
      <c r="R61" s="26"/>
      <c r="S61" s="26">
        <v>37</v>
      </c>
      <c r="T61" s="26">
        <v>40</v>
      </c>
      <c r="U61" s="26">
        <v>40</v>
      </c>
      <c r="V61" s="26">
        <v>10</v>
      </c>
      <c r="W61" s="26">
        <v>13</v>
      </c>
      <c r="X61" s="26">
        <v>53</v>
      </c>
      <c r="Y61" s="26">
        <v>126</v>
      </c>
      <c r="Z61" s="26">
        <v>2</v>
      </c>
      <c r="AA61" s="20"/>
    </row>
    <row r="62" spans="1:27" s="2" customFormat="1" ht="26.4" hidden="1" customHeight="1" x14ac:dyDescent="0.3">
      <c r="A62" s="32" t="s">
        <v>161</v>
      </c>
      <c r="B62" s="27">
        <v>848</v>
      </c>
      <c r="C62" s="27">
        <f t="shared" si="22"/>
        <v>943.5</v>
      </c>
      <c r="D62" s="15">
        <f t="shared" si="21"/>
        <v>1.1126179245283019</v>
      </c>
      <c r="E62" s="101">
        <v>954</v>
      </c>
      <c r="F62" s="26">
        <v>17.5</v>
      </c>
      <c r="G62" s="26">
        <v>146</v>
      </c>
      <c r="H62" s="26">
        <v>85</v>
      </c>
      <c r="I62" s="26">
        <v>10</v>
      </c>
      <c r="J62" s="26">
        <v>3</v>
      </c>
      <c r="K62" s="26">
        <v>7</v>
      </c>
      <c r="L62" s="26">
        <v>101</v>
      </c>
      <c r="M62" s="26">
        <v>85</v>
      </c>
      <c r="N62" s="26">
        <v>39</v>
      </c>
      <c r="O62" s="51">
        <v>6</v>
      </c>
      <c r="P62" s="26">
        <v>18</v>
      </c>
      <c r="Q62" s="26">
        <v>105</v>
      </c>
      <c r="R62" s="26"/>
      <c r="S62" s="26">
        <v>24</v>
      </c>
      <c r="T62" s="26">
        <v>49</v>
      </c>
      <c r="U62" s="26">
        <v>21</v>
      </c>
      <c r="V62" s="26">
        <v>10</v>
      </c>
      <c r="W62" s="26">
        <v>10</v>
      </c>
      <c r="X62" s="26">
        <v>89</v>
      </c>
      <c r="Y62" s="26">
        <v>116</v>
      </c>
      <c r="Z62" s="26">
        <v>2</v>
      </c>
      <c r="AA62" s="20"/>
    </row>
    <row r="63" spans="1:27" s="2" customFormat="1" ht="26.4" hidden="1" customHeight="1" x14ac:dyDescent="0.3">
      <c r="A63" s="18" t="s">
        <v>51</v>
      </c>
      <c r="B63" s="9">
        <f>B62/B61</f>
        <v>0.96583143507972669</v>
      </c>
      <c r="C63" s="9">
        <f>C62/C61</f>
        <v>0.96968139773895168</v>
      </c>
      <c r="D63" s="9">
        <f t="shared" ref="D63:Z63" si="24">D62/D61</f>
        <v>1.0039861641683958</v>
      </c>
      <c r="E63" s="9"/>
      <c r="F63" s="30">
        <f t="shared" si="24"/>
        <v>0.92105263157894735</v>
      </c>
      <c r="G63" s="30">
        <f t="shared" si="24"/>
        <v>1.1230769230769231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1.0412371134020619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6</v>
      </c>
      <c r="P63" s="30">
        <f t="shared" si="24"/>
        <v>1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0.52500000000000002</v>
      </c>
      <c r="V63" s="30">
        <f t="shared" si="24"/>
        <v>1</v>
      </c>
      <c r="W63" s="30">
        <f t="shared" si="24"/>
        <v>0.76923076923076927</v>
      </c>
      <c r="X63" s="30">
        <f t="shared" si="24"/>
        <v>1.679245283018868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hidden="1" customHeight="1" x14ac:dyDescent="0.3">
      <c r="A64" s="13" t="s">
        <v>159</v>
      </c>
      <c r="B64" s="27">
        <v>395</v>
      </c>
      <c r="C64" s="27">
        <f t="shared" si="22"/>
        <v>365</v>
      </c>
      <c r="D64" s="15">
        <f t="shared" si="21"/>
        <v>0.92405063291139244</v>
      </c>
      <c r="E64" s="101">
        <v>524</v>
      </c>
      <c r="F64" s="26"/>
      <c r="G64" s="26"/>
      <c r="H64" s="26">
        <v>357</v>
      </c>
      <c r="I64" s="51"/>
      <c r="J64" s="26"/>
      <c r="K64" s="26"/>
      <c r="L64" s="26"/>
      <c r="M64" s="26"/>
      <c r="N64" s="51"/>
      <c r="O64" s="51"/>
      <c r="P64" s="26"/>
      <c r="Q64" s="26"/>
      <c r="R64" s="26"/>
      <c r="S64" s="26">
        <v>1</v>
      </c>
      <c r="T64" s="26"/>
      <c r="U64" s="26"/>
      <c r="V64" s="26">
        <v>2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51</v>
      </c>
      <c r="B65" s="33"/>
      <c r="C65" s="27">
        <f t="shared" si="22"/>
        <v>0</v>
      </c>
      <c r="D65" s="15" t="e">
        <f t="shared" si="21"/>
        <v>#DIV/0!</v>
      </c>
      <c r="E65" s="101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hidden="1" customHeight="1" x14ac:dyDescent="0.3">
      <c r="A66" s="18" t="s">
        <v>61</v>
      </c>
      <c r="B66" s="23">
        <v>970</v>
      </c>
      <c r="C66" s="27">
        <f t="shared" si="22"/>
        <v>972</v>
      </c>
      <c r="D66" s="15">
        <f t="shared" si="21"/>
        <v>1.0020618556701031</v>
      </c>
      <c r="E66" s="101">
        <v>971</v>
      </c>
      <c r="F66" s="26"/>
      <c r="G66" s="26"/>
      <c r="H66" s="26">
        <v>400</v>
      </c>
      <c r="I66" s="26"/>
      <c r="J66" s="26"/>
      <c r="K66" s="26"/>
      <c r="L66" s="26"/>
      <c r="M66" s="26">
        <v>160</v>
      </c>
      <c r="N66" s="26"/>
      <c r="O66" s="26"/>
      <c r="P66" s="26"/>
      <c r="Q66" s="26"/>
      <c r="R66" s="26"/>
      <c r="S66" s="26"/>
      <c r="T66" s="26"/>
      <c r="U66" s="26"/>
      <c r="V66" s="26">
        <v>407</v>
      </c>
      <c r="W66" s="26"/>
      <c r="X66" s="26"/>
      <c r="Y66" s="26">
        <v>5</v>
      </c>
      <c r="Z66" s="26"/>
      <c r="AA66" s="20"/>
    </row>
    <row r="67" spans="1:27" s="2" customFormat="1" ht="30" hidden="1" customHeight="1" outlineLevel="1" x14ac:dyDescent="0.3">
      <c r="A67" s="17" t="s">
        <v>62</v>
      </c>
      <c r="B67" s="23"/>
      <c r="C67" s="23">
        <f t="shared" si="22"/>
        <v>0</v>
      </c>
      <c r="D67" s="15" t="e">
        <f t="shared" si="21"/>
        <v>#DIV/0!</v>
      </c>
      <c r="E67" s="101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1"/>
    </row>
    <row r="68" spans="1:27" s="2" customFormat="1" ht="30" hidden="1" customHeight="1" outlineLevel="1" x14ac:dyDescent="0.3">
      <c r="A68" s="17" t="s">
        <v>63</v>
      </c>
      <c r="B68" s="23"/>
      <c r="C68" s="23">
        <f t="shared" si="22"/>
        <v>0</v>
      </c>
      <c r="D68" s="15" t="e">
        <f t="shared" si="21"/>
        <v>#DIV/0!</v>
      </c>
      <c r="E68" s="10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1"/>
    </row>
    <row r="69" spans="1:27" s="2" customFormat="1" ht="30" hidden="1" customHeight="1" outlineLevel="1" x14ac:dyDescent="0.3">
      <c r="A69" s="100" t="s">
        <v>202</v>
      </c>
      <c r="B69" s="23">
        <v>17032</v>
      </c>
      <c r="C69" s="23">
        <f>SUM(F69:Z69)</f>
        <v>30303</v>
      </c>
      <c r="D69" s="15">
        <f t="shared" si="21"/>
        <v>1.7791803663691874</v>
      </c>
      <c r="E69" s="101">
        <v>17032</v>
      </c>
      <c r="F69" s="26">
        <f>F70+F71+F73+F76+F77+F78</f>
        <v>7445</v>
      </c>
      <c r="G69" s="26">
        <f t="shared" ref="G69:Z69" si="25">G70+G71+G73+G76+G77+G78</f>
        <v>125</v>
      </c>
      <c r="H69" s="26">
        <f>H70+H71+H73+H76+H77+H78</f>
        <v>1288</v>
      </c>
      <c r="I69" s="26">
        <f t="shared" si="25"/>
        <v>1975</v>
      </c>
      <c r="J69" s="26">
        <f t="shared" si="25"/>
        <v>537</v>
      </c>
      <c r="K69" s="26">
        <f t="shared" si="25"/>
        <v>4901</v>
      </c>
      <c r="L69" s="26">
        <f t="shared" si="25"/>
        <v>1535</v>
      </c>
      <c r="M69" s="26">
        <f t="shared" si="25"/>
        <v>885</v>
      </c>
      <c r="N69" s="26">
        <f t="shared" si="25"/>
        <v>1789</v>
      </c>
      <c r="O69" s="26">
        <f t="shared" si="25"/>
        <v>151</v>
      </c>
      <c r="P69" s="26">
        <f t="shared" si="25"/>
        <v>0</v>
      </c>
      <c r="Q69" s="26">
        <f t="shared" si="25"/>
        <v>412</v>
      </c>
      <c r="R69" s="26">
        <f t="shared" si="25"/>
        <v>2669</v>
      </c>
      <c r="S69" s="26">
        <f t="shared" si="25"/>
        <v>456</v>
      </c>
      <c r="T69" s="26">
        <f t="shared" si="25"/>
        <v>1574</v>
      </c>
      <c r="U69" s="26">
        <f t="shared" si="25"/>
        <v>741</v>
      </c>
      <c r="V69" s="26">
        <f t="shared" si="25"/>
        <v>1230</v>
      </c>
      <c r="W69" s="26">
        <f t="shared" si="25"/>
        <v>780</v>
      </c>
      <c r="X69" s="26">
        <f t="shared" si="25"/>
        <v>713</v>
      </c>
      <c r="Y69" s="26">
        <f t="shared" si="25"/>
        <v>934</v>
      </c>
      <c r="Z69" s="26">
        <f t="shared" si="25"/>
        <v>163</v>
      </c>
      <c r="AA69" s="21"/>
    </row>
    <row r="70" spans="1:27" s="2" customFormat="1" ht="30" hidden="1" customHeight="1" x14ac:dyDescent="0.3">
      <c r="A70" s="18" t="s">
        <v>64</v>
      </c>
      <c r="B70" s="23">
        <v>7698</v>
      </c>
      <c r="C70" s="23">
        <f t="shared" si="22"/>
        <v>14073</v>
      </c>
      <c r="D70" s="15">
        <f t="shared" si="21"/>
        <v>1.828137178487919</v>
      </c>
      <c r="E70" s="101">
        <v>7698</v>
      </c>
      <c r="F70" s="36">
        <v>7000</v>
      </c>
      <c r="G70" s="36"/>
      <c r="H70" s="36">
        <v>438</v>
      </c>
      <c r="I70" s="36"/>
      <c r="J70" s="36">
        <v>135</v>
      </c>
      <c r="K70" s="36">
        <v>1228</v>
      </c>
      <c r="L70" s="36">
        <v>211</v>
      </c>
      <c r="M70" s="36">
        <v>415</v>
      </c>
      <c r="N70" s="36"/>
      <c r="O70" s="36"/>
      <c r="P70" s="36"/>
      <c r="Q70" s="36">
        <v>412</v>
      </c>
      <c r="R70" s="36">
        <v>1101</v>
      </c>
      <c r="S70" s="36"/>
      <c r="T70" s="36">
        <v>960</v>
      </c>
      <c r="U70" s="36">
        <v>436</v>
      </c>
      <c r="V70" s="36"/>
      <c r="W70" s="36">
        <v>760</v>
      </c>
      <c r="X70" s="36">
        <v>503</v>
      </c>
      <c r="Y70" s="36">
        <v>474</v>
      </c>
      <c r="Z70" s="36"/>
      <c r="AA70" s="21"/>
    </row>
    <row r="71" spans="1:27" s="2" customFormat="1" ht="30" hidden="1" customHeight="1" x14ac:dyDescent="0.3">
      <c r="A71" s="18" t="s">
        <v>65</v>
      </c>
      <c r="B71" s="23">
        <v>5587</v>
      </c>
      <c r="C71" s="23">
        <f t="shared" si="22"/>
        <v>10333</v>
      </c>
      <c r="D71" s="15">
        <f t="shared" si="21"/>
        <v>1.8494719885448363</v>
      </c>
      <c r="E71" s="101">
        <v>7455</v>
      </c>
      <c r="F71" s="36"/>
      <c r="G71" s="36">
        <v>125</v>
      </c>
      <c r="H71" s="36">
        <v>300</v>
      </c>
      <c r="I71" s="36">
        <v>1710</v>
      </c>
      <c r="J71" s="36">
        <v>80</v>
      </c>
      <c r="K71" s="36">
        <v>3073</v>
      </c>
      <c r="L71" s="36">
        <v>1204</v>
      </c>
      <c r="M71" s="36">
        <v>320</v>
      </c>
      <c r="N71" s="36">
        <v>1789</v>
      </c>
      <c r="O71" s="36">
        <v>151</v>
      </c>
      <c r="P71" s="36"/>
      <c r="Q71" s="36"/>
      <c r="R71" s="36">
        <v>360</v>
      </c>
      <c r="S71" s="36">
        <v>206</v>
      </c>
      <c r="T71" s="36">
        <v>100</v>
      </c>
      <c r="U71" s="36">
        <v>105</v>
      </c>
      <c r="V71" s="36"/>
      <c r="W71" s="36">
        <v>20</v>
      </c>
      <c r="X71" s="36">
        <v>210</v>
      </c>
      <c r="Y71" s="36">
        <v>417</v>
      </c>
      <c r="Z71" s="36">
        <v>163</v>
      </c>
      <c r="AA71" s="21"/>
    </row>
    <row r="72" spans="1:27" s="2" customFormat="1" ht="30" hidden="1" customHeight="1" x14ac:dyDescent="0.3">
      <c r="A72" s="18" t="s">
        <v>66</v>
      </c>
      <c r="B72" s="23">
        <v>8365</v>
      </c>
      <c r="C72" s="23">
        <f t="shared" si="22"/>
        <v>11689</v>
      </c>
      <c r="D72" s="15">
        <f t="shared" si="21"/>
        <v>1.3973699940227138</v>
      </c>
      <c r="E72" s="101">
        <v>8709</v>
      </c>
      <c r="F72" s="36"/>
      <c r="G72" s="36">
        <v>350</v>
      </c>
      <c r="H72" s="36">
        <v>1008</v>
      </c>
      <c r="I72" s="36">
        <v>1966</v>
      </c>
      <c r="J72" s="36">
        <v>396</v>
      </c>
      <c r="K72" s="36">
        <v>150</v>
      </c>
      <c r="L72" s="36"/>
      <c r="M72" s="36">
        <v>1244</v>
      </c>
      <c r="N72" s="36">
        <v>280</v>
      </c>
      <c r="O72" s="36">
        <v>489</v>
      </c>
      <c r="P72" s="36">
        <v>229</v>
      </c>
      <c r="Q72" s="36">
        <v>842</v>
      </c>
      <c r="R72" s="36">
        <v>340</v>
      </c>
      <c r="S72" s="36"/>
      <c r="T72" s="36">
        <v>233</v>
      </c>
      <c r="U72" s="36">
        <v>1842</v>
      </c>
      <c r="V72" s="36">
        <v>120</v>
      </c>
      <c r="W72" s="36">
        <v>212</v>
      </c>
      <c r="X72" s="36"/>
      <c r="Y72" s="36">
        <v>1288</v>
      </c>
      <c r="Z72" s="36">
        <v>700</v>
      </c>
      <c r="AA72" s="21"/>
    </row>
    <row r="73" spans="1:27" s="2" customFormat="1" ht="30" hidden="1" customHeight="1" x14ac:dyDescent="0.3">
      <c r="A73" s="18" t="s">
        <v>67</v>
      </c>
      <c r="B73" s="23">
        <v>3516</v>
      </c>
      <c r="C73" s="23">
        <f t="shared" si="22"/>
        <v>3120</v>
      </c>
      <c r="D73" s="15">
        <f t="shared" si="21"/>
        <v>0.88737201365187712</v>
      </c>
      <c r="E73" s="101">
        <v>3516</v>
      </c>
      <c r="F73" s="36">
        <v>100</v>
      </c>
      <c r="G73" s="36"/>
      <c r="H73" s="36">
        <v>550</v>
      </c>
      <c r="I73" s="36"/>
      <c r="J73" s="36"/>
      <c r="K73" s="36">
        <v>600</v>
      </c>
      <c r="L73" s="36">
        <v>120</v>
      </c>
      <c r="M73" s="36">
        <v>150</v>
      </c>
      <c r="N73" s="36"/>
      <c r="O73" s="36"/>
      <c r="P73" s="36"/>
      <c r="Q73" s="36"/>
      <c r="R73" s="36"/>
      <c r="S73" s="36">
        <v>250</v>
      </c>
      <c r="T73" s="36"/>
      <c r="U73" s="36">
        <v>200</v>
      </c>
      <c r="V73" s="36">
        <v>1150</v>
      </c>
      <c r="W73" s="36"/>
      <c r="X73" s="36"/>
      <c r="Y73" s="36"/>
      <c r="Z73" s="36"/>
      <c r="AA73" s="21"/>
    </row>
    <row r="74" spans="1:27" s="2" customFormat="1" ht="30" hidden="1" customHeight="1" x14ac:dyDescent="0.3">
      <c r="A74" s="18" t="s">
        <v>68</v>
      </c>
      <c r="B74" s="23">
        <v>17360</v>
      </c>
      <c r="C74" s="23">
        <f t="shared" si="22"/>
        <v>19299</v>
      </c>
      <c r="D74" s="15">
        <f t="shared" si="21"/>
        <v>1.1116935483870967</v>
      </c>
      <c r="E74" s="101">
        <v>20878</v>
      </c>
      <c r="F74" s="36"/>
      <c r="G74" s="36">
        <v>185</v>
      </c>
      <c r="H74" s="36">
        <v>2359</v>
      </c>
      <c r="I74" s="36">
        <v>1034</v>
      </c>
      <c r="J74" s="36">
        <v>462</v>
      </c>
      <c r="K74" s="36">
        <v>1054</v>
      </c>
      <c r="L74" s="36">
        <v>82</v>
      </c>
      <c r="M74" s="36">
        <v>1907</v>
      </c>
      <c r="N74" s="36">
        <v>205</v>
      </c>
      <c r="O74" s="36">
        <v>359</v>
      </c>
      <c r="P74" s="36">
        <v>250</v>
      </c>
      <c r="Q74" s="36">
        <v>1291</v>
      </c>
      <c r="R74" s="36">
        <v>2349</v>
      </c>
      <c r="S74" s="36"/>
      <c r="T74" s="36">
        <v>582</v>
      </c>
      <c r="U74" s="36">
        <v>374</v>
      </c>
      <c r="V74" s="36">
        <v>185</v>
      </c>
      <c r="W74" s="36"/>
      <c r="X74" s="36">
        <v>767</v>
      </c>
      <c r="Y74" s="36">
        <v>4911</v>
      </c>
      <c r="Z74" s="36">
        <v>943</v>
      </c>
      <c r="AA74" s="21"/>
    </row>
    <row r="75" spans="1:27" s="2" customFormat="1" ht="30" hidden="1" customHeight="1" x14ac:dyDescent="0.3">
      <c r="A75" s="18" t="s">
        <v>69</v>
      </c>
      <c r="B75" s="23">
        <v>6978</v>
      </c>
      <c r="C75" s="23">
        <f t="shared" si="22"/>
        <v>9183</v>
      </c>
      <c r="D75" s="15">
        <f t="shared" si="21"/>
        <v>1.315993121238177</v>
      </c>
      <c r="E75" s="101">
        <v>11112</v>
      </c>
      <c r="F75" s="36"/>
      <c r="G75" s="36">
        <v>320</v>
      </c>
      <c r="H75" s="36">
        <v>2573</v>
      </c>
      <c r="I75" s="36">
        <v>656</v>
      </c>
      <c r="J75" s="36">
        <v>403</v>
      </c>
      <c r="K75" s="36">
        <v>832</v>
      </c>
      <c r="L75" s="36">
        <v>182</v>
      </c>
      <c r="M75" s="36">
        <v>440</v>
      </c>
      <c r="N75" s="36">
        <v>267</v>
      </c>
      <c r="O75" s="36">
        <v>96</v>
      </c>
      <c r="P75" s="36"/>
      <c r="Q75" s="36">
        <v>574</v>
      </c>
      <c r="R75" s="36">
        <v>207</v>
      </c>
      <c r="S75" s="36">
        <v>111</v>
      </c>
      <c r="T75" s="36">
        <v>180</v>
      </c>
      <c r="U75" s="36">
        <v>689</v>
      </c>
      <c r="V75" s="36">
        <v>210</v>
      </c>
      <c r="W75" s="36">
        <v>237</v>
      </c>
      <c r="X75" s="36">
        <v>849</v>
      </c>
      <c r="Y75" s="36">
        <v>157</v>
      </c>
      <c r="Z75" s="36">
        <v>200</v>
      </c>
      <c r="AA75" s="21"/>
    </row>
    <row r="76" spans="1:27" s="2" customFormat="1" ht="30" hidden="1" customHeight="1" x14ac:dyDescent="0.3">
      <c r="A76" s="18" t="s">
        <v>70</v>
      </c>
      <c r="B76" s="23">
        <v>599</v>
      </c>
      <c r="C76" s="23">
        <f t="shared" si="22"/>
        <v>1001</v>
      </c>
      <c r="D76" s="15">
        <f t="shared" si="21"/>
        <v>1.671118530884808</v>
      </c>
      <c r="E76" s="101">
        <v>612</v>
      </c>
      <c r="F76" s="36">
        <v>145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>
        <v>562</v>
      </c>
      <c r="S76" s="36"/>
      <c r="T76" s="36">
        <v>214</v>
      </c>
      <c r="U76" s="36"/>
      <c r="V76" s="36">
        <v>80</v>
      </c>
      <c r="W76" s="36"/>
      <c r="X76" s="36"/>
      <c r="Y76" s="36"/>
      <c r="Z76" s="36"/>
      <c r="AA76" s="21"/>
    </row>
    <row r="77" spans="1:27" s="2" customFormat="1" ht="30" hidden="1" customHeight="1" x14ac:dyDescent="0.3">
      <c r="A77" s="18" t="s">
        <v>71</v>
      </c>
      <c r="B77" s="23">
        <v>665</v>
      </c>
      <c r="C77" s="23">
        <f t="shared" si="22"/>
        <v>915</v>
      </c>
      <c r="D77" s="15">
        <f t="shared" si="21"/>
        <v>1.3759398496240602</v>
      </c>
      <c r="E77" s="101">
        <v>665</v>
      </c>
      <c r="F77" s="26">
        <v>200</v>
      </c>
      <c r="G77" s="27"/>
      <c r="H77" s="27"/>
      <c r="I77" s="26"/>
      <c r="J77" s="26">
        <v>19</v>
      </c>
      <c r="K77" s="36"/>
      <c r="L77" s="36"/>
      <c r="M77" s="36"/>
      <c r="N77" s="36"/>
      <c r="O77" s="36"/>
      <c r="P77" s="36"/>
      <c r="Q77" s="36"/>
      <c r="R77" s="36">
        <v>396</v>
      </c>
      <c r="S77" s="36"/>
      <c r="T77" s="36">
        <v>300</v>
      </c>
      <c r="U77" s="36"/>
      <c r="V77" s="36"/>
      <c r="W77" s="36"/>
      <c r="X77" s="36"/>
      <c r="Y77" s="36"/>
      <c r="Z77" s="36"/>
      <c r="AA77" s="21"/>
    </row>
    <row r="78" spans="1:27" s="2" customFormat="1" ht="30" hidden="1" customHeight="1" x14ac:dyDescent="0.3">
      <c r="A78" s="18" t="s">
        <v>72</v>
      </c>
      <c r="B78" s="23">
        <v>306</v>
      </c>
      <c r="C78" s="23">
        <f t="shared" si="22"/>
        <v>861</v>
      </c>
      <c r="D78" s="15">
        <f t="shared" si="21"/>
        <v>2.8137254901960786</v>
      </c>
      <c r="E78" s="101"/>
      <c r="F78" s="36"/>
      <c r="G78" s="36"/>
      <c r="H78" s="36"/>
      <c r="I78" s="36">
        <v>265</v>
      </c>
      <c r="J78" s="36">
        <v>303</v>
      </c>
      <c r="K78" s="36"/>
      <c r="L78" s="36"/>
      <c r="M78" s="36"/>
      <c r="N78" s="36"/>
      <c r="O78" s="36"/>
      <c r="P78" s="36"/>
      <c r="Q78" s="36"/>
      <c r="R78" s="36">
        <v>250</v>
      </c>
      <c r="S78" s="36"/>
      <c r="T78" s="36"/>
      <c r="U78" s="36"/>
      <c r="V78" s="36"/>
      <c r="W78" s="36"/>
      <c r="X78" s="36"/>
      <c r="Y78" s="36">
        <v>43</v>
      </c>
      <c r="Z78" s="36"/>
      <c r="AA78" s="21"/>
    </row>
    <row r="79" spans="1:27" s="2" customFormat="1" ht="30" hidden="1" customHeight="1" x14ac:dyDescent="0.3">
      <c r="A79" s="18" t="s">
        <v>73</v>
      </c>
      <c r="B79" s="23"/>
      <c r="C79" s="23">
        <f t="shared" si="22"/>
        <v>0</v>
      </c>
      <c r="D79" s="15" t="e">
        <f t="shared" si="21"/>
        <v>#DIV/0!</v>
      </c>
      <c r="E79" s="101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21"/>
    </row>
    <row r="80" spans="1:27" s="2" customFormat="1" ht="30" hidden="1" customHeight="1" x14ac:dyDescent="0.3">
      <c r="A80" s="18" t="s">
        <v>74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1"/>
      <c r="F80" s="36"/>
      <c r="G80" s="36"/>
      <c r="H80" s="36"/>
      <c r="I80" s="36">
        <v>20</v>
      </c>
      <c r="J80" s="36"/>
      <c r="K80" s="36"/>
      <c r="L80" s="36"/>
      <c r="M80" s="36"/>
      <c r="N80" s="36"/>
      <c r="O80" s="36">
        <v>4</v>
      </c>
      <c r="P80" s="36"/>
      <c r="Q80" s="36"/>
      <c r="R80" s="36"/>
      <c r="S80" s="36">
        <v>30</v>
      </c>
      <c r="T80" s="36">
        <v>13</v>
      </c>
      <c r="U80" s="36"/>
      <c r="V80" s="36"/>
      <c r="W80" s="36"/>
      <c r="X80" s="36">
        <v>36</v>
      </c>
      <c r="Y80" s="36"/>
      <c r="Z80" s="36"/>
      <c r="AA80" s="21"/>
    </row>
    <row r="81" spans="1:27" ht="30" hidden="1" customHeight="1" x14ac:dyDescent="0.3">
      <c r="A81" s="11" t="s">
        <v>75</v>
      </c>
      <c r="B81" s="23"/>
      <c r="C81" s="23">
        <f t="shared" si="22"/>
        <v>0</v>
      </c>
      <c r="D81" s="15" t="e">
        <f t="shared" si="21"/>
        <v>#DIV/0!</v>
      </c>
      <c r="E81" s="101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7" ht="30" hidden="1" customHeight="1" x14ac:dyDescent="0.3">
      <c r="A82" s="32" t="s">
        <v>76</v>
      </c>
      <c r="B82" s="23">
        <v>99</v>
      </c>
      <c r="C82" s="23">
        <f>SUM(F82:Z82)</f>
        <v>103</v>
      </c>
      <c r="D82" s="15">
        <f t="shared" si="21"/>
        <v>1.0404040404040404</v>
      </c>
      <c r="E82" s="101">
        <v>99</v>
      </c>
      <c r="F82" s="36"/>
      <c r="G82" s="36"/>
      <c r="H82" s="36"/>
      <c r="I82" s="36">
        <v>20</v>
      </c>
      <c r="J82" s="36"/>
      <c r="K82" s="36"/>
      <c r="L82" s="36"/>
      <c r="M82" s="36"/>
      <c r="N82" s="36"/>
      <c r="O82" s="36">
        <v>4</v>
      </c>
      <c r="P82" s="36"/>
      <c r="Q82" s="36"/>
      <c r="R82" s="36"/>
      <c r="S82" s="36">
        <v>30</v>
      </c>
      <c r="T82" s="36">
        <v>13</v>
      </c>
      <c r="U82" s="36"/>
      <c r="V82" s="36"/>
      <c r="W82" s="36"/>
      <c r="X82" s="36">
        <v>36</v>
      </c>
      <c r="Y82" s="36"/>
      <c r="Z82" s="36"/>
    </row>
    <row r="83" spans="1:27" ht="30" hidden="1" customHeight="1" x14ac:dyDescent="0.3">
      <c r="A83" s="13" t="s">
        <v>51</v>
      </c>
      <c r="B83" s="33"/>
      <c r="C83" s="23">
        <f>SUM(F83:Z83)</f>
        <v>0</v>
      </c>
      <c r="D83" s="15" t="e">
        <f t="shared" si="21"/>
        <v>#DIV/0!</v>
      </c>
      <c r="E83" s="101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77</v>
      </c>
      <c r="B84" s="33"/>
      <c r="C84" s="23">
        <f>SUM(F84:Z84)</f>
        <v>0</v>
      </c>
      <c r="D84" s="15" t="e">
        <f t="shared" si="21"/>
        <v>#DIV/0!</v>
      </c>
      <c r="E84" s="101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7" ht="30" hidden="1" customHeight="1" x14ac:dyDescent="0.3">
      <c r="A85" s="13"/>
      <c r="B85" s="33"/>
      <c r="C85" s="38"/>
      <c r="D85" s="15" t="e">
        <f t="shared" si="21"/>
        <v>#DIV/0!</v>
      </c>
      <c r="E85" s="101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7" s="4" customFormat="1" ht="30" hidden="1" customHeight="1" x14ac:dyDescent="0.3">
      <c r="A86" s="75" t="s">
        <v>78</v>
      </c>
      <c r="B86" s="39"/>
      <c r="C86" s="39">
        <f>SUM(F86:Z86)</f>
        <v>0</v>
      </c>
      <c r="D86" s="15" t="e">
        <f t="shared" si="21"/>
        <v>#DIV/0!</v>
      </c>
      <c r="E86" s="101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</row>
    <row r="87" spans="1:27" ht="30" hidden="1" customHeight="1" x14ac:dyDescent="0.3">
      <c r="A87" s="13"/>
      <c r="B87" s="33"/>
      <c r="C87" s="38"/>
      <c r="D87" s="15" t="e">
        <f t="shared" si="21"/>
        <v>#DIV/0!</v>
      </c>
      <c r="E87" s="101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7" ht="30" hidden="1" customHeight="1" x14ac:dyDescent="0.3">
      <c r="A88" s="13"/>
      <c r="B88" s="33"/>
      <c r="C88" s="19"/>
      <c r="D88" s="15" t="e">
        <f t="shared" si="21"/>
        <v>#DIV/0!</v>
      </c>
      <c r="E88" s="101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7" s="42" customFormat="1" ht="30" hidden="1" customHeight="1" x14ac:dyDescent="0.3">
      <c r="A89" s="13" t="s">
        <v>79</v>
      </c>
      <c r="B89" s="41">
        <v>1203</v>
      </c>
      <c r="C89" s="41">
        <f>SUM(F89:Z89)</f>
        <v>4378.75</v>
      </c>
      <c r="D89" s="15">
        <f t="shared" si="21"/>
        <v>3.6398586866167912</v>
      </c>
      <c r="E89" s="101"/>
      <c r="F89" s="95">
        <f>(F45-F90)/2</f>
        <v>-48</v>
      </c>
      <c r="G89" s="95">
        <f t="shared" ref="G89:Z89" si="26">(G45-G90)/2</f>
        <v>0</v>
      </c>
      <c r="H89" s="95">
        <f t="shared" si="26"/>
        <v>0</v>
      </c>
      <c r="I89" s="95">
        <f t="shared" si="26"/>
        <v>335</v>
      </c>
      <c r="J89" s="95">
        <f t="shared" si="26"/>
        <v>0</v>
      </c>
      <c r="K89" s="95">
        <f t="shared" si="26"/>
        <v>1249.5</v>
      </c>
      <c r="L89" s="95">
        <f t="shared" si="26"/>
        <v>566.5</v>
      </c>
      <c r="M89" s="95">
        <f t="shared" si="26"/>
        <v>-217</v>
      </c>
      <c r="N89" s="95">
        <f t="shared" si="26"/>
        <v>456</v>
      </c>
      <c r="O89" s="95">
        <f t="shared" si="26"/>
        <v>0</v>
      </c>
      <c r="P89" s="95">
        <f t="shared" si="26"/>
        <v>340</v>
      </c>
      <c r="Q89" s="95">
        <f t="shared" si="26"/>
        <v>138.5</v>
      </c>
      <c r="R89" s="95">
        <f t="shared" si="26"/>
        <v>0</v>
      </c>
      <c r="S89" s="95">
        <f t="shared" si="26"/>
        <v>0</v>
      </c>
      <c r="T89" s="95">
        <f t="shared" si="26"/>
        <v>329</v>
      </c>
      <c r="U89" s="95">
        <f t="shared" si="26"/>
        <v>964.75</v>
      </c>
      <c r="V89" s="95">
        <f t="shared" si="26"/>
        <v>0</v>
      </c>
      <c r="W89" s="95">
        <f t="shared" si="26"/>
        <v>24.5</v>
      </c>
      <c r="X89" s="95">
        <f t="shared" si="26"/>
        <v>240</v>
      </c>
      <c r="Y89" s="95">
        <f t="shared" si="26"/>
        <v>0</v>
      </c>
      <c r="Z89" s="95">
        <f t="shared" si="26"/>
        <v>0</v>
      </c>
    </row>
    <row r="90" spans="1:27" ht="31.8" hidden="1" customHeight="1" x14ac:dyDescent="0.3">
      <c r="A90" s="13" t="s">
        <v>80</v>
      </c>
      <c r="B90" s="23"/>
      <c r="C90" s="41">
        <f t="shared" ref="C90:C92" si="27">SUM(F90:Z90)</f>
        <v>219360</v>
      </c>
      <c r="D90" s="15" t="e">
        <f t="shared" si="21"/>
        <v>#DIV/0!</v>
      </c>
      <c r="E90" s="101"/>
      <c r="F90" s="31">
        <v>11128</v>
      </c>
      <c r="G90" s="31">
        <v>7280</v>
      </c>
      <c r="H90" s="31">
        <v>16000</v>
      </c>
      <c r="I90" s="31">
        <v>13708</v>
      </c>
      <c r="J90" s="31">
        <v>7825</v>
      </c>
      <c r="K90" s="31">
        <v>11977</v>
      </c>
      <c r="L90" s="31">
        <v>8642</v>
      </c>
      <c r="M90" s="31">
        <v>12996</v>
      </c>
      <c r="N90" s="31">
        <v>11318</v>
      </c>
      <c r="O90" s="31">
        <v>4074</v>
      </c>
      <c r="P90" s="31">
        <v>6250</v>
      </c>
      <c r="Q90" s="31">
        <v>9935</v>
      </c>
      <c r="R90" s="31">
        <v>14324</v>
      </c>
      <c r="S90" s="31">
        <v>11302</v>
      </c>
      <c r="T90" s="31">
        <v>12388</v>
      </c>
      <c r="U90" s="31">
        <v>9332</v>
      </c>
      <c r="V90" s="31">
        <v>9360</v>
      </c>
      <c r="W90" s="31">
        <v>3165</v>
      </c>
      <c r="X90" s="31">
        <v>7337</v>
      </c>
      <c r="Y90" s="31">
        <v>21139</v>
      </c>
      <c r="Z90" s="31">
        <v>9880</v>
      </c>
      <c r="AA90" s="20"/>
    </row>
    <row r="91" spans="1:27" ht="30" hidden="1" customHeight="1" x14ac:dyDescent="0.3">
      <c r="A91" s="13" t="s">
        <v>197</v>
      </c>
      <c r="B91" s="33"/>
      <c r="C91" s="41">
        <f t="shared" si="27"/>
        <v>563</v>
      </c>
      <c r="D91" s="15" t="e">
        <f t="shared" si="21"/>
        <v>#DIV/0!</v>
      </c>
      <c r="E91" s="101"/>
      <c r="F91" s="31">
        <v>6</v>
      </c>
      <c r="G91" s="31">
        <v>25</v>
      </c>
      <c r="H91" s="31">
        <v>70</v>
      </c>
      <c r="I91" s="31">
        <v>22</v>
      </c>
      <c r="J91" s="31">
        <v>20</v>
      </c>
      <c r="K91" s="31">
        <v>60</v>
      </c>
      <c r="L91" s="31">
        <v>12</v>
      </c>
      <c r="M91" s="31">
        <v>22</v>
      </c>
      <c r="N91" s="31">
        <v>14</v>
      </c>
      <c r="O91" s="31">
        <v>8</v>
      </c>
      <c r="P91" s="31">
        <v>5</v>
      </c>
      <c r="Q91" s="31">
        <v>20</v>
      </c>
      <c r="R91" s="31">
        <v>26</v>
      </c>
      <c r="S91" s="31">
        <v>60</v>
      </c>
      <c r="T91" s="31">
        <v>20</v>
      </c>
      <c r="U91" s="31">
        <v>8</v>
      </c>
      <c r="V91" s="31">
        <v>42</v>
      </c>
      <c r="W91" s="31">
        <v>9</v>
      </c>
      <c r="X91" s="31">
        <v>20</v>
      </c>
      <c r="Y91" s="31">
        <v>66</v>
      </c>
      <c r="Z91" s="31">
        <v>28</v>
      </c>
    </row>
    <row r="92" spans="1:27" ht="30" hidden="1" customHeight="1" x14ac:dyDescent="0.3">
      <c r="A92" s="13" t="s">
        <v>203</v>
      </c>
      <c r="B92" s="33"/>
      <c r="C92" s="41">
        <f t="shared" si="27"/>
        <v>11</v>
      </c>
      <c r="D92" s="15" t="e">
        <f t="shared" si="21"/>
        <v>#DIV/0!</v>
      </c>
      <c r="E92" s="101"/>
      <c r="F92" s="31">
        <v>1</v>
      </c>
      <c r="G92" s="31">
        <v>1</v>
      </c>
      <c r="H92" s="31">
        <v>0</v>
      </c>
      <c r="I92" s="31">
        <v>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2</v>
      </c>
      <c r="Q92" s="31">
        <v>2</v>
      </c>
      <c r="R92" s="31">
        <v>0</v>
      </c>
      <c r="S92" s="31">
        <v>0</v>
      </c>
      <c r="T92" s="31">
        <v>0</v>
      </c>
      <c r="U92" s="31">
        <v>2</v>
      </c>
      <c r="V92" s="31">
        <v>0</v>
      </c>
      <c r="W92" s="31">
        <v>0</v>
      </c>
      <c r="X92" s="31">
        <v>2</v>
      </c>
      <c r="Y92" s="31">
        <v>0</v>
      </c>
      <c r="Z92" s="31">
        <v>0</v>
      </c>
    </row>
    <row r="93" spans="1:27" s="42" customFormat="1" ht="30" hidden="1" customHeight="1" x14ac:dyDescent="0.3">
      <c r="A93" s="13" t="s">
        <v>81</v>
      </c>
      <c r="B93" s="41"/>
      <c r="C93" s="41"/>
      <c r="D93" s="15" t="e">
        <f t="shared" si="21"/>
        <v>#DIV/0!</v>
      </c>
      <c r="E93" s="101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82</v>
      </c>
      <c r="B94" s="34"/>
      <c r="C94" s="27">
        <f>SUM(F94:Z94)</f>
        <v>0</v>
      </c>
      <c r="D94" s="15" t="e">
        <f t="shared" si="21"/>
        <v>#DIV/0!</v>
      </c>
      <c r="E94" s="101"/>
      <c r="F94" s="26"/>
      <c r="G94" s="26"/>
      <c r="H94" s="26"/>
      <c r="I94" s="26"/>
      <c r="J94" s="26"/>
      <c r="K94" s="26"/>
      <c r="L94" s="26"/>
      <c r="M94" s="26"/>
      <c r="N94" s="26"/>
      <c r="O94" s="51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7" ht="30" hidden="1" customHeight="1" x14ac:dyDescent="0.3">
      <c r="A95" s="43" t="s">
        <v>83</v>
      </c>
      <c r="B95" s="44"/>
      <c r="C95" s="44"/>
      <c r="D95" s="15" t="e">
        <f t="shared" si="21"/>
        <v>#DIV/0!</v>
      </c>
      <c r="E95" s="10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7" ht="30" hidden="1" customHeight="1" x14ac:dyDescent="0.3">
      <c r="A96" s="13" t="s">
        <v>84</v>
      </c>
      <c r="B96" s="40"/>
      <c r="C96" s="40"/>
      <c r="D96" s="15" t="e">
        <f t="shared" si="21"/>
        <v>#DIV/0!</v>
      </c>
      <c r="E96" s="10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30" hidden="1" customHeight="1" x14ac:dyDescent="0.3">
      <c r="A97" s="13" t="s">
        <v>85</v>
      </c>
      <c r="B97" s="29"/>
      <c r="C97" s="29" t="e">
        <f>C96/C95</f>
        <v>#DIV/0!</v>
      </c>
      <c r="D97" s="15" t="e">
        <f t="shared" si="21"/>
        <v>#DIV/0!</v>
      </c>
      <c r="E97" s="10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30" hidden="1" customHeight="1" x14ac:dyDescent="0.3">
      <c r="A98" s="43" t="s">
        <v>175</v>
      </c>
      <c r="B98" s="80"/>
      <c r="C98" s="80"/>
      <c r="D98" s="15" t="e">
        <f t="shared" si="21"/>
        <v>#DIV/0!</v>
      </c>
      <c r="E98" s="101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</row>
    <row r="99" spans="1:26" s="12" customFormat="1" ht="30" hidden="1" customHeight="1" outlineLevel="1" x14ac:dyDescent="0.25">
      <c r="A99" s="45" t="s">
        <v>86</v>
      </c>
      <c r="B99" s="23"/>
      <c r="C99" s="27"/>
      <c r="D99" s="15" t="e">
        <f t="shared" si="21"/>
        <v>#DIV/0!</v>
      </c>
      <c r="E99" s="10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s="12" customFormat="1" ht="30" hidden="1" customHeight="1" outlineLevel="1" x14ac:dyDescent="0.25">
      <c r="A100" s="45" t="s">
        <v>91</v>
      </c>
      <c r="B100" s="38"/>
      <c r="C100" s="26"/>
      <c r="D100" s="15" t="e">
        <f t="shared" si="21"/>
        <v>#DIV/0!</v>
      </c>
      <c r="E100" s="10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s="12" customFormat="1" ht="30" hidden="1" customHeight="1" outlineLevel="1" x14ac:dyDescent="0.25">
      <c r="A101" s="45" t="s">
        <v>152</v>
      </c>
      <c r="B101" s="38"/>
      <c r="C101" s="26"/>
      <c r="D101" s="15" t="e">
        <f t="shared" si="21"/>
        <v>#DIV/0!</v>
      </c>
      <c r="E101" s="10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s="12" customFormat="1" ht="30" hidden="1" customHeight="1" outlineLevel="1" x14ac:dyDescent="0.25">
      <c r="A102" s="45" t="s">
        <v>153</v>
      </c>
      <c r="B102" s="38"/>
      <c r="C102" s="26"/>
      <c r="D102" s="15" t="e">
        <f t="shared" si="21"/>
        <v>#DIV/0!</v>
      </c>
      <c r="E102" s="10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s="47" customFormat="1" ht="34.799999999999997" hidden="1" customHeight="1" outlineLevel="1" x14ac:dyDescent="0.25">
      <c r="A103" s="13" t="s">
        <v>87</v>
      </c>
      <c r="B103" s="38"/>
      <c r="C103" s="26"/>
      <c r="D103" s="15" t="e">
        <f t="shared" si="21"/>
        <v>#DIV/0!</v>
      </c>
      <c r="E103" s="10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s="47" customFormat="1" ht="33" hidden="1" customHeight="1" outlineLevel="1" x14ac:dyDescent="0.25">
      <c r="A104" s="13" t="s">
        <v>88</v>
      </c>
      <c r="B104" s="38"/>
      <c r="C104" s="26"/>
      <c r="D104" s="15" t="e">
        <f t="shared" si="21"/>
        <v>#DIV/0!</v>
      </c>
      <c r="E104" s="10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s="12" customFormat="1" ht="34.200000000000003" hidden="1" customHeight="1" outlineLevel="1" x14ac:dyDescent="0.25">
      <c r="A105" s="11" t="s">
        <v>89</v>
      </c>
      <c r="B105" s="27"/>
      <c r="C105" s="27"/>
      <c r="D105" s="15" t="e">
        <f t="shared" si="21"/>
        <v>#DIV/0!</v>
      </c>
      <c r="E105" s="10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s="12" customFormat="1" ht="30" customHeight="1" collapsed="1" x14ac:dyDescent="0.25">
      <c r="A106" s="32" t="s">
        <v>90</v>
      </c>
      <c r="B106" s="23">
        <v>253</v>
      </c>
      <c r="C106" s="27">
        <f t="shared" ref="C106:C150" si="28">SUM(F106:Z106)</f>
        <v>548</v>
      </c>
      <c r="D106" s="15"/>
      <c r="E106" s="101"/>
      <c r="F106" s="26"/>
      <c r="G106" s="26"/>
      <c r="H106" s="26"/>
      <c r="I106" s="26"/>
      <c r="J106" s="26"/>
      <c r="K106" s="26"/>
      <c r="L106" s="26"/>
      <c r="M106" s="26">
        <v>4</v>
      </c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>
        <v>544</v>
      </c>
      <c r="Z106" s="26"/>
    </row>
    <row r="107" spans="1:26" s="12" customFormat="1" ht="30" hidden="1" customHeight="1" x14ac:dyDescent="0.25">
      <c r="A107" s="13" t="s">
        <v>181</v>
      </c>
      <c r="B107" s="29" t="e">
        <f>B106/B105</f>
        <v>#DIV/0!</v>
      </c>
      <c r="C107" s="27" t="e">
        <f t="shared" si="28"/>
        <v>#DIV/0!</v>
      </c>
      <c r="D107" s="15" t="e">
        <f t="shared" si="21"/>
        <v>#DIV/0!</v>
      </c>
      <c r="E107" s="101"/>
      <c r="F107" s="29" t="e">
        <f>F106/F105</f>
        <v>#DIV/0!</v>
      </c>
      <c r="G107" s="29" t="e">
        <f>G106/G105</f>
        <v>#DIV/0!</v>
      </c>
      <c r="H107" s="29" t="e">
        <f t="shared" ref="H107:Z107" si="29">H106/H105</f>
        <v>#DIV/0!</v>
      </c>
      <c r="I107" s="29" t="e">
        <f t="shared" si="29"/>
        <v>#DIV/0!</v>
      </c>
      <c r="J107" s="29" t="e">
        <f t="shared" si="29"/>
        <v>#DIV/0!</v>
      </c>
      <c r="K107" s="29" t="e">
        <f t="shared" si="29"/>
        <v>#DIV/0!</v>
      </c>
      <c r="L107" s="29" t="e">
        <f t="shared" si="29"/>
        <v>#DIV/0!</v>
      </c>
      <c r="M107" s="29" t="e">
        <f t="shared" si="29"/>
        <v>#DIV/0!</v>
      </c>
      <c r="N107" s="29" t="e">
        <f t="shared" si="29"/>
        <v>#DIV/0!</v>
      </c>
      <c r="O107" s="29" t="e">
        <f t="shared" si="29"/>
        <v>#DIV/0!</v>
      </c>
      <c r="P107" s="29" t="e">
        <f t="shared" si="29"/>
        <v>#DIV/0!</v>
      </c>
      <c r="Q107" s="29" t="e">
        <f t="shared" si="29"/>
        <v>#DIV/0!</v>
      </c>
      <c r="R107" s="29" t="e">
        <f t="shared" si="29"/>
        <v>#DIV/0!</v>
      </c>
      <c r="S107" s="29" t="e">
        <f t="shared" si="29"/>
        <v>#DIV/0!</v>
      </c>
      <c r="T107" s="29" t="e">
        <f t="shared" si="29"/>
        <v>#DIV/0!</v>
      </c>
      <c r="U107" s="29" t="e">
        <f t="shared" si="29"/>
        <v>#DIV/0!</v>
      </c>
      <c r="V107" s="29" t="e">
        <f t="shared" si="29"/>
        <v>#DIV/0!</v>
      </c>
      <c r="W107" s="29" t="e">
        <f t="shared" si="29"/>
        <v>#DIV/0!</v>
      </c>
      <c r="X107" s="29" t="e">
        <f t="shared" si="29"/>
        <v>#DIV/0!</v>
      </c>
      <c r="Y107" s="29" t="e">
        <f t="shared" si="29"/>
        <v>#DIV/0!</v>
      </c>
      <c r="Z107" s="29" t="e">
        <f t="shared" si="29"/>
        <v>#DIV/0!</v>
      </c>
    </row>
    <row r="108" spans="1:26" s="92" customFormat="1" ht="31.8" hidden="1" customHeight="1" x14ac:dyDescent="0.25">
      <c r="A108" s="90" t="s">
        <v>95</v>
      </c>
      <c r="B108" s="93">
        <f>B105-B106</f>
        <v>-253</v>
      </c>
      <c r="C108" s="27">
        <f t="shared" si="28"/>
        <v>-548</v>
      </c>
      <c r="D108" s="15">
        <f t="shared" si="21"/>
        <v>2.1660079051383399</v>
      </c>
      <c r="E108" s="101"/>
      <c r="F108" s="93">
        <f t="shared" ref="F108:Z108" si="30">F105-F106</f>
        <v>0</v>
      </c>
      <c r="G108" s="93">
        <f t="shared" si="30"/>
        <v>0</v>
      </c>
      <c r="H108" s="93">
        <f t="shared" si="30"/>
        <v>0</v>
      </c>
      <c r="I108" s="93">
        <f t="shared" si="30"/>
        <v>0</v>
      </c>
      <c r="J108" s="93">
        <f t="shared" si="30"/>
        <v>0</v>
      </c>
      <c r="K108" s="93">
        <f t="shared" si="30"/>
        <v>0</v>
      </c>
      <c r="L108" s="93">
        <f t="shared" si="30"/>
        <v>0</v>
      </c>
      <c r="M108" s="93">
        <f t="shared" si="30"/>
        <v>-4</v>
      </c>
      <c r="N108" s="93">
        <f t="shared" si="30"/>
        <v>0</v>
      </c>
      <c r="O108" s="93">
        <f t="shared" si="30"/>
        <v>0</v>
      </c>
      <c r="P108" s="93">
        <f t="shared" si="30"/>
        <v>0</v>
      </c>
      <c r="Q108" s="93">
        <f t="shared" si="30"/>
        <v>0</v>
      </c>
      <c r="R108" s="93">
        <f t="shared" si="30"/>
        <v>0</v>
      </c>
      <c r="S108" s="93">
        <f t="shared" si="30"/>
        <v>0</v>
      </c>
      <c r="T108" s="93">
        <f t="shared" si="30"/>
        <v>0</v>
      </c>
      <c r="U108" s="93">
        <f t="shared" si="30"/>
        <v>0</v>
      </c>
      <c r="V108" s="93">
        <f t="shared" si="30"/>
        <v>0</v>
      </c>
      <c r="W108" s="93">
        <f t="shared" si="30"/>
        <v>0</v>
      </c>
      <c r="X108" s="93">
        <f t="shared" si="30"/>
        <v>0</v>
      </c>
      <c r="Y108" s="93">
        <f t="shared" si="30"/>
        <v>-544</v>
      </c>
      <c r="Z108" s="93">
        <f t="shared" si="30"/>
        <v>0</v>
      </c>
    </row>
    <row r="109" spans="1:26" s="12" customFormat="1" ht="30" customHeight="1" x14ac:dyDescent="0.25">
      <c r="A109" s="11" t="s">
        <v>91</v>
      </c>
      <c r="B109" s="38"/>
      <c r="C109" s="27">
        <f t="shared" si="28"/>
        <v>129</v>
      </c>
      <c r="D109" s="15" t="e">
        <f t="shared" si="21"/>
        <v>#DIV/0!</v>
      </c>
      <c r="E109" s="10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>
        <v>129</v>
      </c>
      <c r="U109" s="31"/>
      <c r="V109" s="31"/>
      <c r="W109" s="31"/>
      <c r="X109" s="31"/>
      <c r="Y109" s="31"/>
      <c r="Z109" s="31"/>
    </row>
    <row r="110" spans="1:26" s="12" customFormat="1" ht="30" hidden="1" customHeight="1" x14ac:dyDescent="0.25">
      <c r="A110" s="11" t="s">
        <v>92</v>
      </c>
      <c r="B110" s="38"/>
      <c r="C110" s="27">
        <f t="shared" si="28"/>
        <v>0</v>
      </c>
      <c r="D110" s="15" t="e">
        <f t="shared" si="21"/>
        <v>#DIV/0!</v>
      </c>
      <c r="E110" s="10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s="12" customFormat="1" ht="30" customHeight="1" x14ac:dyDescent="0.25">
      <c r="A111" s="11" t="s">
        <v>93</v>
      </c>
      <c r="B111" s="38"/>
      <c r="C111" s="27">
        <f t="shared" si="28"/>
        <v>238</v>
      </c>
      <c r="D111" s="15"/>
      <c r="E111" s="101"/>
      <c r="F111" s="31"/>
      <c r="G111" s="31"/>
      <c r="H111" s="31"/>
      <c r="I111" s="31"/>
      <c r="J111" s="31"/>
      <c r="K111" s="31"/>
      <c r="L111" s="31"/>
      <c r="M111" s="31">
        <v>4</v>
      </c>
      <c r="N111" s="31"/>
      <c r="O111" s="31"/>
      <c r="P111" s="31"/>
      <c r="Q111" s="31"/>
      <c r="R111" s="31"/>
      <c r="S111" s="31"/>
      <c r="T111" s="31">
        <v>129</v>
      </c>
      <c r="U111" s="31"/>
      <c r="V111" s="31"/>
      <c r="W111" s="31"/>
      <c r="X111" s="31"/>
      <c r="Y111" s="31">
        <v>105</v>
      </c>
      <c r="Z111" s="31"/>
    </row>
    <row r="112" spans="1:26" s="12" customFormat="1" ht="30" hidden="1" customHeight="1" x14ac:dyDescent="0.25">
      <c r="A112" s="11" t="s">
        <v>210</v>
      </c>
      <c r="B112" s="38"/>
      <c r="C112" s="27">
        <f t="shared" si="28"/>
        <v>72</v>
      </c>
      <c r="D112" s="15"/>
      <c r="E112" s="10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>
        <v>72</v>
      </c>
      <c r="Z112" s="31"/>
    </row>
    <row r="113" spans="1:26" s="12" customFormat="1" ht="30" hidden="1" customHeight="1" x14ac:dyDescent="0.25">
      <c r="A113" s="11" t="s">
        <v>94</v>
      </c>
      <c r="B113" s="38"/>
      <c r="C113" s="27">
        <f t="shared" si="28"/>
        <v>0</v>
      </c>
      <c r="D113" s="15" t="e">
        <f t="shared" si="21"/>
        <v>#DIV/0!</v>
      </c>
      <c r="E113" s="101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s="12" customFormat="1" ht="30" customHeight="1" x14ac:dyDescent="0.25">
      <c r="A114" s="32" t="s">
        <v>96</v>
      </c>
      <c r="B114" s="27"/>
      <c r="C114" s="27">
        <f t="shared" si="28"/>
        <v>133</v>
      </c>
      <c r="D114" s="15"/>
      <c r="E114" s="101"/>
      <c r="F114" s="26"/>
      <c r="G114" s="26"/>
      <c r="H114" s="26"/>
      <c r="I114" s="26"/>
      <c r="J114" s="26"/>
      <c r="K114" s="26"/>
      <c r="L114" s="26"/>
      <c r="M114" s="26">
        <v>4</v>
      </c>
      <c r="N114" s="26"/>
      <c r="O114" s="26"/>
      <c r="P114" s="26"/>
      <c r="Q114" s="26"/>
      <c r="R114" s="26"/>
      <c r="S114" s="26"/>
      <c r="T114" s="26">
        <v>129</v>
      </c>
      <c r="U114" s="26"/>
      <c r="V114" s="26"/>
      <c r="W114" s="26"/>
      <c r="X114" s="26"/>
      <c r="Y114" s="26"/>
      <c r="Z114" s="26"/>
    </row>
    <row r="115" spans="1:26" s="12" customFormat="1" ht="31.2" hidden="1" customHeight="1" x14ac:dyDescent="0.25">
      <c r="A115" s="13" t="s">
        <v>181</v>
      </c>
      <c r="B115" s="29" t="e">
        <f>B114/B105</f>
        <v>#DIV/0!</v>
      </c>
      <c r="C115" s="27" t="e">
        <f t="shared" si="28"/>
        <v>#DIV/0!</v>
      </c>
      <c r="D115" s="15" t="e">
        <f t="shared" ref="D114:D177" si="31">C115/B115</f>
        <v>#DIV/0!</v>
      </c>
      <c r="E115" s="101"/>
      <c r="F115" s="29" t="e">
        <f t="shared" ref="F115:Z115" si="32">F114/F105</f>
        <v>#DIV/0!</v>
      </c>
      <c r="G115" s="29" t="e">
        <f t="shared" si="32"/>
        <v>#DIV/0!</v>
      </c>
      <c r="H115" s="29" t="e">
        <f t="shared" si="32"/>
        <v>#DIV/0!</v>
      </c>
      <c r="I115" s="29" t="e">
        <f t="shared" si="32"/>
        <v>#DIV/0!</v>
      </c>
      <c r="J115" s="29" t="e">
        <f t="shared" si="32"/>
        <v>#DIV/0!</v>
      </c>
      <c r="K115" s="29" t="e">
        <f t="shared" si="32"/>
        <v>#DIV/0!</v>
      </c>
      <c r="L115" s="29" t="e">
        <f t="shared" si="32"/>
        <v>#DIV/0!</v>
      </c>
      <c r="M115" s="29" t="e">
        <f t="shared" si="32"/>
        <v>#DIV/0!</v>
      </c>
      <c r="N115" s="29" t="e">
        <f t="shared" si="32"/>
        <v>#DIV/0!</v>
      </c>
      <c r="O115" s="29" t="e">
        <f t="shared" si="32"/>
        <v>#DIV/0!</v>
      </c>
      <c r="P115" s="29" t="e">
        <f t="shared" si="32"/>
        <v>#DIV/0!</v>
      </c>
      <c r="Q115" s="29" t="e">
        <f t="shared" si="32"/>
        <v>#DIV/0!</v>
      </c>
      <c r="R115" s="29" t="e">
        <f t="shared" si="32"/>
        <v>#DIV/0!</v>
      </c>
      <c r="S115" s="29" t="e">
        <f t="shared" si="32"/>
        <v>#DIV/0!</v>
      </c>
      <c r="T115" s="29" t="e">
        <f t="shared" si="32"/>
        <v>#DIV/0!</v>
      </c>
      <c r="U115" s="29" t="e">
        <f t="shared" si="32"/>
        <v>#DIV/0!</v>
      </c>
      <c r="V115" s="29" t="e">
        <f t="shared" si="32"/>
        <v>#DIV/0!</v>
      </c>
      <c r="W115" s="29" t="e">
        <f t="shared" si="32"/>
        <v>#DIV/0!</v>
      </c>
      <c r="X115" s="29" t="e">
        <f t="shared" si="32"/>
        <v>#DIV/0!</v>
      </c>
      <c r="Y115" s="29" t="e">
        <f t="shared" si="32"/>
        <v>#DIV/0!</v>
      </c>
      <c r="Z115" s="29" t="e">
        <f t="shared" si="32"/>
        <v>#DIV/0!</v>
      </c>
    </row>
    <row r="116" spans="1:26" s="12" customFormat="1" ht="30" customHeight="1" x14ac:dyDescent="0.25">
      <c r="A116" s="11" t="s">
        <v>91</v>
      </c>
      <c r="B116" s="38"/>
      <c r="C116" s="27">
        <f t="shared" si="28"/>
        <v>129</v>
      </c>
      <c r="D116" s="15" t="e">
        <f t="shared" si="31"/>
        <v>#DIV/0!</v>
      </c>
      <c r="E116" s="10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>
        <v>129</v>
      </c>
      <c r="U116" s="31"/>
      <c r="V116" s="31"/>
      <c r="W116" s="31"/>
      <c r="X116" s="31"/>
      <c r="Y116" s="31"/>
      <c r="Z116" s="31"/>
    </row>
    <row r="117" spans="1:26" s="12" customFormat="1" ht="30" hidden="1" customHeight="1" x14ac:dyDescent="0.25">
      <c r="A117" s="11" t="s">
        <v>92</v>
      </c>
      <c r="B117" s="38"/>
      <c r="C117" s="27">
        <f t="shared" si="28"/>
        <v>0</v>
      </c>
      <c r="D117" s="15" t="e">
        <f t="shared" si="31"/>
        <v>#DIV/0!</v>
      </c>
      <c r="E117" s="10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s="12" customFormat="1" ht="30" customHeight="1" x14ac:dyDescent="0.25">
      <c r="A118" s="11" t="s">
        <v>93</v>
      </c>
      <c r="B118" s="38"/>
      <c r="C118" s="27">
        <f t="shared" si="28"/>
        <v>4</v>
      </c>
      <c r="D118" s="15"/>
      <c r="E118" s="101"/>
      <c r="F118" s="31"/>
      <c r="G118" s="31"/>
      <c r="H118" s="31"/>
      <c r="I118" s="31"/>
      <c r="J118" s="31"/>
      <c r="K118" s="31"/>
      <c r="L118" s="31"/>
      <c r="M118" s="31">
        <v>4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s="12" customFormat="1" ht="30" hidden="1" customHeight="1" x14ac:dyDescent="0.25">
      <c r="A119" s="11" t="s">
        <v>94</v>
      </c>
      <c r="B119" s="38"/>
      <c r="C119" s="27">
        <f t="shared" si="28"/>
        <v>0</v>
      </c>
      <c r="D119" s="15" t="e">
        <f t="shared" si="31"/>
        <v>#DIV/0!</v>
      </c>
      <c r="E119" s="101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81"/>
      <c r="V119" s="24"/>
      <c r="W119" s="24"/>
      <c r="X119" s="24"/>
      <c r="Y119" s="24"/>
      <c r="Z119" s="24"/>
    </row>
    <row r="120" spans="1:26" s="47" customFormat="1" ht="48" hidden="1" customHeight="1" x14ac:dyDescent="0.25">
      <c r="A120" s="13" t="s">
        <v>190</v>
      </c>
      <c r="B120" s="38"/>
      <c r="C120" s="27">
        <f t="shared" si="28"/>
        <v>0</v>
      </c>
      <c r="D120" s="15" t="e">
        <f t="shared" si="31"/>
        <v>#DIV/0!</v>
      </c>
      <c r="E120" s="101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s="12" customFormat="1" ht="30" customHeight="1" x14ac:dyDescent="0.25">
      <c r="A121" s="32" t="s">
        <v>191</v>
      </c>
      <c r="B121" s="27"/>
      <c r="C121" s="27">
        <f t="shared" si="28"/>
        <v>461</v>
      </c>
      <c r="D121" s="15"/>
      <c r="E121" s="101"/>
      <c r="F121" s="26"/>
      <c r="G121" s="26"/>
      <c r="H121" s="26"/>
      <c r="I121" s="26"/>
      <c r="J121" s="26"/>
      <c r="K121" s="26"/>
      <c r="L121" s="26"/>
      <c r="M121" s="26">
        <v>10</v>
      </c>
      <c r="N121" s="26"/>
      <c r="O121" s="26"/>
      <c r="P121" s="26"/>
      <c r="Q121" s="26"/>
      <c r="R121" s="26"/>
      <c r="S121" s="26"/>
      <c r="T121" s="26">
        <v>451</v>
      </c>
      <c r="U121" s="26"/>
      <c r="V121" s="26"/>
      <c r="W121" s="26"/>
      <c r="X121" s="26"/>
      <c r="Y121" s="26"/>
      <c r="Z121" s="26"/>
    </row>
    <row r="122" spans="1:26" s="12" customFormat="1" ht="27" hidden="1" customHeight="1" x14ac:dyDescent="0.25">
      <c r="A122" s="13" t="s">
        <v>51</v>
      </c>
      <c r="B122" s="30" t="e">
        <f>B121/B120</f>
        <v>#DIV/0!</v>
      </c>
      <c r="C122" s="27" t="e">
        <f t="shared" si="28"/>
        <v>#DIV/0!</v>
      </c>
      <c r="D122" s="15" t="e">
        <f t="shared" si="31"/>
        <v>#DIV/0!</v>
      </c>
      <c r="E122" s="101"/>
      <c r="F122" s="30" t="e">
        <f t="shared" ref="F122:Z122" si="33">F121/F120</f>
        <v>#DIV/0!</v>
      </c>
      <c r="G122" s="30" t="e">
        <f t="shared" si="33"/>
        <v>#DIV/0!</v>
      </c>
      <c r="H122" s="30" t="e">
        <f t="shared" si="33"/>
        <v>#DIV/0!</v>
      </c>
      <c r="I122" s="30" t="e">
        <f t="shared" si="33"/>
        <v>#DIV/0!</v>
      </c>
      <c r="J122" s="30" t="e">
        <f t="shared" si="33"/>
        <v>#DIV/0!</v>
      </c>
      <c r="K122" s="30" t="e">
        <f t="shared" si="33"/>
        <v>#DIV/0!</v>
      </c>
      <c r="L122" s="30" t="e">
        <f t="shared" si="33"/>
        <v>#DIV/0!</v>
      </c>
      <c r="M122" s="30" t="e">
        <f t="shared" si="33"/>
        <v>#DIV/0!</v>
      </c>
      <c r="N122" s="30" t="e">
        <f t="shared" si="33"/>
        <v>#DIV/0!</v>
      </c>
      <c r="O122" s="30" t="e">
        <f t="shared" si="33"/>
        <v>#DIV/0!</v>
      </c>
      <c r="P122" s="30" t="e">
        <f t="shared" si="33"/>
        <v>#DIV/0!</v>
      </c>
      <c r="Q122" s="30" t="e">
        <f t="shared" si="33"/>
        <v>#DIV/0!</v>
      </c>
      <c r="R122" s="30" t="e">
        <f t="shared" si="33"/>
        <v>#DIV/0!</v>
      </c>
      <c r="S122" s="30" t="e">
        <f t="shared" si="33"/>
        <v>#DIV/0!</v>
      </c>
      <c r="T122" s="30" t="e">
        <f t="shared" si="33"/>
        <v>#DIV/0!</v>
      </c>
      <c r="U122" s="30" t="e">
        <f t="shared" si="33"/>
        <v>#DIV/0!</v>
      </c>
      <c r="V122" s="30" t="e">
        <f t="shared" si="33"/>
        <v>#DIV/0!</v>
      </c>
      <c r="W122" s="30" t="e">
        <f t="shared" si="33"/>
        <v>#DIV/0!</v>
      </c>
      <c r="X122" s="30" t="e">
        <f t="shared" si="33"/>
        <v>#DIV/0!</v>
      </c>
      <c r="Y122" s="30" t="e">
        <f t="shared" si="33"/>
        <v>#DIV/0!</v>
      </c>
      <c r="Z122" s="30" t="e">
        <f t="shared" si="33"/>
        <v>#DIV/0!</v>
      </c>
    </row>
    <row r="123" spans="1:26" s="12" customFormat="1" ht="30" customHeight="1" x14ac:dyDescent="0.25">
      <c r="A123" s="11" t="s">
        <v>91</v>
      </c>
      <c r="B123" s="26"/>
      <c r="C123" s="27">
        <f t="shared" si="28"/>
        <v>451</v>
      </c>
      <c r="D123" s="15" t="e">
        <f t="shared" si="31"/>
        <v>#DIV/0!</v>
      </c>
      <c r="E123" s="10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>
        <v>451</v>
      </c>
      <c r="U123" s="31"/>
      <c r="V123" s="31"/>
      <c r="W123" s="31"/>
      <c r="X123" s="31"/>
      <c r="Y123" s="31"/>
      <c r="Z123" s="31"/>
    </row>
    <row r="124" spans="1:26" s="12" customFormat="1" ht="30" hidden="1" customHeight="1" x14ac:dyDescent="0.25">
      <c r="A124" s="11" t="s">
        <v>92</v>
      </c>
      <c r="B124" s="26"/>
      <c r="C124" s="27">
        <f t="shared" si="28"/>
        <v>0</v>
      </c>
      <c r="D124" s="15" t="e">
        <f t="shared" si="31"/>
        <v>#DIV/0!</v>
      </c>
      <c r="E124" s="10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s="12" customFormat="1" ht="31.2" customHeight="1" x14ac:dyDescent="0.25">
      <c r="A125" s="11" t="s">
        <v>93</v>
      </c>
      <c r="B125" s="26"/>
      <c r="C125" s="27">
        <f t="shared" si="28"/>
        <v>10</v>
      </c>
      <c r="D125" s="15"/>
      <c r="E125" s="101"/>
      <c r="F125" s="31"/>
      <c r="G125" s="31"/>
      <c r="H125" s="31"/>
      <c r="I125" s="31"/>
      <c r="J125" s="31"/>
      <c r="K125" s="31"/>
      <c r="L125" s="31"/>
      <c r="M125" s="31">
        <v>10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s="12" customFormat="1" ht="31.2" hidden="1" customHeight="1" x14ac:dyDescent="0.25">
      <c r="A126" s="11" t="s">
        <v>94</v>
      </c>
      <c r="B126" s="38"/>
      <c r="C126" s="27">
        <f t="shared" si="28"/>
        <v>0</v>
      </c>
      <c r="D126" s="15" t="e">
        <f t="shared" si="31"/>
        <v>#DIV/0!</v>
      </c>
      <c r="E126" s="101"/>
      <c r="F126" s="24"/>
      <c r="G126" s="24"/>
      <c r="H126" s="48"/>
      <c r="I126" s="48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81"/>
      <c r="V126" s="24"/>
      <c r="W126" s="24"/>
      <c r="X126" s="24"/>
      <c r="Y126" s="24"/>
      <c r="Z126" s="24"/>
    </row>
    <row r="127" spans="1:26" s="12" customFormat="1" ht="31.2" customHeight="1" x14ac:dyDescent="0.25">
      <c r="A127" s="32" t="s">
        <v>97</v>
      </c>
      <c r="B127" s="50"/>
      <c r="C127" s="50">
        <f t="shared" ref="C127:C128" si="34">C121/C114*10</f>
        <v>34.661654135338345</v>
      </c>
      <c r="D127" s="15"/>
      <c r="E127" s="101"/>
      <c r="F127" s="51"/>
      <c r="G127" s="51"/>
      <c r="H127" s="51"/>
      <c r="I127" s="51"/>
      <c r="J127" s="51"/>
      <c r="K127" s="51"/>
      <c r="L127" s="51"/>
      <c r="M127" s="51">
        <f t="shared" ref="F127:Z128" si="35">M121/M114*10</f>
        <v>25</v>
      </c>
      <c r="N127" s="51"/>
      <c r="O127" s="51"/>
      <c r="P127" s="51"/>
      <c r="Q127" s="51"/>
      <c r="R127" s="51"/>
      <c r="S127" s="51"/>
      <c r="T127" s="51">
        <f t="shared" si="35"/>
        <v>34.961240310077521</v>
      </c>
      <c r="U127" s="51"/>
      <c r="V127" s="51"/>
      <c r="W127" s="51"/>
      <c r="X127" s="51"/>
      <c r="Y127" s="51"/>
      <c r="Z127" s="51"/>
    </row>
    <row r="128" spans="1:26" s="12" customFormat="1" ht="30" customHeight="1" x14ac:dyDescent="0.25">
      <c r="A128" s="11" t="s">
        <v>91</v>
      </c>
      <c r="B128" s="51"/>
      <c r="C128" s="50">
        <f>C123/C116*10</f>
        <v>34.961240310077521</v>
      </c>
      <c r="D128" s="15" t="e">
        <f t="shared" si="31"/>
        <v>#DIV/0!</v>
      </c>
      <c r="E128" s="10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>
        <f>T123/T116*10</f>
        <v>34.961240310077521</v>
      </c>
      <c r="U128" s="51"/>
      <c r="V128" s="51"/>
      <c r="W128" s="51"/>
      <c r="X128" s="51"/>
      <c r="Y128" s="51"/>
      <c r="Z128" s="51"/>
    </row>
    <row r="129" spans="1:27" s="12" customFormat="1" ht="30" hidden="1" customHeight="1" x14ac:dyDescent="0.25">
      <c r="A129" s="11" t="s">
        <v>92</v>
      </c>
      <c r="B129" s="51" t="e">
        <f t="shared" ref="B128:F131" si="36">B124/B117*10</f>
        <v>#DIV/0!</v>
      </c>
      <c r="C129" s="27" t="e">
        <f t="shared" si="28"/>
        <v>#DIV/0!</v>
      </c>
      <c r="D129" s="15" t="e">
        <f t="shared" si="31"/>
        <v>#DIV/0!</v>
      </c>
      <c r="E129" s="101"/>
      <c r="F129" s="51"/>
      <c r="G129" s="51"/>
      <c r="H129" s="51"/>
      <c r="I129" s="51"/>
      <c r="J129" s="51"/>
      <c r="K129" s="51"/>
      <c r="L129" s="51"/>
      <c r="M129" s="51" t="e">
        <f t="shared" ref="F128:Z130" si="37">M124/M117*10</f>
        <v>#DIV/0!</v>
      </c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7" s="12" customFormat="1" ht="30" customHeight="1" x14ac:dyDescent="0.25">
      <c r="A130" s="11" t="s">
        <v>93</v>
      </c>
      <c r="B130" s="51"/>
      <c r="C130" s="50">
        <f t="shared" si="28"/>
        <v>25</v>
      </c>
      <c r="D130" s="15"/>
      <c r="E130" s="101"/>
      <c r="F130" s="51"/>
      <c r="G130" s="51"/>
      <c r="H130" s="51"/>
      <c r="I130" s="51"/>
      <c r="J130" s="51"/>
      <c r="K130" s="51"/>
      <c r="L130" s="51"/>
      <c r="M130" s="51">
        <f t="shared" si="37"/>
        <v>25</v>
      </c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7" s="12" customFormat="1" ht="30" hidden="1" customHeight="1" x14ac:dyDescent="0.25">
      <c r="A131" s="11" t="s">
        <v>94</v>
      </c>
      <c r="B131" s="51" t="e">
        <f t="shared" si="36"/>
        <v>#DIV/0!</v>
      </c>
      <c r="C131" s="27" t="e">
        <f t="shared" si="28"/>
        <v>#DIV/0!</v>
      </c>
      <c r="D131" s="15" t="e">
        <f t="shared" si="31"/>
        <v>#DIV/0!</v>
      </c>
      <c r="E131" s="101"/>
      <c r="F131" s="51" t="e">
        <f t="shared" si="36"/>
        <v>#DIV/0!</v>
      </c>
      <c r="G131" s="51"/>
      <c r="H131" s="51">
        <v>10</v>
      </c>
      <c r="I131" s="51"/>
      <c r="J131" s="51" t="e">
        <f>J126/J119*10</f>
        <v>#DIV/0!</v>
      </c>
      <c r="K131" s="51"/>
      <c r="L131" s="51"/>
      <c r="M131" s="51"/>
      <c r="N131" s="51"/>
      <c r="O131" s="51"/>
      <c r="P131" s="51"/>
      <c r="Q131" s="51"/>
      <c r="R131" s="51" t="e">
        <f>R126/R119*10</f>
        <v>#DIV/0!</v>
      </c>
      <c r="S131" s="51" t="e">
        <f>S126/S119*10</f>
        <v>#DIV/0!</v>
      </c>
      <c r="T131" s="51"/>
      <c r="U131" s="51"/>
      <c r="V131" s="51" t="e">
        <f>V126/V119*10</f>
        <v>#DIV/0!</v>
      </c>
      <c r="W131" s="51"/>
      <c r="X131" s="51" t="e">
        <f>X126/X119*10</f>
        <v>#DIV/0!</v>
      </c>
      <c r="Y131" s="51"/>
      <c r="Z131" s="51"/>
    </row>
    <row r="132" spans="1:27" s="12" customFormat="1" ht="30" hidden="1" customHeight="1" outlineLevel="1" x14ac:dyDescent="0.25">
      <c r="A132" s="52" t="s">
        <v>156</v>
      </c>
      <c r="B132" s="23"/>
      <c r="C132" s="27">
        <f t="shared" si="28"/>
        <v>0</v>
      </c>
      <c r="D132" s="15" t="e">
        <f t="shared" si="31"/>
        <v>#DIV/0!</v>
      </c>
      <c r="E132" s="101"/>
      <c r="F132" s="37"/>
      <c r="G132" s="36"/>
      <c r="H132" s="55"/>
      <c r="I132" s="36"/>
      <c r="J132" s="36"/>
      <c r="K132" s="36"/>
      <c r="L132" s="36"/>
      <c r="M132" s="51"/>
      <c r="N132" s="36"/>
      <c r="O132" s="36"/>
      <c r="P132" s="36"/>
      <c r="Q132" s="36"/>
      <c r="R132" s="36"/>
      <c r="S132" s="36"/>
      <c r="T132" s="51"/>
      <c r="U132" s="26"/>
      <c r="V132" s="94"/>
      <c r="W132" s="94"/>
      <c r="X132" s="94"/>
      <c r="Y132" s="26"/>
      <c r="Z132" s="36"/>
    </row>
    <row r="133" spans="1:27" s="12" customFormat="1" ht="30" hidden="1" customHeight="1" x14ac:dyDescent="0.25">
      <c r="A133" s="32" t="s">
        <v>157</v>
      </c>
      <c r="B133" s="23"/>
      <c r="C133" s="27">
        <f t="shared" si="28"/>
        <v>0</v>
      </c>
      <c r="D133" s="15" t="e">
        <f t="shared" si="31"/>
        <v>#DIV/0!</v>
      </c>
      <c r="E133" s="101"/>
      <c r="F133" s="37"/>
      <c r="G133" s="36"/>
      <c r="H133" s="36"/>
      <c r="I133" s="36"/>
      <c r="J133" s="36"/>
      <c r="K133" s="36"/>
      <c r="L133" s="36"/>
      <c r="M133" s="51"/>
      <c r="N133" s="36"/>
      <c r="O133" s="36"/>
      <c r="P133" s="36"/>
      <c r="Q133" s="36"/>
      <c r="R133" s="36"/>
      <c r="S133" s="36"/>
      <c r="T133" s="51"/>
      <c r="U133" s="26"/>
      <c r="V133" s="94"/>
      <c r="W133" s="94"/>
      <c r="X133" s="94"/>
      <c r="Y133" s="26"/>
      <c r="Z133" s="36"/>
    </row>
    <row r="134" spans="1:27" s="12" customFormat="1" ht="30" hidden="1" customHeight="1" x14ac:dyDescent="0.25">
      <c r="A134" s="32" t="s">
        <v>97</v>
      </c>
      <c r="B134" s="57"/>
      <c r="C134" s="27" t="e">
        <f t="shared" si="28"/>
        <v>#DIV/0!</v>
      </c>
      <c r="D134" s="15" t="e">
        <f t="shared" si="31"/>
        <v>#DIV/0!</v>
      </c>
      <c r="E134" s="101"/>
      <c r="F134" s="55"/>
      <c r="G134" s="55"/>
      <c r="H134" s="55"/>
      <c r="I134" s="55" t="e">
        <f>I133/I132*10</f>
        <v>#DIV/0!</v>
      </c>
      <c r="J134" s="55"/>
      <c r="K134" s="55"/>
      <c r="L134" s="55"/>
      <c r="M134" s="55"/>
      <c r="N134" s="55" t="e">
        <f>N133/N132*10</f>
        <v>#DIV/0!</v>
      </c>
      <c r="O134" s="55"/>
      <c r="P134" s="55"/>
      <c r="Q134" s="55" t="e">
        <f>Q133/Q132*10</f>
        <v>#DIV/0!</v>
      </c>
      <c r="R134" s="55"/>
      <c r="S134" s="51" t="e">
        <f>S133/S132*10</f>
        <v>#DIV/0!</v>
      </c>
      <c r="T134" s="51"/>
      <c r="U134" s="51" t="e">
        <f>U133/U132*10</f>
        <v>#DIV/0!</v>
      </c>
      <c r="V134" s="55"/>
      <c r="W134" s="55"/>
      <c r="X134" s="55"/>
      <c r="Y134" s="51" t="e">
        <f>Y133/Y132*10</f>
        <v>#DIV/0!</v>
      </c>
      <c r="Z134" s="37"/>
    </row>
    <row r="135" spans="1:27" s="12" customFormat="1" ht="30" hidden="1" customHeight="1" x14ac:dyDescent="0.25">
      <c r="A135" s="52" t="s">
        <v>98</v>
      </c>
      <c r="B135" s="53"/>
      <c r="C135" s="27">
        <f t="shared" si="28"/>
        <v>0</v>
      </c>
      <c r="D135" s="15" t="e">
        <f t="shared" si="31"/>
        <v>#DIV/0!</v>
      </c>
      <c r="E135" s="101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spans="1:27" s="12" customFormat="1" ht="30" hidden="1" customHeight="1" x14ac:dyDescent="0.25">
      <c r="A136" s="32" t="s">
        <v>99</v>
      </c>
      <c r="B136" s="27"/>
      <c r="C136" s="27">
        <f t="shared" si="28"/>
        <v>0</v>
      </c>
      <c r="D136" s="15" t="e">
        <f t="shared" si="31"/>
        <v>#DIV/0!</v>
      </c>
      <c r="E136" s="101"/>
      <c r="F136" s="24"/>
      <c r="G136" s="24"/>
      <c r="H136" s="24"/>
      <c r="I136" s="24"/>
      <c r="J136" s="24"/>
      <c r="K136" s="24"/>
      <c r="L136" s="26"/>
      <c r="M136" s="26"/>
      <c r="N136" s="26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7" s="12" customFormat="1" ht="30" hidden="1" customHeight="1" x14ac:dyDescent="0.25">
      <c r="A137" s="32" t="s">
        <v>100</v>
      </c>
      <c r="B137" s="51"/>
      <c r="C137" s="27">
        <f t="shared" si="28"/>
        <v>0</v>
      </c>
      <c r="D137" s="15" t="e">
        <f t="shared" si="31"/>
        <v>#DIV/0!</v>
      </c>
      <c r="E137" s="10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7" s="12" customFormat="1" ht="30" hidden="1" customHeight="1" x14ac:dyDescent="0.25">
      <c r="A138" s="11" t="s">
        <v>101</v>
      </c>
      <c r="B138" s="27"/>
      <c r="C138" s="27">
        <f t="shared" si="28"/>
        <v>0</v>
      </c>
      <c r="D138" s="15" t="e">
        <f t="shared" si="31"/>
        <v>#DIV/0!</v>
      </c>
      <c r="E138" s="101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7" s="12" customFormat="1" ht="27" hidden="1" customHeight="1" x14ac:dyDescent="0.25">
      <c r="A139" s="13" t="s">
        <v>102</v>
      </c>
      <c r="B139" s="23"/>
      <c r="C139" s="27">
        <f t="shared" si="28"/>
        <v>0</v>
      </c>
      <c r="D139" s="15" t="e">
        <f t="shared" si="31"/>
        <v>#DIV/0!</v>
      </c>
      <c r="E139" s="101"/>
      <c r="F139" s="48"/>
      <c r="G139" s="48"/>
      <c r="H139" s="48"/>
      <c r="I139" s="48"/>
      <c r="J139" s="48"/>
      <c r="K139" s="48"/>
      <c r="L139" s="48"/>
      <c r="M139" s="26"/>
      <c r="N139" s="48"/>
      <c r="O139" s="48"/>
      <c r="P139" s="48"/>
      <c r="Q139" s="48"/>
      <c r="R139" s="48"/>
      <c r="S139" s="48"/>
      <c r="T139" s="48"/>
      <c r="U139" s="51"/>
      <c r="V139" s="48"/>
      <c r="W139" s="48"/>
      <c r="X139" s="48"/>
      <c r="Y139" s="48"/>
      <c r="Z139" s="48"/>
    </row>
    <row r="140" spans="1:27" s="12" customFormat="1" ht="31.8" hidden="1" customHeight="1" outlineLevel="1" x14ac:dyDescent="0.25">
      <c r="A140" s="13" t="s">
        <v>103</v>
      </c>
      <c r="B140" s="27"/>
      <c r="C140" s="27">
        <f t="shared" si="28"/>
        <v>0</v>
      </c>
      <c r="D140" s="15" t="e">
        <f t="shared" si="31"/>
        <v>#DIV/0!</v>
      </c>
      <c r="E140" s="101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71"/>
    </row>
    <row r="141" spans="1:27" s="12" customFormat="1" ht="30" customHeight="1" outlineLevel="1" x14ac:dyDescent="0.25">
      <c r="A141" s="52" t="s">
        <v>104</v>
      </c>
      <c r="B141" s="23"/>
      <c r="C141" s="27">
        <f t="shared" si="28"/>
        <v>6</v>
      </c>
      <c r="D141" s="15"/>
      <c r="E141" s="101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>
        <v>6</v>
      </c>
      <c r="Z141" s="26"/>
    </row>
    <row r="142" spans="1:27" s="12" customFormat="1" ht="19.2" hidden="1" customHeight="1" x14ac:dyDescent="0.25">
      <c r="A142" s="13" t="s">
        <v>185</v>
      </c>
      <c r="B142" s="33" t="e">
        <f>B141/B140</f>
        <v>#DIV/0!</v>
      </c>
      <c r="C142" s="27" t="e">
        <f t="shared" si="28"/>
        <v>#DIV/0!</v>
      </c>
      <c r="D142" s="15"/>
      <c r="E142" s="101"/>
      <c r="F142" s="35" t="e">
        <f t="shared" ref="F142:Z142" si="38">F141/F140</f>
        <v>#DIV/0!</v>
      </c>
      <c r="G142" s="35" t="e">
        <f t="shared" si="38"/>
        <v>#DIV/0!</v>
      </c>
      <c r="H142" s="35" t="e">
        <f t="shared" si="38"/>
        <v>#DIV/0!</v>
      </c>
      <c r="I142" s="35" t="e">
        <f t="shared" si="38"/>
        <v>#DIV/0!</v>
      </c>
      <c r="J142" s="35" t="e">
        <f t="shared" si="38"/>
        <v>#DIV/0!</v>
      </c>
      <c r="K142" s="35" t="e">
        <f t="shared" si="38"/>
        <v>#DIV/0!</v>
      </c>
      <c r="L142" s="35" t="e">
        <f t="shared" si="38"/>
        <v>#DIV/0!</v>
      </c>
      <c r="M142" s="35" t="e">
        <f t="shared" si="38"/>
        <v>#DIV/0!</v>
      </c>
      <c r="N142" s="35" t="e">
        <f t="shared" si="38"/>
        <v>#DIV/0!</v>
      </c>
      <c r="O142" s="35" t="e">
        <f t="shared" si="38"/>
        <v>#DIV/0!</v>
      </c>
      <c r="P142" s="35" t="e">
        <f t="shared" si="38"/>
        <v>#DIV/0!</v>
      </c>
      <c r="Q142" s="35" t="e">
        <f t="shared" si="38"/>
        <v>#DIV/0!</v>
      </c>
      <c r="R142" s="35" t="e">
        <f t="shared" si="38"/>
        <v>#DIV/0!</v>
      </c>
      <c r="S142" s="35" t="e">
        <f t="shared" si="38"/>
        <v>#DIV/0!</v>
      </c>
      <c r="T142" s="35" t="e">
        <f t="shared" si="38"/>
        <v>#DIV/0!</v>
      </c>
      <c r="U142" s="35" t="e">
        <f t="shared" si="38"/>
        <v>#DIV/0!</v>
      </c>
      <c r="V142" s="35" t="e">
        <f t="shared" si="38"/>
        <v>#DIV/0!</v>
      </c>
      <c r="W142" s="35" t="e">
        <f t="shared" si="38"/>
        <v>#DIV/0!</v>
      </c>
      <c r="X142" s="35" t="e">
        <f t="shared" si="38"/>
        <v>#DIV/0!</v>
      </c>
      <c r="Y142" s="35" t="e">
        <f t="shared" si="38"/>
        <v>#DIV/0!</v>
      </c>
      <c r="Z142" s="35" t="e">
        <f t="shared" si="38"/>
        <v>#DIV/0!</v>
      </c>
    </row>
    <row r="143" spans="1:27" s="92" customFormat="1" ht="21" hidden="1" customHeight="1" x14ac:dyDescent="0.25">
      <c r="A143" s="90" t="s">
        <v>95</v>
      </c>
      <c r="B143" s="91">
        <f>B140-B141</f>
        <v>0</v>
      </c>
      <c r="C143" s="27">
        <f t="shared" si="28"/>
        <v>-6</v>
      </c>
      <c r="D143" s="15"/>
      <c r="E143" s="101"/>
      <c r="F143" s="91">
        <f t="shared" ref="F143:Z143" si="39">F140-F141</f>
        <v>0</v>
      </c>
      <c r="G143" s="91">
        <f t="shared" si="39"/>
        <v>0</v>
      </c>
      <c r="H143" s="91">
        <f t="shared" si="39"/>
        <v>0</v>
      </c>
      <c r="I143" s="91">
        <f t="shared" si="39"/>
        <v>0</v>
      </c>
      <c r="J143" s="91">
        <f t="shared" si="39"/>
        <v>0</v>
      </c>
      <c r="K143" s="91">
        <f t="shared" si="39"/>
        <v>0</v>
      </c>
      <c r="L143" s="91">
        <f t="shared" si="39"/>
        <v>0</v>
      </c>
      <c r="M143" s="91">
        <f t="shared" si="39"/>
        <v>0</v>
      </c>
      <c r="N143" s="91">
        <f t="shared" si="39"/>
        <v>0</v>
      </c>
      <c r="O143" s="91">
        <f t="shared" si="39"/>
        <v>0</v>
      </c>
      <c r="P143" s="91">
        <f t="shared" si="39"/>
        <v>0</v>
      </c>
      <c r="Q143" s="91">
        <f t="shared" si="39"/>
        <v>0</v>
      </c>
      <c r="R143" s="91">
        <f t="shared" si="39"/>
        <v>0</v>
      </c>
      <c r="S143" s="91">
        <f t="shared" si="39"/>
        <v>0</v>
      </c>
      <c r="T143" s="91">
        <f t="shared" si="39"/>
        <v>0</v>
      </c>
      <c r="U143" s="91">
        <f t="shared" si="39"/>
        <v>0</v>
      </c>
      <c r="V143" s="91">
        <f t="shared" si="39"/>
        <v>0</v>
      </c>
      <c r="W143" s="91">
        <f t="shared" si="39"/>
        <v>0</v>
      </c>
      <c r="X143" s="91">
        <f t="shared" si="39"/>
        <v>0</v>
      </c>
      <c r="Y143" s="91">
        <f t="shared" si="39"/>
        <v>-6</v>
      </c>
      <c r="Z143" s="91">
        <f t="shared" si="39"/>
        <v>0</v>
      </c>
    </row>
    <row r="144" spans="1:27" s="12" customFormat="1" ht="22.8" hidden="1" customHeight="1" x14ac:dyDescent="0.25">
      <c r="A144" s="13" t="s">
        <v>188</v>
      </c>
      <c r="B144" s="38"/>
      <c r="C144" s="27">
        <f t="shared" si="28"/>
        <v>0</v>
      </c>
      <c r="D144" s="15"/>
      <c r="E144" s="101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s="12" customFormat="1" ht="30" customHeight="1" x14ac:dyDescent="0.25">
      <c r="A145" s="32" t="s">
        <v>105</v>
      </c>
      <c r="B145" s="23"/>
      <c r="C145" s="27">
        <f t="shared" si="28"/>
        <v>150</v>
      </c>
      <c r="D145" s="15"/>
      <c r="E145" s="101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>
        <v>150</v>
      </c>
      <c r="Z145" s="26"/>
    </row>
    <row r="146" spans="1:26" s="12" customFormat="1" ht="31.2" hidden="1" customHeight="1" x14ac:dyDescent="0.25">
      <c r="A146" s="13" t="s">
        <v>51</v>
      </c>
      <c r="B146" s="15" t="e">
        <f>B145/B144</f>
        <v>#DIV/0!</v>
      </c>
      <c r="C146" s="27" t="e">
        <f t="shared" si="28"/>
        <v>#DIV/0!</v>
      </c>
      <c r="D146" s="15"/>
      <c r="E146" s="101"/>
      <c r="F146" s="29" t="e">
        <f t="shared" ref="F146:Z146" si="40">F145/F144</f>
        <v>#DIV/0!</v>
      </c>
      <c r="G146" s="29" t="e">
        <f t="shared" si="40"/>
        <v>#DIV/0!</v>
      </c>
      <c r="H146" s="29" t="e">
        <f t="shared" si="40"/>
        <v>#DIV/0!</v>
      </c>
      <c r="I146" s="29" t="e">
        <f t="shared" si="40"/>
        <v>#DIV/0!</v>
      </c>
      <c r="J146" s="29" t="e">
        <f t="shared" si="40"/>
        <v>#DIV/0!</v>
      </c>
      <c r="K146" s="29" t="e">
        <f t="shared" si="40"/>
        <v>#DIV/0!</v>
      </c>
      <c r="L146" s="29" t="e">
        <f t="shared" si="40"/>
        <v>#DIV/0!</v>
      </c>
      <c r="M146" s="29" t="e">
        <f t="shared" si="40"/>
        <v>#DIV/0!</v>
      </c>
      <c r="N146" s="29" t="e">
        <f t="shared" si="40"/>
        <v>#DIV/0!</v>
      </c>
      <c r="O146" s="29" t="e">
        <f t="shared" si="40"/>
        <v>#DIV/0!</v>
      </c>
      <c r="P146" s="29" t="e">
        <f t="shared" si="40"/>
        <v>#DIV/0!</v>
      </c>
      <c r="Q146" s="29" t="e">
        <f t="shared" si="40"/>
        <v>#DIV/0!</v>
      </c>
      <c r="R146" s="29" t="e">
        <f t="shared" si="40"/>
        <v>#DIV/0!</v>
      </c>
      <c r="S146" s="29" t="e">
        <f t="shared" si="40"/>
        <v>#DIV/0!</v>
      </c>
      <c r="T146" s="29" t="e">
        <f t="shared" si="40"/>
        <v>#DIV/0!</v>
      </c>
      <c r="U146" s="29" t="e">
        <f t="shared" si="40"/>
        <v>#DIV/0!</v>
      </c>
      <c r="V146" s="29" t="e">
        <f t="shared" si="40"/>
        <v>#DIV/0!</v>
      </c>
      <c r="W146" s="29" t="e">
        <f t="shared" si="40"/>
        <v>#DIV/0!</v>
      </c>
      <c r="X146" s="29" t="e">
        <f t="shared" si="40"/>
        <v>#DIV/0!</v>
      </c>
      <c r="Y146" s="29" t="e">
        <f t="shared" si="40"/>
        <v>#DIV/0!</v>
      </c>
      <c r="Z146" s="29" t="e">
        <f t="shared" si="40"/>
        <v>#DIV/0!</v>
      </c>
    </row>
    <row r="147" spans="1:26" s="12" customFormat="1" ht="30" customHeight="1" x14ac:dyDescent="0.25">
      <c r="A147" s="32" t="s">
        <v>97</v>
      </c>
      <c r="B147" s="57"/>
      <c r="C147" s="50">
        <f t="shared" ref="C147" si="41">C145/C141*10</f>
        <v>250</v>
      </c>
      <c r="D147" s="15"/>
      <c r="E147" s="101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>
        <f>Y145/Y141*10</f>
        <v>250</v>
      </c>
      <c r="Z147" s="55"/>
    </row>
    <row r="148" spans="1:26" s="12" customFormat="1" ht="30" hidden="1" customHeight="1" outlineLevel="1" x14ac:dyDescent="0.25">
      <c r="A148" s="11" t="s">
        <v>106</v>
      </c>
      <c r="B148" s="8"/>
      <c r="C148" s="27">
        <f t="shared" si="28"/>
        <v>0</v>
      </c>
      <c r="D148" s="15" t="e">
        <f t="shared" si="31"/>
        <v>#DIV/0!</v>
      </c>
      <c r="E148" s="101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:26" s="12" customFormat="1" ht="30" hidden="1" customHeight="1" x14ac:dyDescent="0.25">
      <c r="A149" s="11" t="s">
        <v>107</v>
      </c>
      <c r="B149" s="54"/>
      <c r="C149" s="27">
        <f t="shared" si="28"/>
        <v>0</v>
      </c>
      <c r="D149" s="15" t="e">
        <f t="shared" si="31"/>
        <v>#DIV/0!</v>
      </c>
      <c r="E149" s="101"/>
      <c r="F149" s="55"/>
      <c r="G149" s="55"/>
      <c r="H149" s="56"/>
      <c r="I149" s="55"/>
      <c r="J149" s="55"/>
      <c r="K149" s="55"/>
      <c r="L149" s="55"/>
      <c r="M149" s="26"/>
      <c r="N149" s="55"/>
      <c r="O149" s="55"/>
      <c r="P149" s="55"/>
      <c r="Q149" s="55"/>
      <c r="R149" s="55"/>
      <c r="S149" s="55"/>
      <c r="T149" s="55"/>
      <c r="U149" s="51"/>
      <c r="V149" s="55"/>
      <c r="W149" s="55"/>
      <c r="X149" s="55"/>
      <c r="Y149" s="54"/>
      <c r="Z149" s="55"/>
    </row>
    <row r="150" spans="1:26" s="12" customFormat="1" ht="30" hidden="1" customHeight="1" outlineLevel="1" x14ac:dyDescent="0.25">
      <c r="A150" s="11" t="s">
        <v>108</v>
      </c>
      <c r="B150" s="53"/>
      <c r="C150" s="27">
        <f t="shared" si="28"/>
        <v>0</v>
      </c>
      <c r="D150" s="15" t="e">
        <f t="shared" si="31"/>
        <v>#DIV/0!</v>
      </c>
      <c r="E150" s="101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spans="1:26" s="12" customFormat="1" ht="30" customHeight="1" outlineLevel="1" x14ac:dyDescent="0.25">
      <c r="A151" s="52" t="s">
        <v>176</v>
      </c>
      <c r="B151" s="23">
        <v>16</v>
      </c>
      <c r="C151" s="27">
        <f>SUM(F151:Z151)</f>
        <v>24</v>
      </c>
      <c r="D151" s="15"/>
      <c r="E151" s="101"/>
      <c r="F151" s="26"/>
      <c r="G151" s="26"/>
      <c r="H151" s="26"/>
      <c r="I151" s="26"/>
      <c r="J151" s="26"/>
      <c r="K151" s="26"/>
      <c r="L151" s="26">
        <v>19</v>
      </c>
      <c r="M151" s="26"/>
      <c r="N151" s="26">
        <v>3</v>
      </c>
      <c r="O151" s="26"/>
      <c r="P151" s="26"/>
      <c r="Q151" s="26">
        <v>2</v>
      </c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s="12" customFormat="1" ht="27" hidden="1" customHeight="1" x14ac:dyDescent="0.25">
      <c r="A152" s="13" t="s">
        <v>185</v>
      </c>
      <c r="B152" s="33" t="e">
        <f>B151/B150</f>
        <v>#DIV/0!</v>
      </c>
      <c r="C152" s="33" t="e">
        <f>C151/C150</f>
        <v>#DIV/0!</v>
      </c>
      <c r="D152" s="15" t="e">
        <f t="shared" si="31"/>
        <v>#DIV/0!</v>
      </c>
      <c r="E152" s="101"/>
      <c r="F152" s="29" t="e">
        <f>F151/F150</f>
        <v>#DIV/0!</v>
      </c>
      <c r="G152" s="29" t="e">
        <f t="shared" ref="G152:Z152" si="42">G151/G150</f>
        <v>#DIV/0!</v>
      </c>
      <c r="H152" s="29" t="e">
        <f t="shared" si="42"/>
        <v>#DIV/0!</v>
      </c>
      <c r="I152" s="29" t="e">
        <f t="shared" si="42"/>
        <v>#DIV/0!</v>
      </c>
      <c r="J152" s="29" t="e">
        <f t="shared" si="42"/>
        <v>#DIV/0!</v>
      </c>
      <c r="K152" s="29" t="e">
        <f t="shared" si="42"/>
        <v>#DIV/0!</v>
      </c>
      <c r="L152" s="29" t="e">
        <f t="shared" si="42"/>
        <v>#DIV/0!</v>
      </c>
      <c r="M152" s="29" t="e">
        <f t="shared" si="42"/>
        <v>#DIV/0!</v>
      </c>
      <c r="N152" s="29" t="e">
        <f t="shared" si="42"/>
        <v>#DIV/0!</v>
      </c>
      <c r="O152" s="29" t="e">
        <f t="shared" si="42"/>
        <v>#DIV/0!</v>
      </c>
      <c r="P152" s="29" t="e">
        <f t="shared" si="42"/>
        <v>#DIV/0!</v>
      </c>
      <c r="Q152" s="29" t="e">
        <f t="shared" si="42"/>
        <v>#DIV/0!</v>
      </c>
      <c r="R152" s="29"/>
      <c r="S152" s="29" t="e">
        <f t="shared" si="42"/>
        <v>#DIV/0!</v>
      </c>
      <c r="T152" s="29" t="e">
        <f t="shared" si="42"/>
        <v>#DIV/0!</v>
      </c>
      <c r="U152" s="29" t="e">
        <f t="shared" si="42"/>
        <v>#DIV/0!</v>
      </c>
      <c r="V152" s="29" t="e">
        <f t="shared" si="42"/>
        <v>#DIV/0!</v>
      </c>
      <c r="W152" s="29" t="e">
        <f t="shared" si="42"/>
        <v>#DIV/0!</v>
      </c>
      <c r="X152" s="29" t="e">
        <f t="shared" si="42"/>
        <v>#DIV/0!</v>
      </c>
      <c r="Y152" s="29" t="e">
        <f t="shared" si="42"/>
        <v>#DIV/0!</v>
      </c>
      <c r="Z152" s="29" t="e">
        <f t="shared" si="42"/>
        <v>#DIV/0!</v>
      </c>
    </row>
    <row r="153" spans="1:26" s="12" customFormat="1" ht="31.2" hidden="1" customHeight="1" x14ac:dyDescent="0.25">
      <c r="A153" s="13" t="s">
        <v>189</v>
      </c>
      <c r="B153" s="38"/>
      <c r="C153" s="38"/>
      <c r="D153" s="15" t="e">
        <f t="shared" si="31"/>
        <v>#DIV/0!</v>
      </c>
      <c r="E153" s="101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s="12" customFormat="1" ht="30" customHeight="1" x14ac:dyDescent="0.25">
      <c r="A154" s="32" t="s">
        <v>109</v>
      </c>
      <c r="B154" s="23">
        <v>416</v>
      </c>
      <c r="C154" s="27">
        <f>SUM(F154:Z154)</f>
        <v>1161</v>
      </c>
      <c r="D154" s="15"/>
      <c r="E154" s="101"/>
      <c r="F154" s="26"/>
      <c r="G154" s="26"/>
      <c r="H154" s="26"/>
      <c r="I154" s="26"/>
      <c r="J154" s="26"/>
      <c r="K154" s="26"/>
      <c r="L154" s="26">
        <v>1051</v>
      </c>
      <c r="M154" s="26"/>
      <c r="N154" s="26">
        <v>60</v>
      </c>
      <c r="O154" s="26"/>
      <c r="P154" s="26"/>
      <c r="Q154" s="26">
        <v>50</v>
      </c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s="12" customFormat="1" ht="30" hidden="1" customHeight="1" x14ac:dyDescent="0.25">
      <c r="A155" s="13" t="s">
        <v>51</v>
      </c>
      <c r="B155" s="30" t="e">
        <f>B154/B153</f>
        <v>#DIV/0!</v>
      </c>
      <c r="C155" s="30" t="e">
        <f>C154/C153</f>
        <v>#DIV/0!</v>
      </c>
      <c r="D155" s="15" t="e">
        <f t="shared" si="31"/>
        <v>#DIV/0!</v>
      </c>
      <c r="E155" s="101"/>
      <c r="F155" s="30" t="e">
        <f t="shared" ref="F155:N155" si="43">F154/F153</f>
        <v>#DIV/0!</v>
      </c>
      <c r="G155" s="30" t="e">
        <f t="shared" si="43"/>
        <v>#DIV/0!</v>
      </c>
      <c r="H155" s="30" t="e">
        <f t="shared" si="43"/>
        <v>#DIV/0!</v>
      </c>
      <c r="I155" s="30" t="e">
        <f t="shared" si="43"/>
        <v>#DIV/0!</v>
      </c>
      <c r="J155" s="30" t="e">
        <f t="shared" si="43"/>
        <v>#DIV/0!</v>
      </c>
      <c r="K155" s="30" t="e">
        <f t="shared" si="43"/>
        <v>#DIV/0!</v>
      </c>
      <c r="L155" s="30" t="e">
        <f t="shared" si="43"/>
        <v>#DIV/0!</v>
      </c>
      <c r="M155" s="30" t="e">
        <f t="shared" si="43"/>
        <v>#DIV/0!</v>
      </c>
      <c r="N155" s="30" t="e">
        <f t="shared" si="43"/>
        <v>#DIV/0!</v>
      </c>
      <c r="O155" s="30"/>
      <c r="P155" s="30" t="e">
        <f>P154/P153</f>
        <v>#DIV/0!</v>
      </c>
      <c r="Q155" s="30" t="e">
        <f>Q154/Q153</f>
        <v>#DIV/0!</v>
      </c>
      <c r="R155" s="30"/>
      <c r="S155" s="30" t="e">
        <f>S154/S153</f>
        <v>#DIV/0!</v>
      </c>
      <c r="T155" s="30" t="e">
        <f>T154/T153</f>
        <v>#DIV/0!</v>
      </c>
      <c r="U155" s="30" t="e">
        <f>U154/U153</f>
        <v>#DIV/0!</v>
      </c>
      <c r="V155" s="30" t="e">
        <f>V154/V153</f>
        <v>#DIV/0!</v>
      </c>
      <c r="W155" s="30"/>
      <c r="X155" s="30" t="e">
        <f>X154/X153</f>
        <v>#DIV/0!</v>
      </c>
      <c r="Y155" s="30" t="e">
        <f>Y154/Y153</f>
        <v>#DIV/0!</v>
      </c>
      <c r="Z155" s="30" t="e">
        <f>Z154/Z153</f>
        <v>#DIV/0!</v>
      </c>
    </row>
    <row r="156" spans="1:26" s="12" customFormat="1" ht="30" customHeight="1" x14ac:dyDescent="0.25">
      <c r="A156" s="32" t="s">
        <v>97</v>
      </c>
      <c r="B156" s="57">
        <f>B154/B151*10</f>
        <v>260</v>
      </c>
      <c r="C156" s="57">
        <f>C154/C151*10</f>
        <v>483.75</v>
      </c>
      <c r="D156" s="15"/>
      <c r="E156" s="101"/>
      <c r="F156" s="55"/>
      <c r="G156" s="55"/>
      <c r="H156" s="55"/>
      <c r="I156" s="55"/>
      <c r="J156" s="55"/>
      <c r="K156" s="55"/>
      <c r="L156" s="55">
        <f t="shared" ref="L156" si="44">L154/L151*10</f>
        <v>553.15789473684208</v>
      </c>
      <c r="M156" s="55"/>
      <c r="N156" s="55">
        <f>N154/N151*10</f>
        <v>200</v>
      </c>
      <c r="O156" s="55"/>
      <c r="P156" s="55"/>
      <c r="Q156" s="55">
        <f>Q154/Q151*10</f>
        <v>250</v>
      </c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:26" s="12" customFormat="1" ht="30" customHeight="1" outlineLevel="1" x14ac:dyDescent="0.25">
      <c r="A157" s="52" t="s">
        <v>177</v>
      </c>
      <c r="B157" s="23">
        <v>100</v>
      </c>
      <c r="C157" s="27">
        <f>SUM(F157:Z157)</f>
        <v>275</v>
      </c>
      <c r="D157" s="15"/>
      <c r="E157" s="101"/>
      <c r="F157" s="37"/>
      <c r="G157" s="36"/>
      <c r="H157" s="54">
        <v>275</v>
      </c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58"/>
      <c r="U157" s="36"/>
      <c r="V157" s="36"/>
      <c r="W157" s="36"/>
      <c r="X157" s="36"/>
      <c r="Y157" s="36"/>
      <c r="Z157" s="36"/>
    </row>
    <row r="158" spans="1:26" s="12" customFormat="1" ht="30" hidden="1" customHeight="1" x14ac:dyDescent="0.25">
      <c r="A158" s="32" t="s">
        <v>178</v>
      </c>
      <c r="B158" s="23"/>
      <c r="C158" s="27">
        <f>SUM(F158:Z158)</f>
        <v>0</v>
      </c>
      <c r="D158" s="15" t="e">
        <f t="shared" si="31"/>
        <v>#DIV/0!</v>
      </c>
      <c r="E158" s="101"/>
      <c r="F158" s="37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58"/>
      <c r="U158" s="36"/>
      <c r="V158" s="36"/>
      <c r="W158" s="36"/>
      <c r="X158" s="36"/>
      <c r="Y158" s="36"/>
      <c r="Z158" s="36"/>
    </row>
    <row r="159" spans="1:26" s="12" customFormat="1" ht="30" hidden="1" customHeight="1" x14ac:dyDescent="0.25">
      <c r="A159" s="32" t="s">
        <v>97</v>
      </c>
      <c r="B159" s="57">
        <f>B158/B157*10</f>
        <v>0</v>
      </c>
      <c r="C159" s="57">
        <f>C158/C157*10</f>
        <v>0</v>
      </c>
      <c r="D159" s="15" t="e">
        <f t="shared" si="31"/>
        <v>#DIV/0!</v>
      </c>
      <c r="E159" s="101"/>
      <c r="F159" s="37"/>
      <c r="G159" s="55"/>
      <c r="H159" s="55">
        <f>H158/H157*10</f>
        <v>0</v>
      </c>
      <c r="I159" s="55"/>
      <c r="J159" s="55"/>
      <c r="K159" s="55"/>
      <c r="L159" s="55"/>
      <c r="M159" s="55" t="e">
        <f>M158/M157*10</f>
        <v>#DIV/0!</v>
      </c>
      <c r="N159" s="55"/>
      <c r="O159" s="55"/>
      <c r="P159" s="55"/>
      <c r="Q159" s="55"/>
      <c r="R159" s="55"/>
      <c r="S159" s="55"/>
      <c r="T159" s="55"/>
      <c r="U159" s="55"/>
      <c r="V159" s="55"/>
      <c r="W159" s="37"/>
      <c r="X159" s="55"/>
      <c r="Y159" s="37"/>
      <c r="Z159" s="55" t="e">
        <f>Z158/Z157*10</f>
        <v>#DIV/0!</v>
      </c>
    </row>
    <row r="160" spans="1:26" s="12" customFormat="1" ht="30" hidden="1" customHeight="1" outlineLevel="1" x14ac:dyDescent="0.25">
      <c r="A160" s="52" t="s">
        <v>110</v>
      </c>
      <c r="B160" s="19"/>
      <c r="C160" s="50">
        <f>SUM(F160:Z160)</f>
        <v>0</v>
      </c>
      <c r="D160" s="15" t="e">
        <f t="shared" si="31"/>
        <v>#DIV/0!</v>
      </c>
      <c r="E160" s="101"/>
      <c r="F160" s="37"/>
      <c r="G160" s="36"/>
      <c r="H160" s="55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58"/>
      <c r="U160" s="36"/>
      <c r="V160" s="36"/>
      <c r="W160" s="36"/>
      <c r="X160" s="36"/>
      <c r="Y160" s="36"/>
      <c r="Z160" s="36"/>
    </row>
    <row r="161" spans="1:26" s="12" customFormat="1" ht="30" hidden="1" customHeight="1" x14ac:dyDescent="0.25">
      <c r="A161" s="32" t="s">
        <v>111</v>
      </c>
      <c r="B161" s="19"/>
      <c r="C161" s="50">
        <f>SUM(F161:Z161)</f>
        <v>0</v>
      </c>
      <c r="D161" s="15" t="e">
        <f t="shared" si="31"/>
        <v>#DIV/0!</v>
      </c>
      <c r="E161" s="101"/>
      <c r="F161" s="37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58"/>
      <c r="U161" s="36"/>
      <c r="V161" s="36"/>
      <c r="W161" s="36"/>
      <c r="X161" s="58"/>
      <c r="Y161" s="36"/>
      <c r="Z161" s="36"/>
    </row>
    <row r="162" spans="1:26" s="12" customFormat="1" ht="30" hidden="1" customHeight="1" x14ac:dyDescent="0.25">
      <c r="A162" s="32" t="s">
        <v>97</v>
      </c>
      <c r="B162" s="57" t="e">
        <f>B161/B160*10</f>
        <v>#DIV/0!</v>
      </c>
      <c r="C162" s="57" t="e">
        <f>C161/C160*10</f>
        <v>#DIV/0!</v>
      </c>
      <c r="D162" s="15" t="e">
        <f t="shared" si="31"/>
        <v>#DIV/0!</v>
      </c>
      <c r="E162" s="101"/>
      <c r="F162" s="37"/>
      <c r="G162" s="55"/>
      <c r="H162" s="55"/>
      <c r="I162" s="55" t="e">
        <f>I161/I160*10</f>
        <v>#DIV/0!</v>
      </c>
      <c r="J162" s="55"/>
      <c r="K162" s="55"/>
      <c r="L162" s="55"/>
      <c r="M162" s="55"/>
      <c r="N162" s="55"/>
      <c r="O162" s="55" t="e">
        <f>O161/O160*10</f>
        <v>#DIV/0!</v>
      </c>
      <c r="P162" s="55"/>
      <c r="Q162" s="55"/>
      <c r="R162" s="55"/>
      <c r="S162" s="55" t="e">
        <f>S161/S160*10</f>
        <v>#DIV/0!</v>
      </c>
      <c r="T162" s="55" t="e">
        <f>T161/T160*10</f>
        <v>#DIV/0!</v>
      </c>
      <c r="U162" s="55"/>
      <c r="V162" s="55"/>
      <c r="W162" s="55"/>
      <c r="X162" s="55" t="e">
        <f>X161/X160*10</f>
        <v>#DIV/0!</v>
      </c>
      <c r="Y162" s="37"/>
      <c r="Z162" s="37"/>
    </row>
    <row r="163" spans="1:26" s="12" customFormat="1" ht="30" hidden="1" customHeight="1" x14ac:dyDescent="0.25">
      <c r="A163" s="52" t="s">
        <v>154</v>
      </c>
      <c r="B163" s="57"/>
      <c r="C163" s="50">
        <f>SUM(F163:Z163)</f>
        <v>0</v>
      </c>
      <c r="D163" s="15" t="e">
        <f t="shared" si="31"/>
        <v>#DIV/0!</v>
      </c>
      <c r="E163" s="101"/>
      <c r="F163" s="37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4"/>
      <c r="W163" s="37"/>
      <c r="X163" s="55"/>
      <c r="Y163" s="37"/>
      <c r="Z163" s="37"/>
    </row>
    <row r="164" spans="1:26" s="12" customFormat="1" ht="30" hidden="1" customHeight="1" x14ac:dyDescent="0.25">
      <c r="A164" s="32" t="s">
        <v>155</v>
      </c>
      <c r="B164" s="57"/>
      <c r="C164" s="50">
        <f>SUM(F164:Z164)</f>
        <v>0</v>
      </c>
      <c r="D164" s="15" t="e">
        <f t="shared" si="31"/>
        <v>#DIV/0!</v>
      </c>
      <c r="E164" s="101"/>
      <c r="F164" s="37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4"/>
      <c r="W164" s="37"/>
      <c r="X164" s="55"/>
      <c r="Y164" s="37"/>
      <c r="Z164" s="37"/>
    </row>
    <row r="165" spans="1:26" s="12" customFormat="1" ht="30" hidden="1" customHeight="1" x14ac:dyDescent="0.25">
      <c r="A165" s="32" t="s">
        <v>97</v>
      </c>
      <c r="B165" s="57" t="e">
        <f>B164/B163*10</f>
        <v>#DIV/0!</v>
      </c>
      <c r="C165" s="57" t="e">
        <f>C164/C163*10</f>
        <v>#DIV/0!</v>
      </c>
      <c r="D165" s="15" t="e">
        <f t="shared" si="31"/>
        <v>#DIV/0!</v>
      </c>
      <c r="E165" s="101"/>
      <c r="F165" s="37"/>
      <c r="G165" s="55"/>
      <c r="H165" s="55"/>
      <c r="I165" s="55"/>
      <c r="J165" s="55"/>
      <c r="K165" s="55"/>
      <c r="L165" s="55"/>
      <c r="M165" s="55"/>
      <c r="N165" s="55" t="e">
        <f>N164/N163*10</f>
        <v>#DIV/0!</v>
      </c>
      <c r="O165" s="55"/>
      <c r="P165" s="55"/>
      <c r="Q165" s="55"/>
      <c r="R165" s="55"/>
      <c r="S165" s="55"/>
      <c r="T165" s="55"/>
      <c r="U165" s="55" t="e">
        <f>U164/U163*10</f>
        <v>#DIV/0!</v>
      </c>
      <c r="V165" s="55" t="e">
        <f>V164/V163*10</f>
        <v>#DIV/0!</v>
      </c>
      <c r="W165" s="37"/>
      <c r="X165" s="55"/>
      <c r="Y165" s="37"/>
      <c r="Z165" s="37"/>
    </row>
    <row r="166" spans="1:26" s="12" customFormat="1" ht="30" hidden="1" customHeight="1" x14ac:dyDescent="0.25">
      <c r="A166" s="52" t="s">
        <v>112</v>
      </c>
      <c r="B166" s="27"/>
      <c r="C166" s="27">
        <f>SUM(F166:Z166)</f>
        <v>0</v>
      </c>
      <c r="D166" s="15" t="e">
        <f t="shared" si="31"/>
        <v>#DIV/0!</v>
      </c>
      <c r="E166" s="101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s="12" customFormat="1" ht="30" hidden="1" customHeight="1" x14ac:dyDescent="0.25">
      <c r="A167" s="32" t="s">
        <v>113</v>
      </c>
      <c r="B167" s="27"/>
      <c r="C167" s="27">
        <f>SUM(F167:Z167)</f>
        <v>0</v>
      </c>
      <c r="D167" s="15" t="e">
        <f t="shared" si="31"/>
        <v>#DIV/0!</v>
      </c>
      <c r="E167" s="101"/>
      <c r="F167" s="36"/>
      <c r="G167" s="35"/>
      <c r="H167" s="55"/>
      <c r="I167" s="26"/>
      <c r="J167" s="26"/>
      <c r="K167" s="26"/>
      <c r="L167" s="26"/>
      <c r="M167" s="37"/>
      <c r="N167" s="37"/>
      <c r="O167" s="35"/>
      <c r="P167" s="35"/>
      <c r="Q167" s="37"/>
      <c r="R167" s="37"/>
      <c r="S167" s="37"/>
      <c r="T167" s="37"/>
      <c r="U167" s="37"/>
      <c r="V167" s="37"/>
      <c r="W167" s="37"/>
      <c r="X167" s="37"/>
      <c r="Y167" s="37"/>
      <c r="Z167" s="35"/>
    </row>
    <row r="168" spans="1:26" s="12" customFormat="1" ht="30" hidden="1" customHeight="1" x14ac:dyDescent="0.25">
      <c r="A168" s="32" t="s">
        <v>97</v>
      </c>
      <c r="B168" s="50" t="e">
        <f>B167/B166*10</f>
        <v>#DIV/0!</v>
      </c>
      <c r="C168" s="50" t="e">
        <f>C167/C166*10</f>
        <v>#DIV/0!</v>
      </c>
      <c r="D168" s="15" t="e">
        <f t="shared" si="31"/>
        <v>#DIV/0!</v>
      </c>
      <c r="E168" s="101"/>
      <c r="F168" s="51" t="e">
        <f>F167/F166*10</f>
        <v>#DIV/0!</v>
      </c>
      <c r="G168" s="51"/>
      <c r="H168" s="51"/>
      <c r="I168" s="51" t="e">
        <f t="shared" ref="I168:N168" si="45">I167/I166*10</f>
        <v>#DIV/0!</v>
      </c>
      <c r="J168" s="51" t="e">
        <f t="shared" si="45"/>
        <v>#DIV/0!</v>
      </c>
      <c r="K168" s="51" t="e">
        <f t="shared" si="45"/>
        <v>#DIV/0!</v>
      </c>
      <c r="L168" s="51" t="e">
        <f t="shared" si="45"/>
        <v>#DIV/0!</v>
      </c>
      <c r="M168" s="51" t="e">
        <f t="shared" si="45"/>
        <v>#DIV/0!</v>
      </c>
      <c r="N168" s="51" t="e">
        <f t="shared" si="45"/>
        <v>#DIV/0!</v>
      </c>
      <c r="O168" s="26"/>
      <c r="P168" s="26"/>
      <c r="Q168" s="51" t="e">
        <f>Q167/Q166*10</f>
        <v>#DIV/0!</v>
      </c>
      <c r="R168" s="51" t="e">
        <f>R167/R166*10</f>
        <v>#DIV/0!</v>
      </c>
      <c r="S168" s="51"/>
      <c r="T168" s="51" t="e">
        <f t="shared" ref="T168:Y168" si="46">T167/T166*10</f>
        <v>#DIV/0!</v>
      </c>
      <c r="U168" s="51" t="e">
        <f t="shared" si="46"/>
        <v>#DIV/0!</v>
      </c>
      <c r="V168" s="51" t="e">
        <f t="shared" si="46"/>
        <v>#DIV/0!</v>
      </c>
      <c r="W168" s="51" t="e">
        <f t="shared" si="46"/>
        <v>#DIV/0!</v>
      </c>
      <c r="X168" s="51" t="e">
        <f t="shared" si="46"/>
        <v>#DIV/0!</v>
      </c>
      <c r="Y168" s="51" t="e">
        <f t="shared" si="46"/>
        <v>#DIV/0!</v>
      </c>
      <c r="Z168" s="26"/>
    </row>
    <row r="169" spans="1:26" s="12" customFormat="1" ht="30" hidden="1" customHeight="1" x14ac:dyDescent="0.25">
      <c r="A169" s="52" t="s">
        <v>183</v>
      </c>
      <c r="B169" s="27"/>
      <c r="C169" s="27">
        <f>SUM(F169:Z169)</f>
        <v>0</v>
      </c>
      <c r="D169" s="15" t="e">
        <f t="shared" si="31"/>
        <v>#DIV/0!</v>
      </c>
      <c r="E169" s="101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s="12" customFormat="1" ht="30" hidden="1" customHeight="1" x14ac:dyDescent="0.25">
      <c r="A170" s="32" t="s">
        <v>184</v>
      </c>
      <c r="B170" s="27"/>
      <c r="C170" s="27">
        <f>SUM(F170:Z170)</f>
        <v>0</v>
      </c>
      <c r="D170" s="15" t="e">
        <f t="shared" si="31"/>
        <v>#DIV/0!</v>
      </c>
      <c r="E170" s="101"/>
      <c r="F170" s="36"/>
      <c r="G170" s="35"/>
      <c r="H170" s="55"/>
      <c r="I170" s="26"/>
      <c r="J170" s="26"/>
      <c r="K170" s="26"/>
      <c r="L170" s="26"/>
      <c r="M170" s="37"/>
      <c r="N170" s="37"/>
      <c r="O170" s="26"/>
      <c r="P170" s="35"/>
      <c r="Q170" s="35"/>
      <c r="R170" s="37"/>
      <c r="S170" s="37"/>
      <c r="T170" s="37"/>
      <c r="U170" s="35"/>
      <c r="V170" s="35"/>
      <c r="W170" s="37"/>
      <c r="X170" s="35"/>
      <c r="Y170" s="37"/>
      <c r="Z170" s="35"/>
    </row>
    <row r="171" spans="1:26" s="12" customFormat="1" ht="30" hidden="1" customHeight="1" x14ac:dyDescent="0.25">
      <c r="A171" s="32" t="s">
        <v>97</v>
      </c>
      <c r="B171" s="50"/>
      <c r="C171" s="50" t="e">
        <f>C170/C169*10</f>
        <v>#DIV/0!</v>
      </c>
      <c r="D171" s="15" t="e">
        <f t="shared" si="31"/>
        <v>#DIV/0!</v>
      </c>
      <c r="E171" s="101"/>
      <c r="F171" s="51"/>
      <c r="G171" s="51"/>
      <c r="H171" s="51"/>
      <c r="I171" s="51" t="e">
        <f>I170/I169*10</f>
        <v>#DIV/0!</v>
      </c>
      <c r="J171" s="51" t="e">
        <f>J170/J169*10</f>
        <v>#DIV/0!</v>
      </c>
      <c r="K171" s="51" t="e">
        <f>K170/K169*10</f>
        <v>#DIV/0!</v>
      </c>
      <c r="L171" s="51" t="e">
        <f>L170/L169*10</f>
        <v>#DIV/0!</v>
      </c>
      <c r="M171" s="51"/>
      <c r="N171" s="51" t="e">
        <f>N170/N169*10</f>
        <v>#DIV/0!</v>
      </c>
      <c r="O171" s="51"/>
      <c r="P171" s="26"/>
      <c r="Q171" s="26"/>
      <c r="R171" s="51" t="e">
        <f>R170/R169*10</f>
        <v>#DIV/0!</v>
      </c>
      <c r="S171" s="51" t="e">
        <f>S170/S169*10</f>
        <v>#DIV/0!</v>
      </c>
      <c r="T171" s="51"/>
      <c r="U171" s="26"/>
      <c r="V171" s="26"/>
      <c r="W171" s="51" t="e">
        <f>W170/W169*10</f>
        <v>#DIV/0!</v>
      </c>
      <c r="X171" s="51"/>
      <c r="Y171" s="51" t="e">
        <f>Y170/Y169*10</f>
        <v>#DIV/0!</v>
      </c>
      <c r="Z171" s="26"/>
    </row>
    <row r="172" spans="1:26" s="12" customFormat="1" ht="30" hidden="1" customHeight="1" x14ac:dyDescent="0.25">
      <c r="A172" s="52" t="s">
        <v>179</v>
      </c>
      <c r="B172" s="27">
        <v>75</v>
      </c>
      <c r="C172" s="27">
        <f>SUM(F172:Z172)</f>
        <v>165</v>
      </c>
      <c r="D172" s="15">
        <f t="shared" si="31"/>
        <v>2.2000000000000002</v>
      </c>
      <c r="E172" s="101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>
        <v>50</v>
      </c>
      <c r="S172" s="36"/>
      <c r="T172" s="36"/>
      <c r="U172" s="36">
        <v>115</v>
      </c>
      <c r="V172" s="36"/>
      <c r="W172" s="36"/>
      <c r="X172" s="36"/>
      <c r="Y172" s="36"/>
      <c r="Z172" s="36"/>
    </row>
    <row r="173" spans="1:26" s="12" customFormat="1" ht="30" hidden="1" customHeight="1" x14ac:dyDescent="0.25">
      <c r="A173" s="32" t="s">
        <v>180</v>
      </c>
      <c r="B173" s="27">
        <v>83</v>
      </c>
      <c r="C173" s="27">
        <f>SUM(F173:Z173)</f>
        <v>104</v>
      </c>
      <c r="D173" s="15">
        <f t="shared" si="31"/>
        <v>1.2530120481927711</v>
      </c>
      <c r="E173" s="101"/>
      <c r="F173" s="36"/>
      <c r="G173" s="35"/>
      <c r="H173" s="55"/>
      <c r="I173" s="35"/>
      <c r="J173" s="35"/>
      <c r="K173" s="35"/>
      <c r="L173" s="37"/>
      <c r="M173" s="37"/>
      <c r="N173" s="37"/>
      <c r="O173" s="35"/>
      <c r="P173" s="35"/>
      <c r="Q173" s="35"/>
      <c r="R173" s="37">
        <v>20</v>
      </c>
      <c r="S173" s="37"/>
      <c r="T173" s="37"/>
      <c r="U173" s="37">
        <v>84</v>
      </c>
      <c r="V173" s="35"/>
      <c r="W173" s="37"/>
      <c r="X173" s="35"/>
      <c r="Y173" s="37"/>
      <c r="Z173" s="35"/>
    </row>
    <row r="174" spans="1:26" s="12" customFormat="1" ht="30" hidden="1" customHeight="1" x14ac:dyDescent="0.25">
      <c r="A174" s="32" t="s">
        <v>97</v>
      </c>
      <c r="B174" s="50">
        <f>B173/B172*10</f>
        <v>11.066666666666666</v>
      </c>
      <c r="C174" s="50">
        <f>C173/C172*10</f>
        <v>6.3030303030303028</v>
      </c>
      <c r="D174" s="15">
        <f t="shared" si="31"/>
        <v>0.56955093099671417</v>
      </c>
      <c r="E174" s="101"/>
      <c r="F174" s="51"/>
      <c r="G174" s="51"/>
      <c r="H174" s="51"/>
      <c r="I174" s="26"/>
      <c r="J174" s="26"/>
      <c r="K174" s="26"/>
      <c r="L174" s="51"/>
      <c r="M174" s="51"/>
      <c r="N174" s="51"/>
      <c r="O174" s="26"/>
      <c r="P174" s="26"/>
      <c r="Q174" s="26"/>
      <c r="R174" s="51">
        <f>R173/R172*10</f>
        <v>4</v>
      </c>
      <c r="S174" s="51"/>
      <c r="T174" s="51"/>
      <c r="U174" s="51">
        <f>U173/U172*10</f>
        <v>7.304347826086957</v>
      </c>
      <c r="V174" s="26"/>
      <c r="W174" s="51"/>
      <c r="X174" s="51"/>
      <c r="Y174" s="51"/>
      <c r="Z174" s="26"/>
    </row>
    <row r="175" spans="1:26" s="12" customFormat="1" ht="30" hidden="1" customHeight="1" outlineLevel="1" x14ac:dyDescent="0.25">
      <c r="A175" s="52" t="s">
        <v>114</v>
      </c>
      <c r="B175" s="27"/>
      <c r="C175" s="27">
        <f>SUM(F175:Z175)</f>
        <v>0</v>
      </c>
      <c r="D175" s="15" t="e">
        <f t="shared" si="31"/>
        <v>#DIV/0!</v>
      </c>
      <c r="E175" s="101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s="12" customFormat="1" ht="30" hidden="1" customHeight="1" outlineLevel="1" x14ac:dyDescent="0.25">
      <c r="A176" s="32" t="s">
        <v>115</v>
      </c>
      <c r="B176" s="27"/>
      <c r="C176" s="27">
        <f>SUM(F176:Z176)</f>
        <v>0</v>
      </c>
      <c r="D176" s="15" t="e">
        <f t="shared" si="31"/>
        <v>#DIV/0!</v>
      </c>
      <c r="E176" s="10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s="12" customFormat="1" ht="30" hidden="1" customHeight="1" x14ac:dyDescent="0.25">
      <c r="A177" s="32" t="s">
        <v>97</v>
      </c>
      <c r="B177" s="57" t="e">
        <f>B176/B175*10</f>
        <v>#DIV/0!</v>
      </c>
      <c r="C177" s="57" t="e">
        <f>C176/C175*10</f>
        <v>#DIV/0!</v>
      </c>
      <c r="D177" s="15" t="e">
        <f t="shared" si="31"/>
        <v>#DIV/0!</v>
      </c>
      <c r="E177" s="101"/>
      <c r="F177" s="55"/>
      <c r="G177" s="55"/>
      <c r="H177" s="55" t="e">
        <f>H176/H175*10</f>
        <v>#DIV/0!</v>
      </c>
      <c r="I177" s="55"/>
      <c r="J177" s="55"/>
      <c r="K177" s="55"/>
      <c r="L177" s="55"/>
      <c r="M177" s="55" t="e">
        <f>M176/M175*10</f>
        <v>#DIV/0!</v>
      </c>
      <c r="N177" s="55"/>
      <c r="O177" s="55"/>
      <c r="P177" s="55"/>
      <c r="Q177" s="55"/>
      <c r="R177" s="55"/>
      <c r="S177" s="55"/>
      <c r="T177" s="55"/>
      <c r="U177" s="55"/>
      <c r="V177" s="55" t="e">
        <f>V176/V175*10</f>
        <v>#DIV/0!</v>
      </c>
      <c r="W177" s="55"/>
      <c r="X177" s="55"/>
      <c r="Y177" s="55"/>
      <c r="Z177" s="55"/>
    </row>
    <row r="178" spans="1:26" s="12" customFormat="1" ht="30" hidden="1" customHeight="1" outlineLevel="1" x14ac:dyDescent="0.25">
      <c r="A178" s="52" t="s">
        <v>116</v>
      </c>
      <c r="B178" s="27"/>
      <c r="C178" s="27">
        <f>SUM(F178:Z178)</f>
        <v>0</v>
      </c>
      <c r="D178" s="15" t="e">
        <f t="shared" ref="D178:D194" si="47">C178/B178</f>
        <v>#DIV/0!</v>
      </c>
      <c r="E178" s="101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s="12" customFormat="1" ht="30" hidden="1" customHeight="1" outlineLevel="1" x14ac:dyDescent="0.25">
      <c r="A179" s="32" t="s">
        <v>117</v>
      </c>
      <c r="B179" s="27"/>
      <c r="C179" s="27">
        <f>SUM(F179:Z179)</f>
        <v>0</v>
      </c>
      <c r="D179" s="15" t="e">
        <f t="shared" si="47"/>
        <v>#DIV/0!</v>
      </c>
      <c r="E179" s="10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s="12" customFormat="1" ht="30" hidden="1" customHeight="1" x14ac:dyDescent="0.25">
      <c r="A180" s="32" t="s">
        <v>97</v>
      </c>
      <c r="B180" s="57" t="e">
        <f>B179/B178*10</f>
        <v>#DIV/0!</v>
      </c>
      <c r="C180" s="57" t="e">
        <f>C179/C178*10</f>
        <v>#DIV/0!</v>
      </c>
      <c r="D180" s="15" t="e">
        <f t="shared" si="47"/>
        <v>#DIV/0!</v>
      </c>
      <c r="E180" s="101"/>
      <c r="F180" s="57"/>
      <c r="G180" s="57"/>
      <c r="H180" s="55" t="e">
        <f>H179/H178*10</f>
        <v>#DIV/0!</v>
      </c>
      <c r="I180" s="57"/>
      <c r="J180" s="57"/>
      <c r="K180" s="55" t="e">
        <f>K179/K178*10</f>
        <v>#DIV/0!</v>
      </c>
      <c r="L180" s="55" t="e">
        <f>L179/L178*10</f>
        <v>#DIV/0!</v>
      </c>
      <c r="M180" s="55" t="e">
        <f>M179/M178*10</f>
        <v>#DIV/0!</v>
      </c>
      <c r="N180" s="55"/>
      <c r="O180" s="55"/>
      <c r="P180" s="55"/>
      <c r="Q180" s="55"/>
      <c r="R180" s="55"/>
      <c r="S180" s="55" t="e">
        <f>S179/S178*10</f>
        <v>#DIV/0!</v>
      </c>
      <c r="T180" s="55"/>
      <c r="U180" s="55"/>
      <c r="V180" s="55" t="e">
        <f>V179/V178*10</f>
        <v>#DIV/0!</v>
      </c>
      <c r="W180" s="55"/>
      <c r="X180" s="55"/>
      <c r="Y180" s="55" t="e">
        <f>Y179/Y178*10</f>
        <v>#DIV/0!</v>
      </c>
      <c r="Z180" s="55"/>
    </row>
    <row r="181" spans="1:26" s="12" customFormat="1" ht="30" hidden="1" customHeight="1" x14ac:dyDescent="0.25">
      <c r="A181" s="52" t="s">
        <v>118</v>
      </c>
      <c r="B181" s="23"/>
      <c r="C181" s="27">
        <f>SUM(F181:Z181)</f>
        <v>0</v>
      </c>
      <c r="D181" s="15" t="e">
        <f t="shared" si="47"/>
        <v>#DIV/0!</v>
      </c>
      <c r="E181" s="101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54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s="12" customFormat="1" ht="30" hidden="1" customHeight="1" x14ac:dyDescent="0.25">
      <c r="A182" s="52" t="s">
        <v>119</v>
      </c>
      <c r="B182" s="23"/>
      <c r="C182" s="27"/>
      <c r="D182" s="15" t="e">
        <f t="shared" si="47"/>
        <v>#DIV/0!</v>
      </c>
      <c r="E182" s="101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s="12" customFormat="1" ht="30" hidden="1" customHeight="1" x14ac:dyDescent="0.25">
      <c r="A183" s="52" t="s">
        <v>120</v>
      </c>
      <c r="B183" s="23"/>
      <c r="C183" s="27"/>
      <c r="D183" s="15" t="e">
        <f t="shared" si="47"/>
        <v>#DIV/0!</v>
      </c>
      <c r="E183" s="101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s="47" customFormat="1" ht="30" customHeight="1" x14ac:dyDescent="0.25">
      <c r="A184" s="32" t="s">
        <v>121</v>
      </c>
      <c r="B184" s="23">
        <v>57597</v>
      </c>
      <c r="C184" s="27">
        <f>SUM(F184:Z184)</f>
        <v>43975</v>
      </c>
      <c r="D184" s="15">
        <f>C184/B184</f>
        <v>0.763494626456239</v>
      </c>
      <c r="E184" s="101"/>
      <c r="F184" s="26">
        <v>2060</v>
      </c>
      <c r="G184" s="26">
        <v>1656</v>
      </c>
      <c r="H184" s="26">
        <v>2218</v>
      </c>
      <c r="I184" s="26">
        <v>1629</v>
      </c>
      <c r="J184" s="26">
        <v>850</v>
      </c>
      <c r="K184" s="26">
        <v>3280</v>
      </c>
      <c r="L184" s="26">
        <v>759</v>
      </c>
      <c r="M184" s="26">
        <v>450</v>
      </c>
      <c r="N184" s="26">
        <v>100</v>
      </c>
      <c r="O184" s="26">
        <v>1025</v>
      </c>
      <c r="P184" s="26">
        <v>1510</v>
      </c>
      <c r="Q184" s="26">
        <v>4061</v>
      </c>
      <c r="R184" s="26">
        <v>5240</v>
      </c>
      <c r="S184" s="26">
        <v>2550</v>
      </c>
      <c r="T184" s="26">
        <v>4970</v>
      </c>
      <c r="U184" s="26">
        <v>1725</v>
      </c>
      <c r="V184" s="26">
        <v>980</v>
      </c>
      <c r="W184" s="26">
        <v>1230</v>
      </c>
      <c r="X184" s="26">
        <v>3918</v>
      </c>
      <c r="Y184" s="26">
        <v>2774</v>
      </c>
      <c r="Z184" s="26">
        <v>990</v>
      </c>
    </row>
    <row r="185" spans="1:26" s="47" customFormat="1" ht="30" customHeight="1" x14ac:dyDescent="0.25">
      <c r="A185" s="13" t="s">
        <v>122</v>
      </c>
      <c r="B185" s="9">
        <f>B184/B187</f>
        <v>0.54854285714285711</v>
      </c>
      <c r="C185" s="9">
        <f>C184/C187</f>
        <v>0.4188095238095238</v>
      </c>
      <c r="D185" s="15"/>
      <c r="E185" s="101"/>
      <c r="F185" s="30">
        <f>F184/F187</f>
        <v>0.27662145830535784</v>
      </c>
      <c r="G185" s="30">
        <f t="shared" ref="G185:Z185" si="48">G184/G187</f>
        <v>0.40528634361233479</v>
      </c>
      <c r="H185" s="30">
        <f t="shared" si="48"/>
        <v>0.40363967242948134</v>
      </c>
      <c r="I185" s="30">
        <f t="shared" si="48"/>
        <v>0.24161969741916345</v>
      </c>
      <c r="J185" s="30">
        <f t="shared" si="48"/>
        <v>0.25215069712251559</v>
      </c>
      <c r="K185" s="30">
        <f t="shared" si="48"/>
        <v>0.55293324342548889</v>
      </c>
      <c r="L185" s="30">
        <f t="shared" si="48"/>
        <v>0.1765526866713189</v>
      </c>
      <c r="M185" s="30">
        <f t="shared" si="48"/>
        <v>8.9091269055632555E-2</v>
      </c>
      <c r="N185" s="30">
        <f t="shared" si="48"/>
        <v>2.2119000221190004E-2</v>
      </c>
      <c r="O185" s="30">
        <f t="shared" si="48"/>
        <v>0.4598474652310453</v>
      </c>
      <c r="P185" s="30">
        <f t="shared" si="48"/>
        <v>0.48725395288802842</v>
      </c>
      <c r="Q185" s="30">
        <f t="shared" si="48"/>
        <v>0.57578335460087904</v>
      </c>
      <c r="R185" s="30">
        <f t="shared" si="48"/>
        <v>0.69376406725804318</v>
      </c>
      <c r="S185" s="30">
        <f t="shared" si="48"/>
        <v>0.49911920140927774</v>
      </c>
      <c r="T185" s="30">
        <f t="shared" si="48"/>
        <v>0.648571055722302</v>
      </c>
      <c r="U185" s="30">
        <f t="shared" si="48"/>
        <v>0.42227662178702569</v>
      </c>
      <c r="V185" s="30">
        <f t="shared" si="48"/>
        <v>0.29760097175827516</v>
      </c>
      <c r="W185" s="30">
        <f t="shared" si="48"/>
        <v>0.57800751879699253</v>
      </c>
      <c r="X185" s="30">
        <f t="shared" si="48"/>
        <v>0.64271653543307083</v>
      </c>
      <c r="Y185" s="30">
        <f t="shared" si="48"/>
        <v>0.40197072887987251</v>
      </c>
      <c r="Z185" s="30">
        <f t="shared" si="48"/>
        <v>0.34773445732349845</v>
      </c>
    </row>
    <row r="186" spans="1:26" s="12" customFormat="1" ht="30" hidden="1" customHeight="1" x14ac:dyDescent="0.25">
      <c r="A186" s="32" t="s">
        <v>123</v>
      </c>
      <c r="B186" s="23"/>
      <c r="C186" s="27">
        <f t="shared" ref="C186:C192" si="49">SUM(F186:Z186)</f>
        <v>0</v>
      </c>
      <c r="D186" s="15" t="e">
        <f t="shared" si="47"/>
        <v>#DIV/0!</v>
      </c>
      <c r="E186" s="101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customHeight="1" outlineLevel="1" x14ac:dyDescent="0.25">
      <c r="A187" s="32" t="s">
        <v>124</v>
      </c>
      <c r="B187" s="23">
        <v>105000</v>
      </c>
      <c r="C187" s="27">
        <f t="shared" si="49"/>
        <v>105000</v>
      </c>
      <c r="D187" s="15">
        <f t="shared" si="47"/>
        <v>1</v>
      </c>
      <c r="E187" s="101"/>
      <c r="F187" s="10">
        <v>7447</v>
      </c>
      <c r="G187" s="10">
        <v>4086</v>
      </c>
      <c r="H187" s="10">
        <v>5495</v>
      </c>
      <c r="I187" s="10">
        <v>6742</v>
      </c>
      <c r="J187" s="10">
        <v>3371</v>
      </c>
      <c r="K187" s="10">
        <v>5932</v>
      </c>
      <c r="L187" s="10">
        <v>4299</v>
      </c>
      <c r="M187" s="10">
        <v>5051</v>
      </c>
      <c r="N187" s="10">
        <v>4521</v>
      </c>
      <c r="O187" s="10">
        <v>2229</v>
      </c>
      <c r="P187" s="10">
        <v>3099</v>
      </c>
      <c r="Q187" s="10">
        <v>7053</v>
      </c>
      <c r="R187" s="10">
        <v>7553</v>
      </c>
      <c r="S187" s="10">
        <v>5109</v>
      </c>
      <c r="T187" s="10">
        <v>7663</v>
      </c>
      <c r="U187" s="10">
        <v>4085</v>
      </c>
      <c r="V187" s="10">
        <v>3293</v>
      </c>
      <c r="W187" s="10">
        <v>2128</v>
      </c>
      <c r="X187" s="10">
        <v>6096</v>
      </c>
      <c r="Y187" s="10">
        <v>6901</v>
      </c>
      <c r="Z187" s="10">
        <v>2847</v>
      </c>
    </row>
    <row r="188" spans="1:26" s="12" customFormat="1" ht="30" hidden="1" customHeight="1" outlineLevel="1" x14ac:dyDescent="0.25">
      <c r="A188" s="32" t="s">
        <v>125</v>
      </c>
      <c r="B188" s="23"/>
      <c r="C188" s="27">
        <f t="shared" si="49"/>
        <v>0</v>
      </c>
      <c r="D188" s="15" t="e">
        <f t="shared" si="47"/>
        <v>#DIV/0!</v>
      </c>
      <c r="E188" s="101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</row>
    <row r="189" spans="1:26" s="12" customFormat="1" ht="30" hidden="1" customHeight="1" x14ac:dyDescent="0.25">
      <c r="A189" s="13" t="s">
        <v>51</v>
      </c>
      <c r="B189" s="88">
        <f>B188/B187</f>
        <v>0</v>
      </c>
      <c r="C189" s="27">
        <f t="shared" si="49"/>
        <v>0</v>
      </c>
      <c r="D189" s="15" t="e">
        <f t="shared" si="47"/>
        <v>#DIV/0!</v>
      </c>
      <c r="E189" s="101"/>
      <c r="F189" s="16">
        <f>F188/F187</f>
        <v>0</v>
      </c>
      <c r="G189" s="16">
        <f t="shared" ref="G189:Z189" si="50">G188/G187</f>
        <v>0</v>
      </c>
      <c r="H189" s="16">
        <f t="shared" si="50"/>
        <v>0</v>
      </c>
      <c r="I189" s="16">
        <f t="shared" si="50"/>
        <v>0</v>
      </c>
      <c r="J189" s="16">
        <f t="shared" si="50"/>
        <v>0</v>
      </c>
      <c r="K189" s="16">
        <f t="shared" si="50"/>
        <v>0</v>
      </c>
      <c r="L189" s="16">
        <f t="shared" si="50"/>
        <v>0</v>
      </c>
      <c r="M189" s="16">
        <f t="shared" si="50"/>
        <v>0</v>
      </c>
      <c r="N189" s="16">
        <f t="shared" si="50"/>
        <v>0</v>
      </c>
      <c r="O189" s="16">
        <f t="shared" si="50"/>
        <v>0</v>
      </c>
      <c r="P189" s="16">
        <f t="shared" si="50"/>
        <v>0</v>
      </c>
      <c r="Q189" s="16">
        <f t="shared" si="50"/>
        <v>0</v>
      </c>
      <c r="R189" s="16">
        <f t="shared" si="50"/>
        <v>0</v>
      </c>
      <c r="S189" s="16">
        <f t="shared" si="50"/>
        <v>0</v>
      </c>
      <c r="T189" s="16">
        <f t="shared" si="50"/>
        <v>0</v>
      </c>
      <c r="U189" s="16">
        <f t="shared" si="50"/>
        <v>0</v>
      </c>
      <c r="V189" s="16">
        <f t="shared" si="50"/>
        <v>0</v>
      </c>
      <c r="W189" s="16">
        <f t="shared" si="50"/>
        <v>0</v>
      </c>
      <c r="X189" s="16">
        <f t="shared" si="50"/>
        <v>0</v>
      </c>
      <c r="Y189" s="16">
        <f t="shared" si="50"/>
        <v>0</v>
      </c>
      <c r="Z189" s="16">
        <f t="shared" si="50"/>
        <v>0</v>
      </c>
    </row>
    <row r="190" spans="1:26" s="12" customFormat="1" ht="30" hidden="1" customHeight="1" x14ac:dyDescent="0.25">
      <c r="A190" s="11" t="s">
        <v>126</v>
      </c>
      <c r="B190" s="26"/>
      <c r="C190" s="27">
        <f t="shared" si="49"/>
        <v>0</v>
      </c>
      <c r="D190" s="15" t="e">
        <f t="shared" si="47"/>
        <v>#DIV/0!</v>
      </c>
      <c r="E190" s="101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11" t="s">
        <v>127</v>
      </c>
      <c r="B191" s="26"/>
      <c r="C191" s="27">
        <f t="shared" si="49"/>
        <v>0</v>
      </c>
      <c r="D191" s="15" t="e">
        <f t="shared" si="47"/>
        <v>#DIV/0!</v>
      </c>
      <c r="E191" s="101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s="12" customFormat="1" ht="30" hidden="1" customHeight="1" x14ac:dyDescent="0.25">
      <c r="A192" s="32" t="s">
        <v>149</v>
      </c>
      <c r="B192" s="23"/>
      <c r="C192" s="27">
        <f t="shared" si="49"/>
        <v>0</v>
      </c>
      <c r="D192" s="15" t="e">
        <f t="shared" si="47"/>
        <v>#DIV/0!</v>
      </c>
      <c r="E192" s="101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spans="1:36" s="47" customFormat="1" ht="40.200000000000003" customHeight="1" outlineLevel="1" x14ac:dyDescent="0.25">
      <c r="A193" s="11" t="s">
        <v>206</v>
      </c>
      <c r="B193" s="27">
        <v>101088</v>
      </c>
      <c r="C193" s="27">
        <f>SUM(F193:Z193)</f>
        <v>102447</v>
      </c>
      <c r="D193" s="15">
        <f t="shared" si="47"/>
        <v>1.0134437321937322</v>
      </c>
      <c r="E193" s="101"/>
      <c r="F193" s="31">
        <v>1366</v>
      </c>
      <c r="G193" s="31">
        <v>2847</v>
      </c>
      <c r="H193" s="31">
        <v>5196</v>
      </c>
      <c r="I193" s="31">
        <v>6818</v>
      </c>
      <c r="J193" s="31">
        <v>7359</v>
      </c>
      <c r="K193" s="31">
        <v>5788</v>
      </c>
      <c r="L193" s="31">
        <v>3589</v>
      </c>
      <c r="M193" s="31">
        <v>5208</v>
      </c>
      <c r="N193" s="31">
        <v>3384</v>
      </c>
      <c r="O193" s="31">
        <v>4078</v>
      </c>
      <c r="P193" s="31">
        <v>3900</v>
      </c>
      <c r="Q193" s="31">
        <v>6744</v>
      </c>
      <c r="R193" s="31">
        <v>6037</v>
      </c>
      <c r="S193" s="31">
        <v>3874</v>
      </c>
      <c r="T193" s="31">
        <v>3946</v>
      </c>
      <c r="U193" s="31">
        <v>5071</v>
      </c>
      <c r="V193" s="31">
        <v>2020</v>
      </c>
      <c r="W193" s="31">
        <v>1351</v>
      </c>
      <c r="X193" s="31">
        <v>8708</v>
      </c>
      <c r="Y193" s="31">
        <v>9901</v>
      </c>
      <c r="Z193" s="31">
        <v>5262</v>
      </c>
    </row>
    <row r="194" spans="1:36" s="60" customFormat="1" ht="30" customHeight="1" outlineLevel="1" x14ac:dyDescent="0.25">
      <c r="A194" s="32" t="s">
        <v>128</v>
      </c>
      <c r="B194" s="27">
        <v>97284</v>
      </c>
      <c r="C194" s="27">
        <f>SUM(F194:Z194)</f>
        <v>89569</v>
      </c>
      <c r="D194" s="15">
        <f t="shared" si="47"/>
        <v>0.92069610624563136</v>
      </c>
      <c r="E194" s="101"/>
      <c r="F194" s="36">
        <v>1011</v>
      </c>
      <c r="G194" s="36">
        <v>1673</v>
      </c>
      <c r="H194" s="36">
        <v>5106</v>
      </c>
      <c r="I194" s="36">
        <v>6539</v>
      </c>
      <c r="J194" s="36">
        <v>7359</v>
      </c>
      <c r="K194" s="36">
        <v>5590</v>
      </c>
      <c r="L194" s="36">
        <v>3107</v>
      </c>
      <c r="M194" s="36">
        <v>3963</v>
      </c>
      <c r="N194" s="36">
        <v>2708</v>
      </c>
      <c r="O194" s="36">
        <v>4030</v>
      </c>
      <c r="P194" s="36">
        <v>2930</v>
      </c>
      <c r="Q194" s="36">
        <v>5603</v>
      </c>
      <c r="R194" s="36">
        <v>5679</v>
      </c>
      <c r="S194" s="36">
        <v>3300</v>
      </c>
      <c r="T194" s="36">
        <v>3946</v>
      </c>
      <c r="U194" s="36">
        <v>3755</v>
      </c>
      <c r="V194" s="36">
        <v>1991</v>
      </c>
      <c r="W194" s="36">
        <v>1351</v>
      </c>
      <c r="X194" s="36">
        <v>7460</v>
      </c>
      <c r="Y194" s="36">
        <v>7688</v>
      </c>
      <c r="Z194" s="36">
        <v>4780</v>
      </c>
    </row>
    <row r="195" spans="1:36" s="47" customFormat="1" ht="30" customHeight="1" x14ac:dyDescent="0.25">
      <c r="A195" s="11" t="s">
        <v>129</v>
      </c>
      <c r="B195" s="49">
        <f>B194/B193</f>
        <v>0.962369420702754</v>
      </c>
      <c r="C195" s="49">
        <f>C194/C193</f>
        <v>0.87429597743223331</v>
      </c>
      <c r="D195" s="15">
        <f t="shared" ref="D195:D198" si="51">C195/B195</f>
        <v>0.90848270801642206</v>
      </c>
      <c r="E195" s="15"/>
      <c r="F195" s="70">
        <f t="shared" ref="F195:Z195" si="52">F194/F193</f>
        <v>0.74011713030746706</v>
      </c>
      <c r="G195" s="70">
        <f t="shared" si="52"/>
        <v>0.58763610818405343</v>
      </c>
      <c r="H195" s="70">
        <f t="shared" si="52"/>
        <v>0.98267898383371821</v>
      </c>
      <c r="I195" s="70">
        <f t="shared" si="52"/>
        <v>0.95907890877090052</v>
      </c>
      <c r="J195" s="70">
        <f t="shared" si="52"/>
        <v>1</v>
      </c>
      <c r="K195" s="70">
        <f t="shared" si="52"/>
        <v>0.96579129232895644</v>
      </c>
      <c r="L195" s="70">
        <f t="shared" si="52"/>
        <v>0.86570075229869048</v>
      </c>
      <c r="M195" s="70">
        <f t="shared" si="52"/>
        <v>0.76094470046082952</v>
      </c>
      <c r="N195" s="70">
        <f t="shared" si="52"/>
        <v>0.80023640661938533</v>
      </c>
      <c r="O195" s="70">
        <f t="shared" si="52"/>
        <v>0.98822952427660615</v>
      </c>
      <c r="P195" s="70">
        <f t="shared" si="52"/>
        <v>0.75128205128205128</v>
      </c>
      <c r="Q195" s="70">
        <f t="shared" si="52"/>
        <v>0.83081257413997622</v>
      </c>
      <c r="R195" s="70">
        <f t="shared" si="52"/>
        <v>0.94069902269339079</v>
      </c>
      <c r="S195" s="70">
        <f t="shared" si="52"/>
        <v>0.8518327310273619</v>
      </c>
      <c r="T195" s="70">
        <f t="shared" si="52"/>
        <v>1</v>
      </c>
      <c r="U195" s="70">
        <f t="shared" si="52"/>
        <v>0.74048511141786633</v>
      </c>
      <c r="V195" s="70">
        <f t="shared" si="52"/>
        <v>0.98564356435643563</v>
      </c>
      <c r="W195" s="70">
        <f t="shared" si="52"/>
        <v>1</v>
      </c>
      <c r="X195" s="70">
        <f t="shared" si="52"/>
        <v>0.85668350941662841</v>
      </c>
      <c r="Y195" s="70">
        <f t="shared" si="52"/>
        <v>0.77648722351277644</v>
      </c>
      <c r="Z195" s="70">
        <f t="shared" si="52"/>
        <v>0.9083998479665526</v>
      </c>
    </row>
    <row r="196" spans="1:36" s="47" customFormat="1" ht="30" hidden="1" customHeight="1" outlineLevel="1" x14ac:dyDescent="0.25">
      <c r="A196" s="11" t="s">
        <v>130</v>
      </c>
      <c r="B196" s="27"/>
      <c r="C196" s="27">
        <f>SUM(F196:Z196)</f>
        <v>0</v>
      </c>
      <c r="D196" s="15" t="e">
        <f t="shared" si="51"/>
        <v>#DIV/0!</v>
      </c>
      <c r="E196" s="15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36" s="60" customFormat="1" ht="30" customHeight="1" outlineLevel="1" x14ac:dyDescent="0.25">
      <c r="A197" s="32" t="s">
        <v>131</v>
      </c>
      <c r="B197" s="23">
        <v>9155</v>
      </c>
      <c r="C197" s="27">
        <f>SUM(F197:Z197)</f>
        <v>11284</v>
      </c>
      <c r="D197" s="15"/>
      <c r="E197" s="15"/>
      <c r="F197" s="46"/>
      <c r="G197" s="36">
        <v>160</v>
      </c>
      <c r="H197" s="36">
        <v>1992</v>
      </c>
      <c r="I197" s="36">
        <v>311</v>
      </c>
      <c r="J197" s="36"/>
      <c r="K197" s="36">
        <v>1034</v>
      </c>
      <c r="L197" s="36"/>
      <c r="M197" s="36">
        <v>799</v>
      </c>
      <c r="N197" s="36"/>
      <c r="O197" s="36">
        <v>274</v>
      </c>
      <c r="P197" s="46">
        <v>145</v>
      </c>
      <c r="Q197" s="36">
        <v>619</v>
      </c>
      <c r="R197" s="36">
        <v>55</v>
      </c>
      <c r="S197" s="36"/>
      <c r="T197" s="36">
        <v>309</v>
      </c>
      <c r="U197" s="36">
        <v>35</v>
      </c>
      <c r="V197" s="36">
        <v>80</v>
      </c>
      <c r="W197" s="36"/>
      <c r="X197" s="36">
        <v>511</v>
      </c>
      <c r="Y197" s="36">
        <v>4530</v>
      </c>
      <c r="Z197" s="36">
        <v>430</v>
      </c>
    </row>
    <row r="198" spans="1:36" s="47" customFormat="1" ht="30" hidden="1" customHeight="1" x14ac:dyDescent="0.25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5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36" s="47" customFormat="1" ht="30" customHeight="1" x14ac:dyDescent="0.25">
      <c r="A199" s="13" t="s">
        <v>133</v>
      </c>
      <c r="B199" s="23"/>
      <c r="C199" s="27"/>
      <c r="D199" s="27"/>
      <c r="E199" s="27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36" s="60" customFormat="1" ht="21.6" outlineLevel="1" x14ac:dyDescent="0.25">
      <c r="A200" s="52" t="s">
        <v>134</v>
      </c>
      <c r="B200" s="23">
        <v>84113</v>
      </c>
      <c r="C200" s="27">
        <f>SUM(F200:Z200)</f>
        <v>73609</v>
      </c>
      <c r="D200" s="9">
        <f t="shared" ref="D200:D219" si="53">C200/B200</f>
        <v>0.87512037378288732</v>
      </c>
      <c r="E200" s="9"/>
      <c r="F200" s="26">
        <v>902</v>
      </c>
      <c r="G200" s="26">
        <v>1700</v>
      </c>
      <c r="H200" s="26">
        <v>5791</v>
      </c>
      <c r="I200" s="26">
        <v>6860</v>
      </c>
      <c r="J200" s="26">
        <v>4200</v>
      </c>
      <c r="K200" s="26">
        <v>3285</v>
      </c>
      <c r="L200" s="26">
        <v>2276</v>
      </c>
      <c r="M200" s="31">
        <v>4425</v>
      </c>
      <c r="N200" s="26">
        <v>1885</v>
      </c>
      <c r="O200" s="26">
        <v>2860</v>
      </c>
      <c r="P200" s="26">
        <v>2320</v>
      </c>
      <c r="Q200" s="26">
        <v>4244</v>
      </c>
      <c r="R200" s="26">
        <v>5249</v>
      </c>
      <c r="S200" s="26">
        <v>2705</v>
      </c>
      <c r="T200" s="26">
        <v>3695</v>
      </c>
      <c r="U200" s="26">
        <v>3082</v>
      </c>
      <c r="V200" s="26">
        <v>1330</v>
      </c>
      <c r="W200" s="26">
        <v>515</v>
      </c>
      <c r="X200" s="26">
        <v>3842</v>
      </c>
      <c r="Y200" s="26">
        <v>6464</v>
      </c>
      <c r="Z200" s="26">
        <v>5979</v>
      </c>
    </row>
    <row r="201" spans="1:36" s="47" customFormat="1" ht="21.6" outlineLevel="1" x14ac:dyDescent="0.25">
      <c r="A201" s="13" t="s">
        <v>135</v>
      </c>
      <c r="B201" s="27">
        <v>100695</v>
      </c>
      <c r="C201" s="27">
        <f>SUM(F201:Z201)</f>
        <v>97360.599999999991</v>
      </c>
      <c r="D201" s="9"/>
      <c r="E201" s="9"/>
      <c r="F201" s="103">
        <v>1168.3</v>
      </c>
      <c r="G201" s="103">
        <v>3388.2</v>
      </c>
      <c r="H201" s="103">
        <v>8242.7999999999993</v>
      </c>
      <c r="I201" s="103">
        <v>7680</v>
      </c>
      <c r="J201" s="103">
        <v>4904</v>
      </c>
      <c r="K201" s="103">
        <v>2637</v>
      </c>
      <c r="L201" s="103">
        <v>805</v>
      </c>
      <c r="M201" s="103">
        <v>10635.8</v>
      </c>
      <c r="N201" s="103">
        <v>4105.8999999999996</v>
      </c>
      <c r="O201" s="103">
        <v>3515.1</v>
      </c>
      <c r="P201" s="103">
        <v>3134.8</v>
      </c>
      <c r="Q201" s="103">
        <v>7544.5</v>
      </c>
      <c r="R201" s="103">
        <v>4303.3999999999996</v>
      </c>
      <c r="S201" s="103">
        <v>1937.2</v>
      </c>
      <c r="T201" s="103">
        <v>3713.9</v>
      </c>
      <c r="U201" s="103">
        <v>6627</v>
      </c>
      <c r="V201" s="103">
        <v>1488.7</v>
      </c>
      <c r="W201" s="103">
        <v>660.5</v>
      </c>
      <c r="X201" s="103">
        <v>4942.6000000000004</v>
      </c>
      <c r="Y201" s="103">
        <v>8000</v>
      </c>
      <c r="Z201" s="103">
        <v>7925.9</v>
      </c>
      <c r="AJ201" s="47" t="s">
        <v>0</v>
      </c>
    </row>
    <row r="202" spans="1:36" s="47" customFormat="1" ht="21.6" hidden="1" customHeight="1" outlineLevel="1" x14ac:dyDescent="0.25">
      <c r="A202" s="13" t="s">
        <v>136</v>
      </c>
      <c r="B202" s="27">
        <f>B200*0.45</f>
        <v>37850.85</v>
      </c>
      <c r="C202" s="27">
        <f>C200*0.45</f>
        <v>33124.050000000003</v>
      </c>
      <c r="D202" s="9">
        <f t="shared" si="53"/>
        <v>0.87512037378288743</v>
      </c>
      <c r="E202" s="9"/>
      <c r="F202" s="26">
        <f>F200*0.45</f>
        <v>405.90000000000003</v>
      </c>
      <c r="G202" s="26">
        <f t="shared" ref="G202:Z202" si="54">G200*0.45</f>
        <v>765</v>
      </c>
      <c r="H202" s="26">
        <f t="shared" si="54"/>
        <v>2605.9500000000003</v>
      </c>
      <c r="I202" s="26">
        <f t="shared" si="54"/>
        <v>3087</v>
      </c>
      <c r="J202" s="26">
        <f t="shared" si="54"/>
        <v>1890</v>
      </c>
      <c r="K202" s="26">
        <f t="shared" si="54"/>
        <v>1478.25</v>
      </c>
      <c r="L202" s="26">
        <f t="shared" si="54"/>
        <v>1024.2</v>
      </c>
      <c r="M202" s="26">
        <f t="shared" si="54"/>
        <v>1991.25</v>
      </c>
      <c r="N202" s="26">
        <f t="shared" si="54"/>
        <v>848.25</v>
      </c>
      <c r="O202" s="26">
        <f t="shared" si="54"/>
        <v>1287</v>
      </c>
      <c r="P202" s="26">
        <f t="shared" si="54"/>
        <v>1044</v>
      </c>
      <c r="Q202" s="26">
        <f t="shared" si="54"/>
        <v>1909.8</v>
      </c>
      <c r="R202" s="26">
        <f t="shared" si="54"/>
        <v>2362.0500000000002</v>
      </c>
      <c r="S202" s="26">
        <f t="shared" si="54"/>
        <v>1217.25</v>
      </c>
      <c r="T202" s="26">
        <f t="shared" si="54"/>
        <v>1662.75</v>
      </c>
      <c r="U202" s="26">
        <f t="shared" si="54"/>
        <v>1386.9</v>
      </c>
      <c r="V202" s="26">
        <f t="shared" si="54"/>
        <v>598.5</v>
      </c>
      <c r="W202" s="26">
        <f t="shared" si="54"/>
        <v>231.75</v>
      </c>
      <c r="X202" s="26">
        <f t="shared" si="54"/>
        <v>1728.9</v>
      </c>
      <c r="Y202" s="26">
        <f t="shared" si="54"/>
        <v>2908.8</v>
      </c>
      <c r="Z202" s="26">
        <f t="shared" si="54"/>
        <v>2690.55</v>
      </c>
      <c r="AA202" s="61"/>
    </row>
    <row r="203" spans="1:36" s="47" customFormat="1" ht="21.6" collapsed="1" x14ac:dyDescent="0.25">
      <c r="A203" s="13" t="s">
        <v>137</v>
      </c>
      <c r="B203" s="49">
        <f>B200/B201</f>
        <v>0.83532449476140824</v>
      </c>
      <c r="C203" s="49">
        <f>C200/C201</f>
        <v>0.75604505313237602</v>
      </c>
      <c r="D203" s="9"/>
      <c r="E203" s="9"/>
      <c r="F203" s="70">
        <f t="shared" ref="F203:Z203" si="55">F200/F201</f>
        <v>0.77206197038431912</v>
      </c>
      <c r="G203" s="70">
        <f t="shared" si="55"/>
        <v>0.50174133758337758</v>
      </c>
      <c r="H203" s="70">
        <f t="shared" si="55"/>
        <v>0.70255253069345369</v>
      </c>
      <c r="I203" s="70">
        <f t="shared" si="55"/>
        <v>0.89322916666666663</v>
      </c>
      <c r="J203" s="70">
        <f t="shared" si="55"/>
        <v>0.85644371941272435</v>
      </c>
      <c r="K203" s="70">
        <f t="shared" si="55"/>
        <v>1.2457337883959045</v>
      </c>
      <c r="L203" s="70">
        <f t="shared" si="55"/>
        <v>2.8273291925465838</v>
      </c>
      <c r="M203" s="70">
        <f t="shared" si="55"/>
        <v>0.41604768799714176</v>
      </c>
      <c r="N203" s="70">
        <f t="shared" si="55"/>
        <v>0.45909544801383378</v>
      </c>
      <c r="O203" s="70">
        <f t="shared" si="55"/>
        <v>0.81363261358140593</v>
      </c>
      <c r="P203" s="70">
        <f t="shared" si="55"/>
        <v>0.7400791119050657</v>
      </c>
      <c r="Q203" s="70">
        <f t="shared" si="55"/>
        <v>0.56252899463185102</v>
      </c>
      <c r="R203" s="70">
        <f t="shared" si="55"/>
        <v>1.219733234186922</v>
      </c>
      <c r="S203" s="70">
        <f t="shared" si="55"/>
        <v>1.3963452405533761</v>
      </c>
      <c r="T203" s="70">
        <f t="shared" si="55"/>
        <v>0.99491100998949888</v>
      </c>
      <c r="U203" s="70">
        <f t="shared" si="55"/>
        <v>0.46506714953976158</v>
      </c>
      <c r="V203" s="70">
        <f t="shared" si="55"/>
        <v>0.89339692349029354</v>
      </c>
      <c r="W203" s="70">
        <f t="shared" si="55"/>
        <v>0.77971233913701743</v>
      </c>
      <c r="X203" s="70">
        <f t="shared" si="55"/>
        <v>0.77732367579816286</v>
      </c>
      <c r="Y203" s="70">
        <f t="shared" si="55"/>
        <v>0.80800000000000005</v>
      </c>
      <c r="Z203" s="70">
        <f t="shared" si="55"/>
        <v>0.75436228062428246</v>
      </c>
    </row>
    <row r="204" spans="1:36" s="60" customFormat="1" ht="21.6" outlineLevel="1" x14ac:dyDescent="0.25">
      <c r="A204" s="52" t="s">
        <v>138</v>
      </c>
      <c r="B204" s="23">
        <v>164174</v>
      </c>
      <c r="C204" s="27">
        <f>SUM(F204:Z204)</f>
        <v>204224</v>
      </c>
      <c r="D204" s="9">
        <f t="shared" si="53"/>
        <v>1.2439484936713487</v>
      </c>
      <c r="E204" s="9"/>
      <c r="F204" s="26">
        <v>100</v>
      </c>
      <c r="G204" s="26">
        <v>4600</v>
      </c>
      <c r="H204" s="26">
        <v>15195</v>
      </c>
      <c r="I204" s="26">
        <v>15720</v>
      </c>
      <c r="J204" s="26">
        <v>4420</v>
      </c>
      <c r="K204" s="26">
        <v>10185</v>
      </c>
      <c r="L204" s="26">
        <v>550</v>
      </c>
      <c r="M204" s="26">
        <v>21484</v>
      </c>
      <c r="N204" s="26">
        <v>7400</v>
      </c>
      <c r="O204" s="26">
        <v>10600</v>
      </c>
      <c r="P204" s="26">
        <v>3600</v>
      </c>
      <c r="Q204" s="26">
        <v>14990</v>
      </c>
      <c r="R204" s="26">
        <v>4432</v>
      </c>
      <c r="S204" s="26">
        <v>4200</v>
      </c>
      <c r="T204" s="26">
        <v>5340</v>
      </c>
      <c r="U204" s="26">
        <v>22293</v>
      </c>
      <c r="V204" s="26">
        <v>850</v>
      </c>
      <c r="W204" s="26">
        <v>768</v>
      </c>
      <c r="X204" s="26">
        <v>7370</v>
      </c>
      <c r="Y204" s="26">
        <v>36997</v>
      </c>
      <c r="Z204" s="26">
        <v>13130</v>
      </c>
    </row>
    <row r="205" spans="1:36" s="47" customFormat="1" ht="21.6" outlineLevel="1" x14ac:dyDescent="0.25">
      <c r="A205" s="13" t="s">
        <v>135</v>
      </c>
      <c r="B205" s="23">
        <v>241849</v>
      </c>
      <c r="C205" s="27">
        <f>SUM(F205:Z205)</f>
        <v>239320.59999999998</v>
      </c>
      <c r="D205" s="9"/>
      <c r="E205" s="9"/>
      <c r="F205" s="104">
        <v>2264.3000000000002</v>
      </c>
      <c r="G205" s="104">
        <v>6567.1</v>
      </c>
      <c r="H205" s="104">
        <v>15976.4</v>
      </c>
      <c r="I205" s="104">
        <v>27264</v>
      </c>
      <c r="J205" s="104">
        <v>9505.1</v>
      </c>
      <c r="K205" s="104">
        <v>12286</v>
      </c>
      <c r="L205" s="104">
        <v>1560.2</v>
      </c>
      <c r="M205" s="104">
        <v>20614.5</v>
      </c>
      <c r="N205" s="104">
        <v>7958.2</v>
      </c>
      <c r="O205" s="104">
        <v>6813</v>
      </c>
      <c r="P205" s="104">
        <v>6075.9</v>
      </c>
      <c r="Q205" s="104">
        <v>14622.8</v>
      </c>
      <c r="R205" s="104">
        <v>8341</v>
      </c>
      <c r="S205" s="104">
        <v>3754.7</v>
      </c>
      <c r="T205" s="104">
        <v>4670</v>
      </c>
      <c r="U205" s="104">
        <v>30100</v>
      </c>
      <c r="V205" s="104">
        <v>2885.3</v>
      </c>
      <c r="W205" s="104">
        <v>1280.2</v>
      </c>
      <c r="X205" s="104">
        <v>9579.7999999999993</v>
      </c>
      <c r="Y205" s="104">
        <v>31840</v>
      </c>
      <c r="Z205" s="104">
        <v>15362.1</v>
      </c>
    </row>
    <row r="206" spans="1:36" s="47" customFormat="1" ht="23.4" hidden="1" customHeight="1" outlineLevel="1" x14ac:dyDescent="0.25">
      <c r="A206" s="13" t="s">
        <v>136</v>
      </c>
      <c r="B206" s="27">
        <f>B204*0.3</f>
        <v>49252.2</v>
      </c>
      <c r="C206" s="27">
        <f>C204*0.3</f>
        <v>61267.199999999997</v>
      </c>
      <c r="D206" s="9">
        <f t="shared" si="53"/>
        <v>1.2439484936713487</v>
      </c>
      <c r="E206" s="9"/>
      <c r="F206" s="26">
        <f>F204*0.3</f>
        <v>30</v>
      </c>
      <c r="G206" s="26">
        <f t="shared" ref="G206:Z206" si="56">G204*0.3</f>
        <v>1380</v>
      </c>
      <c r="H206" s="26">
        <f t="shared" si="56"/>
        <v>4558.5</v>
      </c>
      <c r="I206" s="26">
        <f t="shared" si="56"/>
        <v>4716</v>
      </c>
      <c r="J206" s="26">
        <f t="shared" si="56"/>
        <v>1326</v>
      </c>
      <c r="K206" s="26">
        <f t="shared" si="56"/>
        <v>3055.5</v>
      </c>
      <c r="L206" s="26">
        <f t="shared" si="56"/>
        <v>165</v>
      </c>
      <c r="M206" s="26">
        <f t="shared" si="56"/>
        <v>6445.2</v>
      </c>
      <c r="N206" s="26">
        <f t="shared" si="56"/>
        <v>2220</v>
      </c>
      <c r="O206" s="26">
        <f t="shared" si="56"/>
        <v>3180</v>
      </c>
      <c r="P206" s="26">
        <f t="shared" si="56"/>
        <v>1080</v>
      </c>
      <c r="Q206" s="26">
        <f t="shared" si="56"/>
        <v>4497</v>
      </c>
      <c r="R206" s="26">
        <f t="shared" si="56"/>
        <v>1329.6</v>
      </c>
      <c r="S206" s="26">
        <f t="shared" si="56"/>
        <v>1260</v>
      </c>
      <c r="T206" s="26">
        <f t="shared" si="56"/>
        <v>1602</v>
      </c>
      <c r="U206" s="26">
        <f t="shared" si="56"/>
        <v>6687.9</v>
      </c>
      <c r="V206" s="26">
        <f t="shared" si="56"/>
        <v>255</v>
      </c>
      <c r="W206" s="26">
        <f t="shared" si="56"/>
        <v>230.39999999999998</v>
      </c>
      <c r="X206" s="26">
        <f t="shared" si="56"/>
        <v>2211</v>
      </c>
      <c r="Y206" s="26">
        <f t="shared" si="56"/>
        <v>11099.1</v>
      </c>
      <c r="Z206" s="26">
        <f t="shared" si="56"/>
        <v>3939</v>
      </c>
    </row>
    <row r="207" spans="1:36" s="60" customFormat="1" ht="21.6" collapsed="1" x14ac:dyDescent="0.25">
      <c r="A207" s="13" t="s">
        <v>137</v>
      </c>
      <c r="B207" s="9">
        <f>B204/B205</f>
        <v>0.67882852523682136</v>
      </c>
      <c r="C207" s="9">
        <f>C204/C205</f>
        <v>0.85334902219031716</v>
      </c>
      <c r="D207" s="9"/>
      <c r="E207" s="9"/>
      <c r="F207" s="30">
        <f t="shared" ref="F207:Z207" si="57">F204/F205</f>
        <v>4.4163759219184737E-2</v>
      </c>
      <c r="G207" s="30">
        <f t="shared" si="57"/>
        <v>0.70046139087268344</v>
      </c>
      <c r="H207" s="30">
        <f t="shared" si="57"/>
        <v>0.95109035827846078</v>
      </c>
      <c r="I207" s="30">
        <f t="shared" si="57"/>
        <v>0.5765845070422535</v>
      </c>
      <c r="J207" s="30">
        <f t="shared" si="57"/>
        <v>0.46501351905818977</v>
      </c>
      <c r="K207" s="30">
        <f t="shared" si="57"/>
        <v>0.82899234901513918</v>
      </c>
      <c r="L207" s="30">
        <f t="shared" si="57"/>
        <v>0.3525189078323292</v>
      </c>
      <c r="M207" s="30">
        <f t="shared" si="57"/>
        <v>1.0421790487278373</v>
      </c>
      <c r="N207" s="30">
        <f t="shared" si="57"/>
        <v>0.92985851071850423</v>
      </c>
      <c r="O207" s="30">
        <f t="shared" si="57"/>
        <v>1.5558491119917803</v>
      </c>
      <c r="P207" s="30">
        <f t="shared" si="57"/>
        <v>0.5925048141016146</v>
      </c>
      <c r="Q207" s="30">
        <f t="shared" si="57"/>
        <v>1.0251114697595536</v>
      </c>
      <c r="R207" s="30">
        <f t="shared" si="57"/>
        <v>0.53135115693561918</v>
      </c>
      <c r="S207" s="30">
        <f t="shared" si="57"/>
        <v>1.118598023810158</v>
      </c>
      <c r="T207" s="30">
        <f t="shared" si="57"/>
        <v>1.1434689507494646</v>
      </c>
      <c r="U207" s="30">
        <f t="shared" si="57"/>
        <v>0.74063122923588043</v>
      </c>
      <c r="V207" s="30">
        <f t="shared" si="57"/>
        <v>0.29459674903822824</v>
      </c>
      <c r="W207" s="30">
        <f t="shared" si="57"/>
        <v>0.59990626464614905</v>
      </c>
      <c r="X207" s="30">
        <f t="shared" si="57"/>
        <v>0.76932712582726159</v>
      </c>
      <c r="Y207" s="30">
        <f t="shared" si="57"/>
        <v>1.16196608040201</v>
      </c>
      <c r="Z207" s="30">
        <f t="shared" si="57"/>
        <v>0.85470085470085466</v>
      </c>
    </row>
    <row r="208" spans="1:36" s="60" customFormat="1" ht="30" customHeight="1" outlineLevel="1" x14ac:dyDescent="0.25">
      <c r="A208" s="52" t="s">
        <v>139</v>
      </c>
      <c r="B208" s="23">
        <v>18449</v>
      </c>
      <c r="C208" s="27">
        <f>SUM(F208:Z208)</f>
        <v>29831</v>
      </c>
      <c r="D208" s="9">
        <f t="shared" si="53"/>
        <v>1.616944007805301</v>
      </c>
      <c r="E208" s="9"/>
      <c r="F208" s="26"/>
      <c r="G208" s="26">
        <v>4855</v>
      </c>
      <c r="H208" s="26"/>
      <c r="I208" s="26"/>
      <c r="J208" s="26">
        <v>7400</v>
      </c>
      <c r="K208" s="26">
        <v>150</v>
      </c>
      <c r="L208" s="26">
        <v>1900</v>
      </c>
      <c r="M208" s="26">
        <v>906</v>
      </c>
      <c r="N208" s="26">
        <v>300</v>
      </c>
      <c r="O208" s="26"/>
      <c r="P208" s="26">
        <v>2800</v>
      </c>
      <c r="Q208" s="26">
        <v>3965</v>
      </c>
      <c r="R208" s="26"/>
      <c r="S208" s="26"/>
      <c r="T208" s="26">
        <v>450</v>
      </c>
      <c r="U208" s="26"/>
      <c r="V208" s="26"/>
      <c r="W208" s="26"/>
      <c r="X208" s="26">
        <v>7105</v>
      </c>
      <c r="Y208" s="26"/>
      <c r="Z208" s="26"/>
    </row>
    <row r="209" spans="1:26" s="47" customFormat="1" ht="21.6" outlineLevel="1" x14ac:dyDescent="0.25">
      <c r="A209" s="13" t="s">
        <v>135</v>
      </c>
      <c r="B209" s="23">
        <v>248211</v>
      </c>
      <c r="C209" s="27">
        <f>SUM(F209:Z209)</f>
        <v>243498.7</v>
      </c>
      <c r="D209" s="9"/>
      <c r="E209" s="9"/>
      <c r="F209" s="105">
        <v>2541.6999999999998</v>
      </c>
      <c r="G209" s="105">
        <v>7371.5</v>
      </c>
      <c r="H209" s="105">
        <v>17933.400000000001</v>
      </c>
      <c r="I209" s="105">
        <v>24541.7</v>
      </c>
      <c r="J209" s="105">
        <v>10669.4</v>
      </c>
      <c r="K209" s="105">
        <v>11115.2</v>
      </c>
      <c r="L209" s="105">
        <v>1751.3</v>
      </c>
      <c r="M209" s="105">
        <v>23139.7</v>
      </c>
      <c r="N209" s="105">
        <v>8933</v>
      </c>
      <c r="O209" s="105">
        <v>7647.6</v>
      </c>
      <c r="P209" s="105">
        <v>6820.2</v>
      </c>
      <c r="Q209" s="105">
        <v>16414.099999999999</v>
      </c>
      <c r="R209" s="105">
        <v>4650</v>
      </c>
      <c r="S209" s="105">
        <v>4214.7</v>
      </c>
      <c r="T209" s="105">
        <v>8080</v>
      </c>
      <c r="U209" s="105">
        <v>24832</v>
      </c>
      <c r="V209" s="105">
        <v>3238.8</v>
      </c>
      <c r="W209" s="105">
        <v>1437.1</v>
      </c>
      <c r="X209" s="105">
        <v>10753.3</v>
      </c>
      <c r="Y209" s="105">
        <v>30170.2</v>
      </c>
      <c r="Z209" s="105">
        <v>17243.8</v>
      </c>
    </row>
    <row r="210" spans="1:26" s="47" customFormat="1" ht="16.2" hidden="1" customHeight="1" outlineLevel="1" x14ac:dyDescent="0.25">
      <c r="A210" s="13" t="s">
        <v>140</v>
      </c>
      <c r="B210" s="27">
        <f>B208*0.19</f>
        <v>3505.31</v>
      </c>
      <c r="C210" s="27">
        <f>C208*0.19</f>
        <v>5667.89</v>
      </c>
      <c r="D210" s="9"/>
      <c r="E210" s="9"/>
      <c r="F210" s="26">
        <f>F208*0.19</f>
        <v>0</v>
      </c>
      <c r="G210" s="26">
        <f t="shared" ref="G210:Z210" si="58">G208*0.19</f>
        <v>922.45</v>
      </c>
      <c r="H210" s="26">
        <f t="shared" si="58"/>
        <v>0</v>
      </c>
      <c r="I210" s="26">
        <f t="shared" si="58"/>
        <v>0</v>
      </c>
      <c r="J210" s="26">
        <f t="shared" si="58"/>
        <v>1406</v>
      </c>
      <c r="K210" s="26">
        <f t="shared" si="58"/>
        <v>28.5</v>
      </c>
      <c r="L210" s="26">
        <f t="shared" si="58"/>
        <v>361</v>
      </c>
      <c r="M210" s="26">
        <f t="shared" si="58"/>
        <v>172.14000000000001</v>
      </c>
      <c r="N210" s="26">
        <f t="shared" si="58"/>
        <v>57</v>
      </c>
      <c r="O210" s="26">
        <f t="shared" si="58"/>
        <v>0</v>
      </c>
      <c r="P210" s="26">
        <f t="shared" si="58"/>
        <v>532</v>
      </c>
      <c r="Q210" s="26">
        <f t="shared" si="58"/>
        <v>753.35</v>
      </c>
      <c r="R210" s="26">
        <f t="shared" si="58"/>
        <v>0</v>
      </c>
      <c r="S210" s="26">
        <f t="shared" si="58"/>
        <v>0</v>
      </c>
      <c r="T210" s="26">
        <f t="shared" si="58"/>
        <v>85.5</v>
      </c>
      <c r="U210" s="26">
        <f t="shared" si="58"/>
        <v>0</v>
      </c>
      <c r="V210" s="26">
        <f t="shared" si="58"/>
        <v>0</v>
      </c>
      <c r="W210" s="26">
        <f t="shared" si="58"/>
        <v>0</v>
      </c>
      <c r="X210" s="26">
        <f t="shared" si="58"/>
        <v>1349.95</v>
      </c>
      <c r="Y210" s="26">
        <f t="shared" si="58"/>
        <v>0</v>
      </c>
      <c r="Z210" s="26">
        <f t="shared" si="58"/>
        <v>0</v>
      </c>
    </row>
    <row r="211" spans="1:26" s="60" customFormat="1" ht="21.6" collapsed="1" x14ac:dyDescent="0.25">
      <c r="A211" s="13" t="s">
        <v>141</v>
      </c>
      <c r="B211" s="9">
        <f>B208/B209</f>
        <v>7.4327890383584935E-2</v>
      </c>
      <c r="C211" s="9">
        <f>C208/C209</f>
        <v>0.12250989430333714</v>
      </c>
      <c r="D211" s="9">
        <f t="shared" si="53"/>
        <v>1.6482358596631588</v>
      </c>
      <c r="E211" s="9"/>
      <c r="F211" s="30">
        <f>F208/F209</f>
        <v>0</v>
      </c>
      <c r="G211" s="30">
        <f>G208/G209</f>
        <v>0.65861764905378828</v>
      </c>
      <c r="H211" s="30">
        <f t="shared" ref="H211:Z211" si="59">H208/H209</f>
        <v>0</v>
      </c>
      <c r="I211" s="30">
        <f t="shared" si="59"/>
        <v>0</v>
      </c>
      <c r="J211" s="30">
        <f t="shared" si="59"/>
        <v>0.69357227210527306</v>
      </c>
      <c r="K211" s="30">
        <f t="shared" si="59"/>
        <v>1.349503382755146E-2</v>
      </c>
      <c r="L211" s="30">
        <f t="shared" si="59"/>
        <v>1.0849083537943243</v>
      </c>
      <c r="M211" s="30">
        <f t="shared" si="59"/>
        <v>3.915348945751241E-2</v>
      </c>
      <c r="N211" s="30">
        <f t="shared" si="59"/>
        <v>3.3583342662039627E-2</v>
      </c>
      <c r="O211" s="30">
        <f t="shared" si="59"/>
        <v>0</v>
      </c>
      <c r="P211" s="30">
        <f t="shared" si="59"/>
        <v>0.41054514530365682</v>
      </c>
      <c r="Q211" s="30">
        <f t="shared" si="59"/>
        <v>0.2415606094759993</v>
      </c>
      <c r="R211" s="30">
        <f t="shared" si="59"/>
        <v>0</v>
      </c>
      <c r="S211" s="30">
        <f t="shared" si="59"/>
        <v>0</v>
      </c>
      <c r="T211" s="30">
        <f t="shared" si="59"/>
        <v>5.5693069306930694E-2</v>
      </c>
      <c r="U211" s="30">
        <f t="shared" si="59"/>
        <v>0</v>
      </c>
      <c r="V211" s="30">
        <f t="shared" si="59"/>
        <v>0</v>
      </c>
      <c r="W211" s="30">
        <f t="shared" si="59"/>
        <v>0</v>
      </c>
      <c r="X211" s="30">
        <f t="shared" si="59"/>
        <v>0.66072740461067769</v>
      </c>
      <c r="Y211" s="30">
        <f t="shared" si="59"/>
        <v>0</v>
      </c>
      <c r="Z211" s="30">
        <f t="shared" si="59"/>
        <v>0</v>
      </c>
    </row>
    <row r="212" spans="1:26" s="47" customFormat="1" ht="21.6" x14ac:dyDescent="0.25">
      <c r="A212" s="52" t="s">
        <v>142</v>
      </c>
      <c r="B212" s="27">
        <v>285</v>
      </c>
      <c r="C212" s="27">
        <f>SUM(F212:Z212)</f>
        <v>325</v>
      </c>
      <c r="D212" s="9">
        <f t="shared" si="53"/>
        <v>1.1403508771929824</v>
      </c>
      <c r="E212" s="9"/>
      <c r="F212" s="36"/>
      <c r="G212" s="36"/>
      <c r="H212" s="36"/>
      <c r="I212" s="36"/>
      <c r="J212" s="36"/>
      <c r="K212" s="36"/>
      <c r="L212" s="36">
        <v>160</v>
      </c>
      <c r="M212" s="36"/>
      <c r="N212" s="36"/>
      <c r="O212" s="36"/>
      <c r="P212" s="36"/>
      <c r="Q212" s="36">
        <v>65</v>
      </c>
      <c r="R212" s="36"/>
      <c r="S212" s="36">
        <v>100</v>
      </c>
      <c r="T212" s="36"/>
      <c r="U212" s="36"/>
      <c r="V212" s="36"/>
      <c r="W212" s="36"/>
      <c r="X212" s="36"/>
      <c r="Y212" s="36"/>
      <c r="Z212" s="36"/>
    </row>
    <row r="213" spans="1:26" s="47" customFormat="1" ht="21.6" x14ac:dyDescent="0.25">
      <c r="A213" s="13" t="s">
        <v>140</v>
      </c>
      <c r="B213" s="27">
        <f>B212*0.7</f>
        <v>199.5</v>
      </c>
      <c r="C213" s="27">
        <f>C212*0.7</f>
        <v>227.49999999999997</v>
      </c>
      <c r="D213" s="9">
        <f t="shared" si="53"/>
        <v>1.1403508771929822</v>
      </c>
      <c r="E213" s="9"/>
      <c r="F213" s="26"/>
      <c r="G213" s="26"/>
      <c r="H213" s="26"/>
      <c r="I213" s="26"/>
      <c r="J213" s="26"/>
      <c r="K213" s="26"/>
      <c r="L213" s="26">
        <f>L212*0.7</f>
        <v>112</v>
      </c>
      <c r="M213" s="26"/>
      <c r="N213" s="26"/>
      <c r="O213" s="26"/>
      <c r="P213" s="26"/>
      <c r="Q213" s="26">
        <f>Q212*0.7</f>
        <v>45.5</v>
      </c>
      <c r="R213" s="26"/>
      <c r="S213" s="26">
        <f>S212*0.7</f>
        <v>70</v>
      </c>
      <c r="T213" s="26"/>
      <c r="U213" s="26"/>
      <c r="V213" s="26"/>
      <c r="W213" s="26"/>
      <c r="X213" s="26"/>
      <c r="Y213" s="26"/>
      <c r="Z213" s="26"/>
    </row>
    <row r="214" spans="1:26" s="47" customFormat="1" ht="16.2" hidden="1" customHeight="1" x14ac:dyDescent="0.25">
      <c r="A214" s="32" t="s">
        <v>207</v>
      </c>
      <c r="B214" s="27"/>
      <c r="C214" s="27">
        <f>SUM(F214:Z214)</f>
        <v>0</v>
      </c>
      <c r="D214" s="9" t="e">
        <f t="shared" si="53"/>
        <v>#DIV/0!</v>
      </c>
      <c r="E214" s="9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s="47" customFormat="1" ht="16.2" hidden="1" customHeight="1" x14ac:dyDescent="0.25">
      <c r="A215" s="13" t="s">
        <v>140</v>
      </c>
      <c r="B215" s="27">
        <f>B214*0.2</f>
        <v>0</v>
      </c>
      <c r="C215" s="27">
        <f>C214*0.2</f>
        <v>0</v>
      </c>
      <c r="D215" s="9" t="e">
        <f t="shared" si="53"/>
        <v>#DIV/0!</v>
      </c>
      <c r="E215" s="9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s="47" customFormat="1" ht="16.2" hidden="1" customHeight="1" x14ac:dyDescent="0.25">
      <c r="A216" s="32" t="s">
        <v>164</v>
      </c>
      <c r="B216" s="27"/>
      <c r="C216" s="27">
        <f>SUM(F216:Z216)</f>
        <v>0</v>
      </c>
      <c r="D216" s="9"/>
      <c r="E216" s="9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s="47" customFormat="1" ht="21.6" x14ac:dyDescent="0.25">
      <c r="A217" s="32" t="s">
        <v>143</v>
      </c>
      <c r="B217" s="27">
        <f>B215+B213+B210+B206+B202</f>
        <v>90807.859999999986</v>
      </c>
      <c r="C217" s="27">
        <f>C215+C213+C210+C206+C202</f>
        <v>100286.64</v>
      </c>
      <c r="D217" s="9">
        <f t="shared" si="53"/>
        <v>1.1043828144391907</v>
      </c>
      <c r="E217" s="9"/>
      <c r="F217" s="26">
        <f>F215+F213+F210+F206+F202</f>
        <v>435.90000000000003</v>
      </c>
      <c r="G217" s="26">
        <f t="shared" ref="G217:Z217" si="60">G215+G213+G210+G206+G202</f>
        <v>3067.45</v>
      </c>
      <c r="H217" s="26">
        <f t="shared" si="60"/>
        <v>7164.4500000000007</v>
      </c>
      <c r="I217" s="26">
        <f t="shared" si="60"/>
        <v>7803</v>
      </c>
      <c r="J217" s="26">
        <f t="shared" si="60"/>
        <v>4622</v>
      </c>
      <c r="K217" s="26">
        <f t="shared" si="60"/>
        <v>4562.25</v>
      </c>
      <c r="L217" s="26">
        <f t="shared" si="60"/>
        <v>1662.2</v>
      </c>
      <c r="M217" s="26">
        <f t="shared" si="60"/>
        <v>8608.59</v>
      </c>
      <c r="N217" s="26">
        <f t="shared" si="60"/>
        <v>3125.25</v>
      </c>
      <c r="O217" s="26">
        <f t="shared" si="60"/>
        <v>4467</v>
      </c>
      <c r="P217" s="26">
        <f t="shared" si="60"/>
        <v>2656</v>
      </c>
      <c r="Q217" s="26">
        <f t="shared" si="60"/>
        <v>7205.6500000000005</v>
      </c>
      <c r="R217" s="26">
        <f t="shared" si="60"/>
        <v>3691.65</v>
      </c>
      <c r="S217" s="26">
        <f t="shared" si="60"/>
        <v>2547.25</v>
      </c>
      <c r="T217" s="26">
        <f t="shared" si="60"/>
        <v>3350.25</v>
      </c>
      <c r="U217" s="26">
        <f t="shared" si="60"/>
        <v>8074.7999999999993</v>
      </c>
      <c r="V217" s="26">
        <f t="shared" si="60"/>
        <v>853.5</v>
      </c>
      <c r="W217" s="26">
        <f t="shared" si="60"/>
        <v>462.15</v>
      </c>
      <c r="X217" s="26">
        <f t="shared" si="60"/>
        <v>5289.85</v>
      </c>
      <c r="Y217" s="26">
        <f t="shared" si="60"/>
        <v>14007.900000000001</v>
      </c>
      <c r="Z217" s="26">
        <f t="shared" si="60"/>
        <v>6629.55</v>
      </c>
    </row>
    <row r="218" spans="1:26" s="47" customFormat="1" ht="21.6" x14ac:dyDescent="0.25">
      <c r="A218" s="13" t="s">
        <v>208</v>
      </c>
      <c r="B218" s="26">
        <v>62592</v>
      </c>
      <c r="C218" s="26">
        <f>SUM(F218:Z218)</f>
        <v>62181</v>
      </c>
      <c r="D218" s="9">
        <f t="shared" si="53"/>
        <v>0.99343366564417179</v>
      </c>
      <c r="E218" s="9"/>
      <c r="F218" s="26">
        <v>645</v>
      </c>
      <c r="G218" s="26">
        <v>1872</v>
      </c>
      <c r="H218" s="26">
        <v>4554</v>
      </c>
      <c r="I218" s="26">
        <v>6232</v>
      </c>
      <c r="J218" s="26">
        <v>2709</v>
      </c>
      <c r="K218" s="26">
        <v>2600</v>
      </c>
      <c r="L218" s="26">
        <v>445</v>
      </c>
      <c r="M218" s="26">
        <v>5876</v>
      </c>
      <c r="N218" s="26">
        <v>2268</v>
      </c>
      <c r="O218" s="26">
        <v>2097</v>
      </c>
      <c r="P218" s="26">
        <v>1732</v>
      </c>
      <c r="Q218" s="26">
        <v>4168</v>
      </c>
      <c r="R218" s="26">
        <v>2032</v>
      </c>
      <c r="S218" s="26">
        <v>1070</v>
      </c>
      <c r="T218" s="26">
        <v>2052</v>
      </c>
      <c r="U218" s="26">
        <v>5871</v>
      </c>
      <c r="V218" s="26">
        <v>822</v>
      </c>
      <c r="W218" s="26">
        <v>365</v>
      </c>
      <c r="X218" s="26">
        <v>2731</v>
      </c>
      <c r="Y218" s="26">
        <v>7661</v>
      </c>
      <c r="Z218" s="26">
        <v>4379</v>
      </c>
    </row>
    <row r="219" spans="1:26" s="47" customFormat="1" ht="21.6" x14ac:dyDescent="0.25">
      <c r="A219" s="52" t="s">
        <v>163</v>
      </c>
      <c r="B219" s="50">
        <f>B217/B218*10</f>
        <v>14.507901968302656</v>
      </c>
      <c r="C219" s="50">
        <f>C217/C218*10</f>
        <v>16.128180633955708</v>
      </c>
      <c r="D219" s="9">
        <f t="shared" si="53"/>
        <v>1.1116824933882989</v>
      </c>
      <c r="E219" s="9"/>
      <c r="F219" s="51">
        <f>F217/F218*10</f>
        <v>6.7581395348837212</v>
      </c>
      <c r="G219" s="51">
        <f>G217/G218*10</f>
        <v>16.385950854700855</v>
      </c>
      <c r="H219" s="51">
        <f t="shared" ref="H219:Z219" si="61">H217/H218*10</f>
        <v>15.73221343873518</v>
      </c>
      <c r="I219" s="51">
        <f t="shared" si="61"/>
        <v>12.520860077021823</v>
      </c>
      <c r="J219" s="51">
        <f t="shared" si="61"/>
        <v>17.061646363971946</v>
      </c>
      <c r="K219" s="51">
        <f t="shared" si="61"/>
        <v>17.547115384615385</v>
      </c>
      <c r="L219" s="51">
        <f t="shared" si="61"/>
        <v>37.352808988764046</v>
      </c>
      <c r="M219" s="51">
        <f t="shared" si="61"/>
        <v>14.650425459496256</v>
      </c>
      <c r="N219" s="51">
        <f t="shared" si="61"/>
        <v>13.779761904761905</v>
      </c>
      <c r="O219" s="51">
        <f t="shared" si="61"/>
        <v>21.301859799713874</v>
      </c>
      <c r="P219" s="51">
        <f t="shared" si="61"/>
        <v>15.334872979214779</v>
      </c>
      <c r="Q219" s="51">
        <f t="shared" si="61"/>
        <v>17.288027831094052</v>
      </c>
      <c r="R219" s="51">
        <f t="shared" si="61"/>
        <v>18.167568897637796</v>
      </c>
      <c r="S219" s="51">
        <f t="shared" si="61"/>
        <v>23.806074766355142</v>
      </c>
      <c r="T219" s="51">
        <f t="shared" si="61"/>
        <v>16.326754385964911</v>
      </c>
      <c r="U219" s="51">
        <f t="shared" si="61"/>
        <v>13.75370464997445</v>
      </c>
      <c r="V219" s="51">
        <f t="shared" si="61"/>
        <v>10.383211678832115</v>
      </c>
      <c r="W219" s="51">
        <f t="shared" si="61"/>
        <v>12.661643835616438</v>
      </c>
      <c r="X219" s="51">
        <f t="shared" si="61"/>
        <v>19.369644818747712</v>
      </c>
      <c r="Y219" s="51">
        <f t="shared" si="61"/>
        <v>18.284688682939564</v>
      </c>
      <c r="Z219" s="51">
        <f t="shared" si="61"/>
        <v>15.139415391641929</v>
      </c>
    </row>
    <row r="220" spans="1:26" ht="16.2" hidden="1" customHeight="1" x14ac:dyDescent="0.3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</row>
    <row r="221" spans="1:26" ht="16.2" hidden="1" customHeight="1" x14ac:dyDescent="0.3">
      <c r="A221" s="13" t="s">
        <v>182</v>
      </c>
      <c r="B221" s="82"/>
      <c r="C221" s="82">
        <f>SUM(F221:Z221)</f>
        <v>273</v>
      </c>
      <c r="D221" s="82"/>
      <c r="E221" s="82"/>
      <c r="F221" s="82">
        <v>11</v>
      </c>
      <c r="G221" s="82">
        <v>12</v>
      </c>
      <c r="H221" s="82">
        <v>15</v>
      </c>
      <c r="I221" s="82">
        <v>20</v>
      </c>
      <c r="J221" s="82">
        <v>12</v>
      </c>
      <c r="K221" s="82">
        <v>36</v>
      </c>
      <c r="L221" s="82">
        <v>18</v>
      </c>
      <c r="M221" s="82">
        <v>20</v>
      </c>
      <c r="N221" s="82">
        <v>5</v>
      </c>
      <c r="O221" s="82">
        <v>4</v>
      </c>
      <c r="P221" s="82">
        <v>5</v>
      </c>
      <c r="Q221" s="82">
        <v>16</v>
      </c>
      <c r="R221" s="82">
        <v>16</v>
      </c>
      <c r="S221" s="82">
        <v>13</v>
      </c>
      <c r="T221" s="82">
        <v>18</v>
      </c>
      <c r="U221" s="82">
        <v>10</v>
      </c>
      <c r="V221" s="82">
        <v>3</v>
      </c>
      <c r="W221" s="82">
        <v>4</v>
      </c>
      <c r="X221" s="82">
        <v>3</v>
      </c>
      <c r="Y221" s="82">
        <v>23</v>
      </c>
      <c r="Z221" s="82">
        <v>9</v>
      </c>
    </row>
    <row r="222" spans="1:26" ht="16.2" hidden="1" customHeight="1" x14ac:dyDescent="0.3">
      <c r="A222" s="13" t="s">
        <v>186</v>
      </c>
      <c r="B222" s="82">
        <v>108</v>
      </c>
      <c r="C222" s="82">
        <f>SUM(F222:Z222)</f>
        <v>450</v>
      </c>
      <c r="D222" s="82"/>
      <c r="E222" s="82"/>
      <c r="F222" s="82">
        <v>20</v>
      </c>
      <c r="G222" s="82">
        <v>5</v>
      </c>
      <c r="H222" s="82">
        <v>59</v>
      </c>
      <c r="I222" s="82">
        <v>16</v>
      </c>
      <c r="J222" s="82">
        <v>21</v>
      </c>
      <c r="K222" s="82">
        <v>28</v>
      </c>
      <c r="L222" s="82">
        <v>9</v>
      </c>
      <c r="M222" s="82">
        <v>20</v>
      </c>
      <c r="N222" s="82">
        <v>22</v>
      </c>
      <c r="O222" s="82">
        <v>5</v>
      </c>
      <c r="P222" s="82">
        <v>5</v>
      </c>
      <c r="Q222" s="82">
        <v>28</v>
      </c>
      <c r="R222" s="82">
        <v>25</v>
      </c>
      <c r="S222" s="82">
        <v>57</v>
      </c>
      <c r="T222" s="82">
        <v>7</v>
      </c>
      <c r="U222" s="82">
        <v>17</v>
      </c>
      <c r="V222" s="82">
        <v>25</v>
      </c>
      <c r="W222" s="82">
        <v>11</v>
      </c>
      <c r="X222" s="82">
        <v>5</v>
      </c>
      <c r="Y222" s="82">
        <v>50</v>
      </c>
      <c r="Z222" s="82">
        <v>15</v>
      </c>
    </row>
    <row r="223" spans="1:26" ht="16.2" hidden="1" customHeight="1" x14ac:dyDescent="0.4">
      <c r="A223" s="83" t="s">
        <v>144</v>
      </c>
      <c r="B223" s="63"/>
      <c r="C223" s="63">
        <f>SUM(F223:Z223)</f>
        <v>0</v>
      </c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</row>
    <row r="224" spans="1:26" s="65" customFormat="1" ht="16.2" hidden="1" customHeight="1" x14ac:dyDescent="0.4">
      <c r="A224" s="64" t="s">
        <v>145</v>
      </c>
      <c r="B224" s="64"/>
      <c r="C224" s="64">
        <f>SUM(F224:Z224)</f>
        <v>0</v>
      </c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s="65" customFormat="1" ht="16.2" hidden="1" customHeight="1" x14ac:dyDescent="0.4">
      <c r="A225" s="64" t="s">
        <v>146</v>
      </c>
      <c r="B225" s="64"/>
      <c r="C225" s="64">
        <f>SUM(F225:Z225)</f>
        <v>0</v>
      </c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s="65" customFormat="1" ht="16.2" hidden="1" customHeight="1" x14ac:dyDescent="0.4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s="65" customFormat="1" ht="16.2" hidden="1" customHeight="1" x14ac:dyDescent="0.4">
      <c r="A227" s="66" t="s">
        <v>147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6.2" hidden="1" customHeight="1" x14ac:dyDescent="0.3">
      <c r="A228" s="84"/>
      <c r="B228" s="85"/>
      <c r="C228" s="85"/>
      <c r="D228" s="85"/>
      <c r="E228" s="85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6.2" hidden="1" customHeight="1" x14ac:dyDescent="0.4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16.2" hidden="1" customHeight="1" x14ac:dyDescent="0.3">
      <c r="A230" s="108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6.2" hidden="1" customHeight="1" x14ac:dyDescent="0.3">
      <c r="A231" s="86"/>
      <c r="B231" s="6"/>
      <c r="C231" s="6"/>
      <c r="D231" s="6"/>
      <c r="E231" s="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6.2" hidden="1" customHeight="1" x14ac:dyDescent="0.3">
      <c r="A232" s="67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</row>
    <row r="233" spans="1:26" s="12" customFormat="1" ht="16.2" hidden="1" customHeight="1" x14ac:dyDescent="0.25">
      <c r="A233" s="32" t="s">
        <v>148</v>
      </c>
      <c r="B233" s="27"/>
      <c r="C233" s="27">
        <f>SUM(F233:Z233)</f>
        <v>259083</v>
      </c>
      <c r="D233" s="27"/>
      <c r="E233" s="23"/>
      <c r="F233" s="38">
        <v>9345</v>
      </c>
      <c r="G233" s="38">
        <v>9100</v>
      </c>
      <c r="H233" s="38">
        <v>16579</v>
      </c>
      <c r="I233" s="38">
        <v>16195</v>
      </c>
      <c r="J233" s="38">
        <v>7250</v>
      </c>
      <c r="K233" s="38">
        <v>17539</v>
      </c>
      <c r="L233" s="38">
        <v>12001</v>
      </c>
      <c r="M233" s="38">
        <v>14609</v>
      </c>
      <c r="N233" s="38">
        <v>13004</v>
      </c>
      <c r="O233" s="38">
        <v>3780</v>
      </c>
      <c r="P233" s="38">
        <v>8536</v>
      </c>
      <c r="Q233" s="38">
        <v>11438</v>
      </c>
      <c r="R233" s="38">
        <v>16561</v>
      </c>
      <c r="S233" s="38">
        <v>15418</v>
      </c>
      <c r="T233" s="38">
        <v>18986</v>
      </c>
      <c r="U233" s="38">
        <v>13238</v>
      </c>
      <c r="V233" s="38">
        <v>7143</v>
      </c>
      <c r="W233" s="38">
        <v>4504</v>
      </c>
      <c r="X233" s="38">
        <v>11688</v>
      </c>
      <c r="Y233" s="38">
        <v>21385</v>
      </c>
      <c r="Z233" s="38">
        <v>10784</v>
      </c>
    </row>
    <row r="234" spans="1:26" ht="16.2" hidden="1" customHeight="1" x14ac:dyDescent="0.3">
      <c r="A234" s="62" t="s">
        <v>150</v>
      </c>
      <c r="B234" s="69"/>
      <c r="C234" s="27">
        <f>SUM(F234:Z234)</f>
        <v>380</v>
      </c>
      <c r="D234" s="27"/>
      <c r="E234" s="27"/>
      <c r="F234" s="62">
        <v>16</v>
      </c>
      <c r="G234" s="62">
        <v>21</v>
      </c>
      <c r="H234" s="62">
        <v>32</v>
      </c>
      <c r="I234" s="62">
        <v>25</v>
      </c>
      <c r="J234" s="62">
        <v>16</v>
      </c>
      <c r="K234" s="62">
        <v>31</v>
      </c>
      <c r="L234" s="62">
        <v>14</v>
      </c>
      <c r="M234" s="62">
        <v>29</v>
      </c>
      <c r="N234" s="62">
        <v>18</v>
      </c>
      <c r="O234" s="62">
        <v>8</v>
      </c>
      <c r="P234" s="62">
        <v>7</v>
      </c>
      <c r="Q234" s="62">
        <v>15</v>
      </c>
      <c r="R234" s="62">
        <v>25</v>
      </c>
      <c r="S234" s="62">
        <v>31</v>
      </c>
      <c r="T234" s="62">
        <v>10</v>
      </c>
      <c r="U234" s="62">
        <v>8</v>
      </c>
      <c r="V234" s="62">
        <v>8</v>
      </c>
      <c r="W234" s="62">
        <v>6</v>
      </c>
      <c r="X234" s="62">
        <v>12</v>
      </c>
      <c r="Y234" s="62">
        <v>35</v>
      </c>
      <c r="Z234" s="62">
        <v>13</v>
      </c>
    </row>
    <row r="235" spans="1:26" ht="16.2" hidden="1" customHeight="1" x14ac:dyDescent="0.3">
      <c r="A235" s="62" t="s">
        <v>151</v>
      </c>
      <c r="B235" s="69"/>
      <c r="C235" s="27">
        <f>SUM(F235:Z235)</f>
        <v>208</v>
      </c>
      <c r="D235" s="27"/>
      <c r="E235" s="27"/>
      <c r="F235" s="62">
        <v>10</v>
      </c>
      <c r="G235" s="62">
        <v>2</v>
      </c>
      <c r="H235" s="62">
        <v>42</v>
      </c>
      <c r="I235" s="62">
        <v>11</v>
      </c>
      <c r="J235" s="62">
        <v>9</v>
      </c>
      <c r="K235" s="62">
        <v>30</v>
      </c>
      <c r="L235" s="62">
        <v>9</v>
      </c>
      <c r="M235" s="62">
        <v>15</v>
      </c>
      <c r="N235" s="62">
        <v>1</v>
      </c>
      <c r="O235" s="62">
        <v>2</v>
      </c>
      <c r="P235" s="62">
        <v>5</v>
      </c>
      <c r="Q235" s="62">
        <v>1</v>
      </c>
      <c r="R235" s="62">
        <v>4</v>
      </c>
      <c r="S235" s="62">
        <v>8</v>
      </c>
      <c r="T235" s="62">
        <v>14</v>
      </c>
      <c r="U235" s="62">
        <v>2</v>
      </c>
      <c r="V235" s="62">
        <v>1</v>
      </c>
      <c r="W235" s="62">
        <v>2</v>
      </c>
      <c r="X235" s="62">
        <v>16</v>
      </c>
      <c r="Y235" s="62">
        <v>16</v>
      </c>
      <c r="Z235" s="62">
        <v>8</v>
      </c>
    </row>
    <row r="236" spans="1:26" ht="16.2" hidden="1" customHeight="1" x14ac:dyDescent="0.3">
      <c r="A236" s="62" t="s">
        <v>151</v>
      </c>
      <c r="B236" s="69"/>
      <c r="C236" s="27">
        <f>SUM(F236:Z236)</f>
        <v>194</v>
      </c>
      <c r="D236" s="27"/>
      <c r="E236" s="27"/>
      <c r="F236" s="62">
        <v>10</v>
      </c>
      <c r="G236" s="62">
        <v>2</v>
      </c>
      <c r="H236" s="62">
        <v>42</v>
      </c>
      <c r="I236" s="62">
        <v>11</v>
      </c>
      <c r="J236" s="62">
        <v>2</v>
      </c>
      <c r="K236" s="62">
        <v>30</v>
      </c>
      <c r="L236" s="62">
        <v>9</v>
      </c>
      <c r="M236" s="62">
        <v>15</v>
      </c>
      <c r="N236" s="62">
        <v>1</v>
      </c>
      <c r="O236" s="62">
        <v>2</v>
      </c>
      <c r="P236" s="62">
        <v>5</v>
      </c>
      <c r="Q236" s="62">
        <v>1</v>
      </c>
      <c r="R236" s="62">
        <v>4</v>
      </c>
      <c r="S236" s="62">
        <v>1</v>
      </c>
      <c r="T236" s="62">
        <v>14</v>
      </c>
      <c r="U236" s="62">
        <v>2</v>
      </c>
      <c r="V236" s="62">
        <v>1</v>
      </c>
      <c r="W236" s="62">
        <v>2</v>
      </c>
      <c r="X236" s="62">
        <v>16</v>
      </c>
      <c r="Y236" s="62">
        <v>16</v>
      </c>
      <c r="Z236" s="62">
        <v>8</v>
      </c>
    </row>
    <row r="237" spans="1:26" ht="16.2" hidden="1" customHeight="1" x14ac:dyDescent="0.3">
      <c r="A237" s="62" t="s">
        <v>77</v>
      </c>
      <c r="B237" s="27">
        <v>554</v>
      </c>
      <c r="C237" s="27">
        <f>SUM(F237:Z237)</f>
        <v>574</v>
      </c>
      <c r="D237" s="27"/>
      <c r="E237" s="27"/>
      <c r="F237" s="79">
        <v>11</v>
      </c>
      <c r="G237" s="79">
        <v>15</v>
      </c>
      <c r="H237" s="79">
        <v>93</v>
      </c>
      <c r="I237" s="79">
        <v>30</v>
      </c>
      <c r="J237" s="79">
        <v>15</v>
      </c>
      <c r="K237" s="79">
        <v>55</v>
      </c>
      <c r="L237" s="79">
        <v>16</v>
      </c>
      <c r="M237" s="79">
        <v>18</v>
      </c>
      <c r="N237" s="79">
        <v>16</v>
      </c>
      <c r="O237" s="79">
        <v>10</v>
      </c>
      <c r="P237" s="79">
        <v>11</v>
      </c>
      <c r="Q237" s="79">
        <v>40</v>
      </c>
      <c r="R237" s="79">
        <v>22</v>
      </c>
      <c r="S237" s="79">
        <v>55</v>
      </c>
      <c r="T237" s="79">
        <v>14</v>
      </c>
      <c r="U237" s="79">
        <v>29</v>
      </c>
      <c r="V237" s="79">
        <v>22</v>
      </c>
      <c r="W237" s="79">
        <v>9</v>
      </c>
      <c r="X237" s="79">
        <v>7</v>
      </c>
      <c r="Y237" s="79">
        <v>60</v>
      </c>
      <c r="Z237" s="79">
        <v>26</v>
      </c>
    </row>
    <row r="238" spans="1:26" ht="16.2" hidden="1" customHeight="1" x14ac:dyDescent="0.3"/>
    <row r="239" spans="1:26" s="62" customFormat="1" ht="16.2" hidden="1" customHeight="1" x14ac:dyDescent="0.3">
      <c r="A239" s="62" t="s">
        <v>158</v>
      </c>
      <c r="B239" s="69"/>
      <c r="C239" s="62">
        <f>SUM(F239:Z239)</f>
        <v>40</v>
      </c>
      <c r="F239" s="62">
        <v>3</v>
      </c>
      <c r="H239" s="62">
        <v>1</v>
      </c>
      <c r="I239" s="62">
        <v>6</v>
      </c>
      <c r="K239" s="62">
        <v>1</v>
      </c>
      <c r="N239" s="62">
        <v>1</v>
      </c>
      <c r="P239" s="62">
        <v>2</v>
      </c>
      <c r="Q239" s="62">
        <v>1</v>
      </c>
      <c r="R239" s="62">
        <v>3</v>
      </c>
      <c r="S239" s="62">
        <v>1</v>
      </c>
      <c r="T239" s="62">
        <v>3</v>
      </c>
      <c r="U239" s="62">
        <v>7</v>
      </c>
      <c r="V239" s="62">
        <v>1</v>
      </c>
      <c r="W239" s="62">
        <v>1</v>
      </c>
      <c r="X239" s="62">
        <v>1</v>
      </c>
      <c r="Y239" s="62">
        <v>4</v>
      </c>
      <c r="Z239" s="62">
        <v>4</v>
      </c>
    </row>
    <row r="240" spans="1:26" ht="16.2" hidden="1" customHeight="1" x14ac:dyDescent="0.3"/>
    <row r="241" spans="1:26" ht="16.2" hidden="1" customHeight="1" x14ac:dyDescent="0.3">
      <c r="A241" s="62" t="s">
        <v>162</v>
      </c>
      <c r="B241" s="27">
        <v>45</v>
      </c>
      <c r="C241" s="27">
        <f>SUM(F241:Z241)</f>
        <v>58</v>
      </c>
      <c r="D241" s="27"/>
      <c r="E241" s="27"/>
      <c r="F241" s="79">
        <v>5</v>
      </c>
      <c r="G241" s="79">
        <v>3</v>
      </c>
      <c r="H241" s="79"/>
      <c r="I241" s="79">
        <v>5</v>
      </c>
      <c r="J241" s="79">
        <v>2</v>
      </c>
      <c r="K241" s="79"/>
      <c r="L241" s="79">
        <v>2</v>
      </c>
      <c r="M241" s="79">
        <v>0</v>
      </c>
      <c r="N241" s="79">
        <v>3</v>
      </c>
      <c r="O241" s="79">
        <v>3</v>
      </c>
      <c r="P241" s="79">
        <v>3</v>
      </c>
      <c r="Q241" s="79">
        <v>2</v>
      </c>
      <c r="R241" s="79">
        <v>2</v>
      </c>
      <c r="S241" s="79">
        <v>10</v>
      </c>
      <c r="T241" s="79">
        <v>6</v>
      </c>
      <c r="U241" s="79">
        <v>6</v>
      </c>
      <c r="V241" s="79">
        <v>1</v>
      </c>
      <c r="W241" s="79">
        <v>1</v>
      </c>
      <c r="X241" s="79">
        <v>4</v>
      </c>
      <c r="Y241" s="79"/>
      <c r="Z241" s="79"/>
    </row>
    <row r="242" spans="1:26" ht="16.2" hidden="1" customHeight="1" x14ac:dyDescent="0.3"/>
    <row r="243" spans="1:26" ht="16.2" hidden="1" customHeight="1" x14ac:dyDescent="0.3"/>
    <row r="244" spans="1:26" ht="16.2" hidden="1" customHeight="1" x14ac:dyDescent="0.3"/>
    <row r="245" spans="1:26" ht="16.2" hidden="1" customHeight="1" x14ac:dyDescent="0.3">
      <c r="K245" s="1" t="s">
        <v>171</v>
      </c>
      <c r="T245" s="1" t="s">
        <v>174</v>
      </c>
      <c r="V245" s="1" t="s">
        <v>172</v>
      </c>
      <c r="Y245" s="1" t="s">
        <v>173</v>
      </c>
      <c r="Z245" s="1" t="s">
        <v>170</v>
      </c>
    </row>
    <row r="246" spans="1:26" ht="16.2" hidden="1" customHeight="1" x14ac:dyDescent="0.3"/>
    <row r="247" spans="1:26" ht="16.2" hidden="1" customHeight="1" x14ac:dyDescent="0.3">
      <c r="A247" s="13" t="s">
        <v>187</v>
      </c>
      <c r="B247" s="69"/>
      <c r="C247" s="82">
        <f>SUM(F247:Z247)</f>
        <v>49</v>
      </c>
      <c r="D247" s="69"/>
      <c r="E247" s="69"/>
      <c r="F247" s="62">
        <v>1</v>
      </c>
      <c r="G247" s="62">
        <v>2</v>
      </c>
      <c r="H247" s="62"/>
      <c r="I247" s="62">
        <v>2</v>
      </c>
      <c r="J247" s="62"/>
      <c r="K247" s="62">
        <v>3</v>
      </c>
      <c r="L247" s="62">
        <v>1</v>
      </c>
      <c r="M247" s="62">
        <v>1</v>
      </c>
      <c r="N247" s="62">
        <v>8</v>
      </c>
      <c r="O247" s="62">
        <v>6</v>
      </c>
      <c r="P247" s="62">
        <v>1</v>
      </c>
      <c r="Q247" s="62">
        <v>0</v>
      </c>
      <c r="R247" s="62">
        <v>1</v>
      </c>
      <c r="S247" s="62">
        <v>4</v>
      </c>
      <c r="T247" s="62">
        <v>3</v>
      </c>
      <c r="U247" s="62">
        <v>2</v>
      </c>
      <c r="V247" s="62">
        <v>1</v>
      </c>
      <c r="W247" s="62">
        <v>1</v>
      </c>
      <c r="X247" s="62">
        <v>7</v>
      </c>
      <c r="Y247" s="62"/>
      <c r="Z247" s="62">
        <v>5</v>
      </c>
    </row>
    <row r="248" spans="1:26" ht="16.2" hidden="1" customHeight="1" x14ac:dyDescent="0.3"/>
    <row r="249" spans="1:26" ht="16.2" hidden="1" customHeight="1" x14ac:dyDescent="0.3"/>
    <row r="250" spans="1:26" ht="16.2" hidden="1" customHeight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30:K230"/>
    <mergeCell ref="V5:V6"/>
    <mergeCell ref="W5:W6"/>
    <mergeCell ref="X5:X6"/>
    <mergeCell ref="Y5:Y6"/>
    <mergeCell ref="E4:E6"/>
    <mergeCell ref="A229:Z229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2019-07-23T11:58:05Z</cp:lastPrinted>
  <dcterms:created xsi:type="dcterms:W3CDTF">2017-06-08T05:54:08Z</dcterms:created>
  <dcterms:modified xsi:type="dcterms:W3CDTF">2019-07-24T14:49:58Z</dcterms:modified>
</cp:coreProperties>
</file>