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оперативка!$A$2:$Z$254</definedName>
  </definedNames>
  <calcPr calcId="152511"/>
</workbook>
</file>

<file path=xl/calcChain.xml><?xml version="1.0" encoding="utf-8"?>
<calcChain xmlns="http://schemas.openxmlformats.org/spreadsheetml/2006/main"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0" i="2" l="1"/>
  <c r="D121" i="2"/>
  <c r="D122" i="2"/>
  <c r="D128" i="2"/>
  <c r="D129" i="2"/>
  <c r="D135" i="2"/>
  <c r="D136" i="2"/>
  <c r="D137" i="2"/>
  <c r="D138" i="2"/>
  <c r="D139" i="2"/>
  <c r="D140" i="2"/>
  <c r="D141" i="2"/>
  <c r="D142" i="2"/>
  <c r="D143" i="2"/>
  <c r="D144" i="2"/>
  <c r="D148" i="2"/>
  <c r="D152" i="2"/>
  <c r="D153" i="2"/>
  <c r="D154" i="2"/>
  <c r="D155" i="2"/>
  <c r="D157" i="2"/>
  <c r="D162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B131" i="2"/>
  <c r="B130" i="2"/>
  <c r="C128" i="2" l="1"/>
  <c r="C120" i="2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C122" i="2"/>
  <c r="C123" i="2"/>
  <c r="D123" i="2" s="1"/>
  <c r="C125" i="2"/>
  <c r="D125" i="2" s="1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2" i="2"/>
  <c r="C153" i="2"/>
  <c r="C154" i="2"/>
  <c r="C132" i="2" l="1"/>
  <c r="C133" i="2"/>
  <c r="C130" i="2"/>
  <c r="D130" i="2" s="1"/>
  <c r="C131" i="2"/>
  <c r="D131" i="2" s="1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37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D190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U178" i="2"/>
  <c r="R178" i="2"/>
  <c r="B178" i="2"/>
  <c r="C177" i="2"/>
  <c r="C176" i="2"/>
  <c r="Y175" i="2"/>
  <c r="W175" i="2"/>
  <c r="S175" i="2"/>
  <c r="R175" i="2"/>
  <c r="N175" i="2"/>
  <c r="L175" i="2"/>
  <c r="K175" i="2"/>
  <c r="J175" i="2"/>
  <c r="I175" i="2"/>
  <c r="C174" i="2"/>
  <c r="C173" i="2"/>
  <c r="Y172" i="2"/>
  <c r="X172" i="2"/>
  <c r="W172" i="2"/>
  <c r="V172" i="2"/>
  <c r="U172" i="2"/>
  <c r="T172" i="2"/>
  <c r="R172" i="2"/>
  <c r="Q172" i="2"/>
  <c r="N172" i="2"/>
  <c r="M172" i="2"/>
  <c r="L172" i="2"/>
  <c r="K172" i="2"/>
  <c r="J172" i="2"/>
  <c r="I172" i="2"/>
  <c r="F172" i="2"/>
  <c r="B172" i="2"/>
  <c r="C171" i="2"/>
  <c r="C170" i="2"/>
  <c r="V169" i="2"/>
  <c r="U169" i="2"/>
  <c r="N169" i="2"/>
  <c r="B169" i="2"/>
  <c r="C168" i="2"/>
  <c r="C167" i="2"/>
  <c r="X166" i="2"/>
  <c r="T166" i="2"/>
  <c r="S166" i="2"/>
  <c r="O166" i="2"/>
  <c r="I166" i="2"/>
  <c r="B166" i="2"/>
  <c r="C165" i="2"/>
  <c r="C164" i="2"/>
  <c r="Z163" i="2"/>
  <c r="M163" i="2"/>
  <c r="H163" i="2"/>
  <c r="B163" i="2"/>
  <c r="C162" i="2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D156" i="2" s="1"/>
  <c r="C155" i="2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D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D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24" i="2" l="1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C175" i="2"/>
  <c r="C184" i="2"/>
  <c r="C166" i="2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C178" i="2"/>
  <c r="C207" i="2"/>
  <c r="D204" i="2"/>
  <c r="C156" i="2" l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<sst xmlns="http://schemas.openxmlformats.org/spreadsheetml/2006/main" count="263" uniqueCount="212">
  <si>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</si>
  <si>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</si>
  <si>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</si>
  <si>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</si>
  <si>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</si>
  <si>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</si>
  <si>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</si>
  <si>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</si>
  <si>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</si>
  <si>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</si>
  <si>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</si>
  <si>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</si>
  <si>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</si>
  <si>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</si>
  <si>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</si>
  <si>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</si>
  <si>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</si>
  <si>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</si>
  <si>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</si>
  <si>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</si>
  <si>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</si>
  <si>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</si>
  <si>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</si>
  <si>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</si>
  <si>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</si>
  <si>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</si>
  <si>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</si>
  <si>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</si>
  <si>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</si>
  <si>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</si>
  <si>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</si>
  <si>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</si>
  <si>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</si>
  <si>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</si>
  <si>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</si>
  <si>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</si>
  <si>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</si>
  <si>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</si>
  <si>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</si>
  <si>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</si>
  <si>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</si>
  <si>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</si>
  <si>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</si>
  <si>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</si>
  <si>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</si>
  <si>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</si>
  <si>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</si>
  <si>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</si>
  <si>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</si>
  <si>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</si>
  <si>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</si>
  <si>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</si>
  <si>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</si>
  <si>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</si>
  <si>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</si>
  <si>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</si>
  <si>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</si>
  <si>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</si>
  <si>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</si>
  <si>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</si>
  <si>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</si>
  <si>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</si>
  <si>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</si>
  <si>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</si>
  <si>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</si>
  <si>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</si>
  <si>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</si>
  <si>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</si>
  <si>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</si>
  <si>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</si>
  <si>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</si>
  <si>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</si>
  <si>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</si>
  <si>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</si>
  <si>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</si>
  <si>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</si>
  <si>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</si>
  <si>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</si>
  <si>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</si>
  <si>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</si>
  <si>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</si>
  <si>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</si>
  <si>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</si>
  <si>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</si>
  <si>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</si>
  <si>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</si>
  <si>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</si>
  <si>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</si>
  <si>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</si>
  <si>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</si>
  <si>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</si>
  <si>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</si>
  <si>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</si>
  <si>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</si>
  <si>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</si>
  <si>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</si>
  <si>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</si>
  <si>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</si>
  <si>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</si>
  <si>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</si>
  <si>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</si>
  <si>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</si>
  <si>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</si>
  <si>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</si>
  <si>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</si>
  <si>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</si>
  <si>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</si>
  <si>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</si>
  <si>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</si>
  <si>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</si>
  <si>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</si>
  <si>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</si>
  <si>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</si>
  <si>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</si>
  <si>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</si>
  <si>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</si>
  <si>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</si>
  <si>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</si>
  <si>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</si>
  <si>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</si>
  <si>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</si>
  <si>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</si>
  <si>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</si>
  <si>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</si>
  <si>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</si>
  <si>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</si>
  <si>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</si>
  <si>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</si>
  <si>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</si>
  <si>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</si>
  <si>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</si>
  <si>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</si>
  <si>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</si>
  <si>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</si>
  <si>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</si>
  <si>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</si>
  <si>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</si>
  <si>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</si>
  <si>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</si>
  <si>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</si>
  <si>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</si>
  <si>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</si>
  <si>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</si>
  <si>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</si>
  <si>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</si>
  <si>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</si>
  <si>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</si>
  <si>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</si>
  <si>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</si>
  <si>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</si>
  <si>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</si>
  <si>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</si>
  <si>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</si>
  <si>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</si>
  <si>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</si>
  <si>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</si>
  <si>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</si>
  <si>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</si>
  <si>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</si>
  <si>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</si>
  <si>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</si>
  <si>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</si>
  <si>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</si>
  <si>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</si>
  <si>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</si>
  <si>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</si>
  <si>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</si>
  <si>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</si>
  <si>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</si>
  <si>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</si>
  <si>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</si>
  <si>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</si>
  <si>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</si>
  <si>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</si>
  <si>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</si>
  <si>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</si>
  <si>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</si>
  <si>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</si>
  <si>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</si>
  <si>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</si>
  <si>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</si>
  <si>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</si>
  <si>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</si>
  <si>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</si>
  <si>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</si>
  <si>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</si>
  <si>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</si>
  <si>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</si>
  <si>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</si>
  <si>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</si>
  <si>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</si>
  <si>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</si>
  <si>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</si>
  <si>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</si>
  <si>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</si>
  <si>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</si>
  <si>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</si>
  <si>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</si>
  <si>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</si>
  <si>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</si>
  <si>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</si>
  <si>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</si>
  <si>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</si>
  <si>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</si>
  <si>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</si>
  <si>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</si>
  <si>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</si>
  <si>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</si>
  <si>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</si>
  <si>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овес</t>
  </si>
  <si>
    <t xml:space="preserve">         тритикале</t>
  </si>
  <si>
    <t>Информация о сельскохозяйственных работах по состоянию на 26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</si>
</sst>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4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5" sqref="F5:Z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09" t="s">
        <v>211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0"/>
      <c r="B4" s="113" t="s">
        <v>192</v>
      </c>
      <c r="C4" s="116" t="s">
        <v>193</v>
      </c>
      <c r="D4" s="116" t="s">
        <v>194</v>
      </c>
      <c r="E4" s="116" t="s">
        <v>204</v>
      </c>
      <c r="F4" s="119" t="s">
        <v>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</row>
    <row r="5" spans="1:27" s="107" customFormat="1" ht="87" customHeight="1" x14ac:dyDescent="0.3">
      <c r="A5" s="111"/>
      <c r="B5" s="114"/>
      <c r="C5" s="117"/>
      <c r="D5" s="117"/>
      <c r="E5" s="117"/>
      <c r="F5" s="122" t="s">
        <v>4</v>
      </c>
      <c r="G5" s="122" t="s">
        <v>5</v>
      </c>
      <c r="H5" s="122" t="s">
        <v>6</v>
      </c>
      <c r="I5" s="122" t="s">
        <v>7</v>
      </c>
      <c r="J5" s="122" t="s">
        <v>8</v>
      </c>
      <c r="K5" s="122" t="s">
        <v>9</v>
      </c>
      <c r="L5" s="122" t="s">
        <v>10</v>
      </c>
      <c r="M5" s="122" t="s">
        <v>11</v>
      </c>
      <c r="N5" s="122" t="s">
        <v>12</v>
      </c>
      <c r="O5" s="122" t="s">
        <v>13</v>
      </c>
      <c r="P5" s="122" t="s">
        <v>14</v>
      </c>
      <c r="Q5" s="122" t="s">
        <v>15</v>
      </c>
      <c r="R5" s="122" t="s">
        <v>16</v>
      </c>
      <c r="S5" s="122" t="s">
        <v>17</v>
      </c>
      <c r="T5" s="122" t="s">
        <v>18</v>
      </c>
      <c r="U5" s="122" t="s">
        <v>19</v>
      </c>
      <c r="V5" s="122" t="s">
        <v>20</v>
      </c>
      <c r="W5" s="122" t="s">
        <v>21</v>
      </c>
      <c r="X5" s="122" t="s">
        <v>22</v>
      </c>
      <c r="Y5" s="122" t="s">
        <v>23</v>
      </c>
      <c r="Z5" s="122" t="s">
        <v>24</v>
      </c>
    </row>
    <row r="6" spans="1:27" s="107" customFormat="1" ht="70.2" customHeight="1" thickBot="1" x14ac:dyDescent="0.35">
      <c r="A6" s="112"/>
      <c r="B6" s="115"/>
      <c r="C6" s="118"/>
      <c r="D6" s="118"/>
      <c r="E6" s="118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1094</v>
      </c>
      <c r="C106" s="27">
        <f t="shared" ref="C106:C154" si="28">SUM(F106:Z106)</f>
        <v>1901</v>
      </c>
      <c r="D106" s="15">
        <f t="shared" si="21"/>
        <v>1.7376599634369287</v>
      </c>
      <c r="E106" s="101"/>
      <c r="F106" s="26">
        <v>50</v>
      </c>
      <c r="G106" s="26"/>
      <c r="H106" s="26"/>
      <c r="I106" s="26">
        <v>40</v>
      </c>
      <c r="J106" s="26"/>
      <c r="K106" s="26"/>
      <c r="L106" s="26">
        <v>13</v>
      </c>
      <c r="M106" s="26">
        <v>18</v>
      </c>
      <c r="N106" s="26"/>
      <c r="O106" s="26"/>
      <c r="P106" s="26">
        <v>28</v>
      </c>
      <c r="Q106" s="26"/>
      <c r="R106" s="26">
        <v>170</v>
      </c>
      <c r="S106" s="26"/>
      <c r="T106" s="26">
        <v>339</v>
      </c>
      <c r="U106" s="26"/>
      <c r="V106" s="26"/>
      <c r="W106" s="26"/>
      <c r="X106" s="26">
        <v>95</v>
      </c>
      <c r="Y106" s="26">
        <v>1148</v>
      </c>
      <c r="Z106" s="26"/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108">
        <f>B105-B106</f>
        <v>-1094</v>
      </c>
      <c r="C108" s="27">
        <f t="shared" si="28"/>
        <v>-1901</v>
      </c>
      <c r="D108" s="15">
        <f t="shared" si="21"/>
        <v>1.7376599634369287</v>
      </c>
      <c r="E108" s="101"/>
      <c r="F108" s="93">
        <f t="shared" ref="F108:Z108" si="30">F105-F106</f>
        <v>-50</v>
      </c>
      <c r="G108" s="93">
        <f t="shared" si="30"/>
        <v>0</v>
      </c>
      <c r="H108" s="93">
        <f t="shared" si="30"/>
        <v>0</v>
      </c>
      <c r="I108" s="93">
        <f t="shared" si="30"/>
        <v>-40</v>
      </c>
      <c r="J108" s="93">
        <f t="shared" si="30"/>
        <v>0</v>
      </c>
      <c r="K108" s="93">
        <f t="shared" si="30"/>
        <v>0</v>
      </c>
      <c r="L108" s="93">
        <f t="shared" si="30"/>
        <v>-13</v>
      </c>
      <c r="M108" s="93">
        <f t="shared" si="30"/>
        <v>-18</v>
      </c>
      <c r="N108" s="93">
        <f t="shared" si="30"/>
        <v>0</v>
      </c>
      <c r="O108" s="93">
        <f t="shared" si="30"/>
        <v>0</v>
      </c>
      <c r="P108" s="93">
        <f t="shared" si="30"/>
        <v>-28</v>
      </c>
      <c r="Q108" s="93">
        <f t="shared" si="30"/>
        <v>0</v>
      </c>
      <c r="R108" s="93">
        <f t="shared" si="30"/>
        <v>-170</v>
      </c>
      <c r="S108" s="93">
        <f t="shared" si="30"/>
        <v>0</v>
      </c>
      <c r="T108" s="93">
        <f t="shared" si="30"/>
        <v>-339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-95</v>
      </c>
      <c r="Y108" s="93">
        <f t="shared" si="30"/>
        <v>-1148</v>
      </c>
      <c r="Z108" s="93">
        <f t="shared" si="30"/>
        <v>0</v>
      </c>
    </row>
    <row r="109" spans="1:26" s="12" customFormat="1" ht="30" customHeight="1" x14ac:dyDescent="0.25">
      <c r="A109" s="11" t="s">
        <v>91</v>
      </c>
      <c r="B109" s="23">
        <v>898</v>
      </c>
      <c r="C109" s="27">
        <f t="shared" si="28"/>
        <v>587</v>
      </c>
      <c r="D109" s="15">
        <f t="shared" si="21"/>
        <v>0.65367483296213813</v>
      </c>
      <c r="E109" s="101"/>
      <c r="F109" s="31">
        <v>50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>
        <v>28</v>
      </c>
      <c r="Q109" s="31"/>
      <c r="R109" s="31">
        <v>170</v>
      </c>
      <c r="S109" s="31"/>
      <c r="T109" s="31">
        <v>339</v>
      </c>
      <c r="U109" s="31"/>
      <c r="V109" s="31"/>
      <c r="W109" s="31"/>
      <c r="X109" s="31"/>
      <c r="Y109" s="31"/>
      <c r="Z109" s="31"/>
    </row>
    <row r="110" spans="1:26" s="12" customFormat="1" ht="30" customHeight="1" x14ac:dyDescent="0.25">
      <c r="A110" s="11" t="s">
        <v>92</v>
      </c>
      <c r="B110" s="23"/>
      <c r="C110" s="27">
        <f t="shared" si="28"/>
        <v>13</v>
      </c>
      <c r="D110" s="15"/>
      <c r="E110" s="101"/>
      <c r="F110" s="31"/>
      <c r="G110" s="31"/>
      <c r="H110" s="31"/>
      <c r="I110" s="31"/>
      <c r="J110" s="31"/>
      <c r="K110" s="31"/>
      <c r="L110" s="31">
        <v>13</v>
      </c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customHeight="1" x14ac:dyDescent="0.25">
      <c r="A111" s="11" t="s">
        <v>93</v>
      </c>
      <c r="B111" s="23"/>
      <c r="C111" s="27">
        <f t="shared" si="28"/>
        <v>553</v>
      </c>
      <c r="D111" s="15"/>
      <c r="E111" s="101"/>
      <c r="F111" s="31"/>
      <c r="G111" s="31"/>
      <c r="H111" s="31"/>
      <c r="I111" s="31"/>
      <c r="J111" s="31"/>
      <c r="K111" s="31"/>
      <c r="L111" s="31"/>
      <c r="M111" s="31">
        <v>18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>
        <v>535</v>
      </c>
      <c r="Z111" s="31"/>
    </row>
    <row r="112" spans="1:26" s="12" customFormat="1" ht="30" customHeight="1" x14ac:dyDescent="0.25">
      <c r="A112" s="11" t="s">
        <v>209</v>
      </c>
      <c r="B112" s="23"/>
      <c r="C112" s="27">
        <f t="shared" si="28"/>
        <v>215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215</v>
      </c>
      <c r="Z112" s="31"/>
    </row>
    <row r="113" spans="1:26" s="12" customFormat="1" ht="31.8" hidden="1" customHeight="1" x14ac:dyDescent="0.25">
      <c r="A113" s="11" t="s">
        <v>210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322</v>
      </c>
      <c r="C115" s="27">
        <f t="shared" si="28"/>
        <v>913</v>
      </c>
      <c r="D115" s="15">
        <f t="shared" ref="D115:D178" si="31">C115/B115</f>
        <v>2.8354037267080745</v>
      </c>
      <c r="E115" s="101"/>
      <c r="F115" s="26">
        <v>50</v>
      </c>
      <c r="G115" s="26"/>
      <c r="H115" s="26"/>
      <c r="I115" s="26"/>
      <c r="J115" s="26"/>
      <c r="K115" s="26"/>
      <c r="L115" s="26">
        <v>13</v>
      </c>
      <c r="M115" s="26">
        <v>18</v>
      </c>
      <c r="N115" s="26"/>
      <c r="O115" s="26"/>
      <c r="P115" s="26">
        <v>28</v>
      </c>
      <c r="Q115" s="26"/>
      <c r="R115" s="26">
        <v>170</v>
      </c>
      <c r="S115" s="26"/>
      <c r="T115" s="26">
        <v>339</v>
      </c>
      <c r="U115" s="26"/>
      <c r="V115" s="26"/>
      <c r="W115" s="26"/>
      <c r="X115" s="26"/>
      <c r="Y115" s="26">
        <v>295</v>
      </c>
      <c r="Z115" s="26"/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322</v>
      </c>
      <c r="C117" s="27">
        <f t="shared" si="28"/>
        <v>587</v>
      </c>
      <c r="D117" s="15">
        <f t="shared" si="31"/>
        <v>1.8229813664596273</v>
      </c>
      <c r="E117" s="101"/>
      <c r="F117" s="31">
        <v>50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>
        <v>28</v>
      </c>
      <c r="Q117" s="31"/>
      <c r="R117" s="31">
        <v>170</v>
      </c>
      <c r="S117" s="31"/>
      <c r="T117" s="31">
        <v>339</v>
      </c>
      <c r="U117" s="31"/>
      <c r="V117" s="31"/>
      <c r="W117" s="31"/>
      <c r="X117" s="31"/>
      <c r="Y117" s="31"/>
      <c r="Z117" s="31"/>
    </row>
    <row r="118" spans="1:26" s="12" customFormat="1" ht="30" customHeight="1" x14ac:dyDescent="0.25">
      <c r="A118" s="11" t="s">
        <v>92</v>
      </c>
      <c r="B118" s="23"/>
      <c r="C118" s="27">
        <f t="shared" si="28"/>
        <v>13</v>
      </c>
      <c r="D118" s="15"/>
      <c r="E118" s="101"/>
      <c r="F118" s="31"/>
      <c r="G118" s="31"/>
      <c r="H118" s="31"/>
      <c r="I118" s="31"/>
      <c r="J118" s="31"/>
      <c r="K118" s="31"/>
      <c r="L118" s="31">
        <v>13</v>
      </c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s="12" customFormat="1" ht="30" customHeight="1" x14ac:dyDescent="0.25">
      <c r="A119" s="11" t="s">
        <v>93</v>
      </c>
      <c r="B119" s="23"/>
      <c r="C119" s="27">
        <f t="shared" si="28"/>
        <v>136</v>
      </c>
      <c r="D119" s="15"/>
      <c r="E119" s="101"/>
      <c r="F119" s="31"/>
      <c r="G119" s="31"/>
      <c r="H119" s="31"/>
      <c r="I119" s="31"/>
      <c r="J119" s="31"/>
      <c r="K119" s="31"/>
      <c r="L119" s="31"/>
      <c r="M119" s="31">
        <v>18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>
        <v>118</v>
      </c>
      <c r="Z119" s="31"/>
    </row>
    <row r="120" spans="1:26" s="12" customFormat="1" ht="30" hidden="1" customHeight="1" x14ac:dyDescent="0.25">
      <c r="A120" s="11" t="s">
        <v>210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901</v>
      </c>
      <c r="C123" s="27">
        <f t="shared" si="28"/>
        <v>2391</v>
      </c>
      <c r="D123" s="15">
        <f t="shared" si="31"/>
        <v>2.6537180910099889</v>
      </c>
      <c r="E123" s="101"/>
      <c r="F123" s="26">
        <v>100</v>
      </c>
      <c r="G123" s="26"/>
      <c r="H123" s="26"/>
      <c r="I123" s="26"/>
      <c r="J123" s="26"/>
      <c r="K123" s="26"/>
      <c r="L123" s="26">
        <v>28</v>
      </c>
      <c r="M123" s="26">
        <v>54</v>
      </c>
      <c r="N123" s="26"/>
      <c r="O123" s="26"/>
      <c r="P123" s="26">
        <v>61</v>
      </c>
      <c r="Q123" s="26"/>
      <c r="R123" s="26">
        <v>20</v>
      </c>
      <c r="S123" s="26"/>
      <c r="T123" s="26">
        <v>1401</v>
      </c>
      <c r="U123" s="26"/>
      <c r="V123" s="26"/>
      <c r="W123" s="26"/>
      <c r="X123" s="26"/>
      <c r="Y123" s="26">
        <v>727</v>
      </c>
      <c r="Z123" s="26"/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901</v>
      </c>
      <c r="C125" s="27">
        <f t="shared" si="28"/>
        <v>1582</v>
      </c>
      <c r="D125" s="15">
        <f t="shared" si="31"/>
        <v>1.7558268590455051</v>
      </c>
      <c r="E125" s="101"/>
      <c r="F125" s="31">
        <v>100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>
        <v>61</v>
      </c>
      <c r="Q125" s="31"/>
      <c r="R125" s="31">
        <v>20</v>
      </c>
      <c r="S125" s="31"/>
      <c r="T125" s="31">
        <v>1401</v>
      </c>
      <c r="U125" s="31"/>
      <c r="V125" s="31"/>
      <c r="W125" s="31"/>
      <c r="X125" s="31"/>
      <c r="Y125" s="31"/>
      <c r="Z125" s="31"/>
    </row>
    <row r="126" spans="1:26" s="12" customFormat="1" ht="30" customHeight="1" x14ac:dyDescent="0.25">
      <c r="A126" s="11" t="s">
        <v>92</v>
      </c>
      <c r="B126" s="27"/>
      <c r="C126" s="27">
        <f t="shared" si="28"/>
        <v>28</v>
      </c>
      <c r="D126" s="15"/>
      <c r="E126" s="101"/>
      <c r="F126" s="31"/>
      <c r="G126" s="31"/>
      <c r="H126" s="31"/>
      <c r="I126" s="31"/>
      <c r="J126" s="31"/>
      <c r="K126" s="31"/>
      <c r="L126" s="31">
        <v>28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s="12" customFormat="1" ht="31.2" customHeight="1" x14ac:dyDescent="0.25">
      <c r="A127" s="11" t="s">
        <v>93</v>
      </c>
      <c r="B127" s="27"/>
      <c r="C127" s="27">
        <f t="shared" si="28"/>
        <v>231</v>
      </c>
      <c r="D127" s="15"/>
      <c r="E127" s="101"/>
      <c r="F127" s="31"/>
      <c r="G127" s="31"/>
      <c r="H127" s="31"/>
      <c r="I127" s="31"/>
      <c r="J127" s="31"/>
      <c r="K127" s="31"/>
      <c r="L127" s="31"/>
      <c r="M127" s="31">
        <v>54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>
        <v>177</v>
      </c>
      <c r="Z127" s="31"/>
    </row>
    <row r="128" spans="1:26" s="12" customFormat="1" ht="31.2" hidden="1" customHeight="1" x14ac:dyDescent="0.25">
      <c r="A128" s="11" t="s">
        <v>210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27.981366459627331</v>
      </c>
      <c r="C130" s="50">
        <f t="shared" si="34"/>
        <v>26.18838992332968</v>
      </c>
      <c r="D130" s="15">
        <f t="shared" si="31"/>
        <v>0.93592248116672105</v>
      </c>
      <c r="E130" s="101"/>
      <c r="F130" s="51">
        <f t="shared" ref="F130" si="35">F123/F115*10</f>
        <v>20</v>
      </c>
      <c r="G130" s="51"/>
      <c r="H130" s="51"/>
      <c r="I130" s="51"/>
      <c r="J130" s="51"/>
      <c r="K130" s="51"/>
      <c r="L130" s="51">
        <f t="shared" ref="L130:Y130" si="36">L123/L115*10</f>
        <v>21.538461538461537</v>
      </c>
      <c r="M130" s="51">
        <f t="shared" si="36"/>
        <v>30</v>
      </c>
      <c r="N130" s="51"/>
      <c r="O130" s="51"/>
      <c r="P130" s="51">
        <f t="shared" si="36"/>
        <v>21.785714285714285</v>
      </c>
      <c r="Q130" s="51"/>
      <c r="R130" s="51">
        <f t="shared" ref="R130" si="37">R123/R115*10</f>
        <v>1.1764705882352942</v>
      </c>
      <c r="S130" s="51"/>
      <c r="T130" s="51">
        <f t="shared" si="36"/>
        <v>41.327433628318587</v>
      </c>
      <c r="U130" s="51"/>
      <c r="V130" s="51"/>
      <c r="W130" s="51"/>
      <c r="X130" s="51"/>
      <c r="Y130" s="51">
        <f t="shared" si="36"/>
        <v>24.64406779661017</v>
      </c>
      <c r="Z130" s="51"/>
    </row>
    <row r="131" spans="1:27" s="12" customFormat="1" ht="30" customHeight="1" x14ac:dyDescent="0.25">
      <c r="A131" s="11" t="s">
        <v>91</v>
      </c>
      <c r="B131" s="50">
        <f>B125/B117*10</f>
        <v>27.981366459627331</v>
      </c>
      <c r="C131" s="50">
        <f>C125/C117*10</f>
        <v>26.950596252129472</v>
      </c>
      <c r="D131" s="15">
        <f t="shared" si="31"/>
        <v>0.96316226339463806</v>
      </c>
      <c r="E131" s="101"/>
      <c r="F131" s="51">
        <f t="shared" ref="F131:P131" si="38">F125/F117*10</f>
        <v>20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>
        <f t="shared" si="38"/>
        <v>21.785714285714285</v>
      </c>
      <c r="Q131" s="51"/>
      <c r="R131" s="51">
        <f t="shared" ref="R131" si="39">R125/R117*10</f>
        <v>1.1764705882352942</v>
      </c>
      <c r="S131" s="51"/>
      <c r="T131" s="51">
        <f>T125/T117*10</f>
        <v>41.327433628318587</v>
      </c>
      <c r="U131" s="51"/>
      <c r="V131" s="51"/>
      <c r="W131" s="51"/>
      <c r="X131" s="51"/>
      <c r="Y131" s="51"/>
      <c r="Z131" s="51"/>
    </row>
    <row r="132" spans="1:27" s="12" customFormat="1" ht="30" customHeight="1" x14ac:dyDescent="0.25">
      <c r="A132" s="11" t="s">
        <v>92</v>
      </c>
      <c r="B132" s="50"/>
      <c r="C132" s="50">
        <f t="shared" ref="C132:C134" si="40">C126/C118*10</f>
        <v>21.538461538461537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21.538461538461537</v>
      </c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7" s="12" customFormat="1" ht="30" customHeight="1" x14ac:dyDescent="0.25">
      <c r="A133" s="11" t="s">
        <v>93</v>
      </c>
      <c r="B133" s="50"/>
      <c r="C133" s="50">
        <f t="shared" si="40"/>
        <v>16.985294117647058</v>
      </c>
      <c r="D133" s="15"/>
      <c r="E133" s="101"/>
      <c r="F133" s="51"/>
      <c r="G133" s="51"/>
      <c r="H133" s="51"/>
      <c r="I133" s="51"/>
      <c r="J133" s="51"/>
      <c r="K133" s="51"/>
      <c r="L133" s="51"/>
      <c r="M133" s="51">
        <f>M127/M119*10</f>
        <v>30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>
        <f t="shared" ref="Y133" si="41">Y127/Y119*10</f>
        <v>15</v>
      </c>
      <c r="Z133" s="51"/>
    </row>
    <row r="134" spans="1:27" s="12" customFormat="1" ht="30" hidden="1" customHeight="1" x14ac:dyDescent="0.25">
      <c r="A134" s="11" t="s">
        <v>210</v>
      </c>
      <c r="B134" s="51"/>
      <c r="C134" s="50" t="e">
        <f t="shared" si="40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42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42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hidden="1" customHeight="1" x14ac:dyDescent="0.25">
      <c r="A139" s="52" t="s">
        <v>98</v>
      </c>
      <c r="B139" s="53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7" s="12" customFormat="1" ht="30" hidden="1" customHeight="1" x14ac:dyDescent="0.25">
      <c r="A140" s="32" t="s">
        <v>99</v>
      </c>
      <c r="B140" s="27"/>
      <c r="C140" s="27">
        <f t="shared" si="28"/>
        <v>0</v>
      </c>
      <c r="D140" s="15" t="e">
        <f t="shared" si="31"/>
        <v>#DIV/0!</v>
      </c>
      <c r="E140" s="101"/>
      <c r="F140" s="24"/>
      <c r="G140" s="24"/>
      <c r="H140" s="24"/>
      <c r="I140" s="24"/>
      <c r="J140" s="24"/>
      <c r="K140" s="24"/>
      <c r="L140" s="26"/>
      <c r="M140" s="26"/>
      <c r="N140" s="26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8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/>
      <c r="C145" s="27">
        <f t="shared" si="28"/>
        <v>10</v>
      </c>
      <c r="D145" s="15"/>
      <c r="E145" s="101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>
        <v>10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43">F145/F144</f>
        <v>#DIV/0!</v>
      </c>
      <c r="G146" s="35" t="e">
        <f t="shared" si="43"/>
        <v>#DIV/0!</v>
      </c>
      <c r="H146" s="35" t="e">
        <f t="shared" si="43"/>
        <v>#DIV/0!</v>
      </c>
      <c r="I146" s="35" t="e">
        <f t="shared" si="43"/>
        <v>#DIV/0!</v>
      </c>
      <c r="J146" s="35" t="e">
        <f t="shared" si="43"/>
        <v>#DIV/0!</v>
      </c>
      <c r="K146" s="35" t="e">
        <f t="shared" si="43"/>
        <v>#DIV/0!</v>
      </c>
      <c r="L146" s="35" t="e">
        <f t="shared" si="43"/>
        <v>#DIV/0!</v>
      </c>
      <c r="M146" s="35" t="e">
        <f t="shared" si="43"/>
        <v>#DIV/0!</v>
      </c>
      <c r="N146" s="35" t="e">
        <f t="shared" si="43"/>
        <v>#DIV/0!</v>
      </c>
      <c r="O146" s="35" t="e">
        <f t="shared" si="43"/>
        <v>#DIV/0!</v>
      </c>
      <c r="P146" s="35" t="e">
        <f t="shared" si="43"/>
        <v>#DIV/0!</v>
      </c>
      <c r="Q146" s="35" t="e">
        <f t="shared" si="43"/>
        <v>#DIV/0!</v>
      </c>
      <c r="R146" s="35" t="e">
        <f t="shared" si="43"/>
        <v>#DIV/0!</v>
      </c>
      <c r="S146" s="35" t="e">
        <f t="shared" si="43"/>
        <v>#DIV/0!</v>
      </c>
      <c r="T146" s="35" t="e">
        <f t="shared" si="43"/>
        <v>#DIV/0!</v>
      </c>
      <c r="U146" s="35" t="e">
        <f t="shared" si="43"/>
        <v>#DIV/0!</v>
      </c>
      <c r="V146" s="35" t="e">
        <f t="shared" si="43"/>
        <v>#DIV/0!</v>
      </c>
      <c r="W146" s="35" t="e">
        <f t="shared" si="43"/>
        <v>#DIV/0!</v>
      </c>
      <c r="X146" s="35" t="e">
        <f t="shared" si="43"/>
        <v>#DIV/0!</v>
      </c>
      <c r="Y146" s="35" t="e">
        <f t="shared" si="43"/>
        <v>#DIV/0!</v>
      </c>
      <c r="Z146" s="35" t="e">
        <f t="shared" si="43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0</v>
      </c>
      <c r="C147" s="27">
        <f t="shared" si="28"/>
        <v>-10</v>
      </c>
      <c r="D147" s="15" t="e">
        <f t="shared" si="31"/>
        <v>#DIV/0!</v>
      </c>
      <c r="E147" s="101"/>
      <c r="F147" s="91">
        <f t="shared" ref="F147:Z147" si="44">F144-F145</f>
        <v>0</v>
      </c>
      <c r="G147" s="91">
        <f t="shared" si="44"/>
        <v>0</v>
      </c>
      <c r="H147" s="91">
        <f t="shared" si="44"/>
        <v>0</v>
      </c>
      <c r="I147" s="91">
        <f t="shared" si="44"/>
        <v>0</v>
      </c>
      <c r="J147" s="91">
        <f t="shared" si="44"/>
        <v>0</v>
      </c>
      <c r="K147" s="91">
        <f t="shared" si="44"/>
        <v>0</v>
      </c>
      <c r="L147" s="91">
        <f t="shared" si="44"/>
        <v>0</v>
      </c>
      <c r="M147" s="91">
        <f t="shared" si="44"/>
        <v>0</v>
      </c>
      <c r="N147" s="91">
        <f t="shared" si="44"/>
        <v>0</v>
      </c>
      <c r="O147" s="91">
        <f t="shared" si="44"/>
        <v>0</v>
      </c>
      <c r="P147" s="91">
        <f t="shared" si="44"/>
        <v>0</v>
      </c>
      <c r="Q147" s="91">
        <f t="shared" si="44"/>
        <v>0</v>
      </c>
      <c r="R147" s="91">
        <f t="shared" si="44"/>
        <v>0</v>
      </c>
      <c r="S147" s="91">
        <f t="shared" si="44"/>
        <v>0</v>
      </c>
      <c r="T147" s="91">
        <f t="shared" si="44"/>
        <v>0</v>
      </c>
      <c r="U147" s="91">
        <f t="shared" si="44"/>
        <v>0</v>
      </c>
      <c r="V147" s="91">
        <f t="shared" si="44"/>
        <v>0</v>
      </c>
      <c r="W147" s="91">
        <f t="shared" si="44"/>
        <v>0</v>
      </c>
      <c r="X147" s="91">
        <f t="shared" si="44"/>
        <v>0</v>
      </c>
      <c r="Y147" s="91">
        <f t="shared" si="44"/>
        <v>-10</v>
      </c>
      <c r="Z147" s="91">
        <f t="shared" si="44"/>
        <v>0</v>
      </c>
    </row>
    <row r="148" spans="1:26" s="12" customFormat="1" ht="22.8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/>
      <c r="C149" s="27">
        <f t="shared" si="28"/>
        <v>250</v>
      </c>
      <c r="D149" s="15"/>
      <c r="E149" s="101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>
        <v>250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45">F149/F148</f>
        <v>#DIV/0!</v>
      </c>
      <c r="G150" s="29" t="e">
        <f t="shared" si="45"/>
        <v>#DIV/0!</v>
      </c>
      <c r="H150" s="29" t="e">
        <f t="shared" si="45"/>
        <v>#DIV/0!</v>
      </c>
      <c r="I150" s="29" t="e">
        <f t="shared" si="45"/>
        <v>#DIV/0!</v>
      </c>
      <c r="J150" s="29" t="e">
        <f t="shared" si="45"/>
        <v>#DIV/0!</v>
      </c>
      <c r="K150" s="29" t="e">
        <f t="shared" si="45"/>
        <v>#DIV/0!</v>
      </c>
      <c r="L150" s="29" t="e">
        <f t="shared" si="45"/>
        <v>#DIV/0!</v>
      </c>
      <c r="M150" s="29" t="e">
        <f t="shared" si="45"/>
        <v>#DIV/0!</v>
      </c>
      <c r="N150" s="29" t="e">
        <f t="shared" si="45"/>
        <v>#DIV/0!</v>
      </c>
      <c r="O150" s="29" t="e">
        <f t="shared" si="45"/>
        <v>#DIV/0!</v>
      </c>
      <c r="P150" s="29" t="e">
        <f t="shared" si="45"/>
        <v>#DIV/0!</v>
      </c>
      <c r="Q150" s="29" t="e">
        <f t="shared" si="45"/>
        <v>#DIV/0!</v>
      </c>
      <c r="R150" s="29" t="e">
        <f t="shared" si="45"/>
        <v>#DIV/0!</v>
      </c>
      <c r="S150" s="29" t="e">
        <f t="shared" si="45"/>
        <v>#DIV/0!</v>
      </c>
      <c r="T150" s="29" t="e">
        <f t="shared" si="45"/>
        <v>#DIV/0!</v>
      </c>
      <c r="U150" s="29" t="e">
        <f t="shared" si="45"/>
        <v>#DIV/0!</v>
      </c>
      <c r="V150" s="29" t="e">
        <f t="shared" si="45"/>
        <v>#DIV/0!</v>
      </c>
      <c r="W150" s="29" t="e">
        <f t="shared" si="45"/>
        <v>#DIV/0!</v>
      </c>
      <c r="X150" s="29" t="e">
        <f t="shared" si="45"/>
        <v>#DIV/0!</v>
      </c>
      <c r="Y150" s="29" t="e">
        <f t="shared" si="45"/>
        <v>#DIV/0!</v>
      </c>
      <c r="Z150" s="29" t="e">
        <f t="shared" si="45"/>
        <v>#DIV/0!</v>
      </c>
    </row>
    <row r="151" spans="1:26" s="12" customFormat="1" ht="30" customHeight="1" x14ac:dyDescent="0.25">
      <c r="A151" s="32" t="s">
        <v>97</v>
      </c>
      <c r="B151" s="57"/>
      <c r="C151" s="50">
        <f t="shared" ref="C151" si="46">C149/C145*10</f>
        <v>250</v>
      </c>
      <c r="D151" s="15"/>
      <c r="E151" s="101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20</v>
      </c>
      <c r="C155" s="27">
        <f>SUM(F155:Z155)</f>
        <v>25</v>
      </c>
      <c r="D155" s="15">
        <f t="shared" si="31"/>
        <v>1.25</v>
      </c>
      <c r="E155" s="101"/>
      <c r="F155" s="26"/>
      <c r="G155" s="26"/>
      <c r="H155" s="26"/>
      <c r="I155" s="26"/>
      <c r="J155" s="26"/>
      <c r="K155" s="26"/>
      <c r="L155" s="26">
        <v>19</v>
      </c>
      <c r="M155" s="26"/>
      <c r="N155" s="26">
        <v>3</v>
      </c>
      <c r="O155" s="26"/>
      <c r="P155" s="26">
        <v>1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47">G155/G154</f>
        <v>#DIV/0!</v>
      </c>
      <c r="H156" s="29" t="e">
        <f t="shared" si="47"/>
        <v>#DIV/0!</v>
      </c>
      <c r="I156" s="29" t="e">
        <f t="shared" si="47"/>
        <v>#DIV/0!</v>
      </c>
      <c r="J156" s="29" t="e">
        <f t="shared" si="47"/>
        <v>#DIV/0!</v>
      </c>
      <c r="K156" s="29" t="e">
        <f t="shared" si="47"/>
        <v>#DIV/0!</v>
      </c>
      <c r="L156" s="29" t="e">
        <f t="shared" si="47"/>
        <v>#DIV/0!</v>
      </c>
      <c r="M156" s="29" t="e">
        <f t="shared" si="47"/>
        <v>#DIV/0!</v>
      </c>
      <c r="N156" s="29" t="e">
        <f t="shared" si="47"/>
        <v>#DIV/0!</v>
      </c>
      <c r="O156" s="29" t="e">
        <f t="shared" si="47"/>
        <v>#DIV/0!</v>
      </c>
      <c r="P156" s="29" t="e">
        <f t="shared" si="47"/>
        <v>#DIV/0!</v>
      </c>
      <c r="Q156" s="29" t="e">
        <f t="shared" si="47"/>
        <v>#DIV/0!</v>
      </c>
      <c r="R156" s="29"/>
      <c r="S156" s="29" t="e">
        <f t="shared" si="47"/>
        <v>#DIV/0!</v>
      </c>
      <c r="T156" s="29" t="e">
        <f t="shared" si="47"/>
        <v>#DIV/0!</v>
      </c>
      <c r="U156" s="29" t="e">
        <f t="shared" si="47"/>
        <v>#DIV/0!</v>
      </c>
      <c r="V156" s="29" t="e">
        <f t="shared" si="47"/>
        <v>#DIV/0!</v>
      </c>
      <c r="W156" s="29" t="e">
        <f t="shared" si="47"/>
        <v>#DIV/0!</v>
      </c>
      <c r="X156" s="29" t="e">
        <f t="shared" si="47"/>
        <v>#DIV/0!</v>
      </c>
      <c r="Y156" s="29" t="e">
        <f t="shared" si="47"/>
        <v>#DIV/0!</v>
      </c>
      <c r="Z156" s="29" t="e">
        <f t="shared" si="47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476</v>
      </c>
      <c r="C158" s="27">
        <f>SUM(F158:Z158)</f>
        <v>1203</v>
      </c>
      <c r="D158" s="15">
        <f t="shared" si="31"/>
        <v>2.5273109243697478</v>
      </c>
      <c r="E158" s="101"/>
      <c r="F158" s="26"/>
      <c r="G158" s="26"/>
      <c r="H158" s="26"/>
      <c r="I158" s="26"/>
      <c r="J158" s="26"/>
      <c r="K158" s="26"/>
      <c r="L158" s="26">
        <v>1068</v>
      </c>
      <c r="M158" s="26"/>
      <c r="N158" s="26">
        <v>60</v>
      </c>
      <c r="O158" s="26"/>
      <c r="P158" s="26">
        <v>25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48">F158/F157</f>
        <v>#DIV/0!</v>
      </c>
      <c r="G159" s="30" t="e">
        <f t="shared" si="48"/>
        <v>#DIV/0!</v>
      </c>
      <c r="H159" s="30" t="e">
        <f t="shared" si="48"/>
        <v>#DIV/0!</v>
      </c>
      <c r="I159" s="30" t="e">
        <f t="shared" si="48"/>
        <v>#DIV/0!</v>
      </c>
      <c r="J159" s="30" t="e">
        <f t="shared" si="48"/>
        <v>#DIV/0!</v>
      </c>
      <c r="K159" s="30" t="e">
        <f t="shared" si="48"/>
        <v>#DIV/0!</v>
      </c>
      <c r="L159" s="30" t="e">
        <f t="shared" si="48"/>
        <v>#DIV/0!</v>
      </c>
      <c r="M159" s="30" t="e">
        <f t="shared" si="48"/>
        <v>#DIV/0!</v>
      </c>
      <c r="N159" s="30" t="e">
        <f t="shared" si="48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238</v>
      </c>
      <c r="C160" s="57">
        <f>C158/C155*10</f>
        <v>481.2</v>
      </c>
      <c r="D160" s="15">
        <f t="shared" si="31"/>
        <v>2.0218487394957982</v>
      </c>
      <c r="E160" s="101"/>
      <c r="F160" s="55"/>
      <c r="G160" s="55"/>
      <c r="H160" s="55"/>
      <c r="I160" s="55"/>
      <c r="J160" s="55"/>
      <c r="K160" s="55"/>
      <c r="L160" s="55">
        <f t="shared" ref="L160" si="49">L158/L155*10</f>
        <v>562.10526315789468</v>
      </c>
      <c r="M160" s="55"/>
      <c r="N160" s="55">
        <f>N158/N155*10</f>
        <v>200</v>
      </c>
      <c r="O160" s="55"/>
      <c r="P160" s="55">
        <f>P158/P155*10</f>
        <v>250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5">
      <c r="A161" s="52" t="s">
        <v>177</v>
      </c>
      <c r="B161" s="23">
        <v>202</v>
      </c>
      <c r="C161" s="27">
        <f>SUM(F161:Z161)</f>
        <v>342</v>
      </c>
      <c r="D161" s="15">
        <f t="shared" si="31"/>
        <v>1.693069306930693</v>
      </c>
      <c r="E161" s="101"/>
      <c r="F161" s="37"/>
      <c r="G161" s="36"/>
      <c r="H161" s="54">
        <v>342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36"/>
      <c r="Y161" s="36"/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hidden="1" customHeight="1" x14ac:dyDescent="0.25">
      <c r="A170" s="52" t="s">
        <v>112</v>
      </c>
      <c r="B170" s="27"/>
      <c r="C170" s="27">
        <f>SUM(F170:Z170)</f>
        <v>0</v>
      </c>
      <c r="D170" s="15" t="e">
        <f t="shared" si="31"/>
        <v>#DIV/0!</v>
      </c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hidden="1" customHeight="1" x14ac:dyDescent="0.25">
      <c r="A171" s="32" t="s">
        <v>113</v>
      </c>
      <c r="B171" s="27"/>
      <c r="C171" s="27">
        <f>SUM(F171:Z171)</f>
        <v>0</v>
      </c>
      <c r="D171" s="15" t="e">
        <f t="shared" si="31"/>
        <v>#DIV/0!</v>
      </c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/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hidden="1" customHeight="1" x14ac:dyDescent="0.25">
      <c r="A172" s="32" t="s">
        <v>97</v>
      </c>
      <c r="B172" s="50" t="e">
        <f>B171/B170*10</f>
        <v>#DIV/0!</v>
      </c>
      <c r="C172" s="50" t="e">
        <f>C171/C170*10</f>
        <v>#DIV/0!</v>
      </c>
      <c r="D172" s="15" t="e">
        <f t="shared" si="31"/>
        <v>#DIV/0!</v>
      </c>
      <c r="E172" s="101"/>
      <c r="F172" s="51" t="e">
        <f>F171/F170*10</f>
        <v>#DIV/0!</v>
      </c>
      <c r="G172" s="51"/>
      <c r="H172" s="51"/>
      <c r="I172" s="51" t="e">
        <f t="shared" ref="I172:N172" si="50">I171/I170*10</f>
        <v>#DIV/0!</v>
      </c>
      <c r="J172" s="51" t="e">
        <f t="shared" si="50"/>
        <v>#DIV/0!</v>
      </c>
      <c r="K172" s="51" t="e">
        <f t="shared" si="50"/>
        <v>#DIV/0!</v>
      </c>
      <c r="L172" s="51" t="e">
        <f t="shared" si="50"/>
        <v>#DIV/0!</v>
      </c>
      <c r="M172" s="51" t="e">
        <f t="shared" si="50"/>
        <v>#DIV/0!</v>
      </c>
      <c r="N172" s="51" t="e">
        <f t="shared" si="50"/>
        <v>#DIV/0!</v>
      </c>
      <c r="O172" s="26"/>
      <c r="P172" s="26"/>
      <c r="Q172" s="51" t="e">
        <f>Q171/Q170*10</f>
        <v>#DIV/0!</v>
      </c>
      <c r="R172" s="51" t="e">
        <f>R171/R170*10</f>
        <v>#DIV/0!</v>
      </c>
      <c r="S172" s="51"/>
      <c r="T172" s="51" t="e">
        <f t="shared" ref="T172:Y172" si="51">T171/T170*10</f>
        <v>#DIV/0!</v>
      </c>
      <c r="U172" s="51" t="e">
        <f t="shared" si="51"/>
        <v>#DIV/0!</v>
      </c>
      <c r="V172" s="51" t="e">
        <f t="shared" si="51"/>
        <v>#DIV/0!</v>
      </c>
      <c r="W172" s="51" t="e">
        <f t="shared" si="51"/>
        <v>#DIV/0!</v>
      </c>
      <c r="X172" s="51" t="e">
        <f t="shared" si="51"/>
        <v>#DIV/0!</v>
      </c>
      <c r="Y172" s="51" t="e">
        <f t="shared" si="51"/>
        <v>#DIV/0!</v>
      </c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5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52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52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52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52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52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52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52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52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52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60914</v>
      </c>
      <c r="C188" s="27">
        <f>SUM(F188:Z188)</f>
        <v>48577</v>
      </c>
      <c r="D188" s="15">
        <f>C188/B188</f>
        <v>0.79746856223528251</v>
      </c>
      <c r="E188" s="101"/>
      <c r="F188" s="26">
        <v>3784</v>
      </c>
      <c r="G188" s="26">
        <v>1656</v>
      </c>
      <c r="H188" s="26">
        <v>2218</v>
      </c>
      <c r="I188" s="26">
        <v>1654</v>
      </c>
      <c r="J188" s="26">
        <v>850</v>
      </c>
      <c r="K188" s="26">
        <v>3300</v>
      </c>
      <c r="L188" s="26">
        <v>1254</v>
      </c>
      <c r="M188" s="26">
        <v>450</v>
      </c>
      <c r="N188" s="26">
        <v>877</v>
      </c>
      <c r="O188" s="26">
        <v>1225</v>
      </c>
      <c r="P188" s="26">
        <v>1705</v>
      </c>
      <c r="Q188" s="26">
        <v>4061</v>
      </c>
      <c r="R188" s="26">
        <v>6105</v>
      </c>
      <c r="S188" s="26">
        <v>2550</v>
      </c>
      <c r="T188" s="26">
        <v>5030</v>
      </c>
      <c r="U188" s="26">
        <v>1805</v>
      </c>
      <c r="V188" s="26">
        <v>980</v>
      </c>
      <c r="W188" s="26">
        <v>1230</v>
      </c>
      <c r="X188" s="26">
        <v>3918</v>
      </c>
      <c r="Y188" s="26">
        <v>2935</v>
      </c>
      <c r="Z188" s="26">
        <v>990</v>
      </c>
    </row>
    <row r="189" spans="1:26" s="47" customFormat="1" ht="30" customHeight="1" x14ac:dyDescent="0.25">
      <c r="A189" s="13" t="s">
        <v>122</v>
      </c>
      <c r="B189" s="9">
        <f>B188/B191</f>
        <v>0.58013333333333328</v>
      </c>
      <c r="C189" s="9">
        <f>C188/C191</f>
        <v>0.46263809523809524</v>
      </c>
      <c r="D189" s="15"/>
      <c r="E189" s="101"/>
      <c r="F189" s="30">
        <f>F188/F191</f>
        <v>0.50812407680945348</v>
      </c>
      <c r="G189" s="30">
        <f t="shared" ref="G189:Z189" si="53">G188/G191</f>
        <v>0.40528634361233479</v>
      </c>
      <c r="H189" s="30">
        <f t="shared" si="53"/>
        <v>0.40363967242948134</v>
      </c>
      <c r="I189" s="30">
        <f t="shared" si="53"/>
        <v>0.24532779590625928</v>
      </c>
      <c r="J189" s="30">
        <f t="shared" si="53"/>
        <v>0.25215069712251559</v>
      </c>
      <c r="K189" s="30">
        <f t="shared" si="53"/>
        <v>0.55630478759271751</v>
      </c>
      <c r="L189" s="30">
        <f t="shared" si="53"/>
        <v>0.29169574319609209</v>
      </c>
      <c r="M189" s="30">
        <f t="shared" si="53"/>
        <v>8.9091269055632555E-2</v>
      </c>
      <c r="N189" s="30">
        <f t="shared" si="53"/>
        <v>0.19398363193983631</v>
      </c>
      <c r="O189" s="30">
        <f t="shared" si="53"/>
        <v>0.54957379991027366</v>
      </c>
      <c r="P189" s="30">
        <f t="shared" si="53"/>
        <v>0.55017747660535654</v>
      </c>
      <c r="Q189" s="30">
        <f t="shared" si="53"/>
        <v>0.57578335460087904</v>
      </c>
      <c r="R189" s="30">
        <f t="shared" si="53"/>
        <v>0.80828809744472396</v>
      </c>
      <c r="S189" s="30">
        <f t="shared" si="53"/>
        <v>0.49911920140927774</v>
      </c>
      <c r="T189" s="30">
        <f t="shared" si="53"/>
        <v>0.65640088738092128</v>
      </c>
      <c r="U189" s="30">
        <f t="shared" si="53"/>
        <v>0.44186046511627908</v>
      </c>
      <c r="V189" s="30">
        <f t="shared" si="53"/>
        <v>0.29760097175827516</v>
      </c>
      <c r="W189" s="30">
        <f t="shared" si="53"/>
        <v>0.57800751879699253</v>
      </c>
      <c r="X189" s="30">
        <f t="shared" si="53"/>
        <v>0.64271653543307083</v>
      </c>
      <c r="Y189" s="30">
        <f t="shared" si="53"/>
        <v>0.42530068106071584</v>
      </c>
      <c r="Z189" s="30">
        <f t="shared" si="53"/>
        <v>0.34773445732349845</v>
      </c>
    </row>
    <row r="190" spans="1:26" s="12" customFormat="1" ht="30" hidden="1" customHeight="1" x14ac:dyDescent="0.25">
      <c r="A190" s="32" t="s">
        <v>123</v>
      </c>
      <c r="B190" s="23"/>
      <c r="C190" s="27">
        <f t="shared" ref="C190:C196" si="54">SUM(F190:Z190)</f>
        <v>0</v>
      </c>
      <c r="D190" s="15" t="e">
        <f t="shared" ref="D190:D198" si="55">C190/B190</f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54"/>
        <v>105000</v>
      </c>
      <c r="D191" s="15">
        <f t="shared" si="55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5">
      <c r="A192" s="32" t="s">
        <v>125</v>
      </c>
      <c r="B192" s="23"/>
      <c r="C192" s="27">
        <f t="shared" si="54"/>
        <v>0</v>
      </c>
      <c r="D192" s="15" t="e">
        <f t="shared" si="55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0</v>
      </c>
      <c r="C193" s="27">
        <f t="shared" si="54"/>
        <v>0</v>
      </c>
      <c r="D193" s="15" t="e">
        <f t="shared" si="55"/>
        <v>#DIV/0!</v>
      </c>
      <c r="E193" s="101"/>
      <c r="F193" s="16">
        <f>F192/F191</f>
        <v>0</v>
      </c>
      <c r="G193" s="16">
        <f t="shared" ref="G193:Z193" si="56">G192/G191</f>
        <v>0</v>
      </c>
      <c r="H193" s="16">
        <f t="shared" si="56"/>
        <v>0</v>
      </c>
      <c r="I193" s="16">
        <f t="shared" si="56"/>
        <v>0</v>
      </c>
      <c r="J193" s="16">
        <f t="shared" si="56"/>
        <v>0</v>
      </c>
      <c r="K193" s="16">
        <f t="shared" si="56"/>
        <v>0</v>
      </c>
      <c r="L193" s="16">
        <f t="shared" si="56"/>
        <v>0</v>
      </c>
      <c r="M193" s="16">
        <f t="shared" si="56"/>
        <v>0</v>
      </c>
      <c r="N193" s="16">
        <f t="shared" si="56"/>
        <v>0</v>
      </c>
      <c r="O193" s="16">
        <f t="shared" si="56"/>
        <v>0</v>
      </c>
      <c r="P193" s="16">
        <f t="shared" si="56"/>
        <v>0</v>
      </c>
      <c r="Q193" s="16">
        <f t="shared" si="56"/>
        <v>0</v>
      </c>
      <c r="R193" s="16">
        <f t="shared" si="56"/>
        <v>0</v>
      </c>
      <c r="S193" s="16">
        <f t="shared" si="56"/>
        <v>0</v>
      </c>
      <c r="T193" s="16">
        <f t="shared" si="56"/>
        <v>0</v>
      </c>
      <c r="U193" s="16">
        <f t="shared" si="56"/>
        <v>0</v>
      </c>
      <c r="V193" s="16">
        <f t="shared" si="56"/>
        <v>0</v>
      </c>
      <c r="W193" s="16">
        <f t="shared" si="56"/>
        <v>0</v>
      </c>
      <c r="X193" s="16">
        <f t="shared" si="56"/>
        <v>0</v>
      </c>
      <c r="Y193" s="16">
        <f t="shared" si="56"/>
        <v>0</v>
      </c>
      <c r="Z193" s="16">
        <f t="shared" si="56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54"/>
        <v>0</v>
      </c>
      <c r="D194" s="15" t="e">
        <f t="shared" si="55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5">
      <c r="A195" s="11" t="s">
        <v>127</v>
      </c>
      <c r="B195" s="26"/>
      <c r="C195" s="27">
        <f t="shared" si="54"/>
        <v>0</v>
      </c>
      <c r="D195" s="15" t="e">
        <f t="shared" si="55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5">
      <c r="A196" s="32" t="s">
        <v>149</v>
      </c>
      <c r="B196" s="23"/>
      <c r="C196" s="27">
        <f t="shared" si="54"/>
        <v>0</v>
      </c>
      <c r="D196" s="15" t="e">
        <f t="shared" si="55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102447</v>
      </c>
      <c r="D197" s="15">
        <f t="shared" si="55"/>
        <v>1.0134437321937322</v>
      </c>
      <c r="E197" s="101"/>
      <c r="F197" s="31">
        <v>1366</v>
      </c>
      <c r="G197" s="31">
        <v>2847</v>
      </c>
      <c r="H197" s="31">
        <v>5196</v>
      </c>
      <c r="I197" s="31">
        <v>6818</v>
      </c>
      <c r="J197" s="31">
        <v>7359</v>
      </c>
      <c r="K197" s="31">
        <v>5788</v>
      </c>
      <c r="L197" s="31">
        <v>3589</v>
      </c>
      <c r="M197" s="31">
        <v>5208</v>
      </c>
      <c r="N197" s="31">
        <v>3384</v>
      </c>
      <c r="O197" s="31">
        <v>4078</v>
      </c>
      <c r="P197" s="31">
        <v>3900</v>
      </c>
      <c r="Q197" s="31">
        <v>6744</v>
      </c>
      <c r="R197" s="31">
        <v>6037</v>
      </c>
      <c r="S197" s="31">
        <v>3874</v>
      </c>
      <c r="T197" s="31">
        <v>3946</v>
      </c>
      <c r="U197" s="31">
        <v>5071</v>
      </c>
      <c r="V197" s="31">
        <v>2020</v>
      </c>
      <c r="W197" s="31">
        <v>1351</v>
      </c>
      <c r="X197" s="31">
        <v>8708</v>
      </c>
      <c r="Y197" s="31">
        <v>9901</v>
      </c>
      <c r="Z197" s="31">
        <v>5262</v>
      </c>
    </row>
    <row r="198" spans="1:36" s="60" customFormat="1" ht="30" customHeight="1" outlineLevel="1" x14ac:dyDescent="0.25">
      <c r="A198" s="32" t="s">
        <v>128</v>
      </c>
      <c r="B198" s="27">
        <v>99264</v>
      </c>
      <c r="C198" s="27">
        <f>SUM(F198:Z198)</f>
        <v>90235</v>
      </c>
      <c r="D198" s="15">
        <f t="shared" si="55"/>
        <v>0.90904053836234688</v>
      </c>
      <c r="E198" s="101"/>
      <c r="F198" s="36">
        <v>1011</v>
      </c>
      <c r="G198" s="36">
        <v>1673</v>
      </c>
      <c r="H198" s="36">
        <v>5196</v>
      </c>
      <c r="I198" s="36">
        <v>6539</v>
      </c>
      <c r="J198" s="36">
        <v>7359</v>
      </c>
      <c r="K198" s="36">
        <v>5590</v>
      </c>
      <c r="L198" s="36">
        <v>3207</v>
      </c>
      <c r="M198" s="36">
        <v>3963</v>
      </c>
      <c r="N198" s="36">
        <v>2708</v>
      </c>
      <c r="O198" s="36">
        <v>4030</v>
      </c>
      <c r="P198" s="36">
        <v>2930</v>
      </c>
      <c r="Q198" s="36">
        <v>5603</v>
      </c>
      <c r="R198" s="36">
        <v>6037</v>
      </c>
      <c r="S198" s="36">
        <v>3300</v>
      </c>
      <c r="T198" s="36">
        <v>3946</v>
      </c>
      <c r="U198" s="36">
        <v>3873</v>
      </c>
      <c r="V198" s="36">
        <v>1991</v>
      </c>
      <c r="W198" s="36">
        <v>1351</v>
      </c>
      <c r="X198" s="36">
        <v>7460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0.98195631528964866</v>
      </c>
      <c r="C199" s="49">
        <f>C198/C197</f>
        <v>0.88079689986041565</v>
      </c>
      <c r="D199" s="15">
        <f t="shared" ref="D199:D202" si="57">C199/B199</f>
        <v>0.89698175585398221</v>
      </c>
      <c r="E199" s="15"/>
      <c r="F199" s="70">
        <f t="shared" ref="F199:Z199" si="58">F198/F197</f>
        <v>0.74011713030746706</v>
      </c>
      <c r="G199" s="70">
        <f t="shared" si="58"/>
        <v>0.58763610818405343</v>
      </c>
      <c r="H199" s="70">
        <f t="shared" si="58"/>
        <v>1</v>
      </c>
      <c r="I199" s="70">
        <f t="shared" si="58"/>
        <v>0.95907890877090052</v>
      </c>
      <c r="J199" s="70">
        <f t="shared" si="58"/>
        <v>1</v>
      </c>
      <c r="K199" s="70">
        <f t="shared" si="58"/>
        <v>0.96579129232895644</v>
      </c>
      <c r="L199" s="70">
        <f t="shared" si="58"/>
        <v>0.89356366675954302</v>
      </c>
      <c r="M199" s="70">
        <f t="shared" si="58"/>
        <v>0.76094470046082952</v>
      </c>
      <c r="N199" s="70">
        <f t="shared" si="58"/>
        <v>0.80023640661938533</v>
      </c>
      <c r="O199" s="70">
        <f t="shared" si="58"/>
        <v>0.98822952427660615</v>
      </c>
      <c r="P199" s="70">
        <f t="shared" si="58"/>
        <v>0.75128205128205128</v>
      </c>
      <c r="Q199" s="70">
        <f t="shared" si="58"/>
        <v>0.83081257413997622</v>
      </c>
      <c r="R199" s="70">
        <f t="shared" si="58"/>
        <v>1</v>
      </c>
      <c r="S199" s="70">
        <f t="shared" si="58"/>
        <v>0.8518327310273619</v>
      </c>
      <c r="T199" s="70">
        <f t="shared" si="58"/>
        <v>1</v>
      </c>
      <c r="U199" s="70">
        <f t="shared" si="58"/>
        <v>0.7637546834943798</v>
      </c>
      <c r="V199" s="70">
        <f t="shared" si="58"/>
        <v>0.98564356435643563</v>
      </c>
      <c r="W199" s="70">
        <f t="shared" si="58"/>
        <v>1</v>
      </c>
      <c r="X199" s="70">
        <f t="shared" si="58"/>
        <v>0.85668350941662841</v>
      </c>
      <c r="Y199" s="70">
        <f t="shared" si="58"/>
        <v>0.77648722351277644</v>
      </c>
      <c r="Z199" s="70">
        <f t="shared" si="58"/>
        <v>0.9083998479665526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57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11762</v>
      </c>
      <c r="C201" s="27">
        <f>SUM(F201:Z201)</f>
        <v>12012</v>
      </c>
      <c r="D201" s="15"/>
      <c r="E201" s="15"/>
      <c r="F201" s="46"/>
      <c r="G201" s="36">
        <v>160</v>
      </c>
      <c r="H201" s="36">
        <v>2092</v>
      </c>
      <c r="I201" s="36">
        <v>349</v>
      </c>
      <c r="J201" s="36"/>
      <c r="K201" s="36">
        <v>1034</v>
      </c>
      <c r="L201" s="36"/>
      <c r="M201" s="36">
        <v>799</v>
      </c>
      <c r="N201" s="36"/>
      <c r="O201" s="36">
        <v>339</v>
      </c>
      <c r="P201" s="46">
        <v>145</v>
      </c>
      <c r="Q201" s="36">
        <v>619</v>
      </c>
      <c r="R201" s="36">
        <v>55</v>
      </c>
      <c r="S201" s="36"/>
      <c r="T201" s="36">
        <v>554</v>
      </c>
      <c r="U201" s="36">
        <v>100</v>
      </c>
      <c r="V201" s="36">
        <v>80</v>
      </c>
      <c r="W201" s="36"/>
      <c r="X201" s="36">
        <v>511</v>
      </c>
      <c r="Y201" s="36">
        <v>4673</v>
      </c>
      <c r="Z201" s="36">
        <v>502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57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85861</v>
      </c>
      <c r="C204" s="27">
        <f>SUM(F204:Z204)</f>
        <v>77091</v>
      </c>
      <c r="D204" s="9">
        <f t="shared" ref="D204:D223" si="59">C204/B204</f>
        <v>0.89785816610568248</v>
      </c>
      <c r="E204" s="9"/>
      <c r="F204" s="26">
        <v>902</v>
      </c>
      <c r="G204" s="26">
        <v>1700</v>
      </c>
      <c r="H204" s="26">
        <v>5811</v>
      </c>
      <c r="I204" s="26">
        <v>6899</v>
      </c>
      <c r="J204" s="26">
        <v>4270</v>
      </c>
      <c r="K204" s="26">
        <v>3285</v>
      </c>
      <c r="L204" s="26">
        <v>2506</v>
      </c>
      <c r="M204" s="31">
        <v>6023</v>
      </c>
      <c r="N204" s="26">
        <v>1885</v>
      </c>
      <c r="O204" s="26">
        <v>3540</v>
      </c>
      <c r="P204" s="26">
        <v>2450</v>
      </c>
      <c r="Q204" s="26">
        <v>4300</v>
      </c>
      <c r="R204" s="26">
        <v>5813</v>
      </c>
      <c r="S204" s="26">
        <v>2705</v>
      </c>
      <c r="T204" s="26">
        <v>3725</v>
      </c>
      <c r="U204" s="26">
        <v>3092</v>
      </c>
      <c r="V204" s="26">
        <v>1330</v>
      </c>
      <c r="W204" s="26">
        <v>535</v>
      </c>
      <c r="X204" s="26">
        <v>3842</v>
      </c>
      <c r="Y204" s="26">
        <v>6464</v>
      </c>
      <c r="Z204" s="26">
        <v>6014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38637.450000000004</v>
      </c>
      <c r="C206" s="27">
        <f>C204*0.45</f>
        <v>34690.950000000004</v>
      </c>
      <c r="D206" s="9">
        <f t="shared" si="59"/>
        <v>0.89785816610568248</v>
      </c>
      <c r="E206" s="9"/>
      <c r="F206" s="26">
        <f>F204*0.45</f>
        <v>405.90000000000003</v>
      </c>
      <c r="G206" s="26">
        <f t="shared" ref="G206:Z206" si="60">G204*0.45</f>
        <v>765</v>
      </c>
      <c r="H206" s="26">
        <f t="shared" si="60"/>
        <v>2614.9500000000003</v>
      </c>
      <c r="I206" s="26">
        <f t="shared" si="60"/>
        <v>3104.55</v>
      </c>
      <c r="J206" s="26">
        <f t="shared" si="60"/>
        <v>1921.5</v>
      </c>
      <c r="K206" s="26">
        <f t="shared" si="60"/>
        <v>1478.25</v>
      </c>
      <c r="L206" s="26">
        <f t="shared" si="60"/>
        <v>1127.7</v>
      </c>
      <c r="M206" s="26">
        <f t="shared" si="60"/>
        <v>2710.35</v>
      </c>
      <c r="N206" s="26">
        <f t="shared" si="60"/>
        <v>848.25</v>
      </c>
      <c r="O206" s="26">
        <f t="shared" si="60"/>
        <v>1593</v>
      </c>
      <c r="P206" s="26">
        <f t="shared" si="60"/>
        <v>1102.5</v>
      </c>
      <c r="Q206" s="26">
        <f t="shared" si="60"/>
        <v>1935</v>
      </c>
      <c r="R206" s="26">
        <f t="shared" si="60"/>
        <v>2615.85</v>
      </c>
      <c r="S206" s="26">
        <f t="shared" si="60"/>
        <v>1217.25</v>
      </c>
      <c r="T206" s="26">
        <f t="shared" si="60"/>
        <v>1676.25</v>
      </c>
      <c r="U206" s="26">
        <f t="shared" si="60"/>
        <v>1391.4</v>
      </c>
      <c r="V206" s="26">
        <f t="shared" si="60"/>
        <v>598.5</v>
      </c>
      <c r="W206" s="26">
        <f t="shared" si="60"/>
        <v>240.75</v>
      </c>
      <c r="X206" s="26">
        <f t="shared" si="60"/>
        <v>1728.9</v>
      </c>
      <c r="Y206" s="26">
        <f t="shared" si="60"/>
        <v>2908.8</v>
      </c>
      <c r="Z206" s="26">
        <f t="shared" si="60"/>
        <v>2706.3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0.85268384726153235</v>
      </c>
      <c r="C207" s="49">
        <f>C204/C205</f>
        <v>0.7918090069288809</v>
      </c>
      <c r="D207" s="9"/>
      <c r="E207" s="9"/>
      <c r="F207" s="70">
        <f t="shared" ref="F207:Z207" si="61">F204/F205</f>
        <v>0.77206197038431912</v>
      </c>
      <c r="G207" s="70">
        <f t="shared" si="61"/>
        <v>0.50174133758337758</v>
      </c>
      <c r="H207" s="70">
        <f t="shared" si="61"/>
        <v>0.70497889066821962</v>
      </c>
      <c r="I207" s="70">
        <f t="shared" si="61"/>
        <v>0.89830729166666667</v>
      </c>
      <c r="J207" s="70">
        <f t="shared" si="61"/>
        <v>0.87071778140293643</v>
      </c>
      <c r="K207" s="70">
        <f t="shared" si="61"/>
        <v>1.2457337883959045</v>
      </c>
      <c r="L207" s="70">
        <f t="shared" si="61"/>
        <v>3.1130434782608694</v>
      </c>
      <c r="M207" s="70">
        <f t="shared" si="61"/>
        <v>0.56629496605803042</v>
      </c>
      <c r="N207" s="70">
        <f t="shared" si="61"/>
        <v>0.45909544801383378</v>
      </c>
      <c r="O207" s="70">
        <f t="shared" si="61"/>
        <v>1.0070837245028592</v>
      </c>
      <c r="P207" s="70">
        <f t="shared" si="61"/>
        <v>0.78154906214112541</v>
      </c>
      <c r="Q207" s="70">
        <f t="shared" si="61"/>
        <v>0.56995162038571145</v>
      </c>
      <c r="R207" s="70">
        <f t="shared" si="61"/>
        <v>1.3507923967095785</v>
      </c>
      <c r="S207" s="70">
        <f t="shared" si="61"/>
        <v>1.3963452405533761</v>
      </c>
      <c r="T207" s="70">
        <f t="shared" si="61"/>
        <v>1.0029887719109292</v>
      </c>
      <c r="U207" s="70">
        <f t="shared" si="61"/>
        <v>0.46657612796137016</v>
      </c>
      <c r="V207" s="70">
        <f t="shared" si="61"/>
        <v>0.89339692349029354</v>
      </c>
      <c r="W207" s="70">
        <f t="shared" si="61"/>
        <v>0.80999242997728993</v>
      </c>
      <c r="X207" s="70">
        <f t="shared" si="61"/>
        <v>0.77732367579816286</v>
      </c>
      <c r="Y207" s="70">
        <f t="shared" si="61"/>
        <v>0.80800000000000005</v>
      </c>
      <c r="Z207" s="70">
        <f t="shared" si="61"/>
        <v>0.75877818291929</v>
      </c>
    </row>
    <row r="208" spans="1:36" s="60" customFormat="1" ht="21.6" outlineLevel="1" x14ac:dyDescent="0.25">
      <c r="A208" s="52" t="s">
        <v>138</v>
      </c>
      <c r="B208" s="23">
        <v>175711</v>
      </c>
      <c r="C208" s="27">
        <f>SUM(F208:Z208)</f>
        <v>211612</v>
      </c>
      <c r="D208" s="9">
        <f t="shared" si="59"/>
        <v>1.2043184547353325</v>
      </c>
      <c r="E208" s="9"/>
      <c r="F208" s="26">
        <v>100</v>
      </c>
      <c r="G208" s="26">
        <v>4600</v>
      </c>
      <c r="H208" s="26">
        <v>15498</v>
      </c>
      <c r="I208" s="26">
        <v>16270</v>
      </c>
      <c r="J208" s="26">
        <v>4420</v>
      </c>
      <c r="K208" s="26">
        <v>11235</v>
      </c>
      <c r="L208" s="26">
        <v>550</v>
      </c>
      <c r="M208" s="26">
        <v>22418</v>
      </c>
      <c r="N208" s="26">
        <v>8050</v>
      </c>
      <c r="O208" s="26">
        <v>10800</v>
      </c>
      <c r="P208" s="26">
        <v>3800</v>
      </c>
      <c r="Q208" s="26">
        <v>15000</v>
      </c>
      <c r="R208" s="26">
        <v>5037</v>
      </c>
      <c r="S208" s="26">
        <v>4200</v>
      </c>
      <c r="T208" s="26">
        <v>5600</v>
      </c>
      <c r="U208" s="26">
        <v>23774</v>
      </c>
      <c r="V208" s="26">
        <v>850</v>
      </c>
      <c r="W208" s="26">
        <v>768</v>
      </c>
      <c r="X208" s="26">
        <v>7370</v>
      </c>
      <c r="Y208" s="26">
        <v>37662</v>
      </c>
      <c r="Z208" s="26">
        <v>13610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52713.299999999996</v>
      </c>
      <c r="C210" s="27">
        <f>C208*0.3</f>
        <v>63483.6</v>
      </c>
      <c r="D210" s="9">
        <f t="shared" si="59"/>
        <v>1.2043184547353325</v>
      </c>
      <c r="E210" s="9"/>
      <c r="F210" s="26">
        <f>F208*0.3</f>
        <v>30</v>
      </c>
      <c r="G210" s="26">
        <f t="shared" ref="G210:Z210" si="62">G208*0.3</f>
        <v>1380</v>
      </c>
      <c r="H210" s="26">
        <f t="shared" si="62"/>
        <v>4649.3999999999996</v>
      </c>
      <c r="I210" s="26">
        <f t="shared" si="62"/>
        <v>4881</v>
      </c>
      <c r="J210" s="26">
        <f t="shared" si="62"/>
        <v>1326</v>
      </c>
      <c r="K210" s="26">
        <f t="shared" si="62"/>
        <v>3370.5</v>
      </c>
      <c r="L210" s="26">
        <f t="shared" si="62"/>
        <v>165</v>
      </c>
      <c r="M210" s="26">
        <f t="shared" si="62"/>
        <v>6725.4</v>
      </c>
      <c r="N210" s="26">
        <f t="shared" si="62"/>
        <v>2415</v>
      </c>
      <c r="O210" s="26">
        <f t="shared" si="62"/>
        <v>3240</v>
      </c>
      <c r="P210" s="26">
        <f t="shared" si="62"/>
        <v>1140</v>
      </c>
      <c r="Q210" s="26">
        <f t="shared" si="62"/>
        <v>4500</v>
      </c>
      <c r="R210" s="26">
        <f t="shared" si="62"/>
        <v>1511.1</v>
      </c>
      <c r="S210" s="26">
        <f t="shared" si="62"/>
        <v>1260</v>
      </c>
      <c r="T210" s="26">
        <f t="shared" si="62"/>
        <v>1680</v>
      </c>
      <c r="U210" s="26">
        <f t="shared" si="62"/>
        <v>7132.2</v>
      </c>
      <c r="V210" s="26">
        <f t="shared" si="62"/>
        <v>255</v>
      </c>
      <c r="W210" s="26">
        <f t="shared" si="62"/>
        <v>230.39999999999998</v>
      </c>
      <c r="X210" s="26">
        <f t="shared" si="62"/>
        <v>2211</v>
      </c>
      <c r="Y210" s="26">
        <f t="shared" si="62"/>
        <v>11298.6</v>
      </c>
      <c r="Z210" s="26">
        <f t="shared" si="62"/>
        <v>4083</v>
      </c>
    </row>
    <row r="211" spans="1:26" s="60" customFormat="1" ht="21.6" collapsed="1" x14ac:dyDescent="0.25">
      <c r="A211" s="13" t="s">
        <v>137</v>
      </c>
      <c r="B211" s="9">
        <f>B208/B209</f>
        <v>0.72653184424992456</v>
      </c>
      <c r="C211" s="9">
        <f>C208/C209</f>
        <v>0.88421974539592507</v>
      </c>
      <c r="D211" s="9"/>
      <c r="E211" s="9"/>
      <c r="F211" s="30">
        <f t="shared" ref="F211:Z211" si="63">F208/F209</f>
        <v>4.4163759219184737E-2</v>
      </c>
      <c r="G211" s="30">
        <f t="shared" si="63"/>
        <v>0.70046139087268344</v>
      </c>
      <c r="H211" s="30">
        <f t="shared" si="63"/>
        <v>0.9700558323527203</v>
      </c>
      <c r="I211" s="30">
        <f t="shared" si="63"/>
        <v>0.59675762910798125</v>
      </c>
      <c r="J211" s="30">
        <f t="shared" si="63"/>
        <v>0.46501351905818977</v>
      </c>
      <c r="K211" s="30">
        <f t="shared" si="63"/>
        <v>0.91445547777958647</v>
      </c>
      <c r="L211" s="30">
        <f t="shared" si="63"/>
        <v>0.3525189078323292</v>
      </c>
      <c r="M211" s="30">
        <f t="shared" si="63"/>
        <v>1.0874869630599822</v>
      </c>
      <c r="N211" s="30">
        <f t="shared" si="63"/>
        <v>1.0115352717951296</v>
      </c>
      <c r="O211" s="30">
        <f t="shared" si="63"/>
        <v>1.5852047556142668</v>
      </c>
      <c r="P211" s="30">
        <f t="shared" si="63"/>
        <v>0.62542174821837093</v>
      </c>
      <c r="Q211" s="30">
        <f t="shared" si="63"/>
        <v>1.0257953333150971</v>
      </c>
      <c r="R211" s="30">
        <f t="shared" si="63"/>
        <v>0.60388442632777839</v>
      </c>
      <c r="S211" s="30">
        <f t="shared" si="63"/>
        <v>1.118598023810158</v>
      </c>
      <c r="T211" s="30">
        <f t="shared" si="63"/>
        <v>1.1991434689507494</v>
      </c>
      <c r="U211" s="30">
        <f t="shared" si="63"/>
        <v>0.78983388704318935</v>
      </c>
      <c r="V211" s="30">
        <f t="shared" si="63"/>
        <v>0.29459674903822824</v>
      </c>
      <c r="W211" s="30">
        <f t="shared" si="63"/>
        <v>0.59990626464614905</v>
      </c>
      <c r="X211" s="30">
        <f t="shared" si="63"/>
        <v>0.76932712582726159</v>
      </c>
      <c r="Y211" s="30">
        <f t="shared" si="63"/>
        <v>1.1828517587939698</v>
      </c>
      <c r="Z211" s="30">
        <f t="shared" si="63"/>
        <v>0.88594658282396288</v>
      </c>
    </row>
    <row r="212" spans="1:26" s="60" customFormat="1" ht="30" customHeight="1" outlineLevel="1" x14ac:dyDescent="0.25">
      <c r="A212" s="52" t="s">
        <v>139</v>
      </c>
      <c r="B212" s="23">
        <v>21402</v>
      </c>
      <c r="C212" s="27">
        <f>SUM(F212:Z212)</f>
        <v>33319</v>
      </c>
      <c r="D212" s="9">
        <f t="shared" si="59"/>
        <v>1.5568171198953369</v>
      </c>
      <c r="E212" s="9"/>
      <c r="F212" s="26"/>
      <c r="G212" s="26">
        <v>4855</v>
      </c>
      <c r="H212" s="26">
        <v>1000</v>
      </c>
      <c r="I212" s="26"/>
      <c r="J212" s="26">
        <v>8080</v>
      </c>
      <c r="K212" s="26">
        <v>150</v>
      </c>
      <c r="L212" s="26">
        <v>1900</v>
      </c>
      <c r="M212" s="26">
        <v>934</v>
      </c>
      <c r="N212" s="26">
        <v>300</v>
      </c>
      <c r="O212" s="26"/>
      <c r="P212" s="26">
        <v>3200</v>
      </c>
      <c r="Q212" s="26">
        <v>4000</v>
      </c>
      <c r="R212" s="26"/>
      <c r="S212" s="26"/>
      <c r="T212" s="26">
        <v>600</v>
      </c>
      <c r="U212" s="26"/>
      <c r="V212" s="26"/>
      <c r="W212" s="26"/>
      <c r="X212" s="26">
        <v>8300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4066.38</v>
      </c>
      <c r="C214" s="27">
        <f>C212*0.19</f>
        <v>6330.61</v>
      </c>
      <c r="D214" s="9"/>
      <c r="E214" s="9"/>
      <c r="F214" s="26">
        <f>F212*0.19</f>
        <v>0</v>
      </c>
      <c r="G214" s="26">
        <f t="shared" ref="G214:Z214" si="64">G212*0.19</f>
        <v>922.45</v>
      </c>
      <c r="H214" s="26">
        <f t="shared" si="64"/>
        <v>190</v>
      </c>
      <c r="I214" s="26">
        <f t="shared" si="64"/>
        <v>0</v>
      </c>
      <c r="J214" s="26">
        <f t="shared" si="64"/>
        <v>1535.2</v>
      </c>
      <c r="K214" s="26">
        <f t="shared" si="64"/>
        <v>28.5</v>
      </c>
      <c r="L214" s="26">
        <f t="shared" si="64"/>
        <v>361</v>
      </c>
      <c r="M214" s="26">
        <f t="shared" si="64"/>
        <v>177.46</v>
      </c>
      <c r="N214" s="26">
        <f t="shared" si="64"/>
        <v>57</v>
      </c>
      <c r="O214" s="26">
        <f t="shared" si="64"/>
        <v>0</v>
      </c>
      <c r="P214" s="26">
        <f t="shared" si="64"/>
        <v>608</v>
      </c>
      <c r="Q214" s="26">
        <f t="shared" si="64"/>
        <v>760</v>
      </c>
      <c r="R214" s="26">
        <f t="shared" si="64"/>
        <v>0</v>
      </c>
      <c r="S214" s="26">
        <f t="shared" si="64"/>
        <v>0</v>
      </c>
      <c r="T214" s="26">
        <f t="shared" si="64"/>
        <v>114</v>
      </c>
      <c r="U214" s="26">
        <f t="shared" si="64"/>
        <v>0</v>
      </c>
      <c r="V214" s="26">
        <f t="shared" si="64"/>
        <v>0</v>
      </c>
      <c r="W214" s="26">
        <f t="shared" si="64"/>
        <v>0</v>
      </c>
      <c r="X214" s="26">
        <f t="shared" si="64"/>
        <v>1577</v>
      </c>
      <c r="Y214" s="26">
        <f t="shared" si="64"/>
        <v>0</v>
      </c>
      <c r="Z214" s="26">
        <f t="shared" si="64"/>
        <v>0</v>
      </c>
    </row>
    <row r="215" spans="1:26" s="60" customFormat="1" ht="21.6" collapsed="1" x14ac:dyDescent="0.25">
      <c r="A215" s="13" t="s">
        <v>141</v>
      </c>
      <c r="B215" s="9">
        <f>B212/B213</f>
        <v>8.6225026288117776E-2</v>
      </c>
      <c r="C215" s="9">
        <f>C212/C213</f>
        <v>0.13683440609744527</v>
      </c>
      <c r="D215" s="9">
        <f t="shared" si="59"/>
        <v>1.5869453682764687</v>
      </c>
      <c r="E215" s="9"/>
      <c r="F215" s="30">
        <f>F212/F213</f>
        <v>0</v>
      </c>
      <c r="G215" s="30">
        <f>G212/G213</f>
        <v>0.65861764905378828</v>
      </c>
      <c r="H215" s="30">
        <f t="shared" ref="H215:Z215" si="65">H212/H213</f>
        <v>5.576187449117289E-2</v>
      </c>
      <c r="I215" s="30">
        <f t="shared" si="65"/>
        <v>0</v>
      </c>
      <c r="J215" s="30">
        <f t="shared" si="65"/>
        <v>0.75730594035278465</v>
      </c>
      <c r="K215" s="30">
        <f t="shared" si="65"/>
        <v>1.349503382755146E-2</v>
      </c>
      <c r="L215" s="30">
        <f t="shared" si="65"/>
        <v>1.0849083537943243</v>
      </c>
      <c r="M215" s="30">
        <f t="shared" si="65"/>
        <v>4.0363531074300872E-2</v>
      </c>
      <c r="N215" s="30">
        <f t="shared" si="65"/>
        <v>3.3583342662039627E-2</v>
      </c>
      <c r="O215" s="30">
        <f t="shared" si="65"/>
        <v>0</v>
      </c>
      <c r="P215" s="30">
        <f t="shared" si="65"/>
        <v>0.46919445177560776</v>
      </c>
      <c r="Q215" s="30">
        <f t="shared" si="65"/>
        <v>0.24369292254829691</v>
      </c>
      <c r="R215" s="30">
        <f t="shared" si="65"/>
        <v>0</v>
      </c>
      <c r="S215" s="30">
        <f t="shared" si="65"/>
        <v>0</v>
      </c>
      <c r="T215" s="30">
        <f t="shared" si="65"/>
        <v>7.4257425742574254E-2</v>
      </c>
      <c r="U215" s="30">
        <f t="shared" si="65"/>
        <v>0</v>
      </c>
      <c r="V215" s="30">
        <f t="shared" si="65"/>
        <v>0</v>
      </c>
      <c r="W215" s="30">
        <f t="shared" si="65"/>
        <v>0</v>
      </c>
      <c r="X215" s="30">
        <f t="shared" si="65"/>
        <v>0.771856081388969</v>
      </c>
      <c r="Y215" s="30">
        <f t="shared" si="65"/>
        <v>0</v>
      </c>
      <c r="Z215" s="30">
        <f t="shared" si="65"/>
        <v>0</v>
      </c>
    </row>
    <row r="216" spans="1:26" s="47" customFormat="1" ht="21.6" x14ac:dyDescent="0.25">
      <c r="A216" s="52" t="s">
        <v>142</v>
      </c>
      <c r="B216" s="27">
        <v>335</v>
      </c>
      <c r="C216" s="27">
        <f>SUM(F216:Z216)</f>
        <v>325</v>
      </c>
      <c r="D216" s="9">
        <f t="shared" si="59"/>
        <v>0.97014925373134331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65</v>
      </c>
      <c r="R216" s="36"/>
      <c r="S216" s="36">
        <v>100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234.49999999999997</v>
      </c>
      <c r="C217" s="27">
        <f>C216*0.7</f>
        <v>227.49999999999997</v>
      </c>
      <c r="D217" s="9">
        <f t="shared" si="59"/>
        <v>0.97014925373134331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45.5</v>
      </c>
      <c r="R217" s="26"/>
      <c r="S217" s="26">
        <f>S216*0.7</f>
        <v>70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9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95651.63</v>
      </c>
      <c r="C221" s="27">
        <f>C219+C217+C214+C210+C206</f>
        <v>104732.66</v>
      </c>
      <c r="D221" s="9">
        <f t="shared" si="59"/>
        <v>1.0949385807643843</v>
      </c>
      <c r="E221" s="9"/>
      <c r="F221" s="26">
        <f>F219+F217+F214+F210+F206</f>
        <v>435.90000000000003</v>
      </c>
      <c r="G221" s="26">
        <f t="shared" ref="G221:Z221" si="66">G219+G217+G214+G210+G206</f>
        <v>3067.45</v>
      </c>
      <c r="H221" s="26">
        <f t="shared" si="66"/>
        <v>7454.35</v>
      </c>
      <c r="I221" s="26">
        <f t="shared" si="66"/>
        <v>7985.55</v>
      </c>
      <c r="J221" s="26">
        <f t="shared" si="66"/>
        <v>4782.7</v>
      </c>
      <c r="K221" s="26">
        <f t="shared" si="66"/>
        <v>4877.25</v>
      </c>
      <c r="L221" s="26">
        <f t="shared" si="66"/>
        <v>1765.7</v>
      </c>
      <c r="M221" s="26">
        <f t="shared" si="66"/>
        <v>9613.2099999999991</v>
      </c>
      <c r="N221" s="26">
        <f t="shared" si="66"/>
        <v>3320.25</v>
      </c>
      <c r="O221" s="26">
        <f t="shared" si="66"/>
        <v>4833</v>
      </c>
      <c r="P221" s="26">
        <f t="shared" si="66"/>
        <v>2850.5</v>
      </c>
      <c r="Q221" s="26">
        <f t="shared" si="66"/>
        <v>7240.5</v>
      </c>
      <c r="R221" s="26">
        <f t="shared" si="66"/>
        <v>4126.95</v>
      </c>
      <c r="S221" s="26">
        <f t="shared" si="66"/>
        <v>2547.25</v>
      </c>
      <c r="T221" s="26">
        <f t="shared" si="66"/>
        <v>3470.25</v>
      </c>
      <c r="U221" s="26">
        <f t="shared" si="66"/>
        <v>8523.6</v>
      </c>
      <c r="V221" s="26">
        <f t="shared" si="66"/>
        <v>853.5</v>
      </c>
      <c r="W221" s="26">
        <f t="shared" si="66"/>
        <v>471.15</v>
      </c>
      <c r="X221" s="26">
        <f t="shared" si="66"/>
        <v>5516.9</v>
      </c>
      <c r="Y221" s="26">
        <f t="shared" si="66"/>
        <v>14207.400000000001</v>
      </c>
      <c r="Z221" s="26">
        <f t="shared" si="66"/>
        <v>6789.3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59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15.281766040388549</v>
      </c>
      <c r="C223" s="50">
        <f>C221/C222*10</f>
        <v>16.843193258390826</v>
      </c>
      <c r="D223" s="9">
        <f t="shared" si="59"/>
        <v>1.1021758358213012</v>
      </c>
      <c r="E223" s="9"/>
      <c r="F223" s="51">
        <f>F221/F222*10</f>
        <v>6.7581395348837212</v>
      </c>
      <c r="G223" s="51">
        <f>G221/G222*10</f>
        <v>16.385950854700855</v>
      </c>
      <c r="H223" s="51">
        <f t="shared" ref="H223:Z223" si="67">H221/H222*10</f>
        <v>16.368796662274924</v>
      </c>
      <c r="I223" s="51">
        <f t="shared" si="67"/>
        <v>12.813783697047496</v>
      </c>
      <c r="J223" s="51">
        <f t="shared" si="67"/>
        <v>17.654854189737911</v>
      </c>
      <c r="K223" s="51">
        <f t="shared" si="67"/>
        <v>18.758653846153845</v>
      </c>
      <c r="L223" s="51">
        <f t="shared" si="67"/>
        <v>39.678651685393255</v>
      </c>
      <c r="M223" s="51">
        <f t="shared" si="67"/>
        <v>16.360125936010888</v>
      </c>
      <c r="N223" s="51">
        <f t="shared" si="67"/>
        <v>14.639550264550266</v>
      </c>
      <c r="O223" s="51">
        <f t="shared" si="67"/>
        <v>23.047210300429185</v>
      </c>
      <c r="P223" s="51">
        <f t="shared" si="67"/>
        <v>16.457852193995382</v>
      </c>
      <c r="Q223" s="51">
        <f t="shared" si="67"/>
        <v>17.371641074856047</v>
      </c>
      <c r="R223" s="51">
        <f t="shared" si="67"/>
        <v>20.309793307086611</v>
      </c>
      <c r="S223" s="51">
        <f t="shared" si="67"/>
        <v>23.806074766355142</v>
      </c>
      <c r="T223" s="51">
        <f t="shared" si="67"/>
        <v>16.91154970760234</v>
      </c>
      <c r="U223" s="51">
        <f t="shared" si="67"/>
        <v>14.518140010219724</v>
      </c>
      <c r="V223" s="51">
        <f t="shared" si="67"/>
        <v>10.383211678832115</v>
      </c>
      <c r="W223" s="51">
        <f t="shared" si="67"/>
        <v>12.908219178082192</v>
      </c>
      <c r="X223" s="51">
        <f t="shared" si="67"/>
        <v>20.201025265470523</v>
      </c>
      <c r="Y223" s="51">
        <f t="shared" si="67"/>
        <v>18.545098551102992</v>
      </c>
      <c r="Z223" s="51">
        <f t="shared" si="67"/>
        <v>15.504224708837635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6.2" hidden="1" customHeight="1" x14ac:dyDescent="0.3">
      <c r="A234" s="124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s="12" customFormat="1" ht="16.2" hidden="1" customHeight="1" x14ac:dyDescent="0.25">
      <c r="A237" s="32" t="s">
        <v>148</v>
      </c>
      <c r="B237" s="27"/>
      <c r="C237" s="27">
        <f>SUM(F237:Z237)</f>
        <v>259083</v>
      </c>
      <c r="D237" s="27"/>
      <c r="E237" s="23"/>
      <c r="F237" s="38">
        <v>9345</v>
      </c>
      <c r="G237" s="38">
        <v>9100</v>
      </c>
      <c r="H237" s="38">
        <v>16579</v>
      </c>
      <c r="I237" s="38">
        <v>16195</v>
      </c>
      <c r="J237" s="38">
        <v>7250</v>
      </c>
      <c r="K237" s="38">
        <v>17539</v>
      </c>
      <c r="L237" s="38">
        <v>12001</v>
      </c>
      <c r="M237" s="38">
        <v>14609</v>
      </c>
      <c r="N237" s="38">
        <v>13004</v>
      </c>
      <c r="O237" s="38">
        <v>3780</v>
      </c>
      <c r="P237" s="38">
        <v>8536</v>
      </c>
      <c r="Q237" s="38">
        <v>11438</v>
      </c>
      <c r="R237" s="38">
        <v>16561</v>
      </c>
      <c r="S237" s="38">
        <v>15418</v>
      </c>
      <c r="T237" s="38">
        <v>18986</v>
      </c>
      <c r="U237" s="38">
        <v>13238</v>
      </c>
      <c r="V237" s="38">
        <v>7143</v>
      </c>
      <c r="W237" s="38">
        <v>4504</v>
      </c>
      <c r="X237" s="38">
        <v>11688</v>
      </c>
      <c r="Y237" s="38">
        <v>21385</v>
      </c>
      <c r="Z237" s="38">
        <v>10784</v>
      </c>
    </row>
    <row r="238" spans="1:26" ht="16.2" hidden="1" customHeight="1" x14ac:dyDescent="0.3">
      <c r="A238" s="62" t="s">
        <v>150</v>
      </c>
      <c r="B238" s="69"/>
      <c r="C238" s="27">
        <f>SUM(F238:Z238)</f>
        <v>380</v>
      </c>
      <c r="D238" s="27"/>
      <c r="E238" s="27"/>
      <c r="F238" s="62">
        <v>16</v>
      </c>
      <c r="G238" s="62">
        <v>21</v>
      </c>
      <c r="H238" s="62">
        <v>32</v>
      </c>
      <c r="I238" s="62">
        <v>25</v>
      </c>
      <c r="J238" s="62">
        <v>16</v>
      </c>
      <c r="K238" s="62">
        <v>31</v>
      </c>
      <c r="L238" s="62">
        <v>14</v>
      </c>
      <c r="M238" s="62">
        <v>29</v>
      </c>
      <c r="N238" s="62">
        <v>18</v>
      </c>
      <c r="O238" s="62">
        <v>8</v>
      </c>
      <c r="P238" s="62">
        <v>7</v>
      </c>
      <c r="Q238" s="62">
        <v>15</v>
      </c>
      <c r="R238" s="62">
        <v>25</v>
      </c>
      <c r="S238" s="62">
        <v>31</v>
      </c>
      <c r="T238" s="62">
        <v>10</v>
      </c>
      <c r="U238" s="62">
        <v>8</v>
      </c>
      <c r="V238" s="62">
        <v>8</v>
      </c>
      <c r="W238" s="62">
        <v>6</v>
      </c>
      <c r="X238" s="62">
        <v>12</v>
      </c>
      <c r="Y238" s="62">
        <v>35</v>
      </c>
      <c r="Z238" s="62">
        <v>13</v>
      </c>
    </row>
    <row r="239" spans="1:26" ht="16.2" hidden="1" customHeight="1" x14ac:dyDescent="0.3">
      <c r="A239" s="62" t="s">
        <v>151</v>
      </c>
      <c r="B239" s="69"/>
      <c r="C239" s="27">
        <f>SUM(F239:Z239)</f>
        <v>208</v>
      </c>
      <c r="D239" s="27"/>
      <c r="E239" s="27"/>
      <c r="F239" s="62">
        <v>10</v>
      </c>
      <c r="G239" s="62">
        <v>2</v>
      </c>
      <c r="H239" s="62">
        <v>42</v>
      </c>
      <c r="I239" s="62">
        <v>11</v>
      </c>
      <c r="J239" s="62">
        <v>9</v>
      </c>
      <c r="K239" s="62">
        <v>30</v>
      </c>
      <c r="L239" s="62">
        <v>9</v>
      </c>
      <c r="M239" s="62">
        <v>15</v>
      </c>
      <c r="N239" s="62">
        <v>1</v>
      </c>
      <c r="O239" s="62">
        <v>2</v>
      </c>
      <c r="P239" s="62">
        <v>5</v>
      </c>
      <c r="Q239" s="62">
        <v>1</v>
      </c>
      <c r="R239" s="62">
        <v>4</v>
      </c>
      <c r="S239" s="62">
        <v>8</v>
      </c>
      <c r="T239" s="62">
        <v>14</v>
      </c>
      <c r="U239" s="62">
        <v>2</v>
      </c>
      <c r="V239" s="62">
        <v>1</v>
      </c>
      <c r="W239" s="62">
        <v>2</v>
      </c>
      <c r="X239" s="62">
        <v>16</v>
      </c>
      <c r="Y239" s="62">
        <v>16</v>
      </c>
      <c r="Z239" s="62">
        <v>8</v>
      </c>
    </row>
    <row r="240" spans="1:26" ht="16.2" hidden="1" customHeight="1" x14ac:dyDescent="0.3">
      <c r="A240" s="62" t="s">
        <v>151</v>
      </c>
      <c r="B240" s="69"/>
      <c r="C240" s="27">
        <f>SUM(F240:Z240)</f>
        <v>194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2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1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77</v>
      </c>
      <c r="B241" s="27">
        <v>554</v>
      </c>
      <c r="C241" s="27">
        <f>SUM(F241:Z241)</f>
        <v>574</v>
      </c>
      <c r="D241" s="27"/>
      <c r="E241" s="27"/>
      <c r="F241" s="79">
        <v>11</v>
      </c>
      <c r="G241" s="79">
        <v>15</v>
      </c>
      <c r="H241" s="79">
        <v>93</v>
      </c>
      <c r="I241" s="79">
        <v>30</v>
      </c>
      <c r="J241" s="79">
        <v>15</v>
      </c>
      <c r="K241" s="79">
        <v>55</v>
      </c>
      <c r="L241" s="79">
        <v>16</v>
      </c>
      <c r="M241" s="79">
        <v>18</v>
      </c>
      <c r="N241" s="79">
        <v>16</v>
      </c>
      <c r="O241" s="79">
        <v>10</v>
      </c>
      <c r="P241" s="79">
        <v>11</v>
      </c>
      <c r="Q241" s="79">
        <v>40</v>
      </c>
      <c r="R241" s="79">
        <v>22</v>
      </c>
      <c r="S241" s="79">
        <v>55</v>
      </c>
      <c r="T241" s="79">
        <v>14</v>
      </c>
      <c r="U241" s="79">
        <v>29</v>
      </c>
      <c r="V241" s="79">
        <v>22</v>
      </c>
      <c r="W241" s="79">
        <v>9</v>
      </c>
      <c r="X241" s="79">
        <v>7</v>
      </c>
      <c r="Y241" s="79">
        <v>60</v>
      </c>
      <c r="Z241" s="79">
        <v>26</v>
      </c>
    </row>
    <row r="242" spans="1:26" ht="16.2" hidden="1" customHeight="1" x14ac:dyDescent="0.3"/>
    <row r="243" spans="1:26" s="62" customFormat="1" ht="16.2" hidden="1" customHeight="1" x14ac:dyDescent="0.3">
      <c r="A243" s="62" t="s">
        <v>158</v>
      </c>
      <c r="B243" s="69"/>
      <c r="C243" s="62">
        <f>SUM(F243:Z243)</f>
        <v>40</v>
      </c>
      <c r="F243" s="62">
        <v>3</v>
      </c>
      <c r="H243" s="62">
        <v>1</v>
      </c>
      <c r="I243" s="62">
        <v>6</v>
      </c>
      <c r="K243" s="62">
        <v>1</v>
      </c>
      <c r="N243" s="62">
        <v>1</v>
      </c>
      <c r="P243" s="62">
        <v>2</v>
      </c>
      <c r="Q243" s="62">
        <v>1</v>
      </c>
      <c r="R243" s="62">
        <v>3</v>
      </c>
      <c r="S243" s="62">
        <v>1</v>
      </c>
      <c r="T243" s="62">
        <v>3</v>
      </c>
      <c r="U243" s="62">
        <v>7</v>
      </c>
      <c r="V243" s="62">
        <v>1</v>
      </c>
      <c r="W243" s="62">
        <v>1</v>
      </c>
      <c r="X243" s="62">
        <v>1</v>
      </c>
      <c r="Y243" s="62">
        <v>4</v>
      </c>
      <c r="Z243" s="62">
        <v>4</v>
      </c>
    </row>
    <row r="244" spans="1:26" ht="16.2" hidden="1" customHeight="1" x14ac:dyDescent="0.3"/>
    <row r="245" spans="1:26" ht="16.2" hidden="1" customHeight="1" x14ac:dyDescent="0.3">
      <c r="A245" s="62" t="s">
        <v>162</v>
      </c>
      <c r="B245" s="27">
        <v>45</v>
      </c>
      <c r="C245" s="27">
        <f>SUM(F245:Z245)</f>
        <v>58</v>
      </c>
      <c r="D245" s="27"/>
      <c r="E245" s="27"/>
      <c r="F245" s="79">
        <v>5</v>
      </c>
      <c r="G245" s="79">
        <v>3</v>
      </c>
      <c r="H245" s="79"/>
      <c r="I245" s="79">
        <v>5</v>
      </c>
      <c r="J245" s="79">
        <v>2</v>
      </c>
      <c r="K245" s="79"/>
      <c r="L245" s="79">
        <v>2</v>
      </c>
      <c r="M245" s="79">
        <v>0</v>
      </c>
      <c r="N245" s="79">
        <v>3</v>
      </c>
      <c r="O245" s="79">
        <v>3</v>
      </c>
      <c r="P245" s="79">
        <v>3</v>
      </c>
      <c r="Q245" s="79">
        <v>2</v>
      </c>
      <c r="R245" s="79">
        <v>2</v>
      </c>
      <c r="S245" s="79">
        <v>10</v>
      </c>
      <c r="T245" s="79">
        <v>6</v>
      </c>
      <c r="U245" s="79">
        <v>6</v>
      </c>
      <c r="V245" s="79">
        <v>1</v>
      </c>
      <c r="W245" s="79">
        <v>1</v>
      </c>
      <c r="X245" s="79">
        <v>4</v>
      </c>
      <c r="Y245" s="79"/>
      <c r="Z245" s="79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171</v>
      </c>
      <c r="T249" s="1" t="s">
        <v>174</v>
      </c>
      <c r="V249" s="1" t="s">
        <v>172</v>
      </c>
      <c r="Y249" s="1" t="s">
        <v>173</v>
      </c>
      <c r="Z249" s="1" t="s">
        <v>170</v>
      </c>
    </row>
    <row r="250" spans="1:26" ht="16.2" hidden="1" customHeight="1" x14ac:dyDescent="0.3"/>
    <row r="251" spans="1:26" ht="16.2" hidden="1" customHeight="1" x14ac:dyDescent="0.3">
      <c r="A251" s="13" t="s">
        <v>187</v>
      </c>
      <c r="B251" s="69"/>
      <c r="C251" s="82">
        <f>SUM(F251:Z251)</f>
        <v>49</v>
      </c>
      <c r="D251" s="69"/>
      <c r="E251" s="69"/>
      <c r="F251" s="62">
        <v>1</v>
      </c>
      <c r="G251" s="62">
        <v>2</v>
      </c>
      <c r="H251" s="62"/>
      <c r="I251" s="62">
        <v>2</v>
      </c>
      <c r="J251" s="62"/>
      <c r="K251" s="62">
        <v>3</v>
      </c>
      <c r="L251" s="62">
        <v>1</v>
      </c>
      <c r="M251" s="62">
        <v>1</v>
      </c>
      <c r="N251" s="62">
        <v>8</v>
      </c>
      <c r="O251" s="62">
        <v>6</v>
      </c>
      <c r="P251" s="62">
        <v>1</v>
      </c>
      <c r="Q251" s="62">
        <v>0</v>
      </c>
      <c r="R251" s="62">
        <v>1</v>
      </c>
      <c r="S251" s="62">
        <v>4</v>
      </c>
      <c r="T251" s="62">
        <v>3</v>
      </c>
      <c r="U251" s="62">
        <v>2</v>
      </c>
      <c r="V251" s="62">
        <v>1</v>
      </c>
      <c r="W251" s="62">
        <v>1</v>
      </c>
      <c r="X251" s="62">
        <v>7</v>
      </c>
      <c r="Y251" s="62"/>
      <c r="Z251" s="62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2019-07-26T08:59:44Z</cp:lastPrinted>
  <dcterms:created xsi:type="dcterms:W3CDTF">2017-06-08T05:54:08Z</dcterms:created>
  <dcterms:modified xsi:type="dcterms:W3CDTF">2019-07-26T14:29:29Z</dcterms:modified>
</cp:coreProperties>
</file>