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оперативка!$A$2:$Y$208</definedName>
  </definedNames>
  <calcPr calcId="152511"/>
</workbook>
</file>

<file path=xl/calcChain.xml><?xml version="1.0" encoding="utf-8"?>
<calcChain xmlns="http://schemas.openxmlformats.org/spreadsheetml/2006/main">
  <c r="W46" i="1" l="1"/>
  <c r="M47" i="1" l="1"/>
  <c r="N47" i="1"/>
  <c r="O47" i="1"/>
  <c r="P47" i="1"/>
  <c r="S47" i="1"/>
  <c r="T47" i="1"/>
  <c r="U47" i="1"/>
  <c r="V47" i="1"/>
  <c r="W47" i="1"/>
  <c r="X47" i="1"/>
  <c r="F47" i="1"/>
  <c r="G47" i="1"/>
  <c r="H47" i="1"/>
  <c r="I47" i="1"/>
  <c r="J47" i="1"/>
  <c r="K47" i="1"/>
  <c r="E47" i="1"/>
  <c r="F43" i="1"/>
  <c r="G43" i="1"/>
  <c r="H43" i="1"/>
  <c r="I43" i="1"/>
  <c r="J43" i="1"/>
  <c r="K43" i="1"/>
  <c r="L43" i="1"/>
  <c r="L47" i="1" s="1"/>
  <c r="M43" i="1"/>
  <c r="N43" i="1"/>
  <c r="O43" i="1"/>
  <c r="P43" i="1"/>
  <c r="Q43" i="1"/>
  <c r="Q47" i="1" s="1"/>
  <c r="R43" i="1"/>
  <c r="R47" i="1" s="1"/>
  <c r="S43" i="1"/>
  <c r="T43" i="1"/>
  <c r="U43" i="1"/>
  <c r="V43" i="1"/>
  <c r="W43" i="1"/>
  <c r="X43" i="1"/>
  <c r="Y43" i="1"/>
  <c r="Y47" i="1" s="1"/>
  <c r="E43" i="1"/>
  <c r="C42" i="1"/>
  <c r="C41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C43" i="1" l="1"/>
  <c r="C87" i="1"/>
  <c r="C88" i="1"/>
  <c r="C90" i="1" l="1"/>
  <c r="D90" i="1" s="1"/>
  <c r="D91" i="1"/>
  <c r="D92" i="1"/>
  <c r="C93" i="1"/>
  <c r="D93" i="1" s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8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3" i="1"/>
  <c r="C64" i="1"/>
  <c r="C212" i="1" l="1"/>
  <c r="C16" i="1"/>
  <c r="C17" i="1" s="1"/>
  <c r="D212" i="1" l="1"/>
  <c r="C214" i="1"/>
  <c r="D214" i="1" s="1"/>
  <c r="L26" i="1"/>
  <c r="M26" i="1"/>
  <c r="C62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3" i="1" l="1"/>
  <c r="C54" i="1"/>
  <c r="C55" i="1"/>
  <c r="C56" i="1"/>
  <c r="C57" i="1"/>
  <c r="C59" i="1"/>
  <c r="C60" i="1"/>
  <c r="C61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42" i="1" l="1"/>
  <c r="D82" i="1" l="1"/>
  <c r="D84" i="1"/>
  <c r="D15" i="1" l="1"/>
  <c r="D16" i="1"/>
  <c r="C236" i="1" l="1"/>
  <c r="E46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C78" i="1"/>
  <c r="D78" i="1" s="1"/>
  <c r="C77" i="1"/>
  <c r="C76" i="1"/>
  <c r="D76" i="1" s="1"/>
  <c r="C75" i="1"/>
  <c r="C74" i="1"/>
  <c r="C73" i="1"/>
  <c r="C72" i="1"/>
  <c r="C71" i="1"/>
  <c r="C70" i="1"/>
  <c r="C69" i="1"/>
  <c r="C68" i="1"/>
  <c r="C67" i="1"/>
  <c r="C66" i="1"/>
  <c r="D66" i="1" s="1"/>
  <c r="C65" i="1"/>
  <c r="D65" i="1" s="1"/>
  <c r="D63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 s="1"/>
  <c r="B58" i="1"/>
  <c r="C52" i="1"/>
  <c r="C51" i="1"/>
  <c r="C50" i="1"/>
  <c r="C49" i="1"/>
  <c r="C48" i="1"/>
  <c r="Y46" i="1"/>
  <c r="X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B46" i="1"/>
  <c r="C45" i="1"/>
  <c r="C44" i="1"/>
  <c r="C40" i="1"/>
  <c r="C39" i="1"/>
  <c r="D39" i="1" s="1"/>
  <c r="C37" i="1"/>
  <c r="D37" i="1" s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D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44" i="1" l="1"/>
  <c r="C47" i="1"/>
  <c r="D21" i="1"/>
  <c r="C22" i="1"/>
  <c r="D23" i="1"/>
  <c r="C24" i="1"/>
  <c r="D30" i="1"/>
  <c r="C31" i="1"/>
  <c r="D20" i="1"/>
  <c r="C13" i="1"/>
  <c r="C33" i="1"/>
  <c r="C9" i="1"/>
  <c r="C46" i="1"/>
  <c r="C26" i="1"/>
  <c r="C28" i="1"/>
  <c r="C35" i="1"/>
  <c r="C38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<sst xmlns="http://schemas.openxmlformats.org/spreadsheetml/2006/main" count="254" uniqueCount="207">
  <si>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</si>
  <si>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</si>
  <si>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</si>
  <si>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</si>
  <si>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</si>
  <si>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</si>
  <si>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</si>
  <si>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</si>
  <si>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</si>
  <si>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</si>
  <si>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</si>
  <si>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</si>
  <si>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</si>
  <si>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</si>
  <si>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</si>
  <si>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</si>
  <si>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</si>
  <si>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</si>
  <si>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</si>
  <si>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</si>
  <si>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</si>
  <si>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</si>
  <si>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</si>
  <si>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</si>
  <si>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</si>
  <si>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</si>
  <si>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</si>
  <si>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</si>
  <si>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</si>
  <si>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</si>
  <si>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</si>
  <si>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</si>
  <si>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</si>
  <si>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</si>
  <si>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</si>
  <si>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</si>
  <si>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</si>
  <si>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</si>
  <si>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</si>
  <si>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</si>
  <si>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</si>
  <si>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</si>
  <si>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</si>
  <si>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</si>
  <si>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</si>
  <si>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</si>
  <si>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</si>
  <si>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</si>
  <si>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</si>
  <si>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</si>
  <si>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</si>
  <si>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</si>
  <si>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</si>
  <si>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</si>
  <si>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</si>
  <si>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</si>
  <si>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</si>
  <si>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</si>
  <si>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</si>
  <si>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</si>
  <si>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</si>
  <si>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</si>
  <si>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</si>
  <si>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</si>
  <si>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</si>
  <si>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</si>
  <si>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</si>
  <si>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</si>
  <si>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</si>
  <si>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</si>
  <si>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</si>
  <si>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</si>
  <si>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</si>
  <si>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</si>
  <si>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</si>
  <si>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</si>
  <si>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</si>
  <si>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</si>
  <si>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</si>
  <si>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</si>
  <si>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</si>
  <si>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</si>
  <si>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</si>
  <si>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</si>
  <si>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</si>
  <si>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</si>
  <si>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</si>
  <si>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</si>
  <si>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</si>
  <si>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</si>
  <si>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</si>
  <si>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</si>
  <si>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</si>
  <si>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</si>
  <si>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</si>
  <si>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</si>
  <si>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</si>
  <si>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</si>
  <si>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</si>
  <si>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</si>
  <si>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</si>
  <si>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</si>
  <si>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</si>
  <si>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</si>
  <si>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</si>
  <si>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</si>
  <si>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</si>
  <si>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</si>
  <si>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</si>
  <si>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</si>
  <si>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</si>
  <si>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</si>
  <si>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</si>
  <si>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</si>
  <si>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</si>
  <si>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</si>
  <si>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</si>
  <si>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</si>
  <si>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</si>
  <si>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</si>
  <si>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</si>
  <si>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</si>
  <si>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</si>
  <si>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</si>
  <si>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</si>
  <si>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</si>
  <si>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</si>
  <si>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</si>
  <si>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</si>
  <si>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</si>
  <si>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</si>
  <si>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</si>
  <si>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</si>
  <si>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</si>
  <si>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</si>
  <si>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</si>
  <si>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</si>
  <si>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</si>
  <si>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</si>
  <si>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</si>
  <si>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</si>
  <si>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</si>
  <si>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</si>
  <si>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</si>
  <si>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</si>
  <si>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</si>
  <si>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</si>
  <si>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</si>
  <si>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</si>
  <si>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</si>
  <si>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</si>
  <si>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</si>
  <si>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</si>
  <si>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</si>
  <si>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</si>
  <si>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</si>
  <si>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</si>
  <si>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</si>
  <si>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</si>
  <si>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</si>
  <si>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</si>
  <si>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</si>
  <si>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</si>
  <si>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</si>
  <si>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</si>
  <si>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</si>
  <si>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</si>
  <si>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</si>
  <si>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</si>
  <si>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</si>
  <si>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</si>
  <si>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</si>
  <si>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</si>
  <si>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</si>
  <si>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</si>
  <si>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</si>
  <si>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</si>
  <si>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</si>
  <si>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</si>
  <si>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</si>
  <si>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</si>
  <si>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</si>
  <si>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</si>
  <si>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</si>
  <si>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</si>
  <si>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</si>
  <si>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</si>
  <si>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</si>
  <si>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</si>
  <si>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</si>
  <si>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</si>
  <si>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</si>
  <si>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</si>
  <si>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</si>
  <si>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</si>
  <si>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</si>
  <si>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</si>
  <si>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</si>
  <si>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</si>
  <si>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</si>
  <si>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</si>
  <si>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</si>
  <si>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</si>
  <si>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</si>
  <si>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</si>
  <si>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Информация о сельскохозяйственных работах по состоянию на 8 мая 2019 г. (сельскохозяйственные организации и крупные К(Ф)Х)</t>
  </si>
  <si>
    <t>в т.ч. пересев по погибшим озимым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</si>
</sst>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70" zoomScaleNormal="70" zoomScaleSheetLayoutView="70" zoomScalePageLayoutView="82" workbookViewId="0">
      <pane xSplit="3" ySplit="5" topLeftCell="D43" activePane="bottomRight" state="frozen"/>
      <selection activeCell="A2" sqref="A2"/>
      <selection pane="topRight" activeCell="F2" sqref="F2"/>
      <selection pane="bottomLeft" activeCell="A7" sqref="A7"/>
      <selection pane="bottomRight" activeCell="E50" sqref="E50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x14ac:dyDescent="0.25">
      <c r="A2" s="112" t="s">
        <v>205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6" s="4" customFormat="1" ht="0.75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13" t="s">
        <v>3</v>
      </c>
      <c r="B4" s="116" t="s">
        <v>196</v>
      </c>
      <c r="C4" s="109" t="s">
        <v>197</v>
      </c>
      <c r="D4" s="109" t="s">
        <v>198</v>
      </c>
      <c r="E4" s="119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</row>
    <row r="5" spans="1:26" s="2" customFormat="1" ht="87" customHeight="1" x14ac:dyDescent="0.25">
      <c r="A5" s="114"/>
      <c r="B5" s="117"/>
      <c r="C5" s="110"/>
      <c r="D5" s="110"/>
      <c r="E5" s="107" t="s">
        <v>5</v>
      </c>
      <c r="F5" s="107" t="s">
        <v>6</v>
      </c>
      <c r="G5" s="107" t="s">
        <v>7</v>
      </c>
      <c r="H5" s="107" t="s">
        <v>8</v>
      </c>
      <c r="I5" s="107" t="s">
        <v>9</v>
      </c>
      <c r="J5" s="107" t="s">
        <v>10</v>
      </c>
      <c r="K5" s="107" t="s">
        <v>11</v>
      </c>
      <c r="L5" s="107" t="s">
        <v>12</v>
      </c>
      <c r="M5" s="107" t="s">
        <v>13</v>
      </c>
      <c r="N5" s="107" t="s">
        <v>14</v>
      </c>
      <c r="O5" s="107" t="s">
        <v>15</v>
      </c>
      <c r="P5" s="107" t="s">
        <v>16</v>
      </c>
      <c r="Q5" s="107" t="s">
        <v>17</v>
      </c>
      <c r="R5" s="107" t="s">
        <v>18</v>
      </c>
      <c r="S5" s="107" t="s">
        <v>19</v>
      </c>
      <c r="T5" s="107" t="s">
        <v>20</v>
      </c>
      <c r="U5" s="107" t="s">
        <v>21</v>
      </c>
      <c r="V5" s="107" t="s">
        <v>22</v>
      </c>
      <c r="W5" s="107" t="s">
        <v>23</v>
      </c>
      <c r="X5" s="107" t="s">
        <v>24</v>
      </c>
      <c r="Y5" s="107" t="s">
        <v>25</v>
      </c>
    </row>
    <row r="6" spans="1:26" s="2" customFormat="1" ht="70.150000000000006" customHeight="1" thickBot="1" x14ac:dyDescent="0.3">
      <c r="A6" s="115"/>
      <c r="B6" s="118"/>
      <c r="C6" s="111"/>
      <c r="D6" s="111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6" s="2" customFormat="1" ht="30" hidden="1" customHeight="1" x14ac:dyDescent="0.25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">
      <c r="A8" s="11" t="s">
        <v>27</v>
      </c>
      <c r="B8" s="8">
        <v>51694</v>
      </c>
      <c r="C8" s="8">
        <f>SUM(E8:Y8)</f>
        <v>50622</v>
      </c>
      <c r="D8" s="15">
        <f t="shared" ref="D8:D30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11190.4</v>
      </c>
      <c r="C16" s="19">
        <f>SUM(E16:Y16)</f>
        <v>11621.800000000001</v>
      </c>
      <c r="D16" s="15">
        <f t="shared" si="0"/>
        <v>1.0385509007720906</v>
      </c>
      <c r="E16" s="76">
        <v>275.3</v>
      </c>
      <c r="F16" s="76">
        <v>238.6</v>
      </c>
      <c r="G16" s="76">
        <v>597.6</v>
      </c>
      <c r="H16" s="76">
        <v>1396.4</v>
      </c>
      <c r="I16" s="76">
        <v>372.8</v>
      </c>
      <c r="J16" s="76">
        <v>560.1</v>
      </c>
      <c r="K16" s="76">
        <v>781</v>
      </c>
      <c r="L16" s="76">
        <v>649.29999999999995</v>
      </c>
      <c r="M16" s="76">
        <v>782.1</v>
      </c>
      <c r="N16" s="76">
        <v>222.1</v>
      </c>
      <c r="O16" s="76">
        <v>484.8</v>
      </c>
      <c r="P16" s="76">
        <v>248.3</v>
      </c>
      <c r="Q16" s="76">
        <v>516.20000000000005</v>
      </c>
      <c r="R16" s="76">
        <v>438.6</v>
      </c>
      <c r="S16" s="76">
        <v>868</v>
      </c>
      <c r="T16" s="76">
        <v>561.20000000000005</v>
      </c>
      <c r="U16" s="76">
        <v>219.8</v>
      </c>
      <c r="V16" s="76">
        <v>177.9</v>
      </c>
      <c r="W16" s="76">
        <v>605.70000000000005</v>
      </c>
      <c r="X16" s="76">
        <v>1368.7</v>
      </c>
      <c r="Y16" s="76">
        <v>257.3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0.55951160732589011</v>
      </c>
      <c r="C17" s="15">
        <f>C16/C15</f>
        <v>0.58109000000000011</v>
      </c>
      <c r="D17" s="15"/>
      <c r="E17" s="16">
        <f t="shared" ref="E17:W17" si="16">E16/E15</f>
        <v>0.22677100494233937</v>
      </c>
      <c r="F17" s="16">
        <f t="shared" si="16"/>
        <v>0.39833055091819697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0.57530864197530862</v>
      </c>
      <c r="J17" s="16">
        <f t="shared" si="16"/>
        <v>0.53546845124282982</v>
      </c>
      <c r="K17" s="16">
        <f t="shared" si="16"/>
        <v>0.8087397742570156</v>
      </c>
      <c r="L17" s="16">
        <f t="shared" si="16"/>
        <v>0.51045597484276728</v>
      </c>
      <c r="M17" s="16">
        <f t="shared" si="16"/>
        <v>1.0037217659137576</v>
      </c>
      <c r="N17" s="16">
        <f t="shared" si="16"/>
        <v>0.53133971291866022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0.42335907335907336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0.94829424307036259</v>
      </c>
      <c r="W17" s="16">
        <f t="shared" si="16"/>
        <v>0.55113739763421299</v>
      </c>
      <c r="X17" s="16">
        <v>0.72699999999999998</v>
      </c>
      <c r="Y17" s="16">
        <f>Y16/Y15</f>
        <v>0.32693773824650574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">
      <c r="A25" s="13" t="s">
        <v>44</v>
      </c>
      <c r="B25" s="23">
        <v>50652</v>
      </c>
      <c r="C25" s="23">
        <f>SUM(E25:Y25)</f>
        <v>41300</v>
      </c>
      <c r="D25" s="15">
        <f t="shared" si="0"/>
        <v>0.81536760641238248</v>
      </c>
      <c r="E25" s="26">
        <v>1444</v>
      </c>
      <c r="F25" s="26">
        <v>554</v>
      </c>
      <c r="G25" s="26">
        <v>599</v>
      </c>
      <c r="H25" s="26">
        <v>2800</v>
      </c>
      <c r="I25" s="26">
        <v>453</v>
      </c>
      <c r="J25" s="26">
        <v>2775</v>
      </c>
      <c r="K25" s="26">
        <v>1090</v>
      </c>
      <c r="L25" s="26">
        <v>937</v>
      </c>
      <c r="M25" s="26">
        <v>2200</v>
      </c>
      <c r="N25" s="26">
        <v>400</v>
      </c>
      <c r="O25" s="26">
        <v>2472</v>
      </c>
      <c r="P25" s="26">
        <v>4377</v>
      </c>
      <c r="Q25" s="26">
        <v>2900</v>
      </c>
      <c r="R25" s="26">
        <v>3832</v>
      </c>
      <c r="S25" s="26">
        <v>5943</v>
      </c>
      <c r="T25" s="26">
        <v>1779</v>
      </c>
      <c r="U25" s="26">
        <v>950</v>
      </c>
      <c r="V25" s="26">
        <v>175</v>
      </c>
      <c r="W25" s="26">
        <v>4950</v>
      </c>
      <c r="X25" s="26">
        <v>180</v>
      </c>
      <c r="Y25" s="26">
        <v>490</v>
      </c>
    </row>
    <row r="26" spans="1:26" s="12" customFormat="1" ht="30" customHeight="1" x14ac:dyDescent="0.2">
      <c r="A26" s="18" t="s">
        <v>45</v>
      </c>
      <c r="B26" s="28">
        <f t="shared" ref="B26:Y26" si="39">B25/B20</f>
        <v>0.62880339652154482</v>
      </c>
      <c r="C26" s="28">
        <f t="shared" si="39"/>
        <v>0.40192691353218823</v>
      </c>
      <c r="D26" s="15"/>
      <c r="E26" s="29">
        <f t="shared" si="39"/>
        <v>0.19390358533637705</v>
      </c>
      <c r="F26" s="29">
        <f t="shared" si="39"/>
        <v>0.18223684210526317</v>
      </c>
      <c r="G26" s="29">
        <f t="shared" si="39"/>
        <v>0.10890909090909091</v>
      </c>
      <c r="H26" s="29">
        <f t="shared" si="39"/>
        <v>0.45714285714285713</v>
      </c>
      <c r="I26" s="29">
        <f t="shared" si="39"/>
        <v>0.13430180847909873</v>
      </c>
      <c r="J26" s="29">
        <f t="shared" si="39"/>
        <v>0.46250000000000002</v>
      </c>
      <c r="K26" s="29">
        <f t="shared" si="39"/>
        <v>0.30609379387812413</v>
      </c>
      <c r="L26" s="29">
        <f t="shared" si="39"/>
        <v>0.19138071895424835</v>
      </c>
      <c r="M26" s="29">
        <f t="shared" si="39"/>
        <v>0.45814244064972925</v>
      </c>
      <c r="N26" s="29">
        <f t="shared" si="39"/>
        <v>0.26507620941020543</v>
      </c>
      <c r="O26" s="29">
        <f t="shared" si="39"/>
        <v>0.64157799117570724</v>
      </c>
      <c r="P26" s="29">
        <f t="shared" si="39"/>
        <v>0.6108010047446274</v>
      </c>
      <c r="Q26" s="29">
        <f t="shared" si="39"/>
        <v>0.38395339600158879</v>
      </c>
      <c r="R26" s="29">
        <f t="shared" si="39"/>
        <v>0.76107249255213505</v>
      </c>
      <c r="S26" s="29">
        <f t="shared" si="39"/>
        <v>0.75707006369426755</v>
      </c>
      <c r="T26" s="29">
        <f t="shared" si="39"/>
        <v>0.43549571603427173</v>
      </c>
      <c r="U26" s="29">
        <f t="shared" si="39"/>
        <v>0.31561461794019935</v>
      </c>
      <c r="V26" s="29">
        <f t="shared" si="39"/>
        <v>8.2236842105263164E-2</v>
      </c>
      <c r="W26" s="29">
        <f t="shared" si="39"/>
        <v>0.80278949075575734</v>
      </c>
      <c r="X26" s="29">
        <f t="shared" si="39"/>
        <v>2.6064291920069503E-2</v>
      </c>
      <c r="Y26" s="29">
        <f t="shared" si="39"/>
        <v>0.17818181818181819</v>
      </c>
    </row>
    <row r="27" spans="1:26" s="12" customFormat="1" ht="30" customHeight="1" x14ac:dyDescent="0.2">
      <c r="A27" s="25" t="s">
        <v>46</v>
      </c>
      <c r="B27" s="23">
        <v>34958</v>
      </c>
      <c r="C27" s="23">
        <f>SUM(E27:Y27)</f>
        <v>28880</v>
      </c>
      <c r="D27" s="15"/>
      <c r="E27" s="26"/>
      <c r="F27" s="26">
        <v>200</v>
      </c>
      <c r="G27" s="26"/>
      <c r="H27" s="26">
        <v>1000</v>
      </c>
      <c r="I27" s="26">
        <v>403</v>
      </c>
      <c r="J27" s="26">
        <v>889</v>
      </c>
      <c r="K27" s="26">
        <v>2139</v>
      </c>
      <c r="L27" s="26"/>
      <c r="M27" s="26"/>
      <c r="N27" s="26">
        <v>400</v>
      </c>
      <c r="O27" s="26">
        <v>2250</v>
      </c>
      <c r="P27" s="26">
        <v>3988</v>
      </c>
      <c r="Q27" s="26">
        <v>2953</v>
      </c>
      <c r="R27" s="26">
        <v>887</v>
      </c>
      <c r="S27" s="26">
        <v>4726</v>
      </c>
      <c r="T27" s="26">
        <v>1188</v>
      </c>
      <c r="U27" s="26">
        <v>950</v>
      </c>
      <c r="V27" s="26">
        <v>527</v>
      </c>
      <c r="W27" s="26">
        <v>5200</v>
      </c>
      <c r="X27" s="26">
        <v>80</v>
      </c>
      <c r="Y27" s="26">
        <v>1100</v>
      </c>
    </row>
    <row r="28" spans="1:26" s="12" customFormat="1" ht="30" hidden="1" customHeight="1" x14ac:dyDescent="0.2">
      <c r="A28" s="18" t="s">
        <v>45</v>
      </c>
      <c r="B28" s="9">
        <f t="shared" ref="B28:Y28" si="40">B27/B20</f>
        <v>0.4339751467977605</v>
      </c>
      <c r="C28" s="9">
        <f t="shared" si="40"/>
        <v>0.28105688287674568</v>
      </c>
      <c r="D28" s="15"/>
      <c r="E28" s="30">
        <f t="shared" si="40"/>
        <v>0</v>
      </c>
      <c r="F28" s="30">
        <f t="shared" si="40"/>
        <v>6.5789473684210523E-2</v>
      </c>
      <c r="G28" s="30">
        <f t="shared" si="40"/>
        <v>0</v>
      </c>
      <c r="H28" s="30">
        <f t="shared" si="40"/>
        <v>0.16326530612244897</v>
      </c>
      <c r="I28" s="30">
        <f t="shared" si="40"/>
        <v>0.11947820930922028</v>
      </c>
      <c r="J28" s="30">
        <f t="shared" si="40"/>
        <v>0.14816666666666667</v>
      </c>
      <c r="K28" s="30">
        <f t="shared" si="40"/>
        <v>0.60067396798652062</v>
      </c>
      <c r="L28" s="30">
        <f t="shared" si="40"/>
        <v>0</v>
      </c>
      <c r="M28" s="30">
        <f t="shared" si="40"/>
        <v>0</v>
      </c>
      <c r="N28" s="30">
        <f t="shared" si="40"/>
        <v>0.26507620941020543</v>
      </c>
      <c r="O28" s="30">
        <f t="shared" si="40"/>
        <v>0.58396055022060733</v>
      </c>
      <c r="P28" s="30">
        <f t="shared" si="40"/>
        <v>0.55651688529165499</v>
      </c>
      <c r="Q28" s="30">
        <f t="shared" si="40"/>
        <v>0.39097047530782469</v>
      </c>
      <c r="R28" s="30">
        <f t="shared" si="40"/>
        <v>0.17616683217477658</v>
      </c>
      <c r="S28" s="30">
        <f t="shared" si="40"/>
        <v>0.6020382165605096</v>
      </c>
      <c r="T28" s="30">
        <f t="shared" si="40"/>
        <v>0.29082007343941246</v>
      </c>
      <c r="U28" s="30">
        <f t="shared" si="40"/>
        <v>0.31561461794019935</v>
      </c>
      <c r="V28" s="30">
        <f t="shared" si="40"/>
        <v>0.24765037593984962</v>
      </c>
      <c r="W28" s="30">
        <f t="shared" si="40"/>
        <v>0.84333441453130065</v>
      </c>
      <c r="X28" s="30">
        <f t="shared" si="40"/>
        <v>1.1584129742253113E-2</v>
      </c>
      <c r="Y28" s="30">
        <f t="shared" si="40"/>
        <v>0.4</v>
      </c>
    </row>
    <row r="29" spans="1:26" s="12" customFormat="1" ht="30" customHeight="1" x14ac:dyDescent="0.2">
      <c r="A29" s="11" t="s">
        <v>199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">
      <c r="A32" s="13" t="s">
        <v>48</v>
      </c>
      <c r="B32" s="23">
        <v>8755</v>
      </c>
      <c r="C32" s="23">
        <f>SUM(E32:Y32)</f>
        <v>16064</v>
      </c>
      <c r="D32" s="15"/>
      <c r="E32" s="26">
        <v>40</v>
      </c>
      <c r="F32" s="26">
        <v>620</v>
      </c>
      <c r="G32" s="26"/>
      <c r="H32" s="26"/>
      <c r="I32" s="26">
        <v>215</v>
      </c>
      <c r="J32" s="26">
        <v>217</v>
      </c>
      <c r="K32" s="26">
        <v>904</v>
      </c>
      <c r="L32" s="26">
        <v>876</v>
      </c>
      <c r="M32" s="26">
        <v>1300</v>
      </c>
      <c r="N32" s="26">
        <v>1250</v>
      </c>
      <c r="O32" s="26">
        <v>1038</v>
      </c>
      <c r="P32" s="26">
        <v>2020</v>
      </c>
      <c r="Q32" s="26"/>
      <c r="R32" s="26"/>
      <c r="S32" s="26">
        <v>888</v>
      </c>
      <c r="T32" s="26">
        <v>2043</v>
      </c>
      <c r="U32" s="26">
        <v>180</v>
      </c>
      <c r="V32" s="26">
        <v>45</v>
      </c>
      <c r="W32" s="26">
        <v>1400</v>
      </c>
      <c r="X32" s="26">
        <v>2678</v>
      </c>
      <c r="Y32" s="26">
        <v>350</v>
      </c>
    </row>
    <row r="33" spans="1:29" s="12" customFormat="1" ht="30" customHeight="1" x14ac:dyDescent="0.2">
      <c r="A33" s="13" t="s">
        <v>45</v>
      </c>
      <c r="B33" s="28">
        <f t="shared" ref="B33:Y33" si="43">B32/B29</f>
        <v>8.5155429327315874E-2</v>
      </c>
      <c r="C33" s="28">
        <f t="shared" si="43"/>
        <v>0.15680302985934191</v>
      </c>
      <c r="D33" s="15"/>
      <c r="E33" s="29">
        <f t="shared" si="43"/>
        <v>2.9282576866764276E-2</v>
      </c>
      <c r="F33" s="29">
        <f t="shared" si="43"/>
        <v>0.21777309448542326</v>
      </c>
      <c r="G33" s="29">
        <f t="shared" si="43"/>
        <v>0</v>
      </c>
      <c r="H33" s="29">
        <f t="shared" si="43"/>
        <v>0</v>
      </c>
      <c r="I33" s="29">
        <f t="shared" si="43"/>
        <v>2.9215926076912625E-2</v>
      </c>
      <c r="J33" s="29">
        <f t="shared" si="43"/>
        <v>3.7491361437456808E-2</v>
      </c>
      <c r="K33" s="29">
        <f t="shared" si="43"/>
        <v>0.25188074672610755</v>
      </c>
      <c r="L33" s="29">
        <f t="shared" si="43"/>
        <v>0.16820276497695852</v>
      </c>
      <c r="M33" s="29">
        <f t="shared" si="43"/>
        <v>0.38416075650118203</v>
      </c>
      <c r="N33" s="29">
        <f t="shared" si="43"/>
        <v>0.30652280529671405</v>
      </c>
      <c r="O33" s="29">
        <f t="shared" si="43"/>
        <v>0.26615384615384613</v>
      </c>
      <c r="P33" s="29">
        <f t="shared" si="43"/>
        <v>0.29952550415183865</v>
      </c>
      <c r="Q33" s="29">
        <f t="shared" si="43"/>
        <v>0</v>
      </c>
      <c r="R33" s="29">
        <f t="shared" si="43"/>
        <v>0</v>
      </c>
      <c r="S33" s="29">
        <f t="shared" si="43"/>
        <v>0.22503801317790167</v>
      </c>
      <c r="T33" s="29">
        <f t="shared" si="43"/>
        <v>0.40287911654506015</v>
      </c>
      <c r="U33" s="29">
        <f t="shared" si="43"/>
        <v>8.9108910891089105E-2</v>
      </c>
      <c r="V33" s="29">
        <f t="shared" si="43"/>
        <v>3.3308660251665435E-2</v>
      </c>
      <c r="W33" s="29">
        <f t="shared" si="43"/>
        <v>0.16077170418006431</v>
      </c>
      <c r="X33" s="29">
        <f t="shared" si="43"/>
        <v>0.2704777295222705</v>
      </c>
      <c r="Y33" s="29">
        <f t="shared" si="43"/>
        <v>6.6514633219308242E-2</v>
      </c>
    </row>
    <row r="34" spans="1:29" s="12" customFormat="1" ht="30" customHeight="1" x14ac:dyDescent="0.2">
      <c r="A34" s="25" t="s">
        <v>49</v>
      </c>
      <c r="B34" s="23">
        <v>49667</v>
      </c>
      <c r="C34" s="23">
        <f>SUM(E34:Y34)</f>
        <v>75511</v>
      </c>
      <c r="D34" s="15">
        <f t="shared" ref="D34" si="44">C34/B34</f>
        <v>1.5203455010369058</v>
      </c>
      <c r="E34" s="26">
        <v>721</v>
      </c>
      <c r="F34" s="26">
        <v>2730</v>
      </c>
      <c r="G34" s="26">
        <v>887</v>
      </c>
      <c r="H34" s="26">
        <v>1277</v>
      </c>
      <c r="I34" s="26">
        <v>5488</v>
      </c>
      <c r="J34" s="26">
        <v>5700</v>
      </c>
      <c r="K34" s="26">
        <v>3381</v>
      </c>
      <c r="L34" s="26">
        <v>3851</v>
      </c>
      <c r="M34" s="26">
        <v>2100</v>
      </c>
      <c r="N34" s="26">
        <v>3973</v>
      </c>
      <c r="O34" s="26">
        <v>2775</v>
      </c>
      <c r="P34" s="26">
        <v>6246</v>
      </c>
      <c r="Q34" s="26">
        <v>5589</v>
      </c>
      <c r="R34" s="26">
        <v>3250</v>
      </c>
      <c r="S34" s="26">
        <v>3449</v>
      </c>
      <c r="T34" s="26">
        <v>2690</v>
      </c>
      <c r="U34" s="26">
        <v>2021</v>
      </c>
      <c r="V34" s="26">
        <v>1038</v>
      </c>
      <c r="W34" s="26">
        <v>4450</v>
      </c>
      <c r="X34" s="26">
        <v>8633</v>
      </c>
      <c r="Y34" s="26">
        <v>5262</v>
      </c>
    </row>
    <row r="35" spans="1:29" s="12" customFormat="1" ht="30" customHeight="1" x14ac:dyDescent="0.2">
      <c r="A35" s="18" t="s">
        <v>45</v>
      </c>
      <c r="B35" s="9">
        <f t="shared" ref="B35:Y35" si="45">B34/B29</f>
        <v>0.4830856320273898</v>
      </c>
      <c r="C35" s="9">
        <f t="shared" si="45"/>
        <v>0.73707380401573497</v>
      </c>
      <c r="D35" s="15"/>
      <c r="E35" s="30">
        <f t="shared" si="45"/>
        <v>0.52781844802342603</v>
      </c>
      <c r="F35" s="30">
        <f t="shared" si="45"/>
        <v>0.95890410958904104</v>
      </c>
      <c r="G35" s="30">
        <f t="shared" si="45"/>
        <v>0.17070823710546573</v>
      </c>
      <c r="H35" s="30">
        <f t="shared" si="45"/>
        <v>0.18729832795541215</v>
      </c>
      <c r="I35" s="30">
        <f t="shared" si="45"/>
        <v>0.74575349911672784</v>
      </c>
      <c r="J35" s="30">
        <f t="shared" si="45"/>
        <v>0.98479612992398069</v>
      </c>
      <c r="K35" s="30">
        <f t="shared" si="45"/>
        <v>0.94204513792142663</v>
      </c>
      <c r="L35" s="30">
        <f t="shared" si="45"/>
        <v>0.73943932411674351</v>
      </c>
      <c r="M35" s="30">
        <f t="shared" si="45"/>
        <v>0.62056737588652477</v>
      </c>
      <c r="N35" s="30">
        <f t="shared" si="45"/>
        <v>0.97425208435507604</v>
      </c>
      <c r="O35" s="30">
        <f t="shared" si="45"/>
        <v>0.71153846153846156</v>
      </c>
      <c r="P35" s="30">
        <f t="shared" si="45"/>
        <v>0.92615658362989328</v>
      </c>
      <c r="Q35" s="30">
        <f t="shared" si="45"/>
        <v>0.92579095577273485</v>
      </c>
      <c r="R35" s="30">
        <f t="shared" si="45"/>
        <v>0.83892617449664431</v>
      </c>
      <c r="S35" s="30">
        <f t="shared" si="45"/>
        <v>0.87404967055245819</v>
      </c>
      <c r="T35" s="30">
        <f t="shared" si="45"/>
        <v>0.5304673634391639</v>
      </c>
      <c r="U35" s="30">
        <f t="shared" si="45"/>
        <v>1.0004950495049505</v>
      </c>
      <c r="V35" s="30">
        <f t="shared" si="45"/>
        <v>0.76831976313841599</v>
      </c>
      <c r="W35" s="30">
        <f t="shared" si="45"/>
        <v>0.51102434542949016</v>
      </c>
      <c r="X35" s="30">
        <f t="shared" si="45"/>
        <v>0.8719321280678719</v>
      </c>
      <c r="Y35" s="30">
        <f t="shared" si="45"/>
        <v>1</v>
      </c>
      <c r="Z35" s="30"/>
      <c r="AA35" s="30"/>
      <c r="AB35" s="30"/>
      <c r="AC35" s="30"/>
    </row>
    <row r="36" spans="1:29" s="12" customFormat="1" ht="30" customHeight="1" x14ac:dyDescent="0.2">
      <c r="A36" s="22" t="s">
        <v>50</v>
      </c>
      <c r="B36" s="23"/>
      <c r="C36" s="27">
        <f>SUM(E36:Y36)</f>
        <v>183640</v>
      </c>
      <c r="D36" s="15"/>
      <c r="E36" s="24">
        <v>5064</v>
      </c>
      <c r="F36" s="24">
        <v>4313</v>
      </c>
      <c r="G36" s="24">
        <v>15424</v>
      </c>
      <c r="H36" s="24">
        <v>12540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10150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">
      <c r="A37" s="25" t="s">
        <v>51</v>
      </c>
      <c r="B37" s="23">
        <v>62991</v>
      </c>
      <c r="C37" s="23">
        <f>SUM(E37:Y37)</f>
        <v>168806</v>
      </c>
      <c r="D37" s="15">
        <f t="shared" ref="D37" si="46">C37/B37</f>
        <v>2.6798431521963457</v>
      </c>
      <c r="E37" s="26">
        <v>100</v>
      </c>
      <c r="F37" s="26">
        <v>4313</v>
      </c>
      <c r="G37" s="26">
        <v>15424</v>
      </c>
      <c r="H37" s="26">
        <v>12540</v>
      </c>
      <c r="I37" s="26">
        <v>7147</v>
      </c>
      <c r="J37" s="26">
        <v>20000</v>
      </c>
      <c r="K37" s="26">
        <v>9068</v>
      </c>
      <c r="L37" s="26">
        <v>10118</v>
      </c>
      <c r="M37" s="26">
        <v>7000</v>
      </c>
      <c r="N37" s="26">
        <v>2430</v>
      </c>
      <c r="O37" s="26">
        <v>3350</v>
      </c>
      <c r="P37" s="26">
        <v>4000</v>
      </c>
      <c r="Q37" s="26">
        <v>10150</v>
      </c>
      <c r="R37" s="26">
        <v>9110</v>
      </c>
      <c r="S37" s="26">
        <v>7965</v>
      </c>
      <c r="T37" s="26">
        <v>4727</v>
      </c>
      <c r="U37" s="26">
        <v>5484</v>
      </c>
      <c r="V37" s="26">
        <v>1946</v>
      </c>
      <c r="W37" s="26">
        <v>7509</v>
      </c>
      <c r="X37" s="26">
        <v>20325</v>
      </c>
      <c r="Y37" s="26">
        <v>6100</v>
      </c>
    </row>
    <row r="38" spans="1:29" s="12" customFormat="1" ht="30" hidden="1" customHeight="1" x14ac:dyDescent="0.2">
      <c r="A38" s="18" t="s">
        <v>52</v>
      </c>
      <c r="B38" s="9"/>
      <c r="C38" s="9">
        <f>C37/C36</f>
        <v>0.91922239163580921</v>
      </c>
      <c r="D38" s="15"/>
      <c r="E38" s="30">
        <f>E37/E36</f>
        <v>1.9747235387045814E-2</v>
      </c>
      <c r="F38" s="30">
        <f t="shared" ref="F38:Y38" si="47">F37/F36</f>
        <v>1</v>
      </c>
      <c r="G38" s="30">
        <f t="shared" si="47"/>
        <v>1</v>
      </c>
      <c r="H38" s="30">
        <f t="shared" si="47"/>
        <v>1</v>
      </c>
      <c r="I38" s="30">
        <f t="shared" si="47"/>
        <v>0.97277800462773922</v>
      </c>
      <c r="J38" s="30">
        <f t="shared" si="47"/>
        <v>1</v>
      </c>
      <c r="K38" s="30">
        <f t="shared" si="47"/>
        <v>0.97631352282515071</v>
      </c>
      <c r="L38" s="30">
        <f t="shared" si="47"/>
        <v>0.68341776426882805</v>
      </c>
      <c r="M38" s="30">
        <f t="shared" si="47"/>
        <v>0.95824777549623541</v>
      </c>
      <c r="N38" s="30">
        <f t="shared" si="47"/>
        <v>1</v>
      </c>
      <c r="O38" s="30">
        <f t="shared" si="47"/>
        <v>1</v>
      </c>
      <c r="P38" s="30">
        <f t="shared" si="47"/>
        <v>1</v>
      </c>
      <c r="Q38" s="30">
        <f t="shared" si="47"/>
        <v>1</v>
      </c>
      <c r="R38" s="30">
        <f t="shared" si="47"/>
        <v>0.95592864637985309</v>
      </c>
      <c r="S38" s="30">
        <f t="shared" si="47"/>
        <v>0.81834994349121548</v>
      </c>
      <c r="T38" s="30">
        <f t="shared" si="47"/>
        <v>0.88620172478440196</v>
      </c>
      <c r="U38" s="30">
        <f t="shared" si="47"/>
        <v>1</v>
      </c>
      <c r="V38" s="30">
        <f t="shared" si="47"/>
        <v>0.54755205402363538</v>
      </c>
      <c r="W38" s="30">
        <f t="shared" si="47"/>
        <v>1</v>
      </c>
      <c r="X38" s="30">
        <f t="shared" si="47"/>
        <v>1</v>
      </c>
      <c r="Y38" s="30">
        <f t="shared" si="47"/>
        <v>0.99106417546709991</v>
      </c>
    </row>
    <row r="39" spans="1:29" s="12" customFormat="1" ht="30" customHeight="1" x14ac:dyDescent="0.2">
      <c r="A39" s="81" t="s">
        <v>53</v>
      </c>
      <c r="B39" s="23">
        <v>34464</v>
      </c>
      <c r="C39" s="23">
        <f>SUM(E39:Y39)</f>
        <v>157047</v>
      </c>
      <c r="D39" s="15">
        <f t="shared" ref="D39" si="48">C39/B39</f>
        <v>4.5568419220055709</v>
      </c>
      <c r="E39" s="26">
        <v>7642</v>
      </c>
      <c r="F39" s="26">
        <v>4313</v>
      </c>
      <c r="G39" s="26">
        <v>15424</v>
      </c>
      <c r="H39" s="26">
        <v>9807</v>
      </c>
      <c r="I39" s="26">
        <v>6860</v>
      </c>
      <c r="J39" s="26">
        <v>13413</v>
      </c>
      <c r="K39" s="26">
        <v>8968</v>
      </c>
      <c r="L39" s="26">
        <v>10086</v>
      </c>
      <c r="M39" s="26">
        <v>6800</v>
      </c>
      <c r="N39" s="26">
        <v>1980</v>
      </c>
      <c r="O39" s="26">
        <v>3350</v>
      </c>
      <c r="P39" s="26">
        <v>4000</v>
      </c>
      <c r="Q39" s="26">
        <v>10150</v>
      </c>
      <c r="R39" s="26">
        <v>7698</v>
      </c>
      <c r="S39" s="26">
        <v>8913</v>
      </c>
      <c r="T39" s="26">
        <v>1213</v>
      </c>
      <c r="U39" s="26">
        <v>5484</v>
      </c>
      <c r="V39" s="26">
        <v>2001</v>
      </c>
      <c r="W39" s="26">
        <v>5020</v>
      </c>
      <c r="X39" s="26">
        <v>20325</v>
      </c>
      <c r="Y39" s="26">
        <v>3600</v>
      </c>
    </row>
    <row r="40" spans="1:29" s="2" customFormat="1" ht="30" customHeight="1" x14ac:dyDescent="0.25">
      <c r="A40" s="11" t="s">
        <v>169</v>
      </c>
      <c r="B40" s="23">
        <v>214447</v>
      </c>
      <c r="C40" s="23">
        <f>SUM(E40:Y40)</f>
        <v>187545.4</v>
      </c>
      <c r="D40" s="15"/>
      <c r="E40" s="10">
        <v>8532</v>
      </c>
      <c r="F40" s="10">
        <v>6006</v>
      </c>
      <c r="G40" s="10">
        <v>13990</v>
      </c>
      <c r="H40" s="10">
        <v>11277.6</v>
      </c>
      <c r="I40" s="10">
        <v>5725</v>
      </c>
      <c r="J40" s="10">
        <v>11939</v>
      </c>
      <c r="K40" s="10">
        <v>8497.7999999999993</v>
      </c>
      <c r="L40" s="10">
        <v>10048</v>
      </c>
      <c r="M40" s="10">
        <v>10249</v>
      </c>
      <c r="N40" s="10">
        <v>3000</v>
      </c>
      <c r="O40" s="10">
        <v>6210</v>
      </c>
      <c r="P40" s="10">
        <v>7930</v>
      </c>
      <c r="Q40" s="10">
        <v>9997</v>
      </c>
      <c r="R40" s="10">
        <v>10962</v>
      </c>
      <c r="S40" s="10">
        <v>12107</v>
      </c>
      <c r="T40" s="10">
        <v>11224</v>
      </c>
      <c r="U40" s="10">
        <v>7715</v>
      </c>
      <c r="V40" s="10">
        <v>2158</v>
      </c>
      <c r="W40" s="10">
        <v>6364</v>
      </c>
      <c r="X40" s="10">
        <v>13864</v>
      </c>
      <c r="Y40" s="10">
        <v>9750</v>
      </c>
      <c r="Z40" s="20"/>
    </row>
    <row r="41" spans="1:29" s="2" customFormat="1" ht="30" customHeight="1" x14ac:dyDescent="0.25">
      <c r="A41" s="11" t="s">
        <v>202</v>
      </c>
      <c r="B41" s="23"/>
      <c r="C41" s="23">
        <f>SUM(E41:Y41)</f>
        <v>48335</v>
      </c>
      <c r="D41" s="15"/>
      <c r="E41" s="10">
        <v>6784</v>
      </c>
      <c r="F41" s="10">
        <v>1425</v>
      </c>
      <c r="G41" s="10">
        <v>1500</v>
      </c>
      <c r="H41" s="10">
        <v>3761</v>
      </c>
      <c r="I41" s="10">
        <v>2851</v>
      </c>
      <c r="J41" s="10">
        <v>1615</v>
      </c>
      <c r="K41" s="10">
        <v>1070</v>
      </c>
      <c r="L41" s="10">
        <v>3425</v>
      </c>
      <c r="M41" s="10">
        <v>1392</v>
      </c>
      <c r="N41" s="10">
        <v>1071</v>
      </c>
      <c r="O41" s="10">
        <v>1777</v>
      </c>
      <c r="P41" s="10">
        <v>1780</v>
      </c>
      <c r="Q41" s="10">
        <v>4278</v>
      </c>
      <c r="R41" s="10">
        <v>841</v>
      </c>
      <c r="S41" s="10">
        <v>1337</v>
      </c>
      <c r="T41" s="10">
        <v>1003</v>
      </c>
      <c r="U41" s="10">
        <v>1712</v>
      </c>
      <c r="V41" s="10">
        <v>1206</v>
      </c>
      <c r="W41" s="10">
        <v>1030</v>
      </c>
      <c r="X41" s="10">
        <v>7263</v>
      </c>
      <c r="Y41" s="10">
        <v>1214</v>
      </c>
      <c r="Z41" s="20"/>
    </row>
    <row r="42" spans="1:29" s="101" customFormat="1" ht="42.6" hidden="1" customHeight="1" x14ac:dyDescent="0.3">
      <c r="A42" s="13" t="s">
        <v>200</v>
      </c>
      <c r="B42" s="23"/>
      <c r="C42" s="23">
        <f t="shared" ref="C42:C43" si="49">SUM(E42:Y42)</f>
        <v>37505.5</v>
      </c>
      <c r="D42" s="15"/>
      <c r="E42" s="39">
        <v>4765</v>
      </c>
      <c r="F42" s="39">
        <v>1245</v>
      </c>
      <c r="G42" s="39">
        <v>2795</v>
      </c>
      <c r="H42" s="39">
        <v>3658</v>
      </c>
      <c r="I42" s="39">
        <v>1950</v>
      </c>
      <c r="J42" s="39">
        <v>1980</v>
      </c>
      <c r="K42" s="39">
        <v>964</v>
      </c>
      <c r="L42" s="39">
        <v>2363</v>
      </c>
      <c r="M42" s="39"/>
      <c r="N42" s="39">
        <v>1096</v>
      </c>
      <c r="O42" s="39">
        <v>1527</v>
      </c>
      <c r="P42" s="39"/>
      <c r="Q42" s="39">
        <v>2250</v>
      </c>
      <c r="R42" s="39">
        <v>841.5</v>
      </c>
      <c r="S42" s="39">
        <v>1230</v>
      </c>
      <c r="T42" s="39">
        <v>700</v>
      </c>
      <c r="U42" s="39">
        <v>1090</v>
      </c>
      <c r="V42" s="39">
        <v>1206</v>
      </c>
      <c r="W42" s="39">
        <v>0</v>
      </c>
      <c r="X42" s="39">
        <v>6631</v>
      </c>
      <c r="Y42" s="39">
        <v>1214</v>
      </c>
      <c r="Z42" s="100"/>
    </row>
    <row r="43" spans="1:29" s="101" customFormat="1" ht="42.6" customHeight="1" x14ac:dyDescent="0.3">
      <c r="A43" s="13" t="s">
        <v>203</v>
      </c>
      <c r="B43" s="23"/>
      <c r="C43" s="23">
        <f t="shared" si="49"/>
        <v>235880.40000000002</v>
      </c>
      <c r="D43" s="15"/>
      <c r="E43" s="39">
        <f>E40+E41</f>
        <v>15316</v>
      </c>
      <c r="F43" s="39">
        <f t="shared" ref="F43:Y43" si="50">F40+F41</f>
        <v>7431</v>
      </c>
      <c r="G43" s="39">
        <f t="shared" si="50"/>
        <v>15490</v>
      </c>
      <c r="H43" s="39">
        <f t="shared" si="50"/>
        <v>15038.6</v>
      </c>
      <c r="I43" s="39">
        <f t="shared" si="50"/>
        <v>8576</v>
      </c>
      <c r="J43" s="39">
        <f t="shared" si="50"/>
        <v>13554</v>
      </c>
      <c r="K43" s="39">
        <f t="shared" si="50"/>
        <v>9567.7999999999993</v>
      </c>
      <c r="L43" s="39">
        <f t="shared" si="50"/>
        <v>13473</v>
      </c>
      <c r="M43" s="39">
        <f t="shared" si="50"/>
        <v>11641</v>
      </c>
      <c r="N43" s="39">
        <f t="shared" si="50"/>
        <v>4071</v>
      </c>
      <c r="O43" s="39">
        <f t="shared" si="50"/>
        <v>7987</v>
      </c>
      <c r="P43" s="39">
        <f t="shared" si="50"/>
        <v>9710</v>
      </c>
      <c r="Q43" s="39">
        <f t="shared" si="50"/>
        <v>14275</v>
      </c>
      <c r="R43" s="39">
        <f t="shared" si="50"/>
        <v>11803</v>
      </c>
      <c r="S43" s="39">
        <f t="shared" si="50"/>
        <v>13444</v>
      </c>
      <c r="T43" s="39">
        <f t="shared" si="50"/>
        <v>12227</v>
      </c>
      <c r="U43" s="39">
        <f t="shared" si="50"/>
        <v>9427</v>
      </c>
      <c r="V43" s="39">
        <f t="shared" si="50"/>
        <v>3364</v>
      </c>
      <c r="W43" s="39">
        <f t="shared" si="50"/>
        <v>7394</v>
      </c>
      <c r="X43" s="39">
        <f t="shared" si="50"/>
        <v>21127</v>
      </c>
      <c r="Y43" s="39">
        <f t="shared" si="50"/>
        <v>10964</v>
      </c>
      <c r="Z43" s="100"/>
    </row>
    <row r="44" spans="1:29" s="2" customFormat="1" ht="30" customHeight="1" x14ac:dyDescent="0.25">
      <c r="A44" s="32" t="s">
        <v>167</v>
      </c>
      <c r="B44" s="23">
        <v>22914</v>
      </c>
      <c r="C44" s="23">
        <f>SUM(E44:Y44)</f>
        <v>160155</v>
      </c>
      <c r="D44" s="15">
        <f t="shared" ref="D44" si="51">C44/B44</f>
        <v>6.9893951296150822</v>
      </c>
      <c r="E44" s="10">
        <v>9922</v>
      </c>
      <c r="F44" s="10">
        <v>5350</v>
      </c>
      <c r="G44" s="10">
        <v>13079</v>
      </c>
      <c r="H44" s="10">
        <v>10258</v>
      </c>
      <c r="I44" s="10">
        <v>5695</v>
      </c>
      <c r="J44" s="10">
        <v>9728</v>
      </c>
      <c r="K44" s="10">
        <v>6079</v>
      </c>
      <c r="L44" s="10">
        <v>9234</v>
      </c>
      <c r="M44" s="10">
        <v>7603</v>
      </c>
      <c r="N44" s="10">
        <v>2139</v>
      </c>
      <c r="O44" s="10">
        <v>3825</v>
      </c>
      <c r="P44" s="10">
        <v>5434</v>
      </c>
      <c r="Q44" s="10">
        <v>10582</v>
      </c>
      <c r="R44" s="10">
        <v>8420</v>
      </c>
      <c r="S44" s="10">
        <v>8755</v>
      </c>
      <c r="T44" s="10">
        <v>4377</v>
      </c>
      <c r="U44" s="10">
        <v>6880</v>
      </c>
      <c r="V44" s="10">
        <v>1794</v>
      </c>
      <c r="W44" s="10">
        <v>5849</v>
      </c>
      <c r="X44" s="10">
        <v>18602</v>
      </c>
      <c r="Y44" s="10">
        <v>6550</v>
      </c>
      <c r="Z44" s="20"/>
    </row>
    <row r="45" spans="1:29" s="2" customFormat="1" ht="30" customHeight="1" x14ac:dyDescent="0.25">
      <c r="A45" s="17" t="s">
        <v>206</v>
      </c>
      <c r="B45" s="23"/>
      <c r="C45" s="23">
        <f>SUM(E45:Y45)</f>
        <v>30238</v>
      </c>
      <c r="D45" s="15"/>
      <c r="E45" s="10">
        <v>2916</v>
      </c>
      <c r="F45" s="10">
        <v>1297</v>
      </c>
      <c r="G45" s="10">
        <v>3088</v>
      </c>
      <c r="H45" s="10">
        <v>2089</v>
      </c>
      <c r="I45" s="10">
        <v>680</v>
      </c>
      <c r="J45" s="10">
        <v>1165</v>
      </c>
      <c r="K45" s="10">
        <v>632</v>
      </c>
      <c r="L45" s="10">
        <v>1806</v>
      </c>
      <c r="M45" s="10">
        <v>1000</v>
      </c>
      <c r="N45" s="10">
        <v>230</v>
      </c>
      <c r="O45" s="10">
        <v>637</v>
      </c>
      <c r="P45" s="10">
        <v>1052</v>
      </c>
      <c r="Q45" s="10">
        <v>2250</v>
      </c>
      <c r="R45" s="10">
        <v>280</v>
      </c>
      <c r="S45" s="10">
        <v>1704</v>
      </c>
      <c r="T45" s="10">
        <v>775</v>
      </c>
      <c r="U45" s="10">
        <v>350</v>
      </c>
      <c r="V45" s="10">
        <v>892</v>
      </c>
      <c r="W45" s="10">
        <v>340</v>
      </c>
      <c r="X45" s="10">
        <v>6155</v>
      </c>
      <c r="Y45" s="10">
        <v>900</v>
      </c>
      <c r="Z45" s="20"/>
    </row>
    <row r="46" spans="1:29" s="2" customFormat="1" ht="30" customHeight="1" x14ac:dyDescent="0.25">
      <c r="A46" s="18" t="s">
        <v>52</v>
      </c>
      <c r="B46" s="33">
        <f>B44/B40</f>
        <v>0.10685157638017785</v>
      </c>
      <c r="C46" s="33">
        <f>C44/C40</f>
        <v>0.85395322945804064</v>
      </c>
      <c r="D46" s="15"/>
      <c r="E46" s="35">
        <f>E44/E40</f>
        <v>1.1629160806375995</v>
      </c>
      <c r="F46" s="35">
        <f t="shared" ref="F46:Y46" si="52">F44/F40</f>
        <v>0.89077589077589081</v>
      </c>
      <c r="G46" s="35">
        <f t="shared" si="52"/>
        <v>0.93488205861329521</v>
      </c>
      <c r="H46" s="35">
        <f t="shared" si="52"/>
        <v>0.90959069305525997</v>
      </c>
      <c r="I46" s="35">
        <f t="shared" si="52"/>
        <v>0.99475982532751095</v>
      </c>
      <c r="J46" s="35">
        <f t="shared" si="52"/>
        <v>0.81480861043638497</v>
      </c>
      <c r="K46" s="35">
        <f t="shared" si="52"/>
        <v>0.71536162300830808</v>
      </c>
      <c r="L46" s="35">
        <f t="shared" si="52"/>
        <v>0.91898885350318471</v>
      </c>
      <c r="M46" s="35">
        <f t="shared" si="52"/>
        <v>0.74182847107034833</v>
      </c>
      <c r="N46" s="35">
        <f t="shared" si="52"/>
        <v>0.71299999999999997</v>
      </c>
      <c r="O46" s="35">
        <f t="shared" si="52"/>
        <v>0.61594202898550721</v>
      </c>
      <c r="P46" s="35">
        <f t="shared" si="52"/>
        <v>0.68524590163934429</v>
      </c>
      <c r="Q46" s="35">
        <f t="shared" si="52"/>
        <v>1.05851755526658</v>
      </c>
      <c r="R46" s="35">
        <f t="shared" si="52"/>
        <v>0.76810800948731983</v>
      </c>
      <c r="S46" s="35">
        <f t="shared" si="52"/>
        <v>0.72313537622862811</v>
      </c>
      <c r="T46" s="35">
        <f t="shared" si="52"/>
        <v>0.38996792587312901</v>
      </c>
      <c r="U46" s="35">
        <f t="shared" si="52"/>
        <v>0.89176928062216465</v>
      </c>
      <c r="V46" s="35">
        <f t="shared" si="52"/>
        <v>0.83132530120481929</v>
      </c>
      <c r="W46" s="35">
        <f t="shared" si="52"/>
        <v>0.91907605279698301</v>
      </c>
      <c r="X46" s="35">
        <f t="shared" si="52"/>
        <v>1.3417484131563762</v>
      </c>
      <c r="Y46" s="35">
        <f t="shared" si="52"/>
        <v>0.67179487179487174</v>
      </c>
      <c r="Z46" s="21"/>
    </row>
    <row r="47" spans="1:29" s="2" customFormat="1" ht="30" customHeight="1" x14ac:dyDescent="0.25">
      <c r="A47" s="18" t="s">
        <v>204</v>
      </c>
      <c r="B47" s="102"/>
      <c r="C47" s="102">
        <f>C44/C43</f>
        <v>0.67896696800581979</v>
      </c>
      <c r="D47" s="15"/>
      <c r="E47" s="103">
        <f>E44/E43</f>
        <v>0.64781927396186989</v>
      </c>
      <c r="F47" s="103">
        <f t="shared" ref="F47:Y47" si="53">F44/F43</f>
        <v>0.71995693715516085</v>
      </c>
      <c r="G47" s="103">
        <f t="shared" si="53"/>
        <v>0.84435119431891548</v>
      </c>
      <c r="H47" s="103">
        <f t="shared" si="53"/>
        <v>0.68211136674956441</v>
      </c>
      <c r="I47" s="103">
        <f t="shared" si="53"/>
        <v>0.6640625</v>
      </c>
      <c r="J47" s="103">
        <f t="shared" si="53"/>
        <v>0.71772170576951455</v>
      </c>
      <c r="K47" s="103">
        <f t="shared" si="53"/>
        <v>0.63536027090867286</v>
      </c>
      <c r="L47" s="103">
        <f t="shared" si="53"/>
        <v>0.68537074148296595</v>
      </c>
      <c r="M47" s="103">
        <f t="shared" si="53"/>
        <v>0.65312258397044931</v>
      </c>
      <c r="N47" s="103">
        <f t="shared" si="53"/>
        <v>0.52542372881355937</v>
      </c>
      <c r="O47" s="103">
        <f t="shared" si="53"/>
        <v>0.47890321772880934</v>
      </c>
      <c r="P47" s="103">
        <f t="shared" si="53"/>
        <v>0.5596292481977343</v>
      </c>
      <c r="Q47" s="103">
        <f t="shared" si="53"/>
        <v>0.74129597197898423</v>
      </c>
      <c r="R47" s="103">
        <f t="shared" si="53"/>
        <v>0.71337795475726506</v>
      </c>
      <c r="S47" s="103">
        <f t="shared" si="53"/>
        <v>0.65121987503719136</v>
      </c>
      <c r="T47" s="103">
        <f t="shared" si="53"/>
        <v>0.3579782448679153</v>
      </c>
      <c r="U47" s="103">
        <f t="shared" si="53"/>
        <v>0.72981860613132488</v>
      </c>
      <c r="V47" s="103">
        <f t="shared" si="53"/>
        <v>0.53329369797859694</v>
      </c>
      <c r="W47" s="103">
        <f t="shared" si="53"/>
        <v>0.79104679469840411</v>
      </c>
      <c r="X47" s="103">
        <f t="shared" si="53"/>
        <v>0.88048468784020451</v>
      </c>
      <c r="Y47" s="103">
        <f t="shared" si="53"/>
        <v>0.59740970448741337</v>
      </c>
      <c r="Z47" s="21"/>
    </row>
    <row r="48" spans="1:29" s="2" customFormat="1" ht="30" customHeight="1" x14ac:dyDescent="0.25">
      <c r="A48" s="18" t="s">
        <v>168</v>
      </c>
      <c r="B48" s="23">
        <v>7256</v>
      </c>
      <c r="C48" s="23">
        <f>SUM(E48:Y48)</f>
        <v>57495</v>
      </c>
      <c r="D48" s="15"/>
      <c r="E48" s="34">
        <v>4243</v>
      </c>
      <c r="F48" s="34">
        <v>1510</v>
      </c>
      <c r="G48" s="34">
        <v>5964</v>
      </c>
      <c r="H48" s="34">
        <v>2776</v>
      </c>
      <c r="I48" s="34">
        <v>2145</v>
      </c>
      <c r="J48" s="34">
        <v>2868</v>
      </c>
      <c r="K48" s="34">
        <v>3075</v>
      </c>
      <c r="L48" s="34">
        <v>3625</v>
      </c>
      <c r="M48" s="34">
        <v>1500</v>
      </c>
      <c r="N48" s="34">
        <v>372</v>
      </c>
      <c r="O48" s="34">
        <v>1625</v>
      </c>
      <c r="P48" s="34">
        <v>958</v>
      </c>
      <c r="Q48" s="34">
        <v>2490</v>
      </c>
      <c r="R48" s="34">
        <v>3302</v>
      </c>
      <c r="S48" s="34">
        <v>3174</v>
      </c>
      <c r="T48" s="34">
        <v>1021</v>
      </c>
      <c r="U48" s="34">
        <v>2980</v>
      </c>
      <c r="V48" s="34">
        <v>586</v>
      </c>
      <c r="W48" s="34">
        <v>1368</v>
      </c>
      <c r="X48" s="34">
        <v>9293</v>
      </c>
      <c r="Y48" s="34">
        <v>2620</v>
      </c>
      <c r="Z48" s="21"/>
    </row>
    <row r="49" spans="1:26" s="2" customFormat="1" ht="30" customHeight="1" x14ac:dyDescent="0.25">
      <c r="A49" s="18" t="s">
        <v>54</v>
      </c>
      <c r="B49" s="23">
        <v>10342</v>
      </c>
      <c r="C49" s="23">
        <f>SUM(E49:Y49)</f>
        <v>75769</v>
      </c>
      <c r="D49" s="15"/>
      <c r="E49" s="26">
        <v>1650</v>
      </c>
      <c r="F49" s="26">
        <v>1980</v>
      </c>
      <c r="G49" s="26">
        <v>5672</v>
      </c>
      <c r="H49" s="26">
        <v>6542</v>
      </c>
      <c r="I49" s="26">
        <v>2107</v>
      </c>
      <c r="J49" s="26">
        <v>5630</v>
      </c>
      <c r="K49" s="26">
        <v>2326</v>
      </c>
      <c r="L49" s="26">
        <v>4198</v>
      </c>
      <c r="M49" s="26">
        <v>3865</v>
      </c>
      <c r="N49" s="26">
        <v>1499</v>
      </c>
      <c r="O49" s="26">
        <v>1580</v>
      </c>
      <c r="P49" s="26">
        <v>3865</v>
      </c>
      <c r="Q49" s="26">
        <v>4730</v>
      </c>
      <c r="R49" s="26">
        <v>3901</v>
      </c>
      <c r="S49" s="26">
        <v>5297</v>
      </c>
      <c r="T49" s="26">
        <v>2911</v>
      </c>
      <c r="U49" s="26">
        <v>3010</v>
      </c>
      <c r="V49" s="26">
        <v>952</v>
      </c>
      <c r="W49" s="26">
        <v>3109</v>
      </c>
      <c r="X49" s="26">
        <v>7745</v>
      </c>
      <c r="Y49" s="26">
        <v>3200</v>
      </c>
      <c r="Z49" s="21"/>
    </row>
    <row r="50" spans="1:26" s="2" customFormat="1" ht="30" customHeight="1" x14ac:dyDescent="0.25">
      <c r="A50" s="18" t="s">
        <v>55</v>
      </c>
      <c r="B50" s="23">
        <v>370</v>
      </c>
      <c r="C50" s="23">
        <f>SUM(E50:Y50)</f>
        <v>480</v>
      </c>
      <c r="D50" s="15"/>
      <c r="E50" s="34"/>
      <c r="F50" s="34"/>
      <c r="G50" s="34"/>
      <c r="H50" s="34">
        <v>480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x14ac:dyDescent="0.25">
      <c r="A51" s="18" t="s">
        <v>56</v>
      </c>
      <c r="B51" s="23"/>
      <c r="C51" s="23">
        <f>SUM(E51:Y51)</f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x14ac:dyDescent="0.25">
      <c r="A52" s="18" t="s">
        <v>57</v>
      </c>
      <c r="B52" s="23">
        <v>2142</v>
      </c>
      <c r="C52" s="23">
        <f>SUM(E52:Y52)</f>
        <v>3168</v>
      </c>
      <c r="D52" s="15"/>
      <c r="E52" s="26">
        <v>15</v>
      </c>
      <c r="F52" s="26"/>
      <c r="G52" s="26">
        <v>286</v>
      </c>
      <c r="H52" s="26">
        <v>159</v>
      </c>
      <c r="I52" s="26">
        <v>83</v>
      </c>
      <c r="J52" s="26">
        <v>330</v>
      </c>
      <c r="K52" s="26">
        <v>50</v>
      </c>
      <c r="L52" s="26">
        <v>152</v>
      </c>
      <c r="M52" s="26"/>
      <c r="N52" s="26"/>
      <c r="O52" s="26"/>
      <c r="P52" s="26">
        <v>221</v>
      </c>
      <c r="Q52" s="26">
        <v>520</v>
      </c>
      <c r="R52" s="26">
        <v>80</v>
      </c>
      <c r="S52" s="26">
        <v>152</v>
      </c>
      <c r="T52" s="26">
        <v>170</v>
      </c>
      <c r="U52" s="26">
        <v>90</v>
      </c>
      <c r="V52" s="26">
        <v>20</v>
      </c>
      <c r="W52" s="26">
        <v>130</v>
      </c>
      <c r="X52" s="26">
        <v>710</v>
      </c>
      <c r="Y52" s="26"/>
      <c r="Z52" s="21"/>
    </row>
    <row r="53" spans="1:26" s="2" customFormat="1" ht="30" hidden="1" customHeight="1" x14ac:dyDescent="0.25">
      <c r="A53" s="17" t="s">
        <v>58</v>
      </c>
      <c r="B53" s="23"/>
      <c r="C53" s="23">
        <f t="shared" ref="C53:C64" si="54">SUM(E53:Y53)</f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1"/>
    </row>
    <row r="54" spans="1:26" s="2" customFormat="1" ht="30" hidden="1" customHeight="1" outlineLevel="1" x14ac:dyDescent="0.25">
      <c r="A54" s="17" t="s">
        <v>170</v>
      </c>
      <c r="B54" s="23"/>
      <c r="C54" s="23">
        <f t="shared" si="54"/>
        <v>0</v>
      </c>
      <c r="D54" s="1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1"/>
    </row>
    <row r="55" spans="1:26" s="2" customFormat="1" ht="30" hidden="1" customHeight="1" outlineLevel="1" x14ac:dyDescent="0.25">
      <c r="A55" s="17" t="s">
        <v>171</v>
      </c>
      <c r="B55" s="23"/>
      <c r="C55" s="23">
        <f t="shared" si="54"/>
        <v>0</v>
      </c>
      <c r="D55" s="1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25">
      <c r="A56" s="11" t="s">
        <v>59</v>
      </c>
      <c r="B56" s="23"/>
      <c r="C56" s="23">
        <f t="shared" si="54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30" customHeight="1" x14ac:dyDescent="0.25">
      <c r="A57" s="32" t="s">
        <v>60</v>
      </c>
      <c r="B57" s="23">
        <v>188</v>
      </c>
      <c r="C57" s="23">
        <f t="shared" si="54"/>
        <v>1320</v>
      </c>
      <c r="D57" s="15"/>
      <c r="E57" s="34">
        <v>40</v>
      </c>
      <c r="F57" s="34">
        <v>6</v>
      </c>
      <c r="G57" s="34">
        <v>312</v>
      </c>
      <c r="H57" s="34">
        <v>67</v>
      </c>
      <c r="I57" s="34">
        <v>5</v>
      </c>
      <c r="J57" s="34">
        <v>50</v>
      </c>
      <c r="K57" s="34">
        <v>255</v>
      </c>
      <c r="L57" s="34">
        <v>246</v>
      </c>
      <c r="M57" s="34">
        <v>30</v>
      </c>
      <c r="N57" s="34">
        <v>6</v>
      </c>
      <c r="O57" s="34"/>
      <c r="P57" s="34"/>
      <c r="Q57" s="34">
        <v>15</v>
      </c>
      <c r="R57" s="34">
        <v>10</v>
      </c>
      <c r="S57" s="34">
        <v>8</v>
      </c>
      <c r="T57" s="34"/>
      <c r="U57" s="34">
        <v>33</v>
      </c>
      <c r="V57" s="34"/>
      <c r="W57" s="34">
        <v>108</v>
      </c>
      <c r="X57" s="34">
        <v>129</v>
      </c>
      <c r="Y57" s="34"/>
      <c r="Z57" s="20"/>
    </row>
    <row r="58" spans="1:26" s="2" customFormat="1" ht="30" hidden="1" customHeight="1" x14ac:dyDescent="0.25">
      <c r="A58" s="18" t="s">
        <v>52</v>
      </c>
      <c r="B58" s="33" t="e">
        <f>B57/B56</f>
        <v>#DIV/0!</v>
      </c>
      <c r="C58" s="23" t="e">
        <f t="shared" si="54"/>
        <v>#DIV/0!</v>
      </c>
      <c r="D58" s="15"/>
      <c r="E58" s="35" t="e">
        <f t="shared" ref="E58:Y58" si="55">E57/E56</f>
        <v>#DIV/0!</v>
      </c>
      <c r="F58" s="35" t="e">
        <f t="shared" si="55"/>
        <v>#DIV/0!</v>
      </c>
      <c r="G58" s="35" t="e">
        <f t="shared" si="55"/>
        <v>#DIV/0!</v>
      </c>
      <c r="H58" s="35" t="e">
        <f t="shared" si="55"/>
        <v>#DIV/0!</v>
      </c>
      <c r="I58" s="35" t="e">
        <f t="shared" si="55"/>
        <v>#DIV/0!</v>
      </c>
      <c r="J58" s="35" t="e">
        <f t="shared" si="55"/>
        <v>#DIV/0!</v>
      </c>
      <c r="K58" s="35" t="e">
        <f t="shared" si="55"/>
        <v>#DIV/0!</v>
      </c>
      <c r="L58" s="35" t="e">
        <f t="shared" si="55"/>
        <v>#DIV/0!</v>
      </c>
      <c r="M58" s="35" t="e">
        <f t="shared" si="55"/>
        <v>#DIV/0!</v>
      </c>
      <c r="N58" s="35" t="e">
        <f t="shared" si="55"/>
        <v>#DIV/0!</v>
      </c>
      <c r="O58" s="35" t="e">
        <f t="shared" si="55"/>
        <v>#DIV/0!</v>
      </c>
      <c r="P58" s="35" t="e">
        <f t="shared" si="55"/>
        <v>#DIV/0!</v>
      </c>
      <c r="Q58" s="35" t="e">
        <f t="shared" si="55"/>
        <v>#DIV/0!</v>
      </c>
      <c r="R58" s="35" t="e">
        <f t="shared" si="55"/>
        <v>#DIV/0!</v>
      </c>
      <c r="S58" s="35" t="e">
        <f t="shared" si="55"/>
        <v>#DIV/0!</v>
      </c>
      <c r="T58" s="35" t="e">
        <f t="shared" si="55"/>
        <v>#DIV/0!</v>
      </c>
      <c r="U58" s="35" t="e">
        <f t="shared" si="55"/>
        <v>#DIV/0!</v>
      </c>
      <c r="V58" s="35" t="e">
        <f t="shared" si="55"/>
        <v>#DIV/0!</v>
      </c>
      <c r="W58" s="35" t="e">
        <f t="shared" si="55"/>
        <v>#DIV/0!</v>
      </c>
      <c r="X58" s="35" t="e">
        <f t="shared" si="55"/>
        <v>#DIV/0!</v>
      </c>
      <c r="Y58" s="35" t="e">
        <f t="shared" si="55"/>
        <v>#DIV/0!</v>
      </c>
      <c r="Z58" s="21"/>
    </row>
    <row r="59" spans="1:26" s="2" customFormat="1" ht="30" hidden="1" customHeight="1" outlineLevel="1" x14ac:dyDescent="0.25">
      <c r="A59" s="17" t="s">
        <v>61</v>
      </c>
      <c r="B59" s="23"/>
      <c r="C59" s="23">
        <f t="shared" si="54"/>
        <v>0</v>
      </c>
      <c r="D59" s="15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1"/>
    </row>
    <row r="60" spans="1:26" s="2" customFormat="1" ht="30" hidden="1" customHeight="1" x14ac:dyDescent="0.25">
      <c r="A60" s="11" t="s">
        <v>162</v>
      </c>
      <c r="B60" s="23"/>
      <c r="C60" s="23">
        <f t="shared" si="54"/>
        <v>0</v>
      </c>
      <c r="D60" s="1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26.45" customHeight="1" x14ac:dyDescent="0.25">
      <c r="A61" s="32" t="s">
        <v>163</v>
      </c>
      <c r="B61" s="27">
        <v>54</v>
      </c>
      <c r="C61" s="27">
        <f t="shared" si="54"/>
        <v>298</v>
      </c>
      <c r="D61" s="9"/>
      <c r="E61" s="26">
        <v>8</v>
      </c>
      <c r="F61" s="26"/>
      <c r="G61" s="26">
        <v>54</v>
      </c>
      <c r="H61" s="26"/>
      <c r="I61" s="26">
        <v>1</v>
      </c>
      <c r="J61" s="26">
        <v>3</v>
      </c>
      <c r="K61" s="26">
        <v>27</v>
      </c>
      <c r="L61" s="26">
        <v>55</v>
      </c>
      <c r="M61" s="26"/>
      <c r="N61" s="54"/>
      <c r="O61" s="26"/>
      <c r="P61" s="26">
        <v>30</v>
      </c>
      <c r="Q61" s="26"/>
      <c r="R61" s="26"/>
      <c r="S61" s="26"/>
      <c r="T61" s="26">
        <v>12</v>
      </c>
      <c r="U61" s="26"/>
      <c r="V61" s="26"/>
      <c r="W61" s="26"/>
      <c r="X61" s="26">
        <v>106</v>
      </c>
      <c r="Y61" s="26">
        <v>2</v>
      </c>
      <c r="Z61" s="20"/>
    </row>
    <row r="62" spans="1:26" s="2" customFormat="1" ht="30" customHeight="1" x14ac:dyDescent="0.25">
      <c r="A62" s="13" t="s">
        <v>161</v>
      </c>
      <c r="B62" s="27">
        <v>195</v>
      </c>
      <c r="C62" s="27">
        <f t="shared" si="54"/>
        <v>363</v>
      </c>
      <c r="D62" s="9"/>
      <c r="E62" s="26"/>
      <c r="F62" s="26"/>
      <c r="G62" s="26">
        <v>357</v>
      </c>
      <c r="H62" s="54"/>
      <c r="I62" s="26"/>
      <c r="J62" s="26"/>
      <c r="K62" s="26"/>
      <c r="L62" s="26"/>
      <c r="M62" s="54"/>
      <c r="N62" s="54"/>
      <c r="O62" s="26"/>
      <c r="P62" s="26"/>
      <c r="Q62" s="26"/>
      <c r="R62" s="26"/>
      <c r="S62" s="26"/>
      <c r="T62" s="26"/>
      <c r="U62" s="26">
        <v>1</v>
      </c>
      <c r="V62" s="26"/>
      <c r="W62" s="26"/>
      <c r="X62" s="26"/>
      <c r="Y62" s="26">
        <v>5</v>
      </c>
      <c r="Z62" s="20"/>
    </row>
    <row r="63" spans="1:26" s="2" customFormat="1" ht="30" hidden="1" customHeight="1" x14ac:dyDescent="0.25">
      <c r="A63" s="13" t="s">
        <v>52</v>
      </c>
      <c r="B63" s="33"/>
      <c r="C63" s="27">
        <f t="shared" si="54"/>
        <v>0</v>
      </c>
      <c r="D63" s="9" t="e">
        <f t="shared" ref="D63:D93" si="56">C63/B63</f>
        <v>#DIV/0!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1"/>
    </row>
    <row r="64" spans="1:26" s="2" customFormat="1" ht="30" customHeight="1" x14ac:dyDescent="0.25">
      <c r="A64" s="18" t="s">
        <v>62</v>
      </c>
      <c r="B64" s="23">
        <v>70</v>
      </c>
      <c r="C64" s="27">
        <f t="shared" si="54"/>
        <v>640</v>
      </c>
      <c r="D64" s="15"/>
      <c r="E64" s="34"/>
      <c r="F64" s="34"/>
      <c r="G64" s="34">
        <v>320</v>
      </c>
      <c r="H64" s="34"/>
      <c r="I64" s="34"/>
      <c r="J64" s="34"/>
      <c r="K64" s="34"/>
      <c r="L64" s="34">
        <v>110</v>
      </c>
      <c r="M64" s="34"/>
      <c r="N64" s="34"/>
      <c r="O64" s="34"/>
      <c r="P64" s="34"/>
      <c r="Q64" s="34"/>
      <c r="R64" s="34"/>
      <c r="S64" s="34"/>
      <c r="T64" s="34"/>
      <c r="U64" s="34">
        <v>210</v>
      </c>
      <c r="V64" s="34"/>
      <c r="W64" s="34"/>
      <c r="X64" s="34"/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56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56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3">
        <v>642</v>
      </c>
      <c r="C67" s="23">
        <f t="shared" si="57"/>
        <v>7332</v>
      </c>
      <c r="D67" s="15"/>
      <c r="E67" s="37">
        <v>2514</v>
      </c>
      <c r="F67" s="37"/>
      <c r="G67" s="37"/>
      <c r="H67" s="37"/>
      <c r="I67" s="37"/>
      <c r="J67" s="37">
        <v>618</v>
      </c>
      <c r="K67" s="37">
        <v>140</v>
      </c>
      <c r="L67" s="37">
        <v>180</v>
      </c>
      <c r="M67" s="37">
        <v>1000</v>
      </c>
      <c r="N67" s="37"/>
      <c r="O67" s="37"/>
      <c r="P67" s="37">
        <v>170</v>
      </c>
      <c r="Q67" s="37">
        <v>1330</v>
      </c>
      <c r="R67" s="37"/>
      <c r="S67" s="37">
        <v>180</v>
      </c>
      <c r="T67" s="37">
        <v>270</v>
      </c>
      <c r="U67" s="37"/>
      <c r="V67" s="37"/>
      <c r="W67" s="37">
        <v>250</v>
      </c>
      <c r="X67" s="37">
        <v>630</v>
      </c>
      <c r="Y67" s="37">
        <v>50</v>
      </c>
      <c r="Z67" s="21"/>
    </row>
    <row r="68" spans="1:26" s="2" customFormat="1" ht="30" customHeight="1" x14ac:dyDescent="0.25">
      <c r="A68" s="18" t="s">
        <v>66</v>
      </c>
      <c r="B68" s="23">
        <v>572</v>
      </c>
      <c r="C68" s="23">
        <f t="shared" si="57"/>
        <v>6040</v>
      </c>
      <c r="D68" s="15"/>
      <c r="E68" s="37"/>
      <c r="F68" s="37">
        <v>6</v>
      </c>
      <c r="G68" s="37"/>
      <c r="H68" s="37">
        <v>773</v>
      </c>
      <c r="I68" s="37">
        <v>80</v>
      </c>
      <c r="J68" s="37">
        <v>1953</v>
      </c>
      <c r="K68" s="37">
        <v>608</v>
      </c>
      <c r="L68" s="37">
        <v>280</v>
      </c>
      <c r="M68" s="37">
        <v>1500</v>
      </c>
      <c r="N68" s="37">
        <v>11</v>
      </c>
      <c r="O68" s="37"/>
      <c r="P68" s="37"/>
      <c r="Q68" s="37">
        <v>150</v>
      </c>
      <c r="R68" s="37">
        <v>50</v>
      </c>
      <c r="S68" s="37">
        <v>100</v>
      </c>
      <c r="T68" s="37">
        <v>70</v>
      </c>
      <c r="U68" s="37"/>
      <c r="V68" s="37"/>
      <c r="W68" s="37">
        <v>104</v>
      </c>
      <c r="X68" s="37">
        <v>305</v>
      </c>
      <c r="Y68" s="37">
        <v>50</v>
      </c>
      <c r="Z68" s="21"/>
    </row>
    <row r="69" spans="1:26" s="2" customFormat="1" ht="30" customHeight="1" x14ac:dyDescent="0.25">
      <c r="A69" s="18" t="s">
        <v>67</v>
      </c>
      <c r="B69" s="23"/>
      <c r="C69" s="23">
        <f t="shared" si="57"/>
        <v>133</v>
      </c>
      <c r="D69" s="15"/>
      <c r="E69" s="37"/>
      <c r="F69" s="37"/>
      <c r="G69" s="37"/>
      <c r="H69" s="37">
        <v>30</v>
      </c>
      <c r="I69" s="37"/>
      <c r="J69" s="37"/>
      <c r="K69" s="37"/>
      <c r="L69" s="37">
        <v>40</v>
      </c>
      <c r="M69" s="37"/>
      <c r="N69" s="37"/>
      <c r="O69" s="37"/>
      <c r="P69" s="37"/>
      <c r="Q69" s="37"/>
      <c r="R69" s="37"/>
      <c r="S69" s="37"/>
      <c r="T69" s="37"/>
      <c r="U69" s="37"/>
      <c r="V69" s="37">
        <v>38</v>
      </c>
      <c r="W69" s="37"/>
      <c r="X69" s="37">
        <v>25</v>
      </c>
      <c r="Y69" s="37"/>
      <c r="Z69" s="21"/>
    </row>
    <row r="70" spans="1:26" s="2" customFormat="1" ht="30" customHeight="1" x14ac:dyDescent="0.25">
      <c r="A70" s="18" t="s">
        <v>68</v>
      </c>
      <c r="B70" s="23">
        <v>70</v>
      </c>
      <c r="C70" s="23">
        <f t="shared" si="57"/>
        <v>750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>
        <v>750</v>
      </c>
      <c r="V70" s="37"/>
      <c r="W70" s="37"/>
      <c r="X70" s="37"/>
      <c r="Y70" s="37"/>
      <c r="Z70" s="21"/>
    </row>
    <row r="71" spans="1:26" s="2" customFormat="1" ht="30" customHeight="1" x14ac:dyDescent="0.25">
      <c r="A71" s="18" t="s">
        <v>69</v>
      </c>
      <c r="B71" s="23">
        <v>649</v>
      </c>
      <c r="C71" s="23">
        <f t="shared" si="57"/>
        <v>12822</v>
      </c>
      <c r="D71" s="15"/>
      <c r="E71" s="37"/>
      <c r="F71" s="37">
        <v>185</v>
      </c>
      <c r="G71" s="37">
        <v>1262</v>
      </c>
      <c r="H71" s="37">
        <v>415</v>
      </c>
      <c r="I71" s="37">
        <v>107</v>
      </c>
      <c r="J71" s="37">
        <v>1451</v>
      </c>
      <c r="K71" s="37"/>
      <c r="L71" s="37">
        <v>1312</v>
      </c>
      <c r="M71" s="37"/>
      <c r="N71" s="37">
        <v>204</v>
      </c>
      <c r="O71" s="37">
        <v>150</v>
      </c>
      <c r="P71" s="37">
        <v>229</v>
      </c>
      <c r="Q71" s="37">
        <v>1062</v>
      </c>
      <c r="R71" s="37"/>
      <c r="S71" s="37">
        <v>287</v>
      </c>
      <c r="T71" s="37">
        <v>430</v>
      </c>
      <c r="U71" s="37">
        <v>260</v>
      </c>
      <c r="V71" s="37"/>
      <c r="W71" s="37">
        <v>468</v>
      </c>
      <c r="X71" s="37">
        <v>4170</v>
      </c>
      <c r="Y71" s="37">
        <v>830</v>
      </c>
      <c r="Z71" s="21"/>
    </row>
    <row r="72" spans="1:26" s="2" customFormat="1" ht="30" customHeight="1" x14ac:dyDescent="0.25">
      <c r="A72" s="18" t="s">
        <v>70</v>
      </c>
      <c r="B72" s="23">
        <v>44</v>
      </c>
      <c r="C72" s="23">
        <f t="shared" si="57"/>
        <v>3413</v>
      </c>
      <c r="D72" s="15"/>
      <c r="E72" s="37"/>
      <c r="F72" s="37">
        <v>218</v>
      </c>
      <c r="G72" s="37">
        <v>863</v>
      </c>
      <c r="H72" s="37">
        <v>362</v>
      </c>
      <c r="I72" s="37">
        <v>147</v>
      </c>
      <c r="J72" s="37">
        <v>130</v>
      </c>
      <c r="K72" s="37">
        <v>60</v>
      </c>
      <c r="L72" s="37"/>
      <c r="M72" s="37"/>
      <c r="N72" s="37">
        <v>20</v>
      </c>
      <c r="O72" s="37"/>
      <c r="P72" s="37"/>
      <c r="Q72" s="37"/>
      <c r="R72" s="37"/>
      <c r="S72" s="37">
        <v>80</v>
      </c>
      <c r="T72" s="37">
        <v>160</v>
      </c>
      <c r="U72" s="37">
        <v>210</v>
      </c>
      <c r="V72" s="37">
        <v>237</v>
      </c>
      <c r="W72" s="37">
        <v>506</v>
      </c>
      <c r="X72" s="37">
        <v>220</v>
      </c>
      <c r="Y72" s="37">
        <v>200</v>
      </c>
      <c r="Z72" s="21"/>
    </row>
    <row r="73" spans="1:26" s="2" customFormat="1" ht="30" hidden="1" customHeight="1" x14ac:dyDescent="0.25">
      <c r="A73" s="18" t="s">
        <v>71</v>
      </c>
      <c r="B73" s="23"/>
      <c r="C73" s="23">
        <f t="shared" si="57"/>
        <v>0</v>
      </c>
      <c r="D73" s="1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190</v>
      </c>
      <c r="C74" s="23">
        <f t="shared" si="57"/>
        <v>500</v>
      </c>
      <c r="D74" s="15"/>
      <c r="E74" s="23"/>
      <c r="F74" s="23"/>
      <c r="G74" s="23"/>
      <c r="H74" s="39"/>
      <c r="I74" s="23"/>
      <c r="J74" s="37"/>
      <c r="K74" s="37"/>
      <c r="L74" s="37"/>
      <c r="M74" s="37"/>
      <c r="N74" s="37"/>
      <c r="O74" s="37"/>
      <c r="P74" s="37"/>
      <c r="Q74" s="37"/>
      <c r="R74" s="37"/>
      <c r="S74" s="37">
        <v>500</v>
      </c>
      <c r="T74" s="37"/>
      <c r="U74" s="37"/>
      <c r="V74" s="37"/>
      <c r="W74" s="37"/>
      <c r="X74" s="37"/>
      <c r="Y74" s="37"/>
      <c r="Z74" s="21"/>
    </row>
    <row r="75" spans="1:26" s="2" customFormat="1" ht="30" customHeight="1" x14ac:dyDescent="0.25">
      <c r="A75" s="18" t="s">
        <v>73</v>
      </c>
      <c r="B75" s="23">
        <v>27</v>
      </c>
      <c r="C75" s="23">
        <f t="shared" si="57"/>
        <v>353</v>
      </c>
      <c r="D75" s="15"/>
      <c r="E75" s="37"/>
      <c r="F75" s="37"/>
      <c r="G75" s="37"/>
      <c r="H75" s="37">
        <v>90</v>
      </c>
      <c r="I75" s="37">
        <v>213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>
        <v>50</v>
      </c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57"/>
        <v>0</v>
      </c>
      <c r="D76" s="15" t="e">
        <f t="shared" si="56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21"/>
    </row>
    <row r="77" spans="1:26" s="2" customFormat="1" ht="30" customHeight="1" x14ac:dyDescent="0.25">
      <c r="A77" s="18" t="s">
        <v>75</v>
      </c>
      <c r="B77" s="23">
        <v>12</v>
      </c>
      <c r="C77" s="19">
        <f t="shared" si="57"/>
        <v>94</v>
      </c>
      <c r="D77" s="15"/>
      <c r="E77" s="37"/>
      <c r="F77" s="37"/>
      <c r="G77" s="37"/>
      <c r="H77" s="37">
        <v>20</v>
      </c>
      <c r="I77" s="37"/>
      <c r="J77" s="37"/>
      <c r="K77" s="37"/>
      <c r="L77" s="37"/>
      <c r="M77" s="37"/>
      <c r="N77" s="37">
        <v>4</v>
      </c>
      <c r="O77" s="37"/>
      <c r="P77" s="37"/>
      <c r="Q77" s="37"/>
      <c r="R77" s="37">
        <v>24</v>
      </c>
      <c r="S77" s="37">
        <v>10</v>
      </c>
      <c r="T77" s="37"/>
      <c r="U77" s="37"/>
      <c r="V77" s="37"/>
      <c r="W77" s="37">
        <v>36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6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/>
      <c r="C79" s="23">
        <f>SUM(E79:Y79)</f>
        <v>12</v>
      </c>
      <c r="D79" s="1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>
        <v>8</v>
      </c>
      <c r="S79" s="37"/>
      <c r="T79" s="37"/>
      <c r="U79" s="37"/>
      <c r="V79" s="37"/>
      <c r="W79" s="37">
        <v>4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si="56"/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6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6"/>
        <v>#DIV/0!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6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30" customHeight="1" x14ac:dyDescent="0.25">
      <c r="A86" s="13" t="s">
        <v>80</v>
      </c>
      <c r="B86" s="42">
        <v>8439</v>
      </c>
      <c r="C86" s="42">
        <f>SUM(E86:Y86)</f>
        <v>14623</v>
      </c>
      <c r="D86" s="15"/>
      <c r="E86" s="99">
        <f>(E44-E87)</f>
        <v>3121</v>
      </c>
      <c r="F86" s="99">
        <f t="shared" ref="F86:Y86" si="58">(F44-F87)</f>
        <v>230</v>
      </c>
      <c r="G86" s="99">
        <f t="shared" si="58"/>
        <v>765</v>
      </c>
      <c r="H86" s="99">
        <f t="shared" si="58"/>
        <v>440</v>
      </c>
      <c r="I86" s="99">
        <f t="shared" si="58"/>
        <v>197</v>
      </c>
      <c r="J86" s="99">
        <f t="shared" si="58"/>
        <v>308</v>
      </c>
      <c r="K86" s="99">
        <f t="shared" si="58"/>
        <v>297</v>
      </c>
      <c r="L86" s="99">
        <f t="shared" si="58"/>
        <v>676</v>
      </c>
      <c r="M86" s="99">
        <f t="shared" si="58"/>
        <v>311</v>
      </c>
      <c r="N86" s="99">
        <f t="shared" si="58"/>
        <v>240</v>
      </c>
      <c r="O86" s="99">
        <f t="shared" si="58"/>
        <v>650</v>
      </c>
      <c r="P86" s="99">
        <f t="shared" si="58"/>
        <v>443</v>
      </c>
      <c r="Q86" s="99">
        <f t="shared" si="58"/>
        <v>2576</v>
      </c>
      <c r="R86" s="99">
        <f t="shared" si="58"/>
        <v>981</v>
      </c>
      <c r="S86" s="99">
        <f t="shared" si="58"/>
        <v>575</v>
      </c>
      <c r="T86" s="99">
        <f t="shared" si="58"/>
        <v>292</v>
      </c>
      <c r="U86" s="99">
        <f t="shared" si="58"/>
        <v>380</v>
      </c>
      <c r="V86" s="99">
        <f t="shared" si="58"/>
        <v>8</v>
      </c>
      <c r="W86" s="99">
        <f t="shared" si="58"/>
        <v>699</v>
      </c>
      <c r="X86" s="99">
        <f t="shared" si="58"/>
        <v>694</v>
      </c>
      <c r="Y86" s="99">
        <f t="shared" si="58"/>
        <v>740</v>
      </c>
    </row>
    <row r="87" spans="1:26" ht="30.6" hidden="1" customHeight="1" x14ac:dyDescent="0.25">
      <c r="A87" s="13" t="s">
        <v>81</v>
      </c>
      <c r="B87" s="23"/>
      <c r="C87" s="42">
        <f t="shared" ref="C87:C88" si="59">SUM(E87:Y87)</f>
        <v>145532</v>
      </c>
      <c r="D87" s="15"/>
      <c r="E87" s="10">
        <v>6801</v>
      </c>
      <c r="F87" s="10">
        <v>5120</v>
      </c>
      <c r="G87" s="10">
        <v>12314</v>
      </c>
      <c r="H87" s="10">
        <v>9818</v>
      </c>
      <c r="I87" s="10">
        <v>5498</v>
      </c>
      <c r="J87" s="10">
        <v>9420</v>
      </c>
      <c r="K87" s="10">
        <v>5782</v>
      </c>
      <c r="L87" s="10">
        <v>8558</v>
      </c>
      <c r="M87" s="10">
        <v>7292</v>
      </c>
      <c r="N87" s="10">
        <v>1899</v>
      </c>
      <c r="O87" s="10">
        <v>3175</v>
      </c>
      <c r="P87" s="10">
        <v>4991</v>
      </c>
      <c r="Q87" s="10">
        <v>8006</v>
      </c>
      <c r="R87" s="10">
        <v>7439</v>
      </c>
      <c r="S87" s="10">
        <v>8180</v>
      </c>
      <c r="T87" s="10">
        <v>4085</v>
      </c>
      <c r="U87" s="10">
        <v>6500</v>
      </c>
      <c r="V87" s="10">
        <v>1786</v>
      </c>
      <c r="W87" s="10">
        <v>5150</v>
      </c>
      <c r="X87" s="10">
        <v>17908</v>
      </c>
      <c r="Y87" s="10">
        <v>5810</v>
      </c>
      <c r="Z87" s="20"/>
    </row>
    <row r="88" spans="1:26" ht="30" customHeight="1" x14ac:dyDescent="0.25">
      <c r="A88" s="13" t="s">
        <v>201</v>
      </c>
      <c r="B88" s="33"/>
      <c r="C88" s="42">
        <f t="shared" si="59"/>
        <v>271</v>
      </c>
      <c r="D88" s="15"/>
      <c r="E88" s="10">
        <v>4</v>
      </c>
      <c r="F88" s="10">
        <v>7</v>
      </c>
      <c r="G88" s="10">
        <v>20</v>
      </c>
      <c r="H88" s="10">
        <v>14</v>
      </c>
      <c r="I88" s="10">
        <v>10</v>
      </c>
      <c r="J88" s="10">
        <v>53</v>
      </c>
      <c r="K88" s="10">
        <v>3</v>
      </c>
      <c r="L88" s="10">
        <v>17</v>
      </c>
      <c r="M88" s="10">
        <v>2</v>
      </c>
      <c r="N88" s="10">
        <v>5</v>
      </c>
      <c r="O88" s="10">
        <v>2</v>
      </c>
      <c r="P88" s="10">
        <v>5</v>
      </c>
      <c r="Q88" s="10">
        <v>24</v>
      </c>
      <c r="R88" s="10">
        <v>30</v>
      </c>
      <c r="S88" s="10">
        <v>8</v>
      </c>
      <c r="T88" s="10">
        <v>3</v>
      </c>
      <c r="U88" s="10">
        <v>36</v>
      </c>
      <c r="V88" s="10">
        <v>7</v>
      </c>
      <c r="W88" s="10">
        <v>3</v>
      </c>
      <c r="X88" s="10">
        <v>10</v>
      </c>
      <c r="Y88" s="10">
        <v>8</v>
      </c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6"/>
        <v>#DIV/0!</v>
      </c>
      <c r="E90" s="34"/>
      <c r="F90" s="34"/>
      <c r="G90" s="34"/>
      <c r="H90" s="34"/>
      <c r="I90" s="34"/>
      <c r="J90" s="34"/>
      <c r="K90" s="34"/>
      <c r="L90" s="34"/>
      <c r="M90" s="34"/>
      <c r="N90" s="36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6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1"/>
      <c r="C92" s="41"/>
      <c r="D92" s="15" t="e">
        <f t="shared" si="56"/>
        <v>#DIV/0!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6"/>
        <v>#DIV/0!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179</v>
      </c>
      <c r="B94" s="83"/>
      <c r="C94" s="83"/>
      <c r="D94" s="47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0">C95/B95</f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0"/>
        <v>#DIV/0!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185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1">G102/G101</f>
        <v>#DIV/0!</v>
      </c>
      <c r="H103" s="29" t="e">
        <f t="shared" si="61"/>
        <v>#DIV/0!</v>
      </c>
      <c r="I103" s="29" t="e">
        <f t="shared" si="61"/>
        <v>#DIV/0!</v>
      </c>
      <c r="J103" s="29" t="e">
        <f t="shared" si="61"/>
        <v>#DIV/0!</v>
      </c>
      <c r="K103" s="29" t="e">
        <f t="shared" si="61"/>
        <v>#DIV/0!</v>
      </c>
      <c r="L103" s="29" t="e">
        <f t="shared" si="61"/>
        <v>#DIV/0!</v>
      </c>
      <c r="M103" s="29" t="e">
        <f t="shared" si="61"/>
        <v>#DIV/0!</v>
      </c>
      <c r="N103" s="29" t="e">
        <f t="shared" si="61"/>
        <v>#DIV/0!</v>
      </c>
      <c r="O103" s="29" t="e">
        <f t="shared" si="61"/>
        <v>#DIV/0!</v>
      </c>
      <c r="P103" s="29" t="e">
        <f t="shared" si="61"/>
        <v>#DIV/0!</v>
      </c>
      <c r="Q103" s="29" t="e">
        <f t="shared" si="61"/>
        <v>#DIV/0!</v>
      </c>
      <c r="R103" s="29" t="e">
        <f t="shared" si="61"/>
        <v>#DIV/0!</v>
      </c>
      <c r="S103" s="29" t="e">
        <f t="shared" si="61"/>
        <v>#DIV/0!</v>
      </c>
      <c r="T103" s="29" t="e">
        <f t="shared" si="61"/>
        <v>#DIV/0!</v>
      </c>
      <c r="U103" s="29" t="e">
        <f t="shared" si="61"/>
        <v>#DIV/0!</v>
      </c>
      <c r="V103" s="29" t="e">
        <f t="shared" si="61"/>
        <v>#DIV/0!</v>
      </c>
      <c r="W103" s="29" t="e">
        <f t="shared" si="61"/>
        <v>#DIV/0!</v>
      </c>
      <c r="X103" s="29" t="e">
        <f t="shared" si="61"/>
        <v>#DIV/0!</v>
      </c>
      <c r="Y103" s="29" t="e">
        <f t="shared" si="61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2">E101-E102</f>
        <v>0</v>
      </c>
      <c r="F104" s="97">
        <f t="shared" si="62"/>
        <v>0</v>
      </c>
      <c r="G104" s="97">
        <f t="shared" si="62"/>
        <v>0</v>
      </c>
      <c r="H104" s="97">
        <f t="shared" si="62"/>
        <v>0</v>
      </c>
      <c r="I104" s="97">
        <f t="shared" si="62"/>
        <v>0</v>
      </c>
      <c r="J104" s="97">
        <f t="shared" si="62"/>
        <v>0</v>
      </c>
      <c r="K104" s="97">
        <f t="shared" si="62"/>
        <v>0</v>
      </c>
      <c r="L104" s="97">
        <f t="shared" si="62"/>
        <v>0</v>
      </c>
      <c r="M104" s="97">
        <f t="shared" si="62"/>
        <v>0</v>
      </c>
      <c r="N104" s="97">
        <f t="shared" si="62"/>
        <v>0</v>
      </c>
      <c r="O104" s="97">
        <f t="shared" si="62"/>
        <v>0</v>
      </c>
      <c r="P104" s="97">
        <f t="shared" si="62"/>
        <v>0</v>
      </c>
      <c r="Q104" s="97">
        <f t="shared" si="62"/>
        <v>0</v>
      </c>
      <c r="R104" s="97">
        <f t="shared" si="62"/>
        <v>0</v>
      </c>
      <c r="S104" s="97">
        <f t="shared" si="62"/>
        <v>0</v>
      </c>
      <c r="T104" s="97">
        <f t="shared" si="62"/>
        <v>0</v>
      </c>
      <c r="U104" s="97">
        <f t="shared" si="62"/>
        <v>0</v>
      </c>
      <c r="V104" s="97">
        <f t="shared" si="62"/>
        <v>0</v>
      </c>
      <c r="W104" s="97">
        <f t="shared" si="62"/>
        <v>0</v>
      </c>
      <c r="X104" s="97">
        <f t="shared" si="62"/>
        <v>0</v>
      </c>
      <c r="Y104" s="97">
        <f t="shared" si="62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3">SUM(E105:Y105)</f>
        <v>0</v>
      </c>
      <c r="D105" s="15" t="e">
        <f t="shared" si="60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3"/>
        <v>0</v>
      </c>
      <c r="D106" s="15" t="e">
        <f t="shared" si="60"/>
        <v>#DIV/0!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3"/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3"/>
        <v>0</v>
      </c>
      <c r="D108" s="15" t="e">
        <f t="shared" si="60"/>
        <v>#DIV/0!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0"/>
        <v>#DIV/0!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185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4">E109/E101</f>
        <v>#DIV/0!</v>
      </c>
      <c r="F110" s="29" t="e">
        <f t="shared" si="64"/>
        <v>#DIV/0!</v>
      </c>
      <c r="G110" s="29" t="e">
        <f t="shared" si="64"/>
        <v>#DIV/0!</v>
      </c>
      <c r="H110" s="29" t="e">
        <f t="shared" si="64"/>
        <v>#DIV/0!</v>
      </c>
      <c r="I110" s="29" t="e">
        <f t="shared" si="64"/>
        <v>#DIV/0!</v>
      </c>
      <c r="J110" s="29" t="e">
        <f t="shared" si="64"/>
        <v>#DIV/0!</v>
      </c>
      <c r="K110" s="29" t="e">
        <f t="shared" si="64"/>
        <v>#DIV/0!</v>
      </c>
      <c r="L110" s="29" t="e">
        <f t="shared" si="64"/>
        <v>#DIV/0!</v>
      </c>
      <c r="M110" s="29" t="e">
        <f t="shared" si="64"/>
        <v>#DIV/0!</v>
      </c>
      <c r="N110" s="29" t="e">
        <f t="shared" si="64"/>
        <v>#DIV/0!</v>
      </c>
      <c r="O110" s="29" t="e">
        <f t="shared" si="64"/>
        <v>#DIV/0!</v>
      </c>
      <c r="P110" s="29" t="e">
        <f t="shared" si="64"/>
        <v>#DIV/0!</v>
      </c>
      <c r="Q110" s="29" t="e">
        <f t="shared" si="64"/>
        <v>#DIV/0!</v>
      </c>
      <c r="R110" s="29" t="e">
        <f t="shared" si="64"/>
        <v>#DIV/0!</v>
      </c>
      <c r="S110" s="29" t="e">
        <f t="shared" si="64"/>
        <v>#DIV/0!</v>
      </c>
      <c r="T110" s="29" t="e">
        <f t="shared" si="64"/>
        <v>#DIV/0!</v>
      </c>
      <c r="U110" s="29" t="e">
        <f t="shared" si="64"/>
        <v>#DIV/0!</v>
      </c>
      <c r="V110" s="29" t="e">
        <f t="shared" si="64"/>
        <v>#DIV/0!</v>
      </c>
      <c r="W110" s="29" t="e">
        <f t="shared" si="64"/>
        <v>#DIV/0!</v>
      </c>
      <c r="X110" s="29" t="e">
        <f t="shared" si="64"/>
        <v>#DIV/0!</v>
      </c>
      <c r="Y110" s="29" t="e">
        <f t="shared" si="64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5">SUM(E111:Y111)</f>
        <v>0</v>
      </c>
      <c r="D111" s="15" t="e">
        <f t="shared" si="60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5"/>
        <v>0</v>
      </c>
      <c r="D112" s="15" t="e">
        <f t="shared" si="60"/>
        <v>#DIV/0!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5"/>
        <v>0</v>
      </c>
      <c r="D113" s="15" t="e">
        <f t="shared" si="60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5"/>
        <v>0</v>
      </c>
      <c r="D114" s="15" t="e">
        <f t="shared" si="60"/>
        <v>#DIV/0!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194</v>
      </c>
      <c r="B115" s="39"/>
      <c r="C115" s="26">
        <v>595200</v>
      </c>
      <c r="D115" s="16" t="e">
        <f t="shared" si="60"/>
        <v>#DIV/0!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195</v>
      </c>
      <c r="B116" s="27"/>
      <c r="C116" s="27">
        <f t="shared" si="65"/>
        <v>0</v>
      </c>
      <c r="D116" s="15" t="e">
        <f t="shared" si="60"/>
        <v>#DIV/0!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6">E116/E115</f>
        <v>#DIV/0!</v>
      </c>
      <c r="F117" s="30" t="e">
        <f t="shared" si="66"/>
        <v>#DIV/0!</v>
      </c>
      <c r="G117" s="30" t="e">
        <f t="shared" si="66"/>
        <v>#DIV/0!</v>
      </c>
      <c r="H117" s="30" t="e">
        <f t="shared" si="66"/>
        <v>#DIV/0!</v>
      </c>
      <c r="I117" s="30" t="e">
        <f t="shared" si="66"/>
        <v>#DIV/0!</v>
      </c>
      <c r="J117" s="30" t="e">
        <f t="shared" si="66"/>
        <v>#DIV/0!</v>
      </c>
      <c r="K117" s="30" t="e">
        <f t="shared" si="66"/>
        <v>#DIV/0!</v>
      </c>
      <c r="L117" s="30" t="e">
        <f t="shared" si="66"/>
        <v>#DIV/0!</v>
      </c>
      <c r="M117" s="30" t="e">
        <f t="shared" si="66"/>
        <v>#DIV/0!</v>
      </c>
      <c r="N117" s="30" t="e">
        <f t="shared" si="66"/>
        <v>#DIV/0!</v>
      </c>
      <c r="O117" s="30" t="e">
        <f t="shared" si="66"/>
        <v>#DIV/0!</v>
      </c>
      <c r="P117" s="30" t="e">
        <f t="shared" si="66"/>
        <v>#DIV/0!</v>
      </c>
      <c r="Q117" s="30" t="e">
        <f t="shared" si="66"/>
        <v>#DIV/0!</v>
      </c>
      <c r="R117" s="30" t="e">
        <f t="shared" si="66"/>
        <v>#DIV/0!</v>
      </c>
      <c r="S117" s="30" t="e">
        <f t="shared" si="66"/>
        <v>#DIV/0!</v>
      </c>
      <c r="T117" s="30" t="e">
        <f t="shared" si="66"/>
        <v>#DIV/0!</v>
      </c>
      <c r="U117" s="30" t="e">
        <f t="shared" si="66"/>
        <v>#DIV/0!</v>
      </c>
      <c r="V117" s="30" t="e">
        <f t="shared" si="66"/>
        <v>#DIV/0!</v>
      </c>
      <c r="W117" s="30" t="e">
        <f t="shared" si="66"/>
        <v>#DIV/0!</v>
      </c>
      <c r="X117" s="30" t="e">
        <f t="shared" si="66"/>
        <v>#DIV/0!</v>
      </c>
      <c r="Y117" s="30" t="e">
        <f t="shared" si="66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5"/>
        <v>0</v>
      </c>
      <c r="D118" s="15" t="e">
        <f t="shared" si="60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5"/>
        <v>0</v>
      </c>
      <c r="D119" s="15" t="e">
        <f t="shared" si="60"/>
        <v>#DIV/0!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5"/>
        <v>0</v>
      </c>
      <c r="D120" s="15" t="e">
        <f t="shared" si="60"/>
        <v>#DIV/0!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5"/>
        <v>0</v>
      </c>
      <c r="D121" s="15" t="e">
        <f t="shared" si="60"/>
        <v>#DIV/0!</v>
      </c>
      <c r="E121" s="24"/>
      <c r="F121" s="24"/>
      <c r="G121" s="51"/>
      <c r="H121" s="51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0"/>
        <v>#DIV/0!</v>
      </c>
      <c r="E122" s="54" t="e">
        <f t="shared" ref="E122:Y122" si="67">E116/E109*10</f>
        <v>#DIV/0!</v>
      </c>
      <c r="F122" s="54" t="e">
        <f t="shared" si="67"/>
        <v>#DIV/0!</v>
      </c>
      <c r="G122" s="54" t="e">
        <f t="shared" si="67"/>
        <v>#DIV/0!</v>
      </c>
      <c r="H122" s="54" t="e">
        <f t="shared" si="67"/>
        <v>#DIV/0!</v>
      </c>
      <c r="I122" s="54" t="e">
        <f t="shared" si="67"/>
        <v>#DIV/0!</v>
      </c>
      <c r="J122" s="54" t="e">
        <f t="shared" si="67"/>
        <v>#DIV/0!</v>
      </c>
      <c r="K122" s="54" t="e">
        <f t="shared" si="67"/>
        <v>#DIV/0!</v>
      </c>
      <c r="L122" s="54" t="e">
        <f t="shared" si="67"/>
        <v>#DIV/0!</v>
      </c>
      <c r="M122" s="54" t="e">
        <f t="shared" si="67"/>
        <v>#DIV/0!</v>
      </c>
      <c r="N122" s="54" t="e">
        <f t="shared" si="67"/>
        <v>#DIV/0!</v>
      </c>
      <c r="O122" s="54" t="e">
        <f t="shared" si="67"/>
        <v>#DIV/0!</v>
      </c>
      <c r="P122" s="54" t="e">
        <f t="shared" si="67"/>
        <v>#DIV/0!</v>
      </c>
      <c r="Q122" s="54" t="e">
        <f t="shared" si="67"/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 t="shared" si="67"/>
        <v>#DIV/0!</v>
      </c>
      <c r="W122" s="54" t="e">
        <f t="shared" si="67"/>
        <v>#DIV/0!</v>
      </c>
      <c r="X122" s="54" t="e">
        <f t="shared" si="67"/>
        <v>#DIV/0!</v>
      </c>
      <c r="Y122" s="54" t="e">
        <f t="shared" si="67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8">B118/B111*10</f>
        <v>#DIV/0!</v>
      </c>
      <c r="C123" s="54" t="e">
        <f t="shared" si="68"/>
        <v>#DIV/0!</v>
      </c>
      <c r="D123" s="15" t="e">
        <f t="shared" si="60"/>
        <v>#DIV/0!</v>
      </c>
      <c r="E123" s="54" t="e">
        <f t="shared" ref="E123:Y123" si="69">E118/E111*10</f>
        <v>#DIV/0!</v>
      </c>
      <c r="F123" s="54" t="e">
        <f t="shared" si="69"/>
        <v>#DIV/0!</v>
      </c>
      <c r="G123" s="54" t="e">
        <f t="shared" si="69"/>
        <v>#DIV/0!</v>
      </c>
      <c r="H123" s="54" t="e">
        <f t="shared" si="69"/>
        <v>#DIV/0!</v>
      </c>
      <c r="I123" s="54" t="e">
        <f t="shared" si="69"/>
        <v>#DIV/0!</v>
      </c>
      <c r="J123" s="54" t="e">
        <f t="shared" si="69"/>
        <v>#DIV/0!</v>
      </c>
      <c r="K123" s="54" t="e">
        <f t="shared" si="69"/>
        <v>#DIV/0!</v>
      </c>
      <c r="L123" s="54" t="e">
        <f t="shared" si="69"/>
        <v>#DIV/0!</v>
      </c>
      <c r="M123" s="54" t="e">
        <f t="shared" si="69"/>
        <v>#DIV/0!</v>
      </c>
      <c r="N123" s="54" t="e">
        <f t="shared" si="69"/>
        <v>#DIV/0!</v>
      </c>
      <c r="O123" s="54" t="e">
        <f t="shared" si="69"/>
        <v>#DIV/0!</v>
      </c>
      <c r="P123" s="54" t="e">
        <f t="shared" si="69"/>
        <v>#DIV/0!</v>
      </c>
      <c r="Q123" s="54" t="e">
        <f t="shared" si="69"/>
        <v>#DIV/0!</v>
      </c>
      <c r="R123" s="54" t="e">
        <f t="shared" si="69"/>
        <v>#DIV/0!</v>
      </c>
      <c r="S123" s="54" t="e">
        <f t="shared" si="69"/>
        <v>#DIV/0!</v>
      </c>
      <c r="T123" s="54" t="e">
        <f t="shared" si="69"/>
        <v>#DIV/0!</v>
      </c>
      <c r="U123" s="54" t="e">
        <f t="shared" si="69"/>
        <v>#DIV/0!</v>
      </c>
      <c r="V123" s="54" t="e">
        <f t="shared" si="69"/>
        <v>#DIV/0!</v>
      </c>
      <c r="W123" s="54" t="e">
        <f t="shared" si="69"/>
        <v>#DIV/0!</v>
      </c>
      <c r="X123" s="54" t="e">
        <f t="shared" si="69"/>
        <v>#DIV/0!</v>
      </c>
      <c r="Y123" s="54" t="e">
        <f t="shared" si="69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8"/>
        <v>#DIV/0!</v>
      </c>
      <c r="C124" s="54" t="e">
        <f t="shared" si="68"/>
        <v>#DIV/0!</v>
      </c>
      <c r="D124" s="15" t="e">
        <f t="shared" si="60"/>
        <v>#DIV/0!</v>
      </c>
      <c r="E124" s="54"/>
      <c r="F124" s="54" t="e">
        <f t="shared" ref="F124:M125" si="70">F119/F112*10</f>
        <v>#DIV/0!</v>
      </c>
      <c r="G124" s="54" t="e">
        <f t="shared" si="70"/>
        <v>#DIV/0!</v>
      </c>
      <c r="H124" s="54" t="e">
        <f t="shared" si="70"/>
        <v>#DIV/0!</v>
      </c>
      <c r="I124" s="54" t="e">
        <f t="shared" si="70"/>
        <v>#DIV/0!</v>
      </c>
      <c r="J124" s="54" t="e">
        <f t="shared" si="70"/>
        <v>#DIV/0!</v>
      </c>
      <c r="K124" s="54" t="e">
        <f t="shared" si="70"/>
        <v>#DIV/0!</v>
      </c>
      <c r="L124" s="54" t="e">
        <f t="shared" si="70"/>
        <v>#DIV/0!</v>
      </c>
      <c r="M124" s="54" t="e">
        <f t="shared" si="70"/>
        <v>#DIV/0!</v>
      </c>
      <c r="N124" s="54"/>
      <c r="O124" s="54" t="e">
        <f>O119/O112*10</f>
        <v>#DIV/0!</v>
      </c>
      <c r="P124" s="54" t="e">
        <f>P119/P112*10</f>
        <v>#DIV/0!</v>
      </c>
      <c r="Q124" s="54"/>
      <c r="R124" s="54" t="e">
        <f t="shared" ref="R124:U125" si="71">R119/R112*10</f>
        <v>#DIV/0!</v>
      </c>
      <c r="S124" s="54" t="e">
        <f t="shared" si="71"/>
        <v>#DIV/0!</v>
      </c>
      <c r="T124" s="54" t="e">
        <f t="shared" si="71"/>
        <v>#DIV/0!</v>
      </c>
      <c r="U124" s="54" t="e">
        <f t="shared" si="71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8"/>
        <v>#DIV/0!</v>
      </c>
      <c r="C125" s="54" t="e">
        <f t="shared" si="68"/>
        <v>#DIV/0!</v>
      </c>
      <c r="D125" s="15" t="e">
        <f t="shared" si="60"/>
        <v>#DIV/0!</v>
      </c>
      <c r="E125" s="54" t="e">
        <f>E120/E113*10</f>
        <v>#DIV/0!</v>
      </c>
      <c r="F125" s="54" t="e">
        <f t="shared" si="70"/>
        <v>#DIV/0!</v>
      </c>
      <c r="G125" s="54" t="e">
        <f t="shared" si="70"/>
        <v>#DIV/0!</v>
      </c>
      <c r="H125" s="54" t="e">
        <f t="shared" si="70"/>
        <v>#DIV/0!</v>
      </c>
      <c r="I125" s="54" t="e">
        <f t="shared" si="70"/>
        <v>#DIV/0!</v>
      </c>
      <c r="J125" s="54" t="e">
        <f t="shared" si="70"/>
        <v>#DIV/0!</v>
      </c>
      <c r="K125" s="54" t="e">
        <f t="shared" si="70"/>
        <v>#DIV/0!</v>
      </c>
      <c r="L125" s="54" t="e">
        <f t="shared" si="70"/>
        <v>#DIV/0!</v>
      </c>
      <c r="M125" s="54" t="e">
        <f t="shared" si="70"/>
        <v>#DIV/0!</v>
      </c>
      <c r="N125" s="54" t="e">
        <f>N120/N113*10</f>
        <v>#DIV/0!</v>
      </c>
      <c r="O125" s="54" t="e">
        <f>O120/O113*10</f>
        <v>#DIV/0!</v>
      </c>
      <c r="P125" s="54" t="e">
        <f>P120/P113*10</f>
        <v>#DIV/0!</v>
      </c>
      <c r="Q125" s="54" t="e">
        <f>Q120/Q113*10</f>
        <v>#DIV/0!</v>
      </c>
      <c r="R125" s="54" t="e">
        <f t="shared" si="71"/>
        <v>#DIV/0!</v>
      </c>
      <c r="S125" s="54" t="e">
        <f t="shared" si="71"/>
        <v>#DIV/0!</v>
      </c>
      <c r="T125" s="54" t="e">
        <f t="shared" si="71"/>
        <v>#DIV/0!</v>
      </c>
      <c r="U125" s="54" t="e">
        <f t="shared" si="71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8"/>
        <v>#DIV/0!</v>
      </c>
      <c r="C126" s="54" t="e">
        <f t="shared" si="68"/>
        <v>#DIV/0!</v>
      </c>
      <c r="D126" s="15" t="e">
        <f t="shared" si="60"/>
        <v>#DIV/0!</v>
      </c>
      <c r="E126" s="54" t="e">
        <f t="shared" si="68"/>
        <v>#DIV/0!</v>
      </c>
      <c r="F126" s="54"/>
      <c r="G126" s="54">
        <v>10</v>
      </c>
      <c r="H126" s="54"/>
      <c r="I126" s="54" t="e">
        <f>I121/I114*10</f>
        <v>#DIV/0!</v>
      </c>
      <c r="J126" s="54"/>
      <c r="K126" s="54"/>
      <c r="L126" s="54"/>
      <c r="M126" s="54"/>
      <c r="N126" s="54"/>
      <c r="O126" s="54"/>
      <c r="P126" s="54"/>
      <c r="Q126" s="54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37"/>
      <c r="J127" s="37"/>
      <c r="K127" s="37"/>
      <c r="L127" s="54"/>
      <c r="M127" s="37"/>
      <c r="N127" s="37"/>
      <c r="O127" s="37"/>
      <c r="P127" s="37"/>
      <c r="Q127" s="3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37"/>
      <c r="J128" s="37"/>
      <c r="K128" s="37"/>
      <c r="L128" s="54"/>
      <c r="M128" s="37"/>
      <c r="N128" s="37"/>
      <c r="O128" s="37"/>
      <c r="P128" s="37"/>
      <c r="Q128" s="3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58"/>
      <c r="J129" s="58"/>
      <c r="K129" s="58"/>
      <c r="L129" s="58"/>
      <c r="M129" s="58" t="e">
        <f>M128/M127*10</f>
        <v>#DIV/0!</v>
      </c>
      <c r="N129" s="58"/>
      <c r="O129" s="58"/>
      <c r="P129" s="58" t="e">
        <f>P128/P127*10</f>
        <v>#DIV/0!</v>
      </c>
      <c r="Q129" s="58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0"/>
        <v>#DIV/0!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0"/>
        <v>#DIV/0!</v>
      </c>
      <c r="E131" s="24"/>
      <c r="F131" s="24"/>
      <c r="G131" s="24"/>
      <c r="H131" s="24"/>
      <c r="I131" s="24"/>
      <c r="J131" s="24"/>
      <c r="K131" s="26"/>
      <c r="L131" s="26"/>
      <c r="M131" s="2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0"/>
        <v>#DIV/0!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51"/>
      <c r="J134" s="51"/>
      <c r="K134" s="51"/>
      <c r="L134" s="26"/>
      <c r="M134" s="51"/>
      <c r="N134" s="51"/>
      <c r="O134" s="51"/>
      <c r="P134" s="51"/>
      <c r="Q134" s="51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2">C136/B136</f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189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3">E136/E135</f>
        <v>#DIV/0!</v>
      </c>
      <c r="F137" s="35" t="e">
        <f t="shared" si="73"/>
        <v>#DIV/0!</v>
      </c>
      <c r="G137" s="35" t="e">
        <f t="shared" si="73"/>
        <v>#DIV/0!</v>
      </c>
      <c r="H137" s="35" t="e">
        <f t="shared" si="73"/>
        <v>#DIV/0!</v>
      </c>
      <c r="I137" s="35" t="e">
        <f t="shared" si="73"/>
        <v>#DIV/0!</v>
      </c>
      <c r="J137" s="35" t="e">
        <f t="shared" si="73"/>
        <v>#DIV/0!</v>
      </c>
      <c r="K137" s="35" t="e">
        <f t="shared" si="73"/>
        <v>#DIV/0!</v>
      </c>
      <c r="L137" s="35" t="e">
        <f t="shared" si="73"/>
        <v>#DIV/0!</v>
      </c>
      <c r="M137" s="35" t="e">
        <f t="shared" si="73"/>
        <v>#DIV/0!</v>
      </c>
      <c r="N137" s="35" t="e">
        <f t="shared" si="73"/>
        <v>#DIV/0!</v>
      </c>
      <c r="O137" s="35" t="e">
        <f t="shared" si="73"/>
        <v>#DIV/0!</v>
      </c>
      <c r="P137" s="35" t="e">
        <f t="shared" si="73"/>
        <v>#DIV/0!</v>
      </c>
      <c r="Q137" s="35" t="e">
        <f t="shared" si="73"/>
        <v>#DIV/0!</v>
      </c>
      <c r="R137" s="35" t="e">
        <f t="shared" si="73"/>
        <v>#DIV/0!</v>
      </c>
      <c r="S137" s="35" t="e">
        <f t="shared" si="73"/>
        <v>#DIV/0!</v>
      </c>
      <c r="T137" s="35" t="e">
        <f t="shared" si="73"/>
        <v>#DIV/0!</v>
      </c>
      <c r="U137" s="35" t="e">
        <f t="shared" si="73"/>
        <v>#DIV/0!</v>
      </c>
      <c r="V137" s="35" t="e">
        <f t="shared" si="73"/>
        <v>#DIV/0!</v>
      </c>
      <c r="W137" s="35" t="e">
        <f t="shared" si="73"/>
        <v>#DIV/0!</v>
      </c>
      <c r="X137" s="35" t="e">
        <f t="shared" si="73"/>
        <v>#DIV/0!</v>
      </c>
      <c r="Y137" s="35" t="e">
        <f t="shared" si="73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4">E135-E136</f>
        <v>0</v>
      </c>
      <c r="F138" s="95">
        <f t="shared" si="74"/>
        <v>0</v>
      </c>
      <c r="G138" s="95">
        <f t="shared" si="74"/>
        <v>0</v>
      </c>
      <c r="H138" s="95">
        <f t="shared" si="74"/>
        <v>0</v>
      </c>
      <c r="I138" s="95">
        <f t="shared" si="74"/>
        <v>0</v>
      </c>
      <c r="J138" s="95">
        <f t="shared" si="74"/>
        <v>0</v>
      </c>
      <c r="K138" s="95">
        <f t="shared" si="74"/>
        <v>0</v>
      </c>
      <c r="L138" s="95">
        <f t="shared" si="74"/>
        <v>0</v>
      </c>
      <c r="M138" s="95">
        <f t="shared" si="74"/>
        <v>0</v>
      </c>
      <c r="N138" s="95">
        <f t="shared" si="74"/>
        <v>0</v>
      </c>
      <c r="O138" s="95">
        <f t="shared" si="74"/>
        <v>0</v>
      </c>
      <c r="P138" s="95">
        <f t="shared" si="74"/>
        <v>0</v>
      </c>
      <c r="Q138" s="95">
        <f t="shared" si="74"/>
        <v>0</v>
      </c>
      <c r="R138" s="95">
        <f t="shared" si="74"/>
        <v>0</v>
      </c>
      <c r="S138" s="95">
        <f t="shared" si="74"/>
        <v>0</v>
      </c>
      <c r="T138" s="95">
        <f t="shared" si="74"/>
        <v>0</v>
      </c>
      <c r="U138" s="95">
        <f t="shared" si="74"/>
        <v>0</v>
      </c>
      <c r="V138" s="95">
        <f t="shared" si="74"/>
        <v>0</v>
      </c>
      <c r="W138" s="95">
        <f t="shared" si="74"/>
        <v>0</v>
      </c>
      <c r="X138" s="95">
        <f t="shared" si="74"/>
        <v>0</v>
      </c>
      <c r="Y138" s="95">
        <f t="shared" si="74"/>
        <v>0</v>
      </c>
    </row>
    <row r="139" spans="1:26" s="12" customFormat="1" ht="22.9" hidden="1" customHeight="1" x14ac:dyDescent="0.2">
      <c r="A139" s="13" t="s">
        <v>192</v>
      </c>
      <c r="B139" s="39"/>
      <c r="C139" s="26"/>
      <c r="D139" s="16" t="e">
        <f t="shared" si="72"/>
        <v>#DIV/0!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2"/>
        <v>#DIV/0!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5">E140/E139</f>
        <v>#DIV/0!</v>
      </c>
      <c r="F141" s="29" t="e">
        <f t="shared" si="75"/>
        <v>#DIV/0!</v>
      </c>
      <c r="G141" s="29" t="e">
        <f t="shared" si="75"/>
        <v>#DIV/0!</v>
      </c>
      <c r="H141" s="29" t="e">
        <f t="shared" si="75"/>
        <v>#DIV/0!</v>
      </c>
      <c r="I141" s="29" t="e">
        <f t="shared" si="75"/>
        <v>#DIV/0!</v>
      </c>
      <c r="J141" s="29" t="e">
        <f t="shared" si="75"/>
        <v>#DIV/0!</v>
      </c>
      <c r="K141" s="29" t="e">
        <f t="shared" si="75"/>
        <v>#DIV/0!</v>
      </c>
      <c r="L141" s="29" t="e">
        <f t="shared" si="75"/>
        <v>#DIV/0!</v>
      </c>
      <c r="M141" s="29" t="e">
        <f t="shared" si="75"/>
        <v>#DIV/0!</v>
      </c>
      <c r="N141" s="29" t="e">
        <f t="shared" si="75"/>
        <v>#DIV/0!</v>
      </c>
      <c r="O141" s="29" t="e">
        <f t="shared" si="75"/>
        <v>#DIV/0!</v>
      </c>
      <c r="P141" s="29" t="e">
        <f t="shared" si="75"/>
        <v>#DIV/0!</v>
      </c>
      <c r="Q141" s="29" t="e">
        <f t="shared" si="75"/>
        <v>#DIV/0!</v>
      </c>
      <c r="R141" s="29" t="e">
        <f t="shared" si="75"/>
        <v>#DIV/0!</v>
      </c>
      <c r="S141" s="29" t="e">
        <f t="shared" si="75"/>
        <v>#DIV/0!</v>
      </c>
      <c r="T141" s="29" t="e">
        <f t="shared" si="75"/>
        <v>#DIV/0!</v>
      </c>
      <c r="U141" s="29" t="e">
        <f t="shared" si="75"/>
        <v>#DIV/0!</v>
      </c>
      <c r="V141" s="29" t="e">
        <f t="shared" si="75"/>
        <v>#DIV/0!</v>
      </c>
      <c r="W141" s="29" t="e">
        <f t="shared" si="75"/>
        <v>#DIV/0!</v>
      </c>
      <c r="X141" s="29" t="e">
        <f t="shared" si="75"/>
        <v>#DIV/0!</v>
      </c>
      <c r="Y141" s="29" t="e">
        <f t="shared" si="75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2"/>
        <v>#DIV/0!</v>
      </c>
      <c r="E142" s="58" t="e">
        <f t="shared" ref="E142:P142" si="76">E140/E136*10</f>
        <v>#DIV/0!</v>
      </c>
      <c r="F142" s="58" t="e">
        <f t="shared" si="76"/>
        <v>#DIV/0!</v>
      </c>
      <c r="G142" s="58" t="e">
        <f t="shared" si="76"/>
        <v>#DIV/0!</v>
      </c>
      <c r="H142" s="58" t="e">
        <f t="shared" si="76"/>
        <v>#DIV/0!</v>
      </c>
      <c r="I142" s="58" t="e">
        <f t="shared" si="76"/>
        <v>#DIV/0!</v>
      </c>
      <c r="J142" s="58" t="e">
        <f t="shared" si="76"/>
        <v>#DIV/0!</v>
      </c>
      <c r="K142" s="58" t="e">
        <f t="shared" si="76"/>
        <v>#DIV/0!</v>
      </c>
      <c r="L142" s="58" t="e">
        <f t="shared" si="76"/>
        <v>#DIV/0!</v>
      </c>
      <c r="M142" s="58" t="e">
        <f t="shared" si="76"/>
        <v>#DIV/0!</v>
      </c>
      <c r="N142" s="58" t="e">
        <f t="shared" si="76"/>
        <v>#DIV/0!</v>
      </c>
      <c r="O142" s="58" t="e">
        <f t="shared" si="76"/>
        <v>#DIV/0!</v>
      </c>
      <c r="P142" s="58" t="e">
        <f t="shared" si="76"/>
        <v>#DIV/0!</v>
      </c>
      <c r="Q142" s="58" t="e">
        <f t="shared" ref="Q142:V142" si="77">Q140/Q136*10</f>
        <v>#DIV/0!</v>
      </c>
      <c r="R142" s="58" t="e">
        <f t="shared" si="77"/>
        <v>#DIV/0!</v>
      </c>
      <c r="S142" s="58" t="e">
        <f t="shared" si="77"/>
        <v>#DIV/0!</v>
      </c>
      <c r="T142" s="58" t="e">
        <f t="shared" si="77"/>
        <v>#DIV/0!</v>
      </c>
      <c r="U142" s="58" t="e">
        <f t="shared" si="77"/>
        <v>#DIV/0!</v>
      </c>
      <c r="V142" s="58" t="e">
        <f t="shared" si="77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58"/>
      <c r="J144" s="58"/>
      <c r="K144" s="58"/>
      <c r="L144" s="26"/>
      <c r="M144" s="58"/>
      <c r="N144" s="58"/>
      <c r="O144" s="58"/>
      <c r="P144" s="58"/>
      <c r="Q144" s="58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180</v>
      </c>
      <c r="B146" s="23"/>
      <c r="C146" s="27">
        <f>SUM(E146:Y146)</f>
        <v>0</v>
      </c>
      <c r="D146" s="15" t="e">
        <f t="shared" si="72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189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8">F146/F145</f>
        <v>#DIV/0!</v>
      </c>
      <c r="G147" s="29" t="e">
        <f t="shared" si="78"/>
        <v>#DIV/0!</v>
      </c>
      <c r="H147" s="29" t="e">
        <f t="shared" si="78"/>
        <v>#DIV/0!</v>
      </c>
      <c r="I147" s="29" t="e">
        <f t="shared" si="78"/>
        <v>#DIV/0!</v>
      </c>
      <c r="J147" s="29" t="e">
        <f t="shared" si="78"/>
        <v>#DIV/0!</v>
      </c>
      <c r="K147" s="29" t="e">
        <f t="shared" si="78"/>
        <v>#DIV/0!</v>
      </c>
      <c r="L147" s="29" t="e">
        <f t="shared" si="78"/>
        <v>#DIV/0!</v>
      </c>
      <c r="M147" s="29" t="e">
        <f t="shared" si="78"/>
        <v>#DIV/0!</v>
      </c>
      <c r="N147" s="29" t="e">
        <f t="shared" si="78"/>
        <v>#DIV/0!</v>
      </c>
      <c r="O147" s="29" t="e">
        <f t="shared" si="78"/>
        <v>#DIV/0!</v>
      </c>
      <c r="P147" s="29" t="e">
        <f t="shared" si="78"/>
        <v>#DIV/0!</v>
      </c>
      <c r="Q147" s="29"/>
      <c r="R147" s="29" t="e">
        <f t="shared" si="78"/>
        <v>#DIV/0!</v>
      </c>
      <c r="S147" s="29" t="e">
        <f t="shared" si="78"/>
        <v>#DIV/0!</v>
      </c>
      <c r="T147" s="29" t="e">
        <f t="shared" si="78"/>
        <v>#DIV/0!</v>
      </c>
      <c r="U147" s="29" t="e">
        <f t="shared" si="78"/>
        <v>#DIV/0!</v>
      </c>
      <c r="V147" s="29" t="e">
        <f t="shared" si="78"/>
        <v>#DIV/0!</v>
      </c>
      <c r="W147" s="29" t="e">
        <f t="shared" si="78"/>
        <v>#DIV/0!</v>
      </c>
      <c r="X147" s="29" t="e">
        <f t="shared" si="78"/>
        <v>#DIV/0!</v>
      </c>
      <c r="Y147" s="29" t="e">
        <f t="shared" si="78"/>
        <v>#DIV/0!</v>
      </c>
    </row>
    <row r="148" spans="1:25" s="12" customFormat="1" ht="31.15" hidden="1" customHeight="1" x14ac:dyDescent="0.2">
      <c r="A148" s="13" t="s">
        <v>193</v>
      </c>
      <c r="B148" s="39"/>
      <c r="C148" s="39"/>
      <c r="D148" s="16" t="e">
        <f t="shared" si="72"/>
        <v>#DIV/0!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2"/>
        <v>#DIV/0!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79">E149/E148</f>
        <v>#DIV/0!</v>
      </c>
      <c r="F150" s="30" t="e">
        <f t="shared" si="79"/>
        <v>#DIV/0!</v>
      </c>
      <c r="G150" s="30" t="e">
        <f t="shared" si="79"/>
        <v>#DIV/0!</v>
      </c>
      <c r="H150" s="30" t="e">
        <f t="shared" si="79"/>
        <v>#DIV/0!</v>
      </c>
      <c r="I150" s="30" t="e">
        <f t="shared" si="79"/>
        <v>#DIV/0!</v>
      </c>
      <c r="J150" s="30" t="e">
        <f t="shared" si="79"/>
        <v>#DIV/0!</v>
      </c>
      <c r="K150" s="30" t="e">
        <f t="shared" si="79"/>
        <v>#DIV/0!</v>
      </c>
      <c r="L150" s="30" t="e">
        <f t="shared" si="79"/>
        <v>#DIV/0!</v>
      </c>
      <c r="M150" s="30" t="e">
        <f t="shared" si="79"/>
        <v>#DIV/0!</v>
      </c>
      <c r="N150" s="30"/>
      <c r="O150" s="30" t="e">
        <f>O149/O148</f>
        <v>#DIV/0!</v>
      </c>
      <c r="P150" s="30" t="e">
        <f>P149/P148</f>
        <v>#DIV/0!</v>
      </c>
      <c r="Q150" s="3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2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0">H149/H146*10</f>
        <v>#DIV/0!</v>
      </c>
      <c r="I151" s="58" t="e">
        <f t="shared" si="80"/>
        <v>#DIV/0!</v>
      </c>
      <c r="J151" s="58" t="e">
        <f t="shared" si="80"/>
        <v>#DIV/0!</v>
      </c>
      <c r="K151" s="58" t="e">
        <f t="shared" si="80"/>
        <v>#DIV/0!</v>
      </c>
      <c r="L151" s="58" t="e">
        <f t="shared" si="80"/>
        <v>#DIV/0!</v>
      </c>
      <c r="M151" s="58" t="e">
        <f t="shared" si="80"/>
        <v>#DIV/0!</v>
      </c>
      <c r="N151" s="58" t="e">
        <f t="shared" si="80"/>
        <v>#DIV/0!</v>
      </c>
      <c r="O151" s="58" t="e">
        <f>O149/O146*10</f>
        <v>#DIV/0!</v>
      </c>
      <c r="P151" s="58" t="e">
        <f>P149/P146*10</f>
        <v>#DIV/0!</v>
      </c>
      <c r="Q151" s="58"/>
      <c r="R151" s="58" t="e">
        <f t="shared" ref="R151:Y151" si="81">R149/R146*10</f>
        <v>#DIV/0!</v>
      </c>
      <c r="S151" s="58" t="e">
        <f t="shared" si="81"/>
        <v>#DIV/0!</v>
      </c>
      <c r="T151" s="58" t="e">
        <f t="shared" si="81"/>
        <v>#DIV/0!</v>
      </c>
      <c r="U151" s="58" t="e">
        <f t="shared" si="81"/>
        <v>#DIV/0!</v>
      </c>
      <c r="V151" s="58" t="e">
        <f t="shared" si="81"/>
        <v>#DIV/0!</v>
      </c>
      <c r="W151" s="58" t="e">
        <f t="shared" si="81"/>
        <v>#DIV/0!</v>
      </c>
      <c r="X151" s="58" t="e">
        <f t="shared" si="81"/>
        <v>#DIV/0!</v>
      </c>
      <c r="Y151" s="58" t="e">
        <f t="shared" si="81"/>
        <v>#DIV/0!</v>
      </c>
    </row>
    <row r="152" spans="1:25" s="12" customFormat="1" ht="30" hidden="1" customHeight="1" outlineLevel="1" x14ac:dyDescent="0.2">
      <c r="A152" s="55" t="s">
        <v>181</v>
      </c>
      <c r="B152" s="23"/>
      <c r="C152" s="27">
        <f>SUM(E152:Y152)</f>
        <v>0</v>
      </c>
      <c r="D152" s="15" t="e">
        <f t="shared" si="72"/>
        <v>#DIV/0!</v>
      </c>
      <c r="E152" s="38"/>
      <c r="F152" s="37"/>
      <c r="G152" s="5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182</v>
      </c>
      <c r="B153" s="23"/>
      <c r="C153" s="27">
        <f>SUM(E153:Y153)</f>
        <v>0</v>
      </c>
      <c r="D153" s="15" t="e">
        <f t="shared" si="72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2"/>
        <v>#DIV/0!</v>
      </c>
      <c r="E154" s="38"/>
      <c r="F154" s="58"/>
      <c r="G154" s="58" t="e">
        <f>G153/G152*10</f>
        <v>#DIV/0!</v>
      </c>
      <c r="H154" s="58"/>
      <c r="I154" s="58"/>
      <c r="J154" s="58"/>
      <c r="K154" s="58"/>
      <c r="L154" s="58" t="e">
        <f>L153/L152*10</f>
        <v>#DIV/0!</v>
      </c>
      <c r="M154" s="58"/>
      <c r="N154" s="58"/>
      <c r="O154" s="58"/>
      <c r="P154" s="58"/>
      <c r="Q154" s="58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2"/>
        <v>#DIV/0!</v>
      </c>
      <c r="E155" s="38"/>
      <c r="F155" s="37"/>
      <c r="G155" s="58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2"/>
        <v>#DIV/0!</v>
      </c>
      <c r="E156" s="38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2"/>
        <v>#DIV/0!</v>
      </c>
      <c r="E157" s="38"/>
      <c r="F157" s="58"/>
      <c r="G157" s="58"/>
      <c r="H157" s="58" t="e">
        <f>H156/H155*10</f>
        <v>#DIV/0!</v>
      </c>
      <c r="I157" s="58"/>
      <c r="J157" s="58"/>
      <c r="K157" s="58"/>
      <c r="L157" s="58"/>
      <c r="M157" s="58"/>
      <c r="N157" s="58" t="e">
        <f>N156/N155*10</f>
        <v>#DIV/0!</v>
      </c>
      <c r="O157" s="58"/>
      <c r="P157" s="58"/>
      <c r="Q157" s="58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2"/>
        <v>#DIV/0!</v>
      </c>
      <c r="E158" s="3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2"/>
        <v>#DIV/0!</v>
      </c>
      <c r="E159" s="3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2"/>
        <v>#DIV/0!</v>
      </c>
      <c r="E160" s="38"/>
      <c r="F160" s="58"/>
      <c r="G160" s="58"/>
      <c r="H160" s="58"/>
      <c r="I160" s="58"/>
      <c r="J160" s="58"/>
      <c r="K160" s="58"/>
      <c r="L160" s="58"/>
      <c r="M160" s="58" t="e">
        <f>M159/M158*10</f>
        <v>#DIV/0!</v>
      </c>
      <c r="N160" s="58"/>
      <c r="O160" s="58"/>
      <c r="P160" s="58"/>
      <c r="Q160" s="58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2"/>
        <v>#DIV/0!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2"/>
        <v>#DIV/0!</v>
      </c>
      <c r="E162" s="37"/>
      <c r="F162" s="35"/>
      <c r="G162" s="58"/>
      <c r="H162" s="26"/>
      <c r="I162" s="26"/>
      <c r="J162" s="26"/>
      <c r="K162" s="26"/>
      <c r="L162" s="38"/>
      <c r="M162" s="38"/>
      <c r="N162" s="35"/>
      <c r="O162" s="35"/>
      <c r="P162" s="38"/>
      <c r="Q162" s="38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2"/>
        <v>#DIV/0!</v>
      </c>
      <c r="E163" s="54" t="e">
        <f>E162/E161*10</f>
        <v>#DIV/0!</v>
      </c>
      <c r="F163" s="54"/>
      <c r="G163" s="54"/>
      <c r="H163" s="54" t="e">
        <f t="shared" ref="H163:M163" si="82">H162/H161*10</f>
        <v>#DIV/0!</v>
      </c>
      <c r="I163" s="54" t="e">
        <f t="shared" si="82"/>
        <v>#DIV/0!</v>
      </c>
      <c r="J163" s="54" t="e">
        <f t="shared" si="82"/>
        <v>#DIV/0!</v>
      </c>
      <c r="K163" s="54" t="e">
        <f t="shared" si="82"/>
        <v>#DIV/0!</v>
      </c>
      <c r="L163" s="54" t="e">
        <f t="shared" si="82"/>
        <v>#DIV/0!</v>
      </c>
      <c r="M163" s="54" t="e">
        <f t="shared" si="82"/>
        <v>#DIV/0!</v>
      </c>
      <c r="N163" s="26"/>
      <c r="O163" s="26"/>
      <c r="P163" s="54" t="e">
        <f>P162/P161*10</f>
        <v>#DIV/0!</v>
      </c>
      <c r="Q163" s="54" t="e">
        <f>Q162/Q161*10</f>
        <v>#DIV/0!</v>
      </c>
      <c r="R163" s="54"/>
      <c r="S163" s="54" t="e">
        <f t="shared" ref="S163:X163" si="83">S162/S161*10</f>
        <v>#DIV/0!</v>
      </c>
      <c r="T163" s="54" t="e">
        <f t="shared" si="83"/>
        <v>#DIV/0!</v>
      </c>
      <c r="U163" s="54" t="e">
        <f t="shared" si="83"/>
        <v>#DIV/0!</v>
      </c>
      <c r="V163" s="54" t="e">
        <f t="shared" si="83"/>
        <v>#DIV/0!</v>
      </c>
      <c r="W163" s="54" t="e">
        <f t="shared" si="83"/>
        <v>#DIV/0!</v>
      </c>
      <c r="X163" s="54" t="e">
        <f t="shared" si="83"/>
        <v>#DIV/0!</v>
      </c>
      <c r="Y163" s="26"/>
    </row>
    <row r="164" spans="1:25" s="12" customFormat="1" ht="30" hidden="1" customHeight="1" x14ac:dyDescent="0.2">
      <c r="A164" s="55" t="s">
        <v>187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188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26"/>
      <c r="J165" s="26"/>
      <c r="K165" s="26"/>
      <c r="L165" s="38"/>
      <c r="M165" s="38"/>
      <c r="N165" s="26"/>
      <c r="O165" s="35"/>
      <c r="P165" s="35"/>
      <c r="Q165" s="38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54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26"/>
      <c r="Q166" s="54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183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184</v>
      </c>
      <c r="B168" s="27">
        <v>83</v>
      </c>
      <c r="C168" s="27">
        <f>SUM(E168:Y168)</f>
        <v>104</v>
      </c>
      <c r="D168" s="15">
        <f t="shared" si="72"/>
        <v>1.2530120481927711</v>
      </c>
      <c r="E168" s="37"/>
      <c r="F168" s="35"/>
      <c r="G168" s="58"/>
      <c r="H168" s="35"/>
      <c r="I168" s="35"/>
      <c r="J168" s="35"/>
      <c r="K168" s="38"/>
      <c r="L168" s="38"/>
      <c r="M168" s="38"/>
      <c r="N168" s="35"/>
      <c r="O168" s="35"/>
      <c r="P168" s="35"/>
      <c r="Q168" s="38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2"/>
        <v>0.56955093099671417</v>
      </c>
      <c r="E169" s="54"/>
      <c r="F169" s="54"/>
      <c r="G169" s="54"/>
      <c r="H169" s="26"/>
      <c r="I169" s="26"/>
      <c r="J169" s="26"/>
      <c r="K169" s="54"/>
      <c r="L169" s="54"/>
      <c r="M169" s="54"/>
      <c r="N169" s="26"/>
      <c r="O169" s="26"/>
      <c r="P169" s="26"/>
      <c r="Q169" s="54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2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2"/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2"/>
        <v>#DIV/0!</v>
      </c>
      <c r="E172" s="58"/>
      <c r="F172" s="58"/>
      <c r="G172" s="58" t="e">
        <f>G171/G170*10</f>
        <v>#DIV/0!</v>
      </c>
      <c r="H172" s="58"/>
      <c r="I172" s="58"/>
      <c r="J172" s="58"/>
      <c r="K172" s="58"/>
      <c r="L172" s="58" t="e">
        <f>L171/L170*10</f>
        <v>#DIV/0!</v>
      </c>
      <c r="M172" s="58"/>
      <c r="N172" s="58"/>
      <c r="O172" s="58"/>
      <c r="P172" s="58"/>
      <c r="Q172" s="58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2"/>
        <v>#DIV/0!</v>
      </c>
      <c r="E175" s="60"/>
      <c r="F175" s="60"/>
      <c r="G175" s="58" t="e">
        <f>G174/G173*10</f>
        <v>#DIV/0!</v>
      </c>
      <c r="H175" s="60"/>
      <c r="I175" s="60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58"/>
      <c r="Q175" s="58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2"/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5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4">C181/B181</f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4"/>
        <v>#DIV/0!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5">F183/F182</f>
        <v>#DIV/0!</v>
      </c>
      <c r="G184" s="16" t="e">
        <f t="shared" si="85"/>
        <v>#DIV/0!</v>
      </c>
      <c r="H184" s="16" t="e">
        <f t="shared" si="85"/>
        <v>#DIV/0!</v>
      </c>
      <c r="I184" s="16" t="e">
        <f t="shared" si="85"/>
        <v>#DIV/0!</v>
      </c>
      <c r="J184" s="16" t="e">
        <f t="shared" si="85"/>
        <v>#DIV/0!</v>
      </c>
      <c r="K184" s="16" t="e">
        <f t="shared" si="85"/>
        <v>#DIV/0!</v>
      </c>
      <c r="L184" s="16" t="e">
        <f t="shared" si="85"/>
        <v>#DIV/0!</v>
      </c>
      <c r="M184" s="16" t="e">
        <f t="shared" si="85"/>
        <v>#DIV/0!</v>
      </c>
      <c r="N184" s="16" t="e">
        <f t="shared" si="85"/>
        <v>#DIV/0!</v>
      </c>
      <c r="O184" s="16" t="e">
        <f t="shared" si="85"/>
        <v>#DIV/0!</v>
      </c>
      <c r="P184" s="16" t="e">
        <f t="shared" si="85"/>
        <v>#DIV/0!</v>
      </c>
      <c r="Q184" s="16" t="e">
        <f t="shared" si="85"/>
        <v>#DIV/0!</v>
      </c>
      <c r="R184" s="16" t="e">
        <f t="shared" si="85"/>
        <v>#DIV/0!</v>
      </c>
      <c r="S184" s="16" t="e">
        <f t="shared" si="85"/>
        <v>#DIV/0!</v>
      </c>
      <c r="T184" s="16" t="e">
        <f t="shared" si="85"/>
        <v>#DIV/0!</v>
      </c>
      <c r="U184" s="16" t="e">
        <f t="shared" si="85"/>
        <v>#DIV/0!</v>
      </c>
      <c r="V184" s="16" t="e">
        <f t="shared" si="85"/>
        <v>#DIV/0!</v>
      </c>
      <c r="W184" s="16" t="e">
        <f t="shared" si="85"/>
        <v>#DIV/0!</v>
      </c>
      <c r="X184" s="16" t="e">
        <f t="shared" si="85"/>
        <v>#DIV/0!</v>
      </c>
      <c r="Y184" s="16" t="e">
        <f t="shared" si="85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4"/>
        <v>#DIV/0!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4"/>
        <v>#DIV/0!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4"/>
        <v>#DIV/0!</v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173</v>
      </c>
      <c r="B188" s="27"/>
      <c r="C188" s="27">
        <f>SUM(E188:Y188)</f>
        <v>101088</v>
      </c>
      <c r="D188" s="15" t="e">
        <f t="shared" si="84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31">
        <v>7357</v>
      </c>
      <c r="J188" s="31">
        <v>5788</v>
      </c>
      <c r="K188" s="3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31">
        <v>6744</v>
      </c>
      <c r="Q188" s="3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4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37">
        <v>7250</v>
      </c>
      <c r="J189" s="37">
        <v>5539</v>
      </c>
      <c r="K189" s="37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37">
        <v>6565</v>
      </c>
      <c r="Q189" s="37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4"/>
        <v>#DIV/0!</v>
      </c>
      <c r="E190" s="73">
        <f t="shared" ref="E190:Y190" si="86">E189/E188</f>
        <v>1</v>
      </c>
      <c r="F190" s="73">
        <f t="shared" si="86"/>
        <v>1</v>
      </c>
      <c r="G190" s="73">
        <f t="shared" si="86"/>
        <v>1</v>
      </c>
      <c r="H190" s="73">
        <f t="shared" si="86"/>
        <v>1</v>
      </c>
      <c r="I190" s="73">
        <f t="shared" si="86"/>
        <v>0.98545602827239365</v>
      </c>
      <c r="J190" s="73">
        <f t="shared" si="86"/>
        <v>0.95697995853489981</v>
      </c>
      <c r="K190" s="73">
        <f t="shared" si="86"/>
        <v>0.97799717912552886</v>
      </c>
      <c r="L190" s="73">
        <f t="shared" si="86"/>
        <v>1</v>
      </c>
      <c r="M190" s="73">
        <f t="shared" si="86"/>
        <v>1</v>
      </c>
      <c r="N190" s="73">
        <f t="shared" si="86"/>
        <v>1</v>
      </c>
      <c r="O190" s="73">
        <f t="shared" si="86"/>
        <v>0.96502057613168724</v>
      </c>
      <c r="P190" s="73">
        <f t="shared" si="86"/>
        <v>0.9734578884934757</v>
      </c>
      <c r="Q190" s="73">
        <f t="shared" si="86"/>
        <v>1</v>
      </c>
      <c r="R190" s="73">
        <f t="shared" si="86"/>
        <v>1</v>
      </c>
      <c r="S190" s="73">
        <f t="shared" si="86"/>
        <v>1</v>
      </c>
      <c r="T190" s="73">
        <f t="shared" si="86"/>
        <v>1</v>
      </c>
      <c r="U190" s="73">
        <f t="shared" si="86"/>
        <v>0.98753117206982544</v>
      </c>
      <c r="V190" s="73">
        <f t="shared" si="86"/>
        <v>1</v>
      </c>
      <c r="W190" s="73">
        <f t="shared" si="86"/>
        <v>1</v>
      </c>
      <c r="X190" s="73">
        <f t="shared" si="86"/>
        <v>0.9443490556509444</v>
      </c>
      <c r="Y190" s="73">
        <f t="shared" si="86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4"/>
        <v>#DIV/0!</v>
      </c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4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37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37">
        <v>663</v>
      </c>
      <c r="Q192" s="3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4"/>
        <v>#DIV/0!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7">C195/B195</f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7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7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8">E195/E196</f>
        <v>#DIV/0!</v>
      </c>
      <c r="F198" s="73" t="e">
        <f t="shared" si="88"/>
        <v>#DIV/0!</v>
      </c>
      <c r="G198" s="73" t="e">
        <f t="shared" si="88"/>
        <v>#DIV/0!</v>
      </c>
      <c r="H198" s="73" t="e">
        <f t="shared" si="88"/>
        <v>#DIV/0!</v>
      </c>
      <c r="I198" s="73" t="e">
        <f t="shared" si="88"/>
        <v>#DIV/0!</v>
      </c>
      <c r="J198" s="73" t="e">
        <f t="shared" si="88"/>
        <v>#DIV/0!</v>
      </c>
      <c r="K198" s="73" t="e">
        <f t="shared" si="88"/>
        <v>#DIV/0!</v>
      </c>
      <c r="L198" s="73" t="e">
        <f t="shared" si="88"/>
        <v>#DIV/0!</v>
      </c>
      <c r="M198" s="73" t="e">
        <f t="shared" si="88"/>
        <v>#DIV/0!</v>
      </c>
      <c r="N198" s="73" t="e">
        <f t="shared" si="88"/>
        <v>#DIV/0!</v>
      </c>
      <c r="O198" s="73" t="e">
        <f t="shared" si="88"/>
        <v>#DIV/0!</v>
      </c>
      <c r="P198" s="73" t="e">
        <f t="shared" si="88"/>
        <v>#DIV/0!</v>
      </c>
      <c r="Q198" s="73" t="e">
        <f t="shared" si="88"/>
        <v>#DIV/0!</v>
      </c>
      <c r="R198" s="73" t="e">
        <f t="shared" si="88"/>
        <v>#DIV/0!</v>
      </c>
      <c r="S198" s="73" t="e">
        <f t="shared" si="88"/>
        <v>#DIV/0!</v>
      </c>
      <c r="T198" s="73" t="e">
        <f t="shared" si="88"/>
        <v>#DIV/0!</v>
      </c>
      <c r="U198" s="73" t="e">
        <f t="shared" si="88"/>
        <v>#DIV/0!</v>
      </c>
      <c r="V198" s="73" t="e">
        <f t="shared" si="88"/>
        <v>#DIV/0!</v>
      </c>
      <c r="W198" s="73" t="e">
        <f t="shared" si="88"/>
        <v>#DIV/0!</v>
      </c>
      <c r="X198" s="73" t="e">
        <f t="shared" si="88"/>
        <v>#DIV/0!</v>
      </c>
      <c r="Y198" s="73" t="e">
        <f t="shared" si="88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7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7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7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89">E199/E200</f>
        <v>#DIV/0!</v>
      </c>
      <c r="F202" s="30" t="e">
        <f t="shared" si="89"/>
        <v>#DIV/0!</v>
      </c>
      <c r="G202" s="30" t="e">
        <f t="shared" si="89"/>
        <v>#DIV/0!</v>
      </c>
      <c r="H202" s="30" t="e">
        <f t="shared" si="89"/>
        <v>#DIV/0!</v>
      </c>
      <c r="I202" s="30" t="e">
        <f t="shared" si="89"/>
        <v>#DIV/0!</v>
      </c>
      <c r="J202" s="30" t="e">
        <f t="shared" si="89"/>
        <v>#DIV/0!</v>
      </c>
      <c r="K202" s="30" t="e">
        <f t="shared" si="89"/>
        <v>#DIV/0!</v>
      </c>
      <c r="L202" s="30" t="e">
        <f t="shared" si="89"/>
        <v>#DIV/0!</v>
      </c>
      <c r="M202" s="30" t="e">
        <f t="shared" si="89"/>
        <v>#DIV/0!</v>
      </c>
      <c r="N202" s="30" t="e">
        <f t="shared" si="89"/>
        <v>#DIV/0!</v>
      </c>
      <c r="O202" s="30" t="e">
        <f t="shared" si="89"/>
        <v>#DIV/0!</v>
      </c>
      <c r="P202" s="30" t="e">
        <f t="shared" si="89"/>
        <v>#DIV/0!</v>
      </c>
      <c r="Q202" s="30" t="e">
        <f t="shared" si="89"/>
        <v>#DIV/0!</v>
      </c>
      <c r="R202" s="30" t="e">
        <f t="shared" si="89"/>
        <v>#DIV/0!</v>
      </c>
      <c r="S202" s="30" t="e">
        <f t="shared" si="89"/>
        <v>#DIV/0!</v>
      </c>
      <c r="T202" s="30" t="e">
        <f t="shared" si="89"/>
        <v>#DIV/0!</v>
      </c>
      <c r="U202" s="30" t="e">
        <f t="shared" si="89"/>
        <v>#DIV/0!</v>
      </c>
      <c r="V202" s="30" t="e">
        <f t="shared" si="89"/>
        <v>#DIV/0!</v>
      </c>
      <c r="W202" s="30" t="e">
        <f t="shared" si="89"/>
        <v>#DIV/0!</v>
      </c>
      <c r="X202" s="30" t="e">
        <f t="shared" si="89"/>
        <v>#DIV/0!</v>
      </c>
      <c r="Y202" s="30" t="e">
        <f t="shared" si="89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7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7"/>
        <v>#DIV/0!</v>
      </c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7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0">G203/G204</f>
        <v>#DIV/0!</v>
      </c>
      <c r="H206" s="30" t="e">
        <f t="shared" si="90"/>
        <v>#DIV/0!</v>
      </c>
      <c r="I206" s="30" t="e">
        <f t="shared" si="90"/>
        <v>#DIV/0!</v>
      </c>
      <c r="J206" s="30" t="e">
        <f t="shared" si="90"/>
        <v>#DIV/0!</v>
      </c>
      <c r="K206" s="30" t="e">
        <f t="shared" si="90"/>
        <v>#DIV/0!</v>
      </c>
      <c r="L206" s="30" t="e">
        <f t="shared" si="90"/>
        <v>#DIV/0!</v>
      </c>
      <c r="M206" s="30" t="e">
        <f t="shared" si="90"/>
        <v>#DIV/0!</v>
      </c>
      <c r="N206" s="30" t="e">
        <f t="shared" si="90"/>
        <v>#DIV/0!</v>
      </c>
      <c r="O206" s="30" t="e">
        <f t="shared" si="90"/>
        <v>#DIV/0!</v>
      </c>
      <c r="P206" s="30" t="e">
        <f t="shared" si="90"/>
        <v>#DIV/0!</v>
      </c>
      <c r="Q206" s="30" t="e">
        <f t="shared" si="90"/>
        <v>#DIV/0!</v>
      </c>
      <c r="R206" s="30" t="e">
        <f t="shared" si="90"/>
        <v>#DIV/0!</v>
      </c>
      <c r="S206" s="30" t="e">
        <f t="shared" si="90"/>
        <v>#DIV/0!</v>
      </c>
      <c r="T206" s="30" t="e">
        <f t="shared" si="90"/>
        <v>#DIV/0!</v>
      </c>
      <c r="U206" s="30" t="e">
        <f t="shared" si="90"/>
        <v>#DIV/0!</v>
      </c>
      <c r="V206" s="30" t="e">
        <f t="shared" si="90"/>
        <v>#DIV/0!</v>
      </c>
      <c r="W206" s="30" t="e">
        <f t="shared" si="90"/>
        <v>#DIV/0!</v>
      </c>
      <c r="X206" s="30" t="e">
        <f t="shared" si="90"/>
        <v>#DIV/0!</v>
      </c>
      <c r="Y206" s="30" t="e">
        <f t="shared" si="90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7"/>
        <v>#DIV/0!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7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7"/>
        <v>#DIV/0!</v>
      </c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7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166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7"/>
        <v>#DIV/0!</v>
      </c>
      <c r="E212" s="26">
        <f>E210+E208+E205+E201+E197</f>
        <v>0</v>
      </c>
      <c r="F212" s="26">
        <f t="shared" ref="F212:Y212" si="91">F210+F208+F205+F201+F197</f>
        <v>0</v>
      </c>
      <c r="G212" s="26">
        <f t="shared" si="91"/>
        <v>0</v>
      </c>
      <c r="H212" s="26">
        <f t="shared" si="91"/>
        <v>0</v>
      </c>
      <c r="I212" s="26">
        <f t="shared" si="91"/>
        <v>0</v>
      </c>
      <c r="J212" s="26">
        <f t="shared" si="91"/>
        <v>0</v>
      </c>
      <c r="K212" s="26">
        <f t="shared" si="91"/>
        <v>0</v>
      </c>
      <c r="L212" s="26">
        <f t="shared" si="91"/>
        <v>0</v>
      </c>
      <c r="M212" s="26">
        <f t="shared" si="91"/>
        <v>0</v>
      </c>
      <c r="N212" s="26">
        <f t="shared" si="91"/>
        <v>0</v>
      </c>
      <c r="O212" s="26">
        <f t="shared" si="91"/>
        <v>0</v>
      </c>
      <c r="P212" s="26">
        <f t="shared" si="91"/>
        <v>0</v>
      </c>
      <c r="Q212" s="26">
        <f t="shared" si="91"/>
        <v>0</v>
      </c>
      <c r="R212" s="26">
        <f t="shared" si="91"/>
        <v>0</v>
      </c>
      <c r="S212" s="26">
        <f t="shared" si="91"/>
        <v>0</v>
      </c>
      <c r="T212" s="26">
        <f t="shared" si="91"/>
        <v>0</v>
      </c>
      <c r="U212" s="26">
        <f t="shared" si="91"/>
        <v>0</v>
      </c>
      <c r="V212" s="26">
        <f t="shared" si="91"/>
        <v>0</v>
      </c>
      <c r="W212" s="26">
        <f t="shared" si="91"/>
        <v>0</v>
      </c>
      <c r="X212" s="26">
        <f t="shared" si="91"/>
        <v>0</v>
      </c>
      <c r="Y212" s="26">
        <f t="shared" si="91"/>
        <v>0</v>
      </c>
    </row>
    <row r="213" spans="1:25" s="50" customFormat="1" ht="6" hidden="1" customHeight="1" x14ac:dyDescent="0.2">
      <c r="A213" s="13" t="s">
        <v>172</v>
      </c>
      <c r="B213" s="26"/>
      <c r="C213" s="26">
        <f>SUM(E213:Y213)</f>
        <v>0</v>
      </c>
      <c r="D213" s="9" t="e">
        <f t="shared" si="87"/>
        <v>#DIV/0!</v>
      </c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165</v>
      </c>
      <c r="B214" s="53" t="e">
        <f>B212/B213*10</f>
        <v>#DIV/0!</v>
      </c>
      <c r="C214" s="53" t="e">
        <f>C212/C213*10</f>
        <v>#DIV/0!</v>
      </c>
      <c r="D214" s="9" t="e">
        <f t="shared" si="87"/>
        <v>#DIV/0!</v>
      </c>
      <c r="E214" s="54" t="e">
        <f>E212/E213*10</f>
        <v>#DIV/0!</v>
      </c>
      <c r="F214" s="54" t="e">
        <f t="shared" ref="F214:Y214" si="92">F212/F213*10</f>
        <v>#DIV/0!</v>
      </c>
      <c r="G214" s="54" t="e">
        <f t="shared" si="92"/>
        <v>#DIV/0!</v>
      </c>
      <c r="H214" s="54" t="e">
        <f t="shared" si="92"/>
        <v>#DIV/0!</v>
      </c>
      <c r="I214" s="54" t="e">
        <f t="shared" si="92"/>
        <v>#DIV/0!</v>
      </c>
      <c r="J214" s="54" t="e">
        <f t="shared" si="92"/>
        <v>#DIV/0!</v>
      </c>
      <c r="K214" s="54" t="e">
        <f t="shared" si="92"/>
        <v>#DIV/0!</v>
      </c>
      <c r="L214" s="54" t="e">
        <f t="shared" si="92"/>
        <v>#DIV/0!</v>
      </c>
      <c r="M214" s="54" t="e">
        <f t="shared" si="92"/>
        <v>#DIV/0!</v>
      </c>
      <c r="N214" s="54" t="e">
        <f t="shared" si="92"/>
        <v>#DIV/0!</v>
      </c>
      <c r="O214" s="54" t="e">
        <f t="shared" si="92"/>
        <v>#DIV/0!</v>
      </c>
      <c r="P214" s="54" t="e">
        <f t="shared" si="92"/>
        <v>#DIV/0!</v>
      </c>
      <c r="Q214" s="54" t="e">
        <f t="shared" si="92"/>
        <v>#DIV/0!</v>
      </c>
      <c r="R214" s="54" t="e">
        <f t="shared" si="92"/>
        <v>#DIV/0!</v>
      </c>
      <c r="S214" s="54" t="e">
        <f t="shared" si="92"/>
        <v>#DIV/0!</v>
      </c>
      <c r="T214" s="54" t="e">
        <f t="shared" si="92"/>
        <v>#DIV/0!</v>
      </c>
      <c r="U214" s="54" t="e">
        <f t="shared" si="92"/>
        <v>#DIV/0!</v>
      </c>
      <c r="V214" s="54" t="e">
        <f t="shared" si="92"/>
        <v>#DIV/0!</v>
      </c>
      <c r="W214" s="54" t="e">
        <f t="shared" si="92"/>
        <v>#DIV/0!</v>
      </c>
      <c r="X214" s="54" t="e">
        <f t="shared" si="92"/>
        <v>#DIV/0!</v>
      </c>
      <c r="Y214" s="54" t="e">
        <f t="shared" si="92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186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85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85">
        <v>16</v>
      </c>
      <c r="Q216" s="8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190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85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85">
        <v>28</v>
      </c>
      <c r="Q217" s="8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.6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.6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.6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.6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.6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</row>
    <row r="223" spans="1:25" ht="16.899999999999999" customHeight="1" x14ac:dyDescent="0.25">
      <c r="A223" s="87"/>
      <c r="B223" s="88"/>
      <c r="C223" s="88"/>
      <c r="D223" s="8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41.45" customHeight="1" x14ac:dyDescent="0.3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</row>
    <row r="225" spans="1:25" ht="20.45" customHeight="1" x14ac:dyDescent="0.25">
      <c r="A225" s="104"/>
      <c r="B225" s="105"/>
      <c r="C225" s="105"/>
      <c r="D225" s="105"/>
      <c r="E225" s="105"/>
      <c r="F225" s="105"/>
      <c r="G225" s="105"/>
      <c r="H225" s="105"/>
      <c r="I225" s="105"/>
      <c r="J225" s="10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6.899999999999999" customHeight="1" x14ac:dyDescent="0.25">
      <c r="A226" s="89"/>
      <c r="B226" s="6"/>
      <c r="C226" s="6"/>
      <c r="D226" s="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9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9.1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39">
        <v>7250</v>
      </c>
      <c r="J228" s="39">
        <v>17539</v>
      </c>
      <c r="K228" s="39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39">
        <v>11438</v>
      </c>
      <c r="Q228" s="39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65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65">
        <v>15</v>
      </c>
      <c r="Q229" s="65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65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65">
        <v>1</v>
      </c>
      <c r="Q230" s="65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65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65">
        <v>1</v>
      </c>
      <c r="Q231" s="65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82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82">
        <v>40</v>
      </c>
      <c r="Q232" s="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idden="1" x14ac:dyDescent="0.25"/>
    <row r="234" spans="1:25" s="65" customFormat="1" hidden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J234" s="65">
        <v>1</v>
      </c>
      <c r="M234" s="65">
        <v>1</v>
      </c>
      <c r="O234" s="65">
        <v>2</v>
      </c>
      <c r="P234" s="65">
        <v>1</v>
      </c>
      <c r="Q234" s="65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idden="1" x14ac:dyDescent="0.25"/>
    <row r="236" spans="1:25" ht="21.6" hidden="1" customHeight="1" x14ac:dyDescent="0.25">
      <c r="A236" s="65" t="s">
        <v>164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82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82">
        <v>2</v>
      </c>
      <c r="Q236" s="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idden="1" x14ac:dyDescent="0.25"/>
    <row r="238" spans="1:25" hidden="1" x14ac:dyDescent="0.25"/>
    <row r="239" spans="1:25" ht="13.9" hidden="1" customHeight="1" x14ac:dyDescent="0.25"/>
    <row r="240" spans="1:25" hidden="1" x14ac:dyDescent="0.25">
      <c r="J240" s="1" t="s">
        <v>175</v>
      </c>
      <c r="S240" s="1" t="s">
        <v>178</v>
      </c>
      <c r="U240" s="1" t="s">
        <v>176</v>
      </c>
      <c r="X240" s="1" t="s">
        <v>177</v>
      </c>
      <c r="Y240" s="1" t="s">
        <v>174</v>
      </c>
    </row>
    <row r="242" spans="1:25" ht="22.5" hidden="1" x14ac:dyDescent="0.25">
      <c r="A242" s="13" t="s">
        <v>191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65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65">
        <v>0</v>
      </c>
      <c r="Q242" s="65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agro6</cp:lastModifiedBy>
  <cp:lastPrinted>2019-05-08T11:32:34Z</cp:lastPrinted>
  <dcterms:created xsi:type="dcterms:W3CDTF">2017-06-08T05:54:08Z</dcterms:created>
  <dcterms:modified xsi:type="dcterms:W3CDTF">2019-05-08T12:05:25Z</dcterms:modified>
</cp:coreProperties>
</file>