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Лист1!$11:$16</definedName>
  </definedNames>
  <calcPr calcId="125725"/>
</workbook>
</file>

<file path=xl/calcChain.xml><?xml version="1.0" encoding="utf-8"?>
<calcChain xmlns="http://schemas.openxmlformats.org/spreadsheetml/2006/main">
  <c r="F18" i="1"/>
  <c r="I18"/>
  <c r="J18"/>
  <c r="K18"/>
  <c r="L18"/>
  <c r="M18"/>
  <c r="N18"/>
  <c r="F19"/>
  <c r="I19"/>
  <c r="J19"/>
  <c r="K19"/>
  <c r="L19"/>
  <c r="M19"/>
  <c r="N19"/>
  <c r="F20"/>
  <c r="I20"/>
  <c r="J20"/>
  <c r="K20"/>
  <c r="L20"/>
  <c r="M20"/>
  <c r="N20"/>
  <c r="F21"/>
  <c r="G21"/>
  <c r="H21"/>
  <c r="I21"/>
  <c r="J21"/>
  <c r="K21"/>
  <c r="L21"/>
  <c r="M21"/>
  <c r="N21"/>
  <c r="F22"/>
  <c r="G22"/>
  <c r="H22"/>
  <c r="I22"/>
  <c r="J22"/>
  <c r="K22"/>
  <c r="L22"/>
  <c r="M22"/>
  <c r="N22"/>
  <c r="G228"/>
  <c r="H228"/>
  <c r="I228"/>
  <c r="J228"/>
  <c r="K228"/>
  <c r="L228"/>
  <c r="M228"/>
  <c r="N228"/>
  <c r="G229"/>
  <c r="H229"/>
  <c r="I229"/>
  <c r="J229"/>
  <c r="K229"/>
  <c r="L229"/>
  <c r="M229"/>
  <c r="N229"/>
  <c r="G230"/>
  <c r="H230"/>
  <c r="I230"/>
  <c r="J230"/>
  <c r="K230"/>
  <c r="L230"/>
  <c r="M230"/>
  <c r="N230"/>
  <c r="G231"/>
  <c r="H231"/>
  <c r="I231"/>
  <c r="J231"/>
  <c r="K231"/>
  <c r="L231"/>
  <c r="M231"/>
  <c r="N231"/>
  <c r="F229"/>
  <c r="F231"/>
  <c r="F230"/>
  <c r="F228"/>
  <c r="G135"/>
  <c r="H135"/>
  <c r="I135"/>
  <c r="J135"/>
  <c r="K135"/>
  <c r="L135"/>
  <c r="F135"/>
  <c r="G162"/>
  <c r="H162"/>
  <c r="I162"/>
  <c r="J162"/>
  <c r="K162"/>
  <c r="L162"/>
  <c r="F162"/>
  <c r="F157"/>
  <c r="N165"/>
  <c r="N162" s="1"/>
  <c r="M165"/>
  <c r="M162" s="1"/>
  <c r="N259"/>
  <c r="M259"/>
  <c r="M254" s="1"/>
  <c r="N150"/>
  <c r="M150"/>
  <c r="N145"/>
  <c r="N142" s="1"/>
  <c r="M145"/>
  <c r="M142" s="1"/>
  <c r="N140"/>
  <c r="N135" s="1"/>
  <c r="M140"/>
  <c r="M137" s="1"/>
  <c r="N130"/>
  <c r="N127" s="1"/>
  <c r="M130"/>
  <c r="M127" s="1"/>
  <c r="N124"/>
  <c r="N122" s="1"/>
  <c r="M124"/>
  <c r="M122" s="1"/>
  <c r="N90"/>
  <c r="N87" s="1"/>
  <c r="M90"/>
  <c r="M87" s="1"/>
  <c r="N74"/>
  <c r="N72" s="1"/>
  <c r="M74"/>
  <c r="M72" s="1"/>
  <c r="N48"/>
  <c r="M48"/>
  <c r="N40"/>
  <c r="M40"/>
  <c r="N35"/>
  <c r="M35"/>
  <c r="N34"/>
  <c r="M34"/>
  <c r="N30"/>
  <c r="N29"/>
  <c r="M30"/>
  <c r="M29"/>
  <c r="G24"/>
  <c r="H24"/>
  <c r="I24"/>
  <c r="J24"/>
  <c r="K24"/>
  <c r="L24"/>
  <c r="G25"/>
  <c r="H25"/>
  <c r="I25"/>
  <c r="J25"/>
  <c r="K25"/>
  <c r="L25"/>
  <c r="G26"/>
  <c r="H26"/>
  <c r="I26"/>
  <c r="J26"/>
  <c r="K26"/>
  <c r="L26"/>
  <c r="M26"/>
  <c r="N26"/>
  <c r="F26"/>
  <c r="F127"/>
  <c r="L127"/>
  <c r="K127"/>
  <c r="J127"/>
  <c r="I127"/>
  <c r="H127"/>
  <c r="G127"/>
  <c r="G253"/>
  <c r="H253"/>
  <c r="I253"/>
  <c r="J253"/>
  <c r="K253"/>
  <c r="L253"/>
  <c r="M253"/>
  <c r="N253"/>
  <c r="G254"/>
  <c r="H254"/>
  <c r="I254"/>
  <c r="J254"/>
  <c r="K254"/>
  <c r="L254"/>
  <c r="N254"/>
  <c r="G255"/>
  <c r="H255"/>
  <c r="I255"/>
  <c r="J255"/>
  <c r="K255"/>
  <c r="L255"/>
  <c r="M255"/>
  <c r="N255"/>
  <c r="G256"/>
  <c r="H256"/>
  <c r="I256"/>
  <c r="J256"/>
  <c r="K256"/>
  <c r="L256"/>
  <c r="M256"/>
  <c r="N256"/>
  <c r="F254"/>
  <c r="F255"/>
  <c r="F256"/>
  <c r="F253"/>
  <c r="G252"/>
  <c r="G257"/>
  <c r="H257"/>
  <c r="I257"/>
  <c r="J257"/>
  <c r="K257"/>
  <c r="L257"/>
  <c r="M257"/>
  <c r="N257"/>
  <c r="F257"/>
  <c r="F136"/>
  <c r="F134"/>
  <c r="F133"/>
  <c r="G134"/>
  <c r="H134"/>
  <c r="I134"/>
  <c r="J134"/>
  <c r="K134"/>
  <c r="L134"/>
  <c r="M134"/>
  <c r="N134"/>
  <c r="G136"/>
  <c r="H136"/>
  <c r="I136"/>
  <c r="J136"/>
  <c r="K136"/>
  <c r="L136"/>
  <c r="M136"/>
  <c r="N136"/>
  <c r="H133"/>
  <c r="I133"/>
  <c r="J133"/>
  <c r="K133"/>
  <c r="L133"/>
  <c r="M133"/>
  <c r="N133"/>
  <c r="G133"/>
  <c r="G168"/>
  <c r="G18" s="1"/>
  <c r="H168"/>
  <c r="H18" s="1"/>
  <c r="I168"/>
  <c r="J168"/>
  <c r="K168"/>
  <c r="L168"/>
  <c r="M168"/>
  <c r="N168"/>
  <c r="G169"/>
  <c r="K169"/>
  <c r="L169"/>
  <c r="M169"/>
  <c r="N169"/>
  <c r="G170"/>
  <c r="G20" s="1"/>
  <c r="H170"/>
  <c r="H20" s="1"/>
  <c r="I170"/>
  <c r="J170"/>
  <c r="K170"/>
  <c r="L170"/>
  <c r="M170"/>
  <c r="N170"/>
  <c r="G171"/>
  <c r="H171"/>
  <c r="I171"/>
  <c r="J171"/>
  <c r="K171"/>
  <c r="L171"/>
  <c r="M171"/>
  <c r="N171"/>
  <c r="F169"/>
  <c r="F170"/>
  <c r="F171"/>
  <c r="F168"/>
  <c r="L227"/>
  <c r="N147"/>
  <c r="M147"/>
  <c r="L147"/>
  <c r="K147"/>
  <c r="J147"/>
  <c r="I147"/>
  <c r="H147"/>
  <c r="G147"/>
  <c r="F147"/>
  <c r="F25"/>
  <c r="F24"/>
  <c r="J182"/>
  <c r="I169"/>
  <c r="H182"/>
  <c r="L122"/>
  <c r="K122"/>
  <c r="J122"/>
  <c r="I122"/>
  <c r="H122"/>
  <c r="G122"/>
  <c r="F122"/>
  <c r="N117"/>
  <c r="M117"/>
  <c r="L117"/>
  <c r="K117"/>
  <c r="J117"/>
  <c r="I117"/>
  <c r="H117"/>
  <c r="G117"/>
  <c r="F117"/>
  <c r="N112"/>
  <c r="M112"/>
  <c r="L112"/>
  <c r="K112"/>
  <c r="J112"/>
  <c r="I112"/>
  <c r="H112"/>
  <c r="G112"/>
  <c r="F112"/>
  <c r="N107"/>
  <c r="M107"/>
  <c r="L107"/>
  <c r="K107"/>
  <c r="J107"/>
  <c r="I107"/>
  <c r="H107"/>
  <c r="G107"/>
  <c r="F107"/>
  <c r="N102"/>
  <c r="M102"/>
  <c r="L102"/>
  <c r="K102"/>
  <c r="J102"/>
  <c r="I102"/>
  <c r="H102"/>
  <c r="G102"/>
  <c r="F102"/>
  <c r="N97"/>
  <c r="M97"/>
  <c r="L97"/>
  <c r="K97"/>
  <c r="J97"/>
  <c r="I97"/>
  <c r="H97"/>
  <c r="G97"/>
  <c r="F97"/>
  <c r="N92"/>
  <c r="M92"/>
  <c r="L92"/>
  <c r="K92"/>
  <c r="J92"/>
  <c r="I92"/>
  <c r="H92"/>
  <c r="G92"/>
  <c r="F92"/>
  <c r="L87"/>
  <c r="K87"/>
  <c r="J87"/>
  <c r="I87"/>
  <c r="H87"/>
  <c r="G87"/>
  <c r="F87"/>
  <c r="N82"/>
  <c r="M82"/>
  <c r="L82"/>
  <c r="K82"/>
  <c r="J82"/>
  <c r="I82"/>
  <c r="H82"/>
  <c r="G82"/>
  <c r="F82"/>
  <c r="N77"/>
  <c r="M77"/>
  <c r="L77"/>
  <c r="K77"/>
  <c r="J77"/>
  <c r="I77"/>
  <c r="H77"/>
  <c r="G77"/>
  <c r="F77"/>
  <c r="N67"/>
  <c r="M67"/>
  <c r="L67"/>
  <c r="K67"/>
  <c r="J67"/>
  <c r="I67"/>
  <c r="H67"/>
  <c r="G67"/>
  <c r="F67"/>
  <c r="L72"/>
  <c r="K72"/>
  <c r="J72"/>
  <c r="I72"/>
  <c r="H72"/>
  <c r="G72"/>
  <c r="F72"/>
  <c r="N62"/>
  <c r="M62"/>
  <c r="L62"/>
  <c r="K62"/>
  <c r="J62"/>
  <c r="I62"/>
  <c r="H62"/>
  <c r="G62"/>
  <c r="F62"/>
  <c r="N57"/>
  <c r="M57"/>
  <c r="L57"/>
  <c r="K57"/>
  <c r="J57"/>
  <c r="I57"/>
  <c r="H57"/>
  <c r="G57"/>
  <c r="F57"/>
  <c r="N52"/>
  <c r="M52"/>
  <c r="L52"/>
  <c r="K52"/>
  <c r="J52"/>
  <c r="I52"/>
  <c r="H52"/>
  <c r="G52"/>
  <c r="F52"/>
  <c r="N47"/>
  <c r="L47"/>
  <c r="K47"/>
  <c r="J47"/>
  <c r="I47"/>
  <c r="H47"/>
  <c r="G47"/>
  <c r="F47"/>
  <c r="N42"/>
  <c r="M42"/>
  <c r="L42"/>
  <c r="K42"/>
  <c r="J42"/>
  <c r="I42"/>
  <c r="H42"/>
  <c r="G42"/>
  <c r="N37"/>
  <c r="L37"/>
  <c r="K37"/>
  <c r="J37"/>
  <c r="I37"/>
  <c r="H37"/>
  <c r="G37"/>
  <c r="F37"/>
  <c r="L32"/>
  <c r="K32"/>
  <c r="J32"/>
  <c r="I32"/>
  <c r="H32"/>
  <c r="G32"/>
  <c r="F32"/>
  <c r="N192"/>
  <c r="M192"/>
  <c r="L192"/>
  <c r="K192"/>
  <c r="J192"/>
  <c r="I192"/>
  <c r="H192"/>
  <c r="G192"/>
  <c r="F192"/>
  <c r="N187"/>
  <c r="M187"/>
  <c r="L187"/>
  <c r="K187"/>
  <c r="J187"/>
  <c r="I187"/>
  <c r="H187"/>
  <c r="G187"/>
  <c r="F187"/>
  <c r="N182"/>
  <c r="M182"/>
  <c r="L182"/>
  <c r="K182"/>
  <c r="G182"/>
  <c r="F182"/>
  <c r="N177"/>
  <c r="M177"/>
  <c r="L177"/>
  <c r="K177"/>
  <c r="J177"/>
  <c r="I177"/>
  <c r="H177"/>
  <c r="G177"/>
  <c r="F177"/>
  <c r="N172"/>
  <c r="M172"/>
  <c r="L172"/>
  <c r="K172"/>
  <c r="J172"/>
  <c r="I172"/>
  <c r="H172"/>
  <c r="G172"/>
  <c r="F172"/>
  <c r="N157"/>
  <c r="M157"/>
  <c r="L157"/>
  <c r="K157"/>
  <c r="J157"/>
  <c r="I157"/>
  <c r="H157"/>
  <c r="G157"/>
  <c r="N152"/>
  <c r="M152"/>
  <c r="L152"/>
  <c r="K152"/>
  <c r="J152"/>
  <c r="I152"/>
  <c r="H152"/>
  <c r="G152"/>
  <c r="F152"/>
  <c r="L142"/>
  <c r="K142"/>
  <c r="J142"/>
  <c r="I142"/>
  <c r="H142"/>
  <c r="G142"/>
  <c r="F142"/>
  <c r="G137"/>
  <c r="H137"/>
  <c r="I137"/>
  <c r="J137"/>
  <c r="K137"/>
  <c r="L137"/>
  <c r="N137"/>
  <c r="F137"/>
  <c r="G19" l="1"/>
  <c r="J227"/>
  <c r="H227"/>
  <c r="G227"/>
  <c r="M32"/>
  <c r="M135"/>
  <c r="I227"/>
  <c r="N227"/>
  <c r="M227"/>
  <c r="N24"/>
  <c r="N132"/>
  <c r="M132"/>
  <c r="M25"/>
  <c r="M24"/>
  <c r="M47"/>
  <c r="N25"/>
  <c r="M37"/>
  <c r="N32"/>
  <c r="K227"/>
  <c r="K252"/>
  <c r="J252"/>
  <c r="N252"/>
  <c r="I182"/>
  <c r="M252"/>
  <c r="I252"/>
  <c r="F252"/>
  <c r="L252"/>
  <c r="H252"/>
  <c r="I132"/>
  <c r="H169"/>
  <c r="H19" s="1"/>
  <c r="J169"/>
  <c r="J167" s="1"/>
  <c r="J132"/>
  <c r="G132"/>
  <c r="K167"/>
  <c r="G167"/>
  <c r="M167"/>
  <c r="I167"/>
  <c r="L167"/>
  <c r="N167"/>
  <c r="F167"/>
  <c r="F227"/>
  <c r="H132"/>
  <c r="L132"/>
  <c r="K132"/>
  <c r="F42"/>
  <c r="F132"/>
  <c r="H167" l="1"/>
  <c r="G23"/>
  <c r="G27"/>
  <c r="H23"/>
  <c r="H27"/>
  <c r="I23"/>
  <c r="I27"/>
  <c r="J23"/>
  <c r="J27"/>
  <c r="K23"/>
  <c r="K27"/>
  <c r="L23"/>
  <c r="L27"/>
  <c r="F27"/>
  <c r="N27"/>
  <c r="N23"/>
  <c r="M23"/>
  <c r="M27"/>
  <c r="F23"/>
  <c r="F17" l="1"/>
  <c r="M17"/>
  <c r="L17"/>
  <c r="K17"/>
  <c r="J17"/>
  <c r="I17"/>
  <c r="H17"/>
  <c r="G17"/>
  <c r="N17"/>
</calcChain>
</file>

<file path=xl/sharedStrings.xml><?xml version="1.0" encoding="utf-8"?>
<sst xmlns="http://schemas.openxmlformats.org/spreadsheetml/2006/main" count="806" uniqueCount="129">
  <si>
    <t>к муниципальной программе</t>
  </si>
  <si>
    <t>Моргаушского района Чувашской Республики</t>
  </si>
  <si>
    <t xml:space="preserve">«Развитие образования» </t>
  </si>
  <si>
    <t>РЕСУРСНОЕ ОБЕСПЕЧЕНИЕ И ПРОГНОЗНАЯ (СПРАВОЧНАЯ) ОЦЕНКА РАСХОДОВ</t>
  </si>
  <si>
    <t xml:space="preserve"> за счет всех источников финансирования реализации муниципальной программы </t>
  </si>
  <si>
    <t>Моргаушского района Чувашской Республики «Развитие образования»</t>
  </si>
  <si>
    <t>Статус</t>
  </si>
  <si>
    <t xml:space="preserve">Наименование </t>
  </si>
  <si>
    <t>Расходы по годам, тыс. рублей</t>
  </si>
  <si>
    <t xml:space="preserve">главный </t>
  </si>
  <si>
    <t>распорядитель бюджетных средств</t>
  </si>
  <si>
    <t>целевая статья  расходов</t>
  </si>
  <si>
    <t>2026–2030</t>
  </si>
  <si>
    <t>2031–2035</t>
  </si>
  <si>
    <t>всего</t>
  </si>
  <si>
    <t>федеральный бюджет</t>
  </si>
  <si>
    <t>республиканский бюджет Чувашской Республики</t>
  </si>
  <si>
    <t>местный бюджет</t>
  </si>
  <si>
    <t>внебюджетные источники</t>
  </si>
  <si>
    <t>Подпрограмма 1</t>
  </si>
  <si>
    <t xml:space="preserve">«Государственная поддержка развития образования» </t>
  </si>
  <si>
    <t xml:space="preserve">Обеспечение деятельности дошкольных образовательных организаций </t>
  </si>
  <si>
    <t>Обеспечение деятельности учреждений дополнительного образования детей</t>
  </si>
  <si>
    <t>Обеспечение выплаты единовременного пособия при всех формах устройства детей, лишённых родительского попечения, в семью за счёт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</si>
  <si>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попечительству, за счёт субвенций, предоставляемой из республиканского бюджета</t>
  </si>
  <si>
    <t>Реализация мероприятий регионального проекта «Учитель будущего»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</si>
  <si>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за счёт субвенции, предоставляемой из республиканского бюджета Чувашской Республики</t>
  </si>
  <si>
    <t>Меры социальной поддержки</t>
  </si>
  <si>
    <t>Реализация мероприятий регионального проекта «Содействие занятости женщин – создание условий дошкольного образования для детей в возрасте до трех лет»</t>
  </si>
  <si>
    <t>местные бюджеты</t>
  </si>
  <si>
    <t>Реализация мероприятий регионального проекта «Цифровая образовательная среда»</t>
  </si>
  <si>
    <t>Реализация мероприятий регионального проекта «Поддержка семей, имеющих детей»</t>
  </si>
  <si>
    <t>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</si>
  <si>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Подпрограмма 2</t>
  </si>
  <si>
    <t>Мероприятия по вовлечению молодежи в социальную практику</t>
  </si>
  <si>
    <t>Государственная поддержка талантливой и одаренной молодежи</t>
  </si>
  <si>
    <t>Реализация мероприятий регионального проекта «Социальная активность»</t>
  </si>
  <si>
    <t>Поддержка молодежного предпринимательства</t>
  </si>
  <si>
    <t>Подпрограмма 3</t>
  </si>
  <si>
    <t>Реализация отдельных мероприятий регионального проекта «Современная школа»</t>
  </si>
  <si>
    <t>Подпрограмма 4</t>
  </si>
  <si>
    <t>«Развитие воспитания в образовательных организациях Моргаушского района Чувашской Республики»</t>
  </si>
  <si>
    <t>х</t>
  </si>
  <si>
    <t xml:space="preserve"> </t>
  </si>
  <si>
    <t xml:space="preserve">х </t>
  </si>
  <si>
    <t>Развитие кадрового потенциала</t>
  </si>
  <si>
    <t>Организация и проведение мероприятий в образовательных организациях</t>
  </si>
  <si>
    <t xml:space="preserve"> х</t>
  </si>
  <si>
    <t xml:space="preserve">Подпрограмма 5 </t>
  </si>
  <si>
    <t>Развитие физической культуры и допризывной подготовки молодежи</t>
  </si>
  <si>
    <t>Развитие и поддержка кадетского образования</t>
  </si>
  <si>
    <t>Развитие и поддержка поискового движения</t>
  </si>
  <si>
    <t>Подпрограмма 6</t>
  </si>
  <si>
    <t>Код бюджетной классификации</t>
  </si>
  <si>
    <t>Источники  финансирования</t>
  </si>
  <si>
    <t>*</t>
  </si>
  <si>
    <t>Ц710212000</t>
  </si>
  <si>
    <t>Ц710170670  Ц711474550</t>
  </si>
  <si>
    <t>Ц710212010</t>
  </si>
  <si>
    <t>Ц710170550  Ц711474540</t>
  </si>
  <si>
    <t>Ц7103S1660  Ц71Е4S1660</t>
  </si>
  <si>
    <t>Капитальный ремонт объектов образования</t>
  </si>
  <si>
    <t>Ц7115L0970</t>
  </si>
  <si>
    <t>Ц720272130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</si>
  <si>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</si>
  <si>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Ц720272150</t>
  </si>
  <si>
    <t>Ц720272120</t>
  </si>
  <si>
    <t>Организация отдыха детей в загородных и других лагерях</t>
  </si>
  <si>
    <t>Ц720472150</t>
  </si>
  <si>
    <t xml:space="preserve">Обеспечение деятельности муниципальных общеобразовательных организаций </t>
  </si>
  <si>
    <t>Ц7Э0111990</t>
  </si>
  <si>
    <t>Ц71Е352600</t>
  </si>
  <si>
    <t>Ц71Е312060</t>
  </si>
  <si>
    <t>Ц710170700</t>
  </si>
  <si>
    <t>Ц710170560</t>
  </si>
  <si>
    <t>Ц711474540</t>
  </si>
  <si>
    <t>Ц711412040</t>
  </si>
  <si>
    <t>Ц7103S1660  Ц71Е4S1660 Ц710371660</t>
  </si>
  <si>
    <t>974                                                                                                                          903</t>
  </si>
  <si>
    <t>Укрепление материально-технической базы объектов образования</t>
  </si>
  <si>
    <t>Развитие единой образовательной информационной среды</t>
  </si>
  <si>
    <t>Реализация проектов и мероприятий по инновационному развитию системы образования</t>
  </si>
  <si>
    <t xml:space="preserve">Стипендии, гранты, премии и денежные поощрения </t>
  </si>
  <si>
    <t>Мероприятия в сфере поддержки детей-сирот и детей, оставшихся без попечения родителей, лиц из числа детей-сирот и детей, оставшихся без попечения родителей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</si>
  <si>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</si>
  <si>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 xml:space="preserve">Развитие национально-региональной системы независимой оценки качества образования через реализацию пилотных региональных проектов и создание национальных механизмов оценки качества </t>
  </si>
  <si>
    <t>Обеспечение деятельности районного информационно-методического центра, служб инженерно-хозяйственного сопровождения муниципальных образований</t>
  </si>
  <si>
    <t xml:space="preserve">«Создание в Моргаушском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 </t>
  </si>
  <si>
    <t>Капитальный ремонт зданий, муниципальных общеобразовательных организаций с целью создания новых мест</t>
  </si>
  <si>
    <t>Капитальный ремонт зданий муниципальных общеобразовательных организаций, имеющих износ 50 процентов и выше</t>
  </si>
  <si>
    <t>Строительство пристроя – спортивного зала к зданиям государственных и муниципальных общеобразовательных организаций</t>
  </si>
  <si>
    <t>Оснащение вновь созданных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в соответствии с санитарно-эпидемиологическими требованиями и противопожарными нормами, федеральными государственными образовательными стандартами общего образования</t>
  </si>
  <si>
    <t xml:space="preserve">Совершенствование нормативно-правового регулирования и организационно-управленческих механизмов в сфере воспитания </t>
  </si>
  <si>
    <t>Информационно-методическое сопровождение и мониторинг реализации подпрограммы</t>
  </si>
  <si>
    <t>Мероприятия, направленные на экологическое просвещение обучающихся</t>
  </si>
  <si>
    <t xml:space="preserve">«Патриотическое воспитание и допризывная подготовка молодежи в Моргаушском районе Чувашской Республики» </t>
  </si>
  <si>
    <t>Совершенствование нормативно-правового регулирования и организационно-управленческих механизмов в сфере патриотического воспитания и допризывной подготовки молодежи</t>
  </si>
  <si>
    <t>«Молодежь  Моргаушского района Чувашской Республики»</t>
  </si>
  <si>
    <t xml:space="preserve">«Обеспечение реализации муниципальной программы Моргаушского района Чувашской Республики «Развитие образования» </t>
  </si>
  <si>
    <t>____________________</t>
  </si>
  <si>
    <t xml:space="preserve">муниципальной программы Моргаушского района Чувашской Республики, подпрограммы муниципальной программы Моргаушского  </t>
  </si>
  <si>
    <t xml:space="preserve">района Чувашской Республики </t>
  </si>
  <si>
    <t>(основного мероприятия)</t>
  </si>
  <si>
    <t>Муниципальная  программа  Моргаушского района Чувашской Республики</t>
  </si>
  <si>
    <t xml:space="preserve"> Основное мероприятие 3</t>
  </si>
  <si>
    <t xml:space="preserve"> Основное мероприятие 2</t>
  </si>
  <si>
    <t xml:space="preserve"> Основное мероприятие 1</t>
  </si>
  <si>
    <t xml:space="preserve"> Основное мероприятие 4</t>
  </si>
  <si>
    <t xml:space="preserve"> Основное мероприятие 5</t>
  </si>
  <si>
    <t xml:space="preserve"> Основное мероприятие 6 </t>
  </si>
  <si>
    <t xml:space="preserve"> Основное мероприятие 7</t>
  </si>
  <si>
    <t xml:space="preserve"> Основное мероприятие 8</t>
  </si>
  <si>
    <t xml:space="preserve"> Основное мероприятие 9</t>
  </si>
  <si>
    <t xml:space="preserve"> Основное мероприятие 10</t>
  </si>
  <si>
    <t xml:space="preserve"> Основное мероприятие 11 </t>
  </si>
  <si>
    <t xml:space="preserve"> Основное мероприятие 12</t>
  </si>
  <si>
    <t xml:space="preserve"> Основное мероприятие 13</t>
  </si>
  <si>
    <t xml:space="preserve"> Основное мероприятие 14</t>
  </si>
  <si>
    <t xml:space="preserve"> Основное мероприятие 15</t>
  </si>
  <si>
    <t xml:space="preserve"> Основное мероприятие 16</t>
  </si>
  <si>
    <t xml:space="preserve"> Основное мероприятие 17</t>
  </si>
  <si>
    <t xml:space="preserve"> Основное мероприятие 19</t>
  </si>
  <si>
    <t xml:space="preserve"> Основное мероприятие 18</t>
  </si>
  <si>
    <t xml:space="preserve"> Основное мероприятие 20 </t>
  </si>
  <si>
    <t xml:space="preserve"> Основное мероприятие 21</t>
  </si>
  <si>
    <t>Основное  мероприятие 1</t>
  </si>
  <si>
    <t xml:space="preserve"> Основное  мероприятие 2</t>
  </si>
  <si>
    <t xml:space="preserve"> Основное  мероприятие 5</t>
  </si>
  <si>
    <t>"Приложение  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</si>
</sst>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/>
    </xf>
    <xf numFmtId="164" fontId="3" fillId="3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zoomScale="75" zoomScaleNormal="75" workbookViewId="0">
      <selection activeCell="G1" sqref="A1:N262"/>
    </sheetView>
  </sheetViews>
  <sheetFormatPr defaultRowHeight="15"/>
  <cols>
    <col min="1" max="1" width="18.85546875" customWidth="1"/>
    <col min="2" max="2" width="27.5703125" customWidth="1"/>
    <col min="3" max="3" width="16" customWidth="1"/>
    <col min="4" max="4" width="15.140625" customWidth="1"/>
    <col min="5" max="5" width="19.7109375" customWidth="1"/>
    <col min="6" max="6" width="14.42578125" customWidth="1"/>
    <col min="7" max="7" width="14" customWidth="1"/>
    <col min="8" max="8" width="14.140625" customWidth="1"/>
    <col min="9" max="9" width="11.85546875" customWidth="1"/>
    <col min="10" max="10" width="13.140625" customWidth="1"/>
    <col min="11" max="12" width="10.7109375" customWidth="1"/>
    <col min="13" max="13" width="11.85546875" customWidth="1"/>
    <col min="14" max="14" width="12.28515625" customWidth="1"/>
    <col min="15" max="15" width="9.140625" customWidth="1"/>
  </cols>
  <sheetData>
    <row r="1" spans="1:14">
      <c r="A1" s="2"/>
      <c r="B1" s="3"/>
      <c r="C1" s="3"/>
      <c r="D1" s="3"/>
      <c r="E1" s="3"/>
      <c r="F1" s="3"/>
      <c r="G1" s="3"/>
      <c r="H1" s="3"/>
      <c r="I1" s="3"/>
      <c r="J1" s="3" t="s">
        <v>128</v>
      </c>
      <c r="K1" s="3"/>
      <c r="L1" s="3"/>
      <c r="M1" s="3"/>
      <c r="N1" s="3"/>
    </row>
    <row r="2" spans="1:14">
      <c r="A2" s="2"/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</row>
    <row r="3" spans="1:14">
      <c r="A3" s="2"/>
      <c r="B3" s="3"/>
      <c r="C3" s="3"/>
      <c r="D3" s="3"/>
      <c r="E3" s="3"/>
      <c r="F3" s="3"/>
      <c r="G3" s="3"/>
      <c r="H3" s="3"/>
      <c r="I3" s="3"/>
      <c r="J3" s="3" t="s">
        <v>1</v>
      </c>
      <c r="K3" s="3"/>
      <c r="L3" s="3"/>
      <c r="M3" s="3"/>
      <c r="N3" s="3"/>
    </row>
    <row r="4" spans="1:14">
      <c r="A4" s="2"/>
      <c r="B4" s="3"/>
      <c r="C4" s="3"/>
      <c r="D4" s="3"/>
      <c r="E4" s="3"/>
      <c r="F4" s="3"/>
      <c r="G4" s="3"/>
      <c r="H4" s="3"/>
      <c r="I4" s="3"/>
      <c r="J4" s="3" t="s">
        <v>2</v>
      </c>
      <c r="K4" s="3"/>
      <c r="L4" s="3"/>
      <c r="M4" s="3"/>
      <c r="N4" s="3"/>
    </row>
    <row r="5" spans="1:14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" customHeight="1">
      <c r="A11" s="7" t="s">
        <v>6</v>
      </c>
      <c r="B11" s="8" t="s">
        <v>7</v>
      </c>
      <c r="C11" s="7" t="s">
        <v>53</v>
      </c>
      <c r="D11" s="7"/>
      <c r="E11" s="7" t="s">
        <v>54</v>
      </c>
      <c r="F11" s="9" t="s">
        <v>8</v>
      </c>
      <c r="G11" s="9"/>
      <c r="H11" s="9"/>
      <c r="I11" s="9"/>
      <c r="J11" s="9"/>
      <c r="K11" s="9"/>
      <c r="L11" s="9"/>
      <c r="M11" s="9"/>
      <c r="N11" s="9"/>
    </row>
    <row r="12" spans="1:14" ht="63.75" customHeight="1">
      <c r="A12" s="7"/>
      <c r="B12" s="10" t="s">
        <v>100</v>
      </c>
      <c r="C12" s="7"/>
      <c r="D12" s="7"/>
      <c r="E12" s="7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7"/>
      <c r="B13" s="10" t="s">
        <v>101</v>
      </c>
      <c r="C13" s="7"/>
      <c r="D13" s="7"/>
      <c r="E13" s="7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7"/>
      <c r="B14" s="10" t="s">
        <v>102</v>
      </c>
      <c r="C14" s="11" t="s">
        <v>9</v>
      </c>
      <c r="D14" s="7" t="s">
        <v>11</v>
      </c>
      <c r="E14" s="7"/>
      <c r="F14" s="7">
        <v>2019</v>
      </c>
      <c r="G14" s="7">
        <v>2020</v>
      </c>
      <c r="H14" s="7">
        <v>2021</v>
      </c>
      <c r="I14" s="7">
        <v>2022</v>
      </c>
      <c r="J14" s="7">
        <v>2023</v>
      </c>
      <c r="K14" s="7">
        <v>2024</v>
      </c>
      <c r="L14" s="7">
        <v>2025</v>
      </c>
      <c r="M14" s="7" t="s">
        <v>12</v>
      </c>
      <c r="N14" s="7" t="s">
        <v>13</v>
      </c>
    </row>
    <row r="15" spans="1:14" ht="39" customHeight="1">
      <c r="A15" s="7"/>
      <c r="B15" s="54"/>
      <c r="C15" s="11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</row>
    <row r="17" spans="1:14" ht="28.5" customHeight="1">
      <c r="A17" s="12" t="s">
        <v>103</v>
      </c>
      <c r="B17" s="13" t="s">
        <v>2</v>
      </c>
      <c r="C17" s="14" t="s">
        <v>55</v>
      </c>
      <c r="D17" s="14" t="s">
        <v>55</v>
      </c>
      <c r="E17" s="15" t="s">
        <v>14</v>
      </c>
      <c r="F17" s="16">
        <f>F18+F19+F20+F21</f>
        <v>347668.60000000003</v>
      </c>
      <c r="G17" s="16">
        <f t="shared" ref="G17:N17" si="0">G18+G19+G20+G21</f>
        <v>423194.39999999991</v>
      </c>
      <c r="H17" s="16">
        <f t="shared" si="0"/>
        <v>430116.3</v>
      </c>
      <c r="I17" s="16">
        <f t="shared" si="0"/>
        <v>355134.6</v>
      </c>
      <c r="J17" s="16">
        <f t="shared" si="0"/>
        <v>355134.6</v>
      </c>
      <c r="K17" s="16">
        <f t="shared" si="0"/>
        <v>355134.6</v>
      </c>
      <c r="L17" s="16">
        <f t="shared" si="0"/>
        <v>355134.6</v>
      </c>
      <c r="M17" s="16">
        <f t="shared" si="0"/>
        <v>1775673</v>
      </c>
      <c r="N17" s="17">
        <f t="shared" si="0"/>
        <v>1775673</v>
      </c>
    </row>
    <row r="18" spans="1:14" ht="35.25" customHeight="1">
      <c r="A18" s="18"/>
      <c r="B18" s="13"/>
      <c r="C18" s="14" t="s">
        <v>55</v>
      </c>
      <c r="D18" s="14" t="s">
        <v>55</v>
      </c>
      <c r="E18" s="15" t="s">
        <v>15</v>
      </c>
      <c r="F18" s="16">
        <f>F23+F133+F168+F198+F228+F253</f>
        <v>87.4</v>
      </c>
      <c r="G18" s="16">
        <f t="shared" ref="G18:N18" si="1">G23+G133+G168+G198+G228+G253</f>
        <v>67821.8</v>
      </c>
      <c r="H18" s="16">
        <f t="shared" si="1"/>
        <v>74377.5</v>
      </c>
      <c r="I18" s="16">
        <f t="shared" si="1"/>
        <v>98</v>
      </c>
      <c r="J18" s="16">
        <f t="shared" si="1"/>
        <v>98</v>
      </c>
      <c r="K18" s="16">
        <f t="shared" si="1"/>
        <v>98</v>
      </c>
      <c r="L18" s="16">
        <f t="shared" si="1"/>
        <v>98</v>
      </c>
      <c r="M18" s="16">
        <f t="shared" si="1"/>
        <v>490</v>
      </c>
      <c r="N18" s="16">
        <f t="shared" si="1"/>
        <v>490</v>
      </c>
    </row>
    <row r="19" spans="1:14" ht="37.5" customHeight="1">
      <c r="A19" s="18"/>
      <c r="B19" s="13"/>
      <c r="C19" s="14" t="s">
        <v>55</v>
      </c>
      <c r="D19" s="14" t="s">
        <v>55</v>
      </c>
      <c r="E19" s="15" t="s">
        <v>16</v>
      </c>
      <c r="F19" s="16">
        <f>F24+F134+F169+F199+F229+F254</f>
        <v>283539</v>
      </c>
      <c r="G19" s="16">
        <f t="shared" ref="G19:N21" si="2">G24+G134+G169+G199+G229+G254</f>
        <v>292787.49999999994</v>
      </c>
      <c r="H19" s="16">
        <f t="shared" si="2"/>
        <v>293150.39999999997</v>
      </c>
      <c r="I19" s="16">
        <f t="shared" si="2"/>
        <v>292485.69999999995</v>
      </c>
      <c r="J19" s="16">
        <f t="shared" si="2"/>
        <v>292485.69999999995</v>
      </c>
      <c r="K19" s="16">
        <f t="shared" si="2"/>
        <v>292485.69999999995</v>
      </c>
      <c r="L19" s="16">
        <f t="shared" si="2"/>
        <v>292485.69999999995</v>
      </c>
      <c r="M19" s="16">
        <f t="shared" si="2"/>
        <v>1462428.5</v>
      </c>
      <c r="N19" s="16">
        <f t="shared" si="2"/>
        <v>1462428.5</v>
      </c>
    </row>
    <row r="20" spans="1:14">
      <c r="A20" s="18"/>
      <c r="B20" s="13"/>
      <c r="C20" s="14" t="s">
        <v>55</v>
      </c>
      <c r="D20" s="14" t="s">
        <v>55</v>
      </c>
      <c r="E20" s="15" t="s">
        <v>17</v>
      </c>
      <c r="F20" s="16">
        <f>F25+F135+F170+F200+F230+F255</f>
        <v>64042.200000000004</v>
      </c>
      <c r="G20" s="16">
        <f t="shared" si="2"/>
        <v>62585.1</v>
      </c>
      <c r="H20" s="16">
        <f t="shared" si="2"/>
        <v>62588.4</v>
      </c>
      <c r="I20" s="16">
        <f t="shared" si="2"/>
        <v>62550.9</v>
      </c>
      <c r="J20" s="16">
        <f t="shared" si="2"/>
        <v>62550.9</v>
      </c>
      <c r="K20" s="16">
        <f t="shared" si="2"/>
        <v>62550.9</v>
      </c>
      <c r="L20" s="16">
        <f t="shared" si="2"/>
        <v>62550.9</v>
      </c>
      <c r="M20" s="16">
        <f t="shared" si="2"/>
        <v>312754.5</v>
      </c>
      <c r="N20" s="16">
        <f>N25+N135+N170+N200+N230+N255</f>
        <v>312754.5</v>
      </c>
    </row>
    <row r="21" spans="1:14" ht="21">
      <c r="A21" s="19"/>
      <c r="B21" s="13"/>
      <c r="C21" s="14" t="s">
        <v>55</v>
      </c>
      <c r="D21" s="14" t="s">
        <v>55</v>
      </c>
      <c r="E21" s="15" t="s">
        <v>18</v>
      </c>
      <c r="F21" s="16">
        <f>F26+F136+F171+F201+F231+F256</f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</row>
    <row r="22" spans="1:14">
      <c r="A22" s="20" t="s">
        <v>19</v>
      </c>
      <c r="B22" s="20" t="s">
        <v>20</v>
      </c>
      <c r="C22" s="14" t="s">
        <v>55</v>
      </c>
      <c r="D22" s="14" t="s">
        <v>55</v>
      </c>
      <c r="E22" s="21" t="s">
        <v>14</v>
      </c>
      <c r="F22" s="22">
        <f>F23+F24+F25+F26</f>
        <v>344434.5</v>
      </c>
      <c r="G22" s="22">
        <f t="shared" ref="G22" si="3">G23+G24+G25+G26</f>
        <v>351516.69999999995</v>
      </c>
      <c r="H22" s="22">
        <f t="shared" ref="H22" si="4">H23+H24+H25+H26</f>
        <v>351820.29999999993</v>
      </c>
      <c r="I22" s="22">
        <f t="shared" ref="I22" si="5">I23+I24+I25+I26</f>
        <v>351823.99999999994</v>
      </c>
      <c r="J22" s="22">
        <f t="shared" ref="J22" si="6">J23+J24+J25+J26</f>
        <v>351823.99999999994</v>
      </c>
      <c r="K22" s="22">
        <f t="shared" ref="K22" si="7">K23+K24+K25+K26</f>
        <v>351823.99999999994</v>
      </c>
      <c r="L22" s="22">
        <f>L23+L24+L25+L26</f>
        <v>351823.99999999994</v>
      </c>
      <c r="M22" s="22">
        <f t="shared" ref="M22" si="8">M23+M24+M25+M26</f>
        <v>1759120</v>
      </c>
      <c r="N22" s="22">
        <f t="shared" ref="N22" si="9">N23+N24+N25+N26</f>
        <v>1759120</v>
      </c>
    </row>
    <row r="23" spans="1:14">
      <c r="A23" s="20"/>
      <c r="B23" s="20"/>
      <c r="C23" s="14" t="s">
        <v>55</v>
      </c>
      <c r="D23" s="14" t="s">
        <v>55</v>
      </c>
      <c r="E23" s="21" t="s">
        <v>15</v>
      </c>
      <c r="F23" s="22">
        <f>F28+F33+F38+F43+F48+F53+F58+F63+F68+F73+F78+F83+F88+F93+F98+F103+F108+F113+F118+F123+F128</f>
        <v>87.4</v>
      </c>
      <c r="G23" s="22">
        <f t="shared" ref="G23:N23" si="10">G28+G33+G38+G43+G48+G53+G58+G63+G68+G73+G78+G83+G88+G93+G98+G103+G108+G113+G118+G123+G128</f>
        <v>90.7</v>
      </c>
      <c r="H23" s="22">
        <f t="shared" si="10"/>
        <v>94.3</v>
      </c>
      <c r="I23" s="22">
        <f t="shared" si="10"/>
        <v>98</v>
      </c>
      <c r="J23" s="22">
        <f t="shared" si="10"/>
        <v>98</v>
      </c>
      <c r="K23" s="22">
        <f t="shared" si="10"/>
        <v>98</v>
      </c>
      <c r="L23" s="22">
        <f t="shared" si="10"/>
        <v>98</v>
      </c>
      <c r="M23" s="22">
        <f t="shared" si="10"/>
        <v>490</v>
      </c>
      <c r="N23" s="22">
        <f t="shared" si="10"/>
        <v>490</v>
      </c>
    </row>
    <row r="24" spans="1:14" ht="22.5">
      <c r="A24" s="20"/>
      <c r="B24" s="20"/>
      <c r="C24" s="14" t="s">
        <v>55</v>
      </c>
      <c r="D24" s="14" t="s">
        <v>55</v>
      </c>
      <c r="E24" s="21" t="s">
        <v>16</v>
      </c>
      <c r="F24" s="22">
        <f t="shared" ref="F24:N26" si="11">F29+F34+F39+F44+F49+F54+F59+F64+F69+F74+F79+F84+F89+F94+F99+F104+F109+F114+F119+F124+F129</f>
        <v>282695.59999999998</v>
      </c>
      <c r="G24" s="22">
        <f t="shared" si="11"/>
        <v>291265.79999999993</v>
      </c>
      <c r="H24" s="22">
        <f t="shared" si="11"/>
        <v>291565.79999999993</v>
      </c>
      <c r="I24" s="22">
        <f t="shared" si="11"/>
        <v>291565.79999999993</v>
      </c>
      <c r="J24" s="22">
        <f t="shared" si="11"/>
        <v>291565.79999999993</v>
      </c>
      <c r="K24" s="22">
        <f t="shared" si="11"/>
        <v>291565.79999999993</v>
      </c>
      <c r="L24" s="22">
        <f t="shared" si="11"/>
        <v>291565.79999999993</v>
      </c>
      <c r="M24" s="22">
        <f t="shared" si="11"/>
        <v>1457829</v>
      </c>
      <c r="N24" s="22">
        <f t="shared" si="11"/>
        <v>1457829</v>
      </c>
    </row>
    <row r="25" spans="1:14">
      <c r="A25" s="20"/>
      <c r="B25" s="20"/>
      <c r="C25" s="14" t="s">
        <v>55</v>
      </c>
      <c r="D25" s="14" t="s">
        <v>55</v>
      </c>
      <c r="E25" s="21" t="s">
        <v>17</v>
      </c>
      <c r="F25" s="22">
        <f t="shared" si="11"/>
        <v>61651.500000000007</v>
      </c>
      <c r="G25" s="22">
        <f t="shared" si="11"/>
        <v>60160.200000000004</v>
      </c>
      <c r="H25" s="22">
        <f t="shared" si="11"/>
        <v>60160.200000000004</v>
      </c>
      <c r="I25" s="22">
        <f t="shared" si="11"/>
        <v>60160.200000000004</v>
      </c>
      <c r="J25" s="22">
        <f t="shared" si="11"/>
        <v>60160.200000000004</v>
      </c>
      <c r="K25" s="22">
        <f t="shared" si="11"/>
        <v>60160.200000000004</v>
      </c>
      <c r="L25" s="22">
        <f t="shared" si="11"/>
        <v>60160.200000000004</v>
      </c>
      <c r="M25" s="22">
        <f t="shared" si="11"/>
        <v>300801</v>
      </c>
      <c r="N25" s="22">
        <f t="shared" si="11"/>
        <v>300801</v>
      </c>
    </row>
    <row r="26" spans="1:14">
      <c r="A26" s="20"/>
      <c r="B26" s="20"/>
      <c r="C26" s="14" t="s">
        <v>55</v>
      </c>
      <c r="D26" s="14" t="s">
        <v>55</v>
      </c>
      <c r="E26" s="21" t="s">
        <v>18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</row>
    <row r="27" spans="1:14">
      <c r="A27" s="23" t="s">
        <v>106</v>
      </c>
      <c r="B27" s="20" t="s">
        <v>69</v>
      </c>
      <c r="C27" s="11">
        <v>974</v>
      </c>
      <c r="D27" s="11" t="s">
        <v>55</v>
      </c>
      <c r="E27" s="24" t="s">
        <v>14</v>
      </c>
      <c r="F27" s="25">
        <f>F28+F29+F30+F31</f>
        <v>237579.1</v>
      </c>
      <c r="G27" s="25">
        <f t="shared" ref="G27" si="12">G28+G29+G30+G31</f>
        <v>243688.09999999998</v>
      </c>
      <c r="H27" s="25">
        <f t="shared" ref="H27" si="13">H28+H29+H30+H31</f>
        <v>243688.09999999998</v>
      </c>
      <c r="I27" s="25">
        <f t="shared" ref="I27" si="14">I28+I29+I30+I31</f>
        <v>243688.09999999998</v>
      </c>
      <c r="J27" s="25">
        <f t="shared" ref="J27" si="15">J28+J29+J30+J31</f>
        <v>243688.09999999998</v>
      </c>
      <c r="K27" s="25">
        <f t="shared" ref="K27" si="16">K28+K29+K30+K31</f>
        <v>243688.09999999998</v>
      </c>
      <c r="L27" s="25">
        <f t="shared" ref="L27" si="17">L28+L29+L30+L31</f>
        <v>243688.09999999998</v>
      </c>
      <c r="M27" s="25">
        <f t="shared" ref="M27" si="18">M28+M29+M30+M31</f>
        <v>1218440.5</v>
      </c>
      <c r="N27" s="25">
        <f t="shared" ref="N27" si="19">N28+N29+N30+N31</f>
        <v>1218440.5</v>
      </c>
    </row>
    <row r="28" spans="1:14">
      <c r="A28" s="23"/>
      <c r="B28" s="20"/>
      <c r="C28" s="11">
        <v>974</v>
      </c>
      <c r="D28" s="11" t="s">
        <v>55</v>
      </c>
      <c r="E28" s="26" t="s">
        <v>15</v>
      </c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22.5">
      <c r="A29" s="23"/>
      <c r="B29" s="20"/>
      <c r="C29" s="11">
        <v>974</v>
      </c>
      <c r="D29" s="11" t="s">
        <v>58</v>
      </c>
      <c r="E29" s="26" t="s">
        <v>16</v>
      </c>
      <c r="F29" s="27">
        <v>203928.6</v>
      </c>
      <c r="G29" s="27">
        <v>210861.8</v>
      </c>
      <c r="H29" s="27">
        <v>210861.8</v>
      </c>
      <c r="I29" s="27">
        <v>210861.8</v>
      </c>
      <c r="J29" s="27">
        <v>210861.8</v>
      </c>
      <c r="K29" s="27">
        <v>210861.8</v>
      </c>
      <c r="L29" s="27">
        <v>210861.8</v>
      </c>
      <c r="M29" s="27">
        <f>210861.8*5</f>
        <v>1054309</v>
      </c>
      <c r="N29" s="27">
        <f>210861.8*5</f>
        <v>1054309</v>
      </c>
    </row>
    <row r="30" spans="1:14" ht="22.5">
      <c r="A30" s="23"/>
      <c r="B30" s="20"/>
      <c r="C30" s="11">
        <v>974</v>
      </c>
      <c r="D30" s="11" t="s">
        <v>59</v>
      </c>
      <c r="E30" s="26" t="s">
        <v>17</v>
      </c>
      <c r="F30" s="27">
        <v>33650.5</v>
      </c>
      <c r="G30" s="27">
        <v>32826.300000000003</v>
      </c>
      <c r="H30" s="27">
        <v>32826.300000000003</v>
      </c>
      <c r="I30" s="27">
        <v>32826.300000000003</v>
      </c>
      <c r="J30" s="27">
        <v>32826.300000000003</v>
      </c>
      <c r="K30" s="27">
        <v>32826.300000000003</v>
      </c>
      <c r="L30" s="27">
        <v>32826.300000000003</v>
      </c>
      <c r="M30" s="27">
        <f>32826.3*5</f>
        <v>164131.5</v>
      </c>
      <c r="N30" s="27">
        <f>32826.3*5</f>
        <v>164131.5</v>
      </c>
    </row>
    <row r="31" spans="1:14">
      <c r="A31" s="23"/>
      <c r="B31" s="20"/>
      <c r="C31" s="11" t="s">
        <v>55</v>
      </c>
      <c r="D31" s="11" t="s">
        <v>55</v>
      </c>
      <c r="E31" s="26" t="s">
        <v>18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>
      <c r="A32" s="28" t="s">
        <v>105</v>
      </c>
      <c r="B32" s="20" t="s">
        <v>21</v>
      </c>
      <c r="C32" s="11">
        <v>974</v>
      </c>
      <c r="D32" s="11" t="s">
        <v>55</v>
      </c>
      <c r="E32" s="24" t="s">
        <v>14</v>
      </c>
      <c r="F32" s="25">
        <f>F33+F34+F35+F36</f>
        <v>89491.599999999991</v>
      </c>
      <c r="G32" s="25">
        <f t="shared" ref="G32" si="20">G33+G34+G35+G36</f>
        <v>92061.2</v>
      </c>
      <c r="H32" s="25">
        <f t="shared" ref="H32" si="21">H33+H34+H35+H36</f>
        <v>92061.2</v>
      </c>
      <c r="I32" s="25">
        <f t="shared" ref="I32" si="22">I33+I34+I35+I36</f>
        <v>92061.2</v>
      </c>
      <c r="J32" s="25">
        <f t="shared" ref="J32" si="23">J33+J34+J35+J36</f>
        <v>92061.2</v>
      </c>
      <c r="K32" s="25">
        <f t="shared" ref="K32" si="24">K33+K34+K35+K36</f>
        <v>92061.2</v>
      </c>
      <c r="L32" s="25">
        <f t="shared" ref="L32" si="25">L33+L34+L35+L36</f>
        <v>92061.2</v>
      </c>
      <c r="M32" s="25">
        <f t="shared" ref="M32" si="26">M33+M34+M35+M36</f>
        <v>460306</v>
      </c>
      <c r="N32" s="25">
        <f t="shared" ref="N32" si="27">N33+N34+N35+N36</f>
        <v>460306</v>
      </c>
    </row>
    <row r="33" spans="1:14">
      <c r="A33" s="29"/>
      <c r="B33" s="20"/>
      <c r="C33" s="11">
        <v>974</v>
      </c>
      <c r="D33" s="11" t="s">
        <v>55</v>
      </c>
      <c r="E33" s="26" t="s">
        <v>15</v>
      </c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22.5">
      <c r="A34" s="29"/>
      <c r="B34" s="20"/>
      <c r="C34" s="11">
        <v>974</v>
      </c>
      <c r="D34" s="11" t="s">
        <v>56</v>
      </c>
      <c r="E34" s="26" t="s">
        <v>16</v>
      </c>
      <c r="F34" s="27">
        <v>76871.7</v>
      </c>
      <c r="G34" s="27">
        <v>79417.399999999994</v>
      </c>
      <c r="H34" s="27">
        <v>79417.399999999994</v>
      </c>
      <c r="I34" s="27">
        <v>79417.399999999994</v>
      </c>
      <c r="J34" s="27">
        <v>79417.399999999994</v>
      </c>
      <c r="K34" s="27">
        <v>79417.399999999994</v>
      </c>
      <c r="L34" s="27">
        <v>79417.399999999994</v>
      </c>
      <c r="M34" s="27">
        <f>79417.4*5</f>
        <v>397087</v>
      </c>
      <c r="N34" s="27">
        <f>79417.4*5</f>
        <v>397087</v>
      </c>
    </row>
    <row r="35" spans="1:14" ht="22.5">
      <c r="A35" s="29"/>
      <c r="B35" s="20"/>
      <c r="C35" s="11">
        <v>974</v>
      </c>
      <c r="D35" s="11" t="s">
        <v>57</v>
      </c>
      <c r="E35" s="26" t="s">
        <v>17</v>
      </c>
      <c r="F35" s="27">
        <v>12619.9</v>
      </c>
      <c r="G35" s="27">
        <v>12643.8</v>
      </c>
      <c r="H35" s="27">
        <v>12643.8</v>
      </c>
      <c r="I35" s="27">
        <v>12643.8</v>
      </c>
      <c r="J35" s="27">
        <v>12643.8</v>
      </c>
      <c r="K35" s="27">
        <v>12643.8</v>
      </c>
      <c r="L35" s="27">
        <v>12643.8</v>
      </c>
      <c r="M35" s="27">
        <f>12643.8*5</f>
        <v>63219</v>
      </c>
      <c r="N35" s="27">
        <f>12643.8*5</f>
        <v>63219</v>
      </c>
    </row>
    <row r="36" spans="1:14">
      <c r="A36" s="30"/>
      <c r="B36" s="20"/>
      <c r="C36" s="11" t="s">
        <v>55</v>
      </c>
      <c r="D36" s="11" t="s">
        <v>55</v>
      </c>
      <c r="E36" s="26" t="s">
        <v>18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>
      <c r="A37" s="28" t="s">
        <v>104</v>
      </c>
      <c r="B37" s="20" t="s">
        <v>22</v>
      </c>
      <c r="C37" s="11">
        <v>974</v>
      </c>
      <c r="D37" s="11" t="s">
        <v>55</v>
      </c>
      <c r="E37" s="24" t="s">
        <v>14</v>
      </c>
      <c r="F37" s="25">
        <f>F38+F39+F40+F41</f>
        <v>12371.400000000001</v>
      </c>
      <c r="G37" s="25">
        <f t="shared" ref="G37" si="28">G38+G39+G40+G41</f>
        <v>12070.4</v>
      </c>
      <c r="H37" s="25">
        <f t="shared" ref="H37" si="29">H38+H39+H40+H41</f>
        <v>12070.4</v>
      </c>
      <c r="I37" s="25">
        <f t="shared" ref="I37" si="30">I38+I39+I40+I41</f>
        <v>12070.4</v>
      </c>
      <c r="J37" s="25">
        <f t="shared" ref="J37" si="31">J38+J39+J40+J41</f>
        <v>12070.4</v>
      </c>
      <c r="K37" s="25">
        <f t="shared" ref="K37" si="32">K38+K39+K40+K41</f>
        <v>12070.4</v>
      </c>
      <c r="L37" s="25">
        <f t="shared" ref="L37" si="33">L38+L39+L40+L41</f>
        <v>12070.4</v>
      </c>
      <c r="M37" s="25">
        <f t="shared" ref="M37" si="34">M38+M39+M40+M41</f>
        <v>60352</v>
      </c>
      <c r="N37" s="25">
        <f t="shared" ref="N37" si="35">N38+N39+N40+N41</f>
        <v>60352</v>
      </c>
    </row>
    <row r="38" spans="1:14">
      <c r="A38" s="29"/>
      <c r="B38" s="20"/>
      <c r="C38" s="11" t="s">
        <v>55</v>
      </c>
      <c r="D38" s="11" t="s">
        <v>55</v>
      </c>
      <c r="E38" s="26" t="s">
        <v>15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22.5">
      <c r="A39" s="29"/>
      <c r="B39" s="20"/>
      <c r="C39" s="11" t="s">
        <v>55</v>
      </c>
      <c r="D39" s="11" t="s">
        <v>55</v>
      </c>
      <c r="E39" s="26" t="s">
        <v>16</v>
      </c>
      <c r="F39" s="27">
        <v>608.70000000000005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</row>
    <row r="40" spans="1:14">
      <c r="A40" s="29"/>
      <c r="B40" s="20"/>
      <c r="C40" s="11">
        <v>974</v>
      </c>
      <c r="D40" s="11" t="s">
        <v>74</v>
      </c>
      <c r="E40" s="26" t="s">
        <v>17</v>
      </c>
      <c r="F40" s="27">
        <v>11762.7</v>
      </c>
      <c r="G40" s="27">
        <v>12070.4</v>
      </c>
      <c r="H40" s="27">
        <v>12070.4</v>
      </c>
      <c r="I40" s="27">
        <v>12070.4</v>
      </c>
      <c r="J40" s="27">
        <v>12070.4</v>
      </c>
      <c r="K40" s="27">
        <v>12070.4</v>
      </c>
      <c r="L40" s="27">
        <v>12070.4</v>
      </c>
      <c r="M40" s="27">
        <f>12070.4*5</f>
        <v>60352</v>
      </c>
      <c r="N40" s="27">
        <f>12070.4*5</f>
        <v>60352</v>
      </c>
    </row>
    <row r="41" spans="1:14" ht="30" customHeight="1">
      <c r="A41" s="30"/>
      <c r="B41" s="20"/>
      <c r="C41" s="11" t="s">
        <v>55</v>
      </c>
      <c r="D41" s="11" t="s">
        <v>55</v>
      </c>
      <c r="E41" s="26" t="s">
        <v>18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1:14" ht="27.75" customHeight="1">
      <c r="A42" s="28" t="s">
        <v>107</v>
      </c>
      <c r="B42" s="31" t="s">
        <v>79</v>
      </c>
      <c r="C42" s="11">
        <v>974</v>
      </c>
      <c r="D42" s="11" t="s">
        <v>55</v>
      </c>
      <c r="E42" s="24" t="s">
        <v>14</v>
      </c>
      <c r="F42" s="25">
        <f>F43+F44+F45+F46</f>
        <v>800</v>
      </c>
      <c r="G42" s="25">
        <f t="shared" ref="G42" si="36">G43+G44+G45+G46</f>
        <v>0</v>
      </c>
      <c r="H42" s="25">
        <f t="shared" ref="H42" si="37">H43+H44+H45+H46</f>
        <v>0</v>
      </c>
      <c r="I42" s="25">
        <f t="shared" ref="I42" si="38">I43+I44+I45+I46</f>
        <v>0</v>
      </c>
      <c r="J42" s="25">
        <f t="shared" ref="J42" si="39">J43+J44+J45+J46</f>
        <v>0</v>
      </c>
      <c r="K42" s="25">
        <f t="shared" ref="K42" si="40">K43+K44+K45+K46</f>
        <v>0</v>
      </c>
      <c r="L42" s="25">
        <f t="shared" ref="L42" si="41">L43+L44+L45+L46</f>
        <v>0</v>
      </c>
      <c r="M42" s="25">
        <f t="shared" ref="M42" si="42">M43+M44+M45+M46</f>
        <v>0</v>
      </c>
      <c r="N42" s="25">
        <f t="shared" ref="N42" si="43">N43+N44+N45+N46</f>
        <v>0</v>
      </c>
    </row>
    <row r="43" spans="1:14">
      <c r="A43" s="29"/>
      <c r="B43" s="31"/>
      <c r="C43" s="11">
        <v>974</v>
      </c>
      <c r="D43" s="11" t="s">
        <v>55</v>
      </c>
      <c r="E43" s="26" t="s">
        <v>15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</row>
    <row r="44" spans="1:14" ht="22.5">
      <c r="A44" s="29"/>
      <c r="B44" s="31"/>
      <c r="C44" s="11">
        <v>974</v>
      </c>
      <c r="D44" s="11" t="s">
        <v>60</v>
      </c>
      <c r="E44" s="26" t="s">
        <v>16</v>
      </c>
      <c r="F44" s="27"/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</row>
    <row r="45" spans="1:14" ht="46.5" customHeight="1">
      <c r="A45" s="29"/>
      <c r="B45" s="31"/>
      <c r="C45" s="11" t="s">
        <v>78</v>
      </c>
      <c r="D45" s="11" t="s">
        <v>77</v>
      </c>
      <c r="E45" s="26" t="s">
        <v>17</v>
      </c>
      <c r="F45" s="27">
        <v>800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ht="30" customHeight="1">
      <c r="A46" s="30"/>
      <c r="B46" s="31"/>
      <c r="C46" s="11" t="s">
        <v>55</v>
      </c>
      <c r="D46" s="11" t="s">
        <v>55</v>
      </c>
      <c r="E46" s="26" t="s">
        <v>18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4" ht="26.25" customHeight="1">
      <c r="A47" s="28" t="s">
        <v>108</v>
      </c>
      <c r="B47" s="31" t="s">
        <v>23</v>
      </c>
      <c r="C47" s="11">
        <v>974</v>
      </c>
      <c r="D47" s="11" t="s">
        <v>55</v>
      </c>
      <c r="E47" s="24" t="s">
        <v>14</v>
      </c>
      <c r="F47" s="25">
        <f>F48+F49+F50+F51</f>
        <v>87.4</v>
      </c>
      <c r="G47" s="25">
        <f t="shared" ref="G47" si="44">G48+G49+G50+G51</f>
        <v>90.7</v>
      </c>
      <c r="H47" s="25">
        <f t="shared" ref="H47" si="45">H48+H49+H50+H51</f>
        <v>94.3</v>
      </c>
      <c r="I47" s="25">
        <f t="shared" ref="I47" si="46">I48+I49+I50+I51</f>
        <v>98</v>
      </c>
      <c r="J47" s="25">
        <f t="shared" ref="J47" si="47">J48+J49+J50+J51</f>
        <v>98</v>
      </c>
      <c r="K47" s="25">
        <f t="shared" ref="K47" si="48">K48+K49+K50+K51</f>
        <v>98</v>
      </c>
      <c r="L47" s="25">
        <f t="shared" ref="L47" si="49">L48+L49+L50+L51</f>
        <v>98</v>
      </c>
      <c r="M47" s="25">
        <f t="shared" ref="M47" si="50">M48+M49+M50+M51</f>
        <v>490</v>
      </c>
      <c r="N47" s="25">
        <f t="shared" ref="N47" si="51">N48+N49+N50+N51</f>
        <v>490</v>
      </c>
    </row>
    <row r="48" spans="1:14">
      <c r="A48" s="29"/>
      <c r="B48" s="31"/>
      <c r="C48" s="11">
        <v>974</v>
      </c>
      <c r="D48" s="11" t="s">
        <v>71</v>
      </c>
      <c r="E48" s="26" t="s">
        <v>15</v>
      </c>
      <c r="F48" s="27">
        <v>87.4</v>
      </c>
      <c r="G48" s="27">
        <v>90.7</v>
      </c>
      <c r="H48" s="27">
        <v>94.3</v>
      </c>
      <c r="I48" s="27">
        <v>98</v>
      </c>
      <c r="J48" s="27">
        <v>98</v>
      </c>
      <c r="K48" s="27">
        <v>98</v>
      </c>
      <c r="L48" s="27">
        <v>98</v>
      </c>
      <c r="M48" s="27">
        <f>98*5</f>
        <v>490</v>
      </c>
      <c r="N48" s="32">
        <f>98*5</f>
        <v>490</v>
      </c>
    </row>
    <row r="49" spans="1:14" ht="39" customHeight="1">
      <c r="A49" s="29"/>
      <c r="B49" s="31"/>
      <c r="C49" s="11" t="s">
        <v>55</v>
      </c>
      <c r="D49" s="11" t="s">
        <v>55</v>
      </c>
      <c r="E49" s="26" t="s">
        <v>16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</row>
    <row r="50" spans="1:14">
      <c r="A50" s="29"/>
      <c r="B50" s="31"/>
      <c r="C50" s="11" t="s">
        <v>55</v>
      </c>
      <c r="D50" s="11" t="s">
        <v>55</v>
      </c>
      <c r="E50" s="26" t="s">
        <v>17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ht="27.75" customHeight="1">
      <c r="A51" s="30"/>
      <c r="B51" s="31"/>
      <c r="C51" s="11" t="s">
        <v>55</v>
      </c>
      <c r="D51" s="11" t="s">
        <v>55</v>
      </c>
      <c r="E51" s="26" t="s">
        <v>18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</row>
    <row r="52" spans="1:14" ht="19.5" customHeight="1">
      <c r="A52" s="28" t="s">
        <v>109</v>
      </c>
      <c r="B52" s="31" t="s">
        <v>24</v>
      </c>
      <c r="C52" s="11" t="s">
        <v>55</v>
      </c>
      <c r="D52" s="11" t="s">
        <v>55</v>
      </c>
      <c r="E52" s="24" t="s">
        <v>14</v>
      </c>
      <c r="F52" s="25">
        <f>F53+F54+F55+F56</f>
        <v>0</v>
      </c>
      <c r="G52" s="25">
        <f t="shared" ref="G52" si="52">G53+G54+G55+G56</f>
        <v>0</v>
      </c>
      <c r="H52" s="25">
        <f t="shared" ref="H52" si="53">H53+H54+H55+H56</f>
        <v>0</v>
      </c>
      <c r="I52" s="25">
        <f t="shared" ref="I52" si="54">I53+I54+I55+I56</f>
        <v>0</v>
      </c>
      <c r="J52" s="25">
        <f t="shared" ref="J52" si="55">J53+J54+J55+J56</f>
        <v>0</v>
      </c>
      <c r="K52" s="25">
        <f t="shared" ref="K52" si="56">K53+K54+K55+K56</f>
        <v>0</v>
      </c>
      <c r="L52" s="25">
        <f t="shared" ref="L52" si="57">L53+L54+L55+L56</f>
        <v>0</v>
      </c>
      <c r="M52" s="25">
        <f t="shared" ref="M52" si="58">M53+M54+M55+M56</f>
        <v>0</v>
      </c>
      <c r="N52" s="25">
        <f t="shared" ref="N52" si="59">N53+N54+N55+N56</f>
        <v>0</v>
      </c>
    </row>
    <row r="53" spans="1:14">
      <c r="A53" s="29"/>
      <c r="B53" s="31"/>
      <c r="C53" s="11" t="s">
        <v>55</v>
      </c>
      <c r="D53" s="11" t="s">
        <v>55</v>
      </c>
      <c r="E53" s="26" t="s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</row>
    <row r="54" spans="1:14" ht="22.5">
      <c r="A54" s="29"/>
      <c r="B54" s="31"/>
      <c r="C54" s="11" t="s">
        <v>55</v>
      </c>
      <c r="D54" s="11" t="s">
        <v>55</v>
      </c>
      <c r="E54" s="26" t="s">
        <v>16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</row>
    <row r="55" spans="1:14">
      <c r="A55" s="29"/>
      <c r="B55" s="31"/>
      <c r="C55" s="11" t="s">
        <v>55</v>
      </c>
      <c r="D55" s="11" t="s">
        <v>55</v>
      </c>
      <c r="E55" s="26" t="s">
        <v>17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</row>
    <row r="56" spans="1:14" ht="35.25" customHeight="1">
      <c r="A56" s="30"/>
      <c r="B56" s="31"/>
      <c r="C56" s="11" t="s">
        <v>55</v>
      </c>
      <c r="D56" s="11" t="s">
        <v>55</v>
      </c>
      <c r="E56" s="26" t="s">
        <v>18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</row>
    <row r="57" spans="1:14">
      <c r="A57" s="28" t="s">
        <v>110</v>
      </c>
      <c r="B57" s="31" t="s">
        <v>80</v>
      </c>
      <c r="C57" s="11" t="s">
        <v>55</v>
      </c>
      <c r="D57" s="11" t="s">
        <v>55</v>
      </c>
      <c r="E57" s="24" t="s">
        <v>14</v>
      </c>
      <c r="F57" s="25">
        <f>F58+F59+F60+F61</f>
        <v>0</v>
      </c>
      <c r="G57" s="25">
        <f t="shared" ref="G57" si="60">G58+G59+G60+G61</f>
        <v>0</v>
      </c>
      <c r="H57" s="25">
        <f t="shared" ref="H57" si="61">H58+H59+H60+H61</f>
        <v>0</v>
      </c>
      <c r="I57" s="25">
        <f t="shared" ref="I57" si="62">I58+I59+I60+I61</f>
        <v>0</v>
      </c>
      <c r="J57" s="25">
        <f t="shared" ref="J57" si="63">J58+J59+J60+J61</f>
        <v>0</v>
      </c>
      <c r="K57" s="25">
        <f t="shared" ref="K57" si="64">K58+K59+K60+K61</f>
        <v>0</v>
      </c>
      <c r="L57" s="25">
        <f t="shared" ref="L57" si="65">L58+L59+L60+L61</f>
        <v>0</v>
      </c>
      <c r="M57" s="25">
        <f t="shared" ref="M57" si="66">M58+M59+M60+M61</f>
        <v>0</v>
      </c>
      <c r="N57" s="25">
        <f t="shared" ref="N57" si="67">N58+N59+N60+N61</f>
        <v>0</v>
      </c>
    </row>
    <row r="58" spans="1:14">
      <c r="A58" s="29"/>
      <c r="B58" s="31"/>
      <c r="C58" s="11" t="s">
        <v>55</v>
      </c>
      <c r="D58" s="11" t="s">
        <v>55</v>
      </c>
      <c r="E58" s="26" t="s">
        <v>15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</row>
    <row r="59" spans="1:14" ht="39" customHeight="1">
      <c r="A59" s="29"/>
      <c r="B59" s="31"/>
      <c r="C59" s="11" t="s">
        <v>55</v>
      </c>
      <c r="D59" s="11" t="s">
        <v>55</v>
      </c>
      <c r="E59" s="26" t="s">
        <v>16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</row>
    <row r="60" spans="1:14">
      <c r="A60" s="29"/>
      <c r="B60" s="31"/>
      <c r="C60" s="11" t="s">
        <v>55</v>
      </c>
      <c r="D60" s="11" t="s">
        <v>55</v>
      </c>
      <c r="E60" s="26" t="s">
        <v>17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</row>
    <row r="61" spans="1:14">
      <c r="A61" s="30"/>
      <c r="B61" s="31"/>
      <c r="C61" s="11" t="s">
        <v>55</v>
      </c>
      <c r="D61" s="11" t="s">
        <v>55</v>
      </c>
      <c r="E61" s="26" t="s">
        <v>18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</row>
    <row r="62" spans="1:14">
      <c r="A62" s="28" t="s">
        <v>111</v>
      </c>
      <c r="B62" s="31" t="s">
        <v>25</v>
      </c>
      <c r="C62" s="11" t="s">
        <v>55</v>
      </c>
      <c r="D62" s="11" t="s">
        <v>55</v>
      </c>
      <c r="E62" s="24" t="s">
        <v>14</v>
      </c>
      <c r="F62" s="25">
        <f>F63+F64+F65+F66</f>
        <v>0</v>
      </c>
      <c r="G62" s="25">
        <f t="shared" ref="G62" si="68">G63+G64+G65+G66</f>
        <v>0</v>
      </c>
      <c r="H62" s="25">
        <f t="shared" ref="H62" si="69">H63+H64+H65+H66</f>
        <v>0</v>
      </c>
      <c r="I62" s="25">
        <f t="shared" ref="I62" si="70">I63+I64+I65+I66</f>
        <v>0</v>
      </c>
      <c r="J62" s="25">
        <f t="shared" ref="J62" si="71">J63+J64+J65+J66</f>
        <v>0</v>
      </c>
      <c r="K62" s="25">
        <f t="shared" ref="K62" si="72">K63+K64+K65+K66</f>
        <v>0</v>
      </c>
      <c r="L62" s="25">
        <f t="shared" ref="L62" si="73">L63+L64+L65+L66</f>
        <v>0</v>
      </c>
      <c r="M62" s="25">
        <f t="shared" ref="M62" si="74">M63+M64+M65+M66</f>
        <v>0</v>
      </c>
      <c r="N62" s="25">
        <f t="shared" ref="N62" si="75">N63+N64+N65+N66</f>
        <v>0</v>
      </c>
    </row>
    <row r="63" spans="1:14">
      <c r="A63" s="29"/>
      <c r="B63" s="31"/>
      <c r="C63" s="11" t="s">
        <v>55</v>
      </c>
      <c r="D63" s="11" t="s">
        <v>55</v>
      </c>
      <c r="E63" s="26" t="s">
        <v>15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</row>
    <row r="64" spans="1:14" ht="37.5" customHeight="1">
      <c r="A64" s="29"/>
      <c r="B64" s="31"/>
      <c r="C64" s="11" t="s">
        <v>55</v>
      </c>
      <c r="D64" s="11" t="s">
        <v>55</v>
      </c>
      <c r="E64" s="26" t="s">
        <v>16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1:14">
      <c r="A65" s="29"/>
      <c r="B65" s="31"/>
      <c r="C65" s="11" t="s">
        <v>55</v>
      </c>
      <c r="D65" s="11" t="s">
        <v>55</v>
      </c>
      <c r="E65" s="26" t="s">
        <v>17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</row>
    <row r="66" spans="1:14">
      <c r="A66" s="30"/>
      <c r="B66" s="31"/>
      <c r="C66" s="11" t="s">
        <v>55</v>
      </c>
      <c r="D66" s="11" t="s">
        <v>55</v>
      </c>
      <c r="E66" s="26" t="s">
        <v>18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</row>
    <row r="67" spans="1:14">
      <c r="A67" s="28" t="s">
        <v>112</v>
      </c>
      <c r="B67" s="31" t="s">
        <v>81</v>
      </c>
      <c r="C67" s="11" t="s">
        <v>55</v>
      </c>
      <c r="D67" s="11" t="s">
        <v>55</v>
      </c>
      <c r="E67" s="24" t="s">
        <v>14</v>
      </c>
      <c r="F67" s="25">
        <f>F68+F69+F70+F71</f>
        <v>0</v>
      </c>
      <c r="G67" s="25">
        <f t="shared" ref="G67" si="76">G68+G69+G70+G71</f>
        <v>0</v>
      </c>
      <c r="H67" s="25">
        <f t="shared" ref="H67" si="77">H68+H69+H70+H71</f>
        <v>0</v>
      </c>
      <c r="I67" s="25">
        <f t="shared" ref="I67" si="78">I68+I69+I70+I71</f>
        <v>0</v>
      </c>
      <c r="J67" s="25">
        <f t="shared" ref="J67" si="79">J68+J69+J70+J71</f>
        <v>0</v>
      </c>
      <c r="K67" s="25">
        <f t="shared" ref="K67" si="80">K68+K69+K70+K71</f>
        <v>0</v>
      </c>
      <c r="L67" s="25">
        <f t="shared" ref="L67" si="81">L68+L69+L70+L71</f>
        <v>0</v>
      </c>
      <c r="M67" s="25">
        <f t="shared" ref="M67" si="82">M68+M69+M70+M71</f>
        <v>0</v>
      </c>
      <c r="N67" s="25">
        <f t="shared" ref="N67" si="83">N68+N69+N70+N71</f>
        <v>0</v>
      </c>
    </row>
    <row r="68" spans="1:14">
      <c r="A68" s="29"/>
      <c r="B68" s="31"/>
      <c r="C68" s="11" t="s">
        <v>55</v>
      </c>
      <c r="D68" s="11" t="s">
        <v>55</v>
      </c>
      <c r="E68" s="26" t="s">
        <v>15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</row>
    <row r="69" spans="1:14" ht="22.5">
      <c r="A69" s="29"/>
      <c r="B69" s="31"/>
      <c r="C69" s="11" t="s">
        <v>55</v>
      </c>
      <c r="D69" s="11" t="s">
        <v>55</v>
      </c>
      <c r="E69" s="26" t="s">
        <v>16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</row>
    <row r="70" spans="1:14">
      <c r="A70" s="29"/>
      <c r="B70" s="31"/>
      <c r="C70" s="11" t="s">
        <v>55</v>
      </c>
      <c r="D70" s="11" t="s">
        <v>55</v>
      </c>
      <c r="E70" s="26" t="s">
        <v>17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</row>
    <row r="71" spans="1:14" ht="29.25" customHeight="1">
      <c r="A71" s="30"/>
      <c r="B71" s="31"/>
      <c r="C71" s="11" t="s">
        <v>55</v>
      </c>
      <c r="D71" s="11" t="s">
        <v>55</v>
      </c>
      <c r="E71" s="26" t="s">
        <v>18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</row>
    <row r="72" spans="1:14" ht="16.5" customHeight="1">
      <c r="A72" s="28" t="s">
        <v>113</v>
      </c>
      <c r="B72" s="31" t="s">
        <v>26</v>
      </c>
      <c r="C72" s="11">
        <v>974</v>
      </c>
      <c r="D72" s="11" t="s">
        <v>55</v>
      </c>
      <c r="E72" s="24" t="s">
        <v>14</v>
      </c>
      <c r="F72" s="25">
        <f>F73+F74+F75+F76</f>
        <v>986.6</v>
      </c>
      <c r="G72" s="25">
        <f t="shared" ref="G72" si="84">G73+G74+G75+G76</f>
        <v>986.6</v>
      </c>
      <c r="H72" s="25">
        <f t="shared" ref="H72" si="85">H73+H74+H75+H76</f>
        <v>986.6</v>
      </c>
      <c r="I72" s="25">
        <f t="shared" ref="I72" si="86">I73+I74+I75+I76</f>
        <v>986.6</v>
      </c>
      <c r="J72" s="25">
        <f t="shared" ref="J72" si="87">J73+J74+J75+J76</f>
        <v>986.6</v>
      </c>
      <c r="K72" s="25">
        <f t="shared" ref="K72" si="88">K73+K74+K75+K76</f>
        <v>986.6</v>
      </c>
      <c r="L72" s="25">
        <f t="shared" ref="L72" si="89">L73+L74+L75+L76</f>
        <v>986.6</v>
      </c>
      <c r="M72" s="25">
        <f t="shared" ref="M72" si="90">M73+M74+M75+M76</f>
        <v>4933</v>
      </c>
      <c r="N72" s="25">
        <f t="shared" ref="N72" si="91">N73+N74+N75+N76</f>
        <v>4933</v>
      </c>
    </row>
    <row r="73" spans="1:14">
      <c r="A73" s="29"/>
      <c r="B73" s="31"/>
      <c r="C73" s="11" t="s">
        <v>55</v>
      </c>
      <c r="D73" s="11" t="s">
        <v>55</v>
      </c>
      <c r="E73" s="26" t="s">
        <v>15</v>
      </c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22.5">
      <c r="A74" s="29"/>
      <c r="B74" s="31"/>
      <c r="C74" s="11">
        <v>974</v>
      </c>
      <c r="D74" s="11" t="s">
        <v>76</v>
      </c>
      <c r="E74" s="26" t="s">
        <v>16</v>
      </c>
      <c r="F74" s="32">
        <v>986.6</v>
      </c>
      <c r="G74" s="32">
        <v>986.6</v>
      </c>
      <c r="H74" s="32">
        <v>986.6</v>
      </c>
      <c r="I74" s="32">
        <v>986.6</v>
      </c>
      <c r="J74" s="32">
        <v>986.6</v>
      </c>
      <c r="K74" s="32">
        <v>986.6</v>
      </c>
      <c r="L74" s="32">
        <v>986.6</v>
      </c>
      <c r="M74" s="32">
        <f>986.6*5</f>
        <v>4933</v>
      </c>
      <c r="N74" s="32">
        <f>986.6*5</f>
        <v>4933</v>
      </c>
    </row>
    <row r="75" spans="1:14">
      <c r="A75" s="29"/>
      <c r="B75" s="31"/>
      <c r="C75" s="11" t="s">
        <v>55</v>
      </c>
      <c r="D75" s="11" t="s">
        <v>55</v>
      </c>
      <c r="E75" s="26" t="s">
        <v>17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</row>
    <row r="76" spans="1:14" ht="107.25" customHeight="1">
      <c r="A76" s="30"/>
      <c r="B76" s="31"/>
      <c r="C76" s="11" t="s">
        <v>55</v>
      </c>
      <c r="D76" s="11" t="s">
        <v>55</v>
      </c>
      <c r="E76" s="26" t="s">
        <v>18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</row>
    <row r="77" spans="1:14">
      <c r="A77" s="28" t="s">
        <v>114</v>
      </c>
      <c r="B77" s="31" t="s">
        <v>82</v>
      </c>
      <c r="C77" s="11" t="s">
        <v>55</v>
      </c>
      <c r="D77" s="11" t="s">
        <v>55</v>
      </c>
      <c r="E77" s="24" t="s">
        <v>14</v>
      </c>
      <c r="F77" s="25">
        <f>F78+F79+F80+F81</f>
        <v>0</v>
      </c>
      <c r="G77" s="25">
        <f t="shared" ref="G77" si="92">G78+G79+G80+G81</f>
        <v>0</v>
      </c>
      <c r="H77" s="25">
        <f t="shared" ref="H77" si="93">H78+H79+H80+H81</f>
        <v>0</v>
      </c>
      <c r="I77" s="25">
        <f t="shared" ref="I77" si="94">I78+I79+I80+I81</f>
        <v>0</v>
      </c>
      <c r="J77" s="25">
        <f t="shared" ref="J77" si="95">J78+J79+J80+J81</f>
        <v>0</v>
      </c>
      <c r="K77" s="25">
        <f t="shared" ref="K77" si="96">K78+K79+K80+K81</f>
        <v>0</v>
      </c>
      <c r="L77" s="25">
        <f t="shared" ref="L77" si="97">L78+L79+L80+L81</f>
        <v>0</v>
      </c>
      <c r="M77" s="25">
        <f t="shared" ref="M77" si="98">M78+M79+M80+M81</f>
        <v>0</v>
      </c>
      <c r="N77" s="25">
        <f t="shared" ref="N77" si="99">N78+N79+N80+N81</f>
        <v>0</v>
      </c>
    </row>
    <row r="78" spans="1:14">
      <c r="A78" s="29"/>
      <c r="B78" s="31"/>
      <c r="C78" s="11" t="s">
        <v>55</v>
      </c>
      <c r="D78" s="11" t="s">
        <v>55</v>
      </c>
      <c r="E78" s="26" t="s">
        <v>15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</row>
    <row r="79" spans="1:14" ht="22.5">
      <c r="A79" s="29"/>
      <c r="B79" s="31"/>
      <c r="C79" s="11" t="s">
        <v>55</v>
      </c>
      <c r="D79" s="11" t="s">
        <v>55</v>
      </c>
      <c r="E79" s="26" t="s">
        <v>16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</row>
    <row r="80" spans="1:14">
      <c r="A80" s="29"/>
      <c r="B80" s="31"/>
      <c r="C80" s="11" t="s">
        <v>55</v>
      </c>
      <c r="D80" s="11" t="s">
        <v>55</v>
      </c>
      <c r="E80" s="26" t="s">
        <v>17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</row>
    <row r="81" spans="1:14">
      <c r="A81" s="30"/>
      <c r="B81" s="31"/>
      <c r="C81" s="11" t="s">
        <v>55</v>
      </c>
      <c r="D81" s="11" t="s">
        <v>55</v>
      </c>
      <c r="E81" s="26" t="s">
        <v>18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</row>
    <row r="82" spans="1:14" ht="26.25" customHeight="1">
      <c r="A82" s="28" t="s">
        <v>115</v>
      </c>
      <c r="B82" s="20" t="s">
        <v>83</v>
      </c>
      <c r="C82" s="11" t="s">
        <v>55</v>
      </c>
      <c r="D82" s="11" t="s">
        <v>55</v>
      </c>
      <c r="E82" s="24" t="s">
        <v>14</v>
      </c>
      <c r="F82" s="25">
        <f>F83+F84+F85+F86</f>
        <v>0</v>
      </c>
      <c r="G82" s="25">
        <f t="shared" ref="G82" si="100">G83+G84+G85+G86</f>
        <v>0</v>
      </c>
      <c r="H82" s="25">
        <f t="shared" ref="H82" si="101">H83+H84+H85+H86</f>
        <v>0</v>
      </c>
      <c r="I82" s="25">
        <f t="shared" ref="I82" si="102">I83+I84+I85+I86</f>
        <v>0</v>
      </c>
      <c r="J82" s="25">
        <f t="shared" ref="J82" si="103">J83+J84+J85+J86</f>
        <v>0</v>
      </c>
      <c r="K82" s="25">
        <f t="shared" ref="K82" si="104">K83+K84+K85+K86</f>
        <v>0</v>
      </c>
      <c r="L82" s="25">
        <f t="shared" ref="L82" si="105">L83+L84+L85+L86</f>
        <v>0</v>
      </c>
      <c r="M82" s="25">
        <f t="shared" ref="M82" si="106">M83+M84+M85+M86</f>
        <v>0</v>
      </c>
      <c r="N82" s="25">
        <f t="shared" ref="N82" si="107">N83+N84+N85+N86</f>
        <v>0</v>
      </c>
    </row>
    <row r="83" spans="1:14">
      <c r="A83" s="29"/>
      <c r="B83" s="20"/>
      <c r="C83" s="11" t="s">
        <v>55</v>
      </c>
      <c r="D83" s="11" t="s">
        <v>55</v>
      </c>
      <c r="E83" s="26" t="s">
        <v>15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</row>
    <row r="84" spans="1:14" ht="22.5">
      <c r="A84" s="29"/>
      <c r="B84" s="20"/>
      <c r="C84" s="11" t="s">
        <v>55</v>
      </c>
      <c r="D84" s="11" t="s">
        <v>55</v>
      </c>
      <c r="E84" s="26" t="s">
        <v>16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</row>
    <row r="85" spans="1:14">
      <c r="A85" s="29"/>
      <c r="B85" s="20"/>
      <c r="C85" s="11" t="s">
        <v>55</v>
      </c>
      <c r="D85" s="11" t="s">
        <v>55</v>
      </c>
      <c r="E85" s="26" t="s">
        <v>17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</row>
    <row r="86" spans="1:14">
      <c r="A86" s="30"/>
      <c r="B86" s="20"/>
      <c r="C86" s="11" t="s">
        <v>55</v>
      </c>
      <c r="D86" s="11" t="s">
        <v>55</v>
      </c>
      <c r="E86" s="26" t="s">
        <v>18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</row>
    <row r="87" spans="1:14">
      <c r="A87" s="28" t="s">
        <v>116</v>
      </c>
      <c r="B87" s="31" t="s">
        <v>27</v>
      </c>
      <c r="C87" s="11">
        <v>974</v>
      </c>
      <c r="D87" s="11" t="s">
        <v>55</v>
      </c>
      <c r="E87" s="24" t="s">
        <v>14</v>
      </c>
      <c r="F87" s="25">
        <f>F88+F89+F90+F91</f>
        <v>50</v>
      </c>
      <c r="G87" s="25">
        <f t="shared" ref="G87" si="108">G88+G89+G90+G91</f>
        <v>50</v>
      </c>
      <c r="H87" s="25">
        <f t="shared" ref="H87" si="109">H88+H89+H90+H91</f>
        <v>50</v>
      </c>
      <c r="I87" s="25">
        <f t="shared" ref="I87" si="110">I88+I89+I90+I91</f>
        <v>50</v>
      </c>
      <c r="J87" s="25">
        <f t="shared" ref="J87" si="111">J88+J89+J90+J91</f>
        <v>50</v>
      </c>
      <c r="K87" s="25">
        <f t="shared" ref="K87" si="112">K88+K89+K90+K91</f>
        <v>50</v>
      </c>
      <c r="L87" s="25">
        <f t="shared" ref="L87" si="113">L88+L89+L90+L91</f>
        <v>50</v>
      </c>
      <c r="M87" s="25">
        <f t="shared" ref="M87" si="114">M88+M89+M90+M91</f>
        <v>250</v>
      </c>
      <c r="N87" s="25">
        <f t="shared" ref="N87" si="115">N88+N89+N90+N91</f>
        <v>250</v>
      </c>
    </row>
    <row r="88" spans="1:14">
      <c r="A88" s="29"/>
      <c r="B88" s="31"/>
      <c r="C88" s="11" t="s">
        <v>55</v>
      </c>
      <c r="D88" s="11" t="s">
        <v>55</v>
      </c>
      <c r="E88" s="26" t="s">
        <v>15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</row>
    <row r="89" spans="1:14" ht="22.5">
      <c r="A89" s="29"/>
      <c r="B89" s="31"/>
      <c r="C89" s="11" t="s">
        <v>55</v>
      </c>
      <c r="D89" s="11" t="s">
        <v>55</v>
      </c>
      <c r="E89" s="26" t="s">
        <v>16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</row>
    <row r="90" spans="1:14">
      <c r="A90" s="29"/>
      <c r="B90" s="31"/>
      <c r="C90" s="11">
        <v>974</v>
      </c>
      <c r="D90" s="11" t="s">
        <v>75</v>
      </c>
      <c r="E90" s="26" t="s">
        <v>17</v>
      </c>
      <c r="F90" s="32">
        <v>50</v>
      </c>
      <c r="G90" s="32">
        <v>50</v>
      </c>
      <c r="H90" s="32">
        <v>50</v>
      </c>
      <c r="I90" s="32">
        <v>50</v>
      </c>
      <c r="J90" s="32">
        <v>50</v>
      </c>
      <c r="K90" s="32">
        <v>50</v>
      </c>
      <c r="L90" s="32">
        <v>50</v>
      </c>
      <c r="M90" s="32">
        <f>50*5</f>
        <v>250</v>
      </c>
      <c r="N90" s="32">
        <f>50*5</f>
        <v>250</v>
      </c>
    </row>
    <row r="91" spans="1:14">
      <c r="A91" s="30"/>
      <c r="B91" s="31"/>
      <c r="C91" s="11" t="s">
        <v>55</v>
      </c>
      <c r="D91" s="11" t="s">
        <v>55</v>
      </c>
      <c r="E91" s="26" t="s">
        <v>18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</row>
    <row r="92" spans="1:14">
      <c r="A92" s="28" t="s">
        <v>117</v>
      </c>
      <c r="B92" s="20" t="s">
        <v>61</v>
      </c>
      <c r="C92" s="11">
        <v>974</v>
      </c>
      <c r="D92" s="11" t="s">
        <v>55</v>
      </c>
      <c r="E92" s="24" t="s">
        <v>14</v>
      </c>
      <c r="F92" s="25">
        <f>F93+F94+F95+F96</f>
        <v>260</v>
      </c>
      <c r="G92" s="25">
        <f t="shared" ref="G92" si="116">G93+G94+G95+G96</f>
        <v>0</v>
      </c>
      <c r="H92" s="25">
        <f t="shared" ref="H92" si="117">H93+H94+H95+H96</f>
        <v>0</v>
      </c>
      <c r="I92" s="25">
        <f t="shared" ref="I92" si="118">I93+I94+I95+I96</f>
        <v>0</v>
      </c>
      <c r="J92" s="25">
        <f t="shared" ref="J92" si="119">J93+J94+J95+J96</f>
        <v>0</v>
      </c>
      <c r="K92" s="25">
        <f t="shared" ref="K92" si="120">K93+K94+K95+K96</f>
        <v>0</v>
      </c>
      <c r="L92" s="25">
        <f t="shared" ref="L92" si="121">L93+L94+L95+L96</f>
        <v>0</v>
      </c>
      <c r="M92" s="25">
        <f t="shared" ref="M92" si="122">M93+M94+M95+M96</f>
        <v>0</v>
      </c>
      <c r="N92" s="25">
        <f t="shared" ref="N92" si="123">N93+N94+N95+N96</f>
        <v>0</v>
      </c>
    </row>
    <row r="93" spans="1:14">
      <c r="A93" s="29"/>
      <c r="B93" s="20"/>
      <c r="C93" s="11">
        <v>974</v>
      </c>
      <c r="D93" s="11" t="s">
        <v>55</v>
      </c>
      <c r="E93" s="26" t="s">
        <v>15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/>
    </row>
    <row r="94" spans="1:14" ht="22.5">
      <c r="A94" s="29"/>
      <c r="B94" s="20"/>
      <c r="C94" s="11">
        <v>974</v>
      </c>
      <c r="D94" s="11" t="s">
        <v>55</v>
      </c>
      <c r="E94" s="26" t="s">
        <v>16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/>
    </row>
    <row r="95" spans="1:14">
      <c r="A95" s="29"/>
      <c r="B95" s="20"/>
      <c r="C95" s="11">
        <v>974</v>
      </c>
      <c r="D95" s="11" t="s">
        <v>62</v>
      </c>
      <c r="E95" s="26" t="s">
        <v>17</v>
      </c>
      <c r="F95" s="27">
        <v>260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</row>
    <row r="96" spans="1:14">
      <c r="A96" s="30"/>
      <c r="B96" s="20"/>
      <c r="C96" s="11" t="s">
        <v>55</v>
      </c>
      <c r="D96" s="11" t="s">
        <v>55</v>
      </c>
      <c r="E96" s="26" t="s">
        <v>18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/>
    </row>
    <row r="97" spans="1:14" ht="24" customHeight="1">
      <c r="A97" s="28" t="s">
        <v>118</v>
      </c>
      <c r="B97" s="20" t="s">
        <v>28</v>
      </c>
      <c r="C97" s="11" t="s">
        <v>55</v>
      </c>
      <c r="D97" s="11" t="s">
        <v>55</v>
      </c>
      <c r="E97" s="26" t="s">
        <v>14</v>
      </c>
      <c r="F97" s="32">
        <f>F98+F99+F100+F101</f>
        <v>0</v>
      </c>
      <c r="G97" s="32">
        <f t="shared" ref="G97" si="124">G98+G99+G100+G101</f>
        <v>0</v>
      </c>
      <c r="H97" s="32">
        <f t="shared" ref="H97" si="125">H98+H99+H100+H101</f>
        <v>0</v>
      </c>
      <c r="I97" s="32">
        <f t="shared" ref="I97" si="126">I98+I99+I100+I101</f>
        <v>0</v>
      </c>
      <c r="J97" s="32">
        <f t="shared" ref="J97" si="127">J98+J99+J100+J101</f>
        <v>0</v>
      </c>
      <c r="K97" s="32">
        <f t="shared" ref="K97" si="128">K98+K99+K100+K101</f>
        <v>0</v>
      </c>
      <c r="L97" s="32">
        <f t="shared" ref="L97" si="129">L98+L99+L100+L101</f>
        <v>0</v>
      </c>
      <c r="M97" s="32">
        <f t="shared" ref="M97" si="130">M98+M99+M100+M101</f>
        <v>0</v>
      </c>
      <c r="N97" s="32">
        <f t="shared" ref="N97" si="131">N98+N99+N100+N101</f>
        <v>0</v>
      </c>
    </row>
    <row r="98" spans="1:14">
      <c r="A98" s="29"/>
      <c r="B98" s="20"/>
      <c r="C98" s="11" t="s">
        <v>55</v>
      </c>
      <c r="D98" s="11" t="s">
        <v>55</v>
      </c>
      <c r="E98" s="26" t="s">
        <v>15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</row>
    <row r="99" spans="1:14" ht="22.5">
      <c r="A99" s="29"/>
      <c r="B99" s="20"/>
      <c r="C99" s="11" t="s">
        <v>55</v>
      </c>
      <c r="D99" s="11" t="s">
        <v>55</v>
      </c>
      <c r="E99" s="26" t="s">
        <v>16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</row>
    <row r="100" spans="1:14">
      <c r="A100" s="29"/>
      <c r="B100" s="20"/>
      <c r="C100" s="11" t="s">
        <v>55</v>
      </c>
      <c r="D100" s="11" t="s">
        <v>55</v>
      </c>
      <c r="E100" s="26" t="s">
        <v>17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</row>
    <row r="101" spans="1:14">
      <c r="A101" s="30"/>
      <c r="B101" s="20"/>
      <c r="C101" s="11" t="s">
        <v>55</v>
      </c>
      <c r="D101" s="11" t="s">
        <v>55</v>
      </c>
      <c r="E101" s="26" t="s">
        <v>18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</row>
    <row r="102" spans="1:14" ht="35.25" customHeight="1">
      <c r="A102" s="28" t="s">
        <v>119</v>
      </c>
      <c r="B102" s="20" t="s">
        <v>84</v>
      </c>
      <c r="C102" s="11" t="s">
        <v>55</v>
      </c>
      <c r="D102" s="11" t="s">
        <v>55</v>
      </c>
      <c r="E102" s="26" t="s">
        <v>14</v>
      </c>
      <c r="F102" s="32">
        <f>F103+F104+F105+F106</f>
        <v>0</v>
      </c>
      <c r="G102" s="32">
        <f t="shared" ref="G102" si="132">G103+G104+G105+G106</f>
        <v>0</v>
      </c>
      <c r="H102" s="32">
        <f t="shared" ref="H102" si="133">H103+H104+H105+H106</f>
        <v>0</v>
      </c>
      <c r="I102" s="32">
        <f t="shared" ref="I102" si="134">I103+I104+I105+I106</f>
        <v>0</v>
      </c>
      <c r="J102" s="32">
        <f t="shared" ref="J102" si="135">J103+J104+J105+J106</f>
        <v>0</v>
      </c>
      <c r="K102" s="32">
        <f t="shared" ref="K102" si="136">K103+K104+K105+K106</f>
        <v>0</v>
      </c>
      <c r="L102" s="32">
        <f t="shared" ref="L102" si="137">L103+L104+L105+L106</f>
        <v>0</v>
      </c>
      <c r="M102" s="32">
        <f t="shared" ref="M102" si="138">M103+M104+M105+M106</f>
        <v>0</v>
      </c>
      <c r="N102" s="32">
        <f t="shared" ref="N102" si="139">N103+N104+N105+N106</f>
        <v>0</v>
      </c>
    </row>
    <row r="103" spans="1:14">
      <c r="A103" s="29"/>
      <c r="B103" s="20"/>
      <c r="C103" s="11" t="s">
        <v>55</v>
      </c>
      <c r="D103" s="11" t="s">
        <v>55</v>
      </c>
      <c r="E103" s="26" t="s">
        <v>15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</row>
    <row r="104" spans="1:14" ht="46.5" customHeight="1">
      <c r="A104" s="29"/>
      <c r="B104" s="20"/>
      <c r="C104" s="11" t="s">
        <v>55</v>
      </c>
      <c r="D104" s="11" t="s">
        <v>55</v>
      </c>
      <c r="E104" s="26" t="s">
        <v>16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</row>
    <row r="105" spans="1:14">
      <c r="A105" s="29"/>
      <c r="B105" s="20"/>
      <c r="C105" s="11" t="s">
        <v>55</v>
      </c>
      <c r="D105" s="11" t="s">
        <v>55</v>
      </c>
      <c r="E105" s="26" t="s">
        <v>17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</row>
    <row r="106" spans="1:14" ht="30" customHeight="1">
      <c r="A106" s="30"/>
      <c r="B106" s="20"/>
      <c r="C106" s="11" t="s">
        <v>55</v>
      </c>
      <c r="D106" s="11" t="s">
        <v>55</v>
      </c>
      <c r="E106" s="26" t="s">
        <v>18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4">
      <c r="A107" s="28" t="s">
        <v>120</v>
      </c>
      <c r="B107" s="20" t="s">
        <v>85</v>
      </c>
      <c r="C107" s="11" t="s">
        <v>55</v>
      </c>
      <c r="D107" s="11" t="s">
        <v>55</v>
      </c>
      <c r="E107" s="26" t="s">
        <v>14</v>
      </c>
      <c r="F107" s="32">
        <f>F108+F109+F110+F111</f>
        <v>0</v>
      </c>
      <c r="G107" s="32">
        <f t="shared" ref="G107" si="140">G108+G109+G110+G111</f>
        <v>0</v>
      </c>
      <c r="H107" s="32">
        <f t="shared" ref="H107" si="141">H108+H109+H110+H111</f>
        <v>0</v>
      </c>
      <c r="I107" s="32">
        <f t="shared" ref="I107" si="142">I108+I109+I110+I111</f>
        <v>0</v>
      </c>
      <c r="J107" s="32">
        <f t="shared" ref="J107" si="143">J108+J109+J110+J111</f>
        <v>0</v>
      </c>
      <c r="K107" s="32">
        <f t="shared" ref="K107" si="144">K108+K109+K110+K111</f>
        <v>0</v>
      </c>
      <c r="L107" s="32">
        <f t="shared" ref="L107" si="145">L108+L109+L110+L111</f>
        <v>0</v>
      </c>
      <c r="M107" s="32">
        <f t="shared" ref="M107" si="146">M108+M109+M110+M111</f>
        <v>0</v>
      </c>
      <c r="N107" s="32">
        <f t="shared" ref="N107" si="147">N108+N109+N110+N111</f>
        <v>0</v>
      </c>
    </row>
    <row r="108" spans="1:14">
      <c r="A108" s="29"/>
      <c r="B108" s="20"/>
      <c r="C108" s="11" t="s">
        <v>55</v>
      </c>
      <c r="D108" s="11" t="s">
        <v>55</v>
      </c>
      <c r="E108" s="26" t="s">
        <v>15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</row>
    <row r="109" spans="1:14" ht="22.5">
      <c r="A109" s="29"/>
      <c r="B109" s="20"/>
      <c r="C109" s="11" t="s">
        <v>55</v>
      </c>
      <c r="D109" s="11" t="s">
        <v>55</v>
      </c>
      <c r="E109" s="26" t="s">
        <v>16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4">
      <c r="A110" s="29"/>
      <c r="B110" s="20"/>
      <c r="C110" s="11" t="s">
        <v>55</v>
      </c>
      <c r="D110" s="11" t="s">
        <v>55</v>
      </c>
      <c r="E110" s="26" t="s">
        <v>29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4">
      <c r="A111" s="30"/>
      <c r="B111" s="20"/>
      <c r="C111" s="11" t="s">
        <v>55</v>
      </c>
      <c r="D111" s="11" t="s">
        <v>55</v>
      </c>
      <c r="E111" s="26" t="s">
        <v>18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</row>
    <row r="112" spans="1:14">
      <c r="A112" s="28" t="s">
        <v>122</v>
      </c>
      <c r="B112" s="20" t="s">
        <v>30</v>
      </c>
      <c r="C112" s="11" t="s">
        <v>55</v>
      </c>
      <c r="D112" s="11" t="s">
        <v>55</v>
      </c>
      <c r="E112" s="26" t="s">
        <v>14</v>
      </c>
      <c r="F112" s="32">
        <f>F113+F114+F115+F116</f>
        <v>0</v>
      </c>
      <c r="G112" s="32">
        <f t="shared" ref="G112" si="148">G113+G114+G115+G116</f>
        <v>0</v>
      </c>
      <c r="H112" s="32">
        <f t="shared" ref="H112" si="149">H113+H114+H115+H116</f>
        <v>0</v>
      </c>
      <c r="I112" s="32">
        <f t="shared" ref="I112" si="150">I113+I114+I115+I116</f>
        <v>0</v>
      </c>
      <c r="J112" s="32">
        <f t="shared" ref="J112" si="151">J113+J114+J115+J116</f>
        <v>0</v>
      </c>
      <c r="K112" s="32">
        <f t="shared" ref="K112" si="152">K113+K114+K115+K116</f>
        <v>0</v>
      </c>
      <c r="L112" s="32">
        <f t="shared" ref="L112" si="153">L113+L114+L115+L116</f>
        <v>0</v>
      </c>
      <c r="M112" s="32">
        <f t="shared" ref="M112" si="154">M113+M114+M115+M116</f>
        <v>0</v>
      </c>
      <c r="N112" s="32">
        <f t="shared" ref="N112" si="155">N113+N114+N115+N116</f>
        <v>0</v>
      </c>
    </row>
    <row r="113" spans="1:14">
      <c r="A113" s="29"/>
      <c r="B113" s="20"/>
      <c r="C113" s="11" t="s">
        <v>55</v>
      </c>
      <c r="D113" s="11" t="s">
        <v>55</v>
      </c>
      <c r="E113" s="26" t="s">
        <v>15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</row>
    <row r="114" spans="1:14" ht="22.5">
      <c r="A114" s="29"/>
      <c r="B114" s="20"/>
      <c r="C114" s="11" t="s">
        <v>55</v>
      </c>
      <c r="D114" s="11" t="s">
        <v>55</v>
      </c>
      <c r="E114" s="26" t="s">
        <v>16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</row>
    <row r="115" spans="1:14">
      <c r="A115" s="29"/>
      <c r="B115" s="20"/>
      <c r="C115" s="11" t="s">
        <v>55</v>
      </c>
      <c r="D115" s="11" t="s">
        <v>55</v>
      </c>
      <c r="E115" s="26" t="s">
        <v>17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</row>
    <row r="116" spans="1:14">
      <c r="A116" s="30"/>
      <c r="B116" s="20"/>
      <c r="C116" s="11" t="s">
        <v>55</v>
      </c>
      <c r="D116" s="11" t="s">
        <v>55</v>
      </c>
      <c r="E116" s="26" t="s">
        <v>18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</row>
    <row r="117" spans="1:14">
      <c r="A117" s="28" t="s">
        <v>121</v>
      </c>
      <c r="B117" s="33" t="s">
        <v>31</v>
      </c>
      <c r="C117" s="11" t="s">
        <v>55</v>
      </c>
      <c r="D117" s="11" t="s">
        <v>55</v>
      </c>
      <c r="E117" s="26" t="s">
        <v>14</v>
      </c>
      <c r="F117" s="32">
        <f>F118+F119+F120+F121</f>
        <v>0</v>
      </c>
      <c r="G117" s="32">
        <f t="shared" ref="G117" si="156">G118+G119+G120+G121</f>
        <v>0</v>
      </c>
      <c r="H117" s="32">
        <f t="shared" ref="H117" si="157">H118+H119+H120+H121</f>
        <v>0</v>
      </c>
      <c r="I117" s="32">
        <f t="shared" ref="I117" si="158">I118+I119+I120+I121</f>
        <v>0</v>
      </c>
      <c r="J117" s="32">
        <f t="shared" ref="J117" si="159">J118+J119+J120+J121</f>
        <v>0</v>
      </c>
      <c r="K117" s="32">
        <f t="shared" ref="K117" si="160">K118+K119+K120+K121</f>
        <v>0</v>
      </c>
      <c r="L117" s="32">
        <f t="shared" ref="L117" si="161">L118+L119+L120+L121</f>
        <v>0</v>
      </c>
      <c r="M117" s="32">
        <f t="shared" ref="M117" si="162">M118+M119+M120+M121</f>
        <v>0</v>
      </c>
      <c r="N117" s="32">
        <f t="shared" ref="N117" si="163">N118+N119+N120+N121</f>
        <v>0</v>
      </c>
    </row>
    <row r="118" spans="1:14">
      <c r="A118" s="29"/>
      <c r="B118" s="33"/>
      <c r="C118" s="11" t="s">
        <v>55</v>
      </c>
      <c r="D118" s="11" t="s">
        <v>55</v>
      </c>
      <c r="E118" s="26" t="s">
        <v>15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</row>
    <row r="119" spans="1:14" ht="22.5">
      <c r="A119" s="29"/>
      <c r="B119" s="33"/>
      <c r="C119" s="11" t="s">
        <v>55</v>
      </c>
      <c r="D119" s="11" t="s">
        <v>55</v>
      </c>
      <c r="E119" s="26" t="s">
        <v>16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</row>
    <row r="120" spans="1:14">
      <c r="A120" s="29"/>
      <c r="B120" s="33"/>
      <c r="C120" s="11" t="s">
        <v>55</v>
      </c>
      <c r="D120" s="11" t="s">
        <v>55</v>
      </c>
      <c r="E120" s="26" t="s">
        <v>17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</row>
    <row r="121" spans="1:14">
      <c r="A121" s="30"/>
      <c r="B121" s="33"/>
      <c r="C121" s="11" t="s">
        <v>55</v>
      </c>
      <c r="D121" s="11" t="s">
        <v>55</v>
      </c>
      <c r="E121" s="26" t="s">
        <v>18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</row>
    <row r="122" spans="1:14" ht="23.25" customHeight="1">
      <c r="A122" s="28" t="s">
        <v>123</v>
      </c>
      <c r="B122" s="34" t="s">
        <v>32</v>
      </c>
      <c r="C122" s="11">
        <v>974</v>
      </c>
      <c r="D122" s="11" t="s">
        <v>55</v>
      </c>
      <c r="E122" s="24" t="s">
        <v>14</v>
      </c>
      <c r="F122" s="25">
        <f>F123+F124+F125+F126</f>
        <v>300</v>
      </c>
      <c r="G122" s="25">
        <f t="shared" ref="G122" si="164">G123+G124+G125+G126</f>
        <v>0</v>
      </c>
      <c r="H122" s="25">
        <f t="shared" ref="H122" si="165">H123+H124+H125+H126</f>
        <v>300</v>
      </c>
      <c r="I122" s="25">
        <f t="shared" ref="I122" si="166">I123+I124+I125+I126</f>
        <v>300</v>
      </c>
      <c r="J122" s="25">
        <f t="shared" ref="J122" si="167">J123+J124+J125+J126</f>
        <v>300</v>
      </c>
      <c r="K122" s="25">
        <f t="shared" ref="K122" si="168">K123+K124+K125+K126</f>
        <v>300</v>
      </c>
      <c r="L122" s="25">
        <f t="shared" ref="L122" si="169">L123+L124+L125+L126</f>
        <v>300</v>
      </c>
      <c r="M122" s="25">
        <f t="shared" ref="M122" si="170">M123+M124+M125+M126</f>
        <v>1500</v>
      </c>
      <c r="N122" s="25">
        <f t="shared" ref="N122" si="171">N123+N124+N125+N126</f>
        <v>1500</v>
      </c>
    </row>
    <row r="123" spans="1:14">
      <c r="A123" s="29"/>
      <c r="B123" s="34"/>
      <c r="C123" s="11" t="s">
        <v>55</v>
      </c>
      <c r="D123" s="11" t="s">
        <v>55</v>
      </c>
      <c r="E123" s="26" t="s">
        <v>15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</row>
    <row r="124" spans="1:14" ht="39.75" customHeight="1">
      <c r="A124" s="29"/>
      <c r="B124" s="34"/>
      <c r="C124" s="11">
        <v>974</v>
      </c>
      <c r="D124" s="11" t="s">
        <v>72</v>
      </c>
      <c r="E124" s="26" t="s">
        <v>16</v>
      </c>
      <c r="F124" s="27">
        <v>300</v>
      </c>
      <c r="G124" s="27">
        <v>0</v>
      </c>
      <c r="H124" s="27">
        <v>300</v>
      </c>
      <c r="I124" s="27">
        <v>300</v>
      </c>
      <c r="J124" s="27">
        <v>300</v>
      </c>
      <c r="K124" s="27">
        <v>300</v>
      </c>
      <c r="L124" s="27">
        <v>300</v>
      </c>
      <c r="M124" s="27">
        <f>300*5</f>
        <v>1500</v>
      </c>
      <c r="N124" s="27">
        <f>300*5</f>
        <v>1500</v>
      </c>
    </row>
    <row r="125" spans="1:14">
      <c r="A125" s="29"/>
      <c r="B125" s="34"/>
      <c r="C125" s="11" t="s">
        <v>55</v>
      </c>
      <c r="D125" s="11" t="s">
        <v>55</v>
      </c>
      <c r="E125" s="26" t="s">
        <v>17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</row>
    <row r="126" spans="1:14">
      <c r="A126" s="30"/>
      <c r="B126" s="34"/>
      <c r="C126" s="11" t="s">
        <v>55</v>
      </c>
      <c r="D126" s="11" t="s">
        <v>55</v>
      </c>
      <c r="E126" s="26" t="s">
        <v>18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</row>
    <row r="127" spans="1:14">
      <c r="A127" s="28" t="s">
        <v>124</v>
      </c>
      <c r="B127" s="34" t="s">
        <v>86</v>
      </c>
      <c r="C127" s="11">
        <v>974</v>
      </c>
      <c r="D127" s="11" t="s">
        <v>55</v>
      </c>
      <c r="E127" s="24" t="s">
        <v>14</v>
      </c>
      <c r="F127" s="25">
        <f>F128+F129+F130+F131</f>
        <v>2508.4</v>
      </c>
      <c r="G127" s="25">
        <f t="shared" ref="G127" si="172">G128+G129+G130+G131</f>
        <v>2569.6999999999998</v>
      </c>
      <c r="H127" s="25">
        <f t="shared" ref="H127" si="173">H128+H129+H130+H131</f>
        <v>2569.6999999999998</v>
      </c>
      <c r="I127" s="25">
        <f t="shared" ref="I127" si="174">I128+I129+I130+I131</f>
        <v>2569.6999999999998</v>
      </c>
      <c r="J127" s="25">
        <f t="shared" ref="J127" si="175">J128+J129+J130+J131</f>
        <v>2569.6999999999998</v>
      </c>
      <c r="K127" s="25">
        <f t="shared" ref="K127" si="176">K128+K129+K130+K131</f>
        <v>2569.6999999999998</v>
      </c>
      <c r="L127" s="25">
        <f t="shared" ref="L127" si="177">L128+L129+L130+L131</f>
        <v>2569.6999999999998</v>
      </c>
      <c r="M127" s="25">
        <f t="shared" ref="M127" si="178">M128+M129+M130+M131</f>
        <v>12848.5</v>
      </c>
      <c r="N127" s="25">
        <f t="shared" ref="N127" si="179">N128+N129+N130+N131</f>
        <v>12848.5</v>
      </c>
    </row>
    <row r="128" spans="1:14">
      <c r="A128" s="29"/>
      <c r="B128" s="34"/>
      <c r="C128" s="11" t="s">
        <v>55</v>
      </c>
      <c r="D128" s="11" t="s">
        <v>55</v>
      </c>
      <c r="E128" s="26" t="s">
        <v>15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</row>
    <row r="129" spans="1:14" ht="22.5">
      <c r="A129" s="29"/>
      <c r="B129" s="34"/>
      <c r="C129" s="11" t="s">
        <v>55</v>
      </c>
      <c r="D129" s="11" t="s">
        <v>55</v>
      </c>
      <c r="E129" s="26" t="s">
        <v>16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</row>
    <row r="130" spans="1:14">
      <c r="A130" s="29"/>
      <c r="B130" s="34"/>
      <c r="C130" s="11">
        <v>974</v>
      </c>
      <c r="D130" s="11" t="s">
        <v>73</v>
      </c>
      <c r="E130" s="26" t="s">
        <v>17</v>
      </c>
      <c r="F130" s="27">
        <v>2508.4</v>
      </c>
      <c r="G130" s="27">
        <v>2569.6999999999998</v>
      </c>
      <c r="H130" s="27">
        <v>2569.6999999999998</v>
      </c>
      <c r="I130" s="27">
        <v>2569.6999999999998</v>
      </c>
      <c r="J130" s="27">
        <v>2569.6999999999998</v>
      </c>
      <c r="K130" s="27">
        <v>2569.6999999999998</v>
      </c>
      <c r="L130" s="27">
        <v>2569.6999999999998</v>
      </c>
      <c r="M130" s="27">
        <f>2569.7*5</f>
        <v>12848.5</v>
      </c>
      <c r="N130" s="27">
        <f>2569.7*5</f>
        <v>12848.5</v>
      </c>
    </row>
    <row r="131" spans="1:14" ht="30" customHeight="1">
      <c r="A131" s="30"/>
      <c r="B131" s="34"/>
      <c r="C131" s="11" t="s">
        <v>55</v>
      </c>
      <c r="D131" s="11" t="s">
        <v>55</v>
      </c>
      <c r="E131" s="26" t="s">
        <v>18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</row>
    <row r="132" spans="1:14">
      <c r="A132" s="35" t="s">
        <v>33</v>
      </c>
      <c r="B132" s="35" t="s">
        <v>97</v>
      </c>
      <c r="C132" s="14" t="s">
        <v>55</v>
      </c>
      <c r="D132" s="14" t="s">
        <v>55</v>
      </c>
      <c r="E132" s="15" t="s">
        <v>14</v>
      </c>
      <c r="F132" s="16">
        <f>F133+F134+F135+F136</f>
        <v>2390.6999999999998</v>
      </c>
      <c r="G132" s="16">
        <f>G133+G134+G135+G136</f>
        <v>2390.6999999999998</v>
      </c>
      <c r="H132" s="16">
        <f t="shared" ref="H132:N132" si="180">H133+H134+H135+H136</f>
        <v>2390.6999999999998</v>
      </c>
      <c r="I132" s="16">
        <f t="shared" si="180"/>
        <v>2390.6999999999998</v>
      </c>
      <c r="J132" s="16">
        <f t="shared" si="180"/>
        <v>2390.6999999999998</v>
      </c>
      <c r="K132" s="16">
        <f t="shared" si="180"/>
        <v>2390.6999999999998</v>
      </c>
      <c r="L132" s="16">
        <f t="shared" si="180"/>
        <v>2390.6999999999998</v>
      </c>
      <c r="M132" s="16">
        <f t="shared" si="180"/>
        <v>11953.5</v>
      </c>
      <c r="N132" s="16">
        <f t="shared" si="180"/>
        <v>11953.5</v>
      </c>
    </row>
    <row r="133" spans="1:14">
      <c r="A133" s="35"/>
      <c r="B133" s="35"/>
      <c r="C133" s="14" t="s">
        <v>55</v>
      </c>
      <c r="D133" s="14" t="s">
        <v>55</v>
      </c>
      <c r="E133" s="21" t="s">
        <v>15</v>
      </c>
      <c r="F133" s="22">
        <f>F138+F143+F148+F153+F158</f>
        <v>0</v>
      </c>
      <c r="G133" s="22">
        <f>G138+G143+G148+G153+G158</f>
        <v>0</v>
      </c>
      <c r="H133" s="22">
        <f t="shared" ref="H133:N133" si="181">H138+H143+H148+H153+H158</f>
        <v>0</v>
      </c>
      <c r="I133" s="22">
        <f t="shared" si="181"/>
        <v>0</v>
      </c>
      <c r="J133" s="22">
        <f t="shared" si="181"/>
        <v>0</v>
      </c>
      <c r="K133" s="22">
        <f t="shared" si="181"/>
        <v>0</v>
      </c>
      <c r="L133" s="22">
        <f t="shared" si="181"/>
        <v>0</v>
      </c>
      <c r="M133" s="22">
        <f t="shared" si="181"/>
        <v>0</v>
      </c>
      <c r="N133" s="22">
        <f t="shared" si="181"/>
        <v>0</v>
      </c>
    </row>
    <row r="134" spans="1:14" ht="37.5" customHeight="1">
      <c r="A134" s="35"/>
      <c r="B134" s="35"/>
      <c r="C134" s="14" t="s">
        <v>55</v>
      </c>
      <c r="D134" s="14" t="s">
        <v>55</v>
      </c>
      <c r="E134" s="21" t="s">
        <v>16</v>
      </c>
      <c r="F134" s="22">
        <f t="shared" ref="F134" si="182">F139+F144+F149+F154+F159</f>
        <v>0</v>
      </c>
      <c r="G134" s="22">
        <f t="shared" ref="G134:N134" si="183">G139+G144+G149+G154+G159</f>
        <v>0</v>
      </c>
      <c r="H134" s="22">
        <f t="shared" si="183"/>
        <v>0</v>
      </c>
      <c r="I134" s="22">
        <f t="shared" si="183"/>
        <v>0</v>
      </c>
      <c r="J134" s="22">
        <f t="shared" si="183"/>
        <v>0</v>
      </c>
      <c r="K134" s="22">
        <f t="shared" si="183"/>
        <v>0</v>
      </c>
      <c r="L134" s="22">
        <f t="shared" si="183"/>
        <v>0</v>
      </c>
      <c r="M134" s="22">
        <f t="shared" si="183"/>
        <v>0</v>
      </c>
      <c r="N134" s="22">
        <f t="shared" si="183"/>
        <v>0</v>
      </c>
    </row>
    <row r="135" spans="1:14">
      <c r="A135" s="35"/>
      <c r="B135" s="35"/>
      <c r="C135" s="14" t="s">
        <v>55</v>
      </c>
      <c r="D135" s="14" t="s">
        <v>55</v>
      </c>
      <c r="E135" s="21" t="s">
        <v>17</v>
      </c>
      <c r="F135" s="22">
        <f>F140+F145+F150+F155+F160+F165</f>
        <v>2390.6999999999998</v>
      </c>
      <c r="G135" s="22">
        <f t="shared" ref="G135:N135" si="184">G140+G145+G150+G155+G160+G165</f>
        <v>2390.6999999999998</v>
      </c>
      <c r="H135" s="22">
        <f t="shared" si="184"/>
        <v>2390.6999999999998</v>
      </c>
      <c r="I135" s="22">
        <f t="shared" si="184"/>
        <v>2390.6999999999998</v>
      </c>
      <c r="J135" s="22">
        <f t="shared" si="184"/>
        <v>2390.6999999999998</v>
      </c>
      <c r="K135" s="22">
        <f t="shared" si="184"/>
        <v>2390.6999999999998</v>
      </c>
      <c r="L135" s="22">
        <f t="shared" si="184"/>
        <v>2390.6999999999998</v>
      </c>
      <c r="M135" s="22">
        <f t="shared" si="184"/>
        <v>11953.5</v>
      </c>
      <c r="N135" s="22">
        <f t="shared" si="184"/>
        <v>11953.5</v>
      </c>
    </row>
    <row r="136" spans="1:14">
      <c r="A136" s="35"/>
      <c r="B136" s="35"/>
      <c r="C136" s="14" t="s">
        <v>55</v>
      </c>
      <c r="D136" s="14" t="s">
        <v>55</v>
      </c>
      <c r="E136" s="21" t="s">
        <v>18</v>
      </c>
      <c r="F136" s="22">
        <f t="shared" ref="F136" si="185">F141+F146+F151+F156+F161</f>
        <v>0</v>
      </c>
      <c r="G136" s="22">
        <f t="shared" ref="G136:N136" si="186">G141+G146+G151+G156+G161</f>
        <v>0</v>
      </c>
      <c r="H136" s="22">
        <f t="shared" si="186"/>
        <v>0</v>
      </c>
      <c r="I136" s="22">
        <f t="shared" si="186"/>
        <v>0</v>
      </c>
      <c r="J136" s="22">
        <f t="shared" si="186"/>
        <v>0</v>
      </c>
      <c r="K136" s="22">
        <f t="shared" si="186"/>
        <v>0</v>
      </c>
      <c r="L136" s="22">
        <f t="shared" si="186"/>
        <v>0</v>
      </c>
      <c r="M136" s="22">
        <f t="shared" si="186"/>
        <v>0</v>
      </c>
      <c r="N136" s="22">
        <f t="shared" si="186"/>
        <v>0</v>
      </c>
    </row>
    <row r="137" spans="1:14">
      <c r="A137" s="28" t="s">
        <v>125</v>
      </c>
      <c r="B137" s="20" t="s">
        <v>34</v>
      </c>
      <c r="C137" s="11">
        <v>974</v>
      </c>
      <c r="D137" s="11" t="s">
        <v>55</v>
      </c>
      <c r="E137" s="24" t="s">
        <v>14</v>
      </c>
      <c r="F137" s="25">
        <f>F138+F139+F140+F141</f>
        <v>150</v>
      </c>
      <c r="G137" s="25">
        <f t="shared" ref="G137:N137" si="187">G138+G139+G140+G141</f>
        <v>150</v>
      </c>
      <c r="H137" s="25">
        <f t="shared" si="187"/>
        <v>150</v>
      </c>
      <c r="I137" s="25">
        <f t="shared" si="187"/>
        <v>150</v>
      </c>
      <c r="J137" s="25">
        <f t="shared" si="187"/>
        <v>150</v>
      </c>
      <c r="K137" s="25">
        <f t="shared" si="187"/>
        <v>150</v>
      </c>
      <c r="L137" s="25">
        <f t="shared" si="187"/>
        <v>150</v>
      </c>
      <c r="M137" s="25">
        <f t="shared" si="187"/>
        <v>750</v>
      </c>
      <c r="N137" s="25">
        <f t="shared" si="187"/>
        <v>750</v>
      </c>
    </row>
    <row r="138" spans="1:14">
      <c r="A138" s="29"/>
      <c r="B138" s="20"/>
      <c r="C138" s="11">
        <v>974</v>
      </c>
      <c r="D138" s="11" t="s">
        <v>55</v>
      </c>
      <c r="E138" s="26" t="s">
        <v>15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</row>
    <row r="139" spans="1:14" ht="41.25" customHeight="1">
      <c r="A139" s="29"/>
      <c r="B139" s="20"/>
      <c r="C139" s="11">
        <v>974</v>
      </c>
      <c r="D139" s="11" t="s">
        <v>55</v>
      </c>
      <c r="E139" s="26" t="s">
        <v>16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</row>
    <row r="140" spans="1:14">
      <c r="A140" s="29"/>
      <c r="B140" s="20"/>
      <c r="C140" s="11">
        <v>974</v>
      </c>
      <c r="D140" s="11" t="s">
        <v>66</v>
      </c>
      <c r="E140" s="26" t="s">
        <v>17</v>
      </c>
      <c r="F140" s="32">
        <v>150</v>
      </c>
      <c r="G140" s="32">
        <v>150</v>
      </c>
      <c r="H140" s="32">
        <v>150</v>
      </c>
      <c r="I140" s="32">
        <v>150</v>
      </c>
      <c r="J140" s="32">
        <v>150</v>
      </c>
      <c r="K140" s="32">
        <v>150</v>
      </c>
      <c r="L140" s="32">
        <v>150</v>
      </c>
      <c r="M140" s="32">
        <f>150*5</f>
        <v>750</v>
      </c>
      <c r="N140" s="32">
        <f>150*5</f>
        <v>750</v>
      </c>
    </row>
    <row r="141" spans="1:14">
      <c r="A141" s="30"/>
      <c r="B141" s="20"/>
      <c r="C141" s="11" t="s">
        <v>55</v>
      </c>
      <c r="D141" s="11" t="s">
        <v>55</v>
      </c>
      <c r="E141" s="26" t="s">
        <v>18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</row>
    <row r="142" spans="1:14">
      <c r="A142" s="28" t="s">
        <v>105</v>
      </c>
      <c r="B142" s="20" t="s">
        <v>35</v>
      </c>
      <c r="C142" s="11">
        <v>974</v>
      </c>
      <c r="D142" s="11" t="s">
        <v>55</v>
      </c>
      <c r="E142" s="24" t="s">
        <v>14</v>
      </c>
      <c r="F142" s="25">
        <f t="shared" ref="F142:N142" si="188">F143+F144+F145+F146</f>
        <v>270</v>
      </c>
      <c r="G142" s="25">
        <f t="shared" si="188"/>
        <v>270</v>
      </c>
      <c r="H142" s="25">
        <f t="shared" si="188"/>
        <v>270</v>
      </c>
      <c r="I142" s="25">
        <f t="shared" si="188"/>
        <v>270</v>
      </c>
      <c r="J142" s="25">
        <f t="shared" si="188"/>
        <v>270</v>
      </c>
      <c r="K142" s="25">
        <f t="shared" si="188"/>
        <v>270</v>
      </c>
      <c r="L142" s="25">
        <f t="shared" si="188"/>
        <v>270</v>
      </c>
      <c r="M142" s="25">
        <f t="shared" si="188"/>
        <v>1350</v>
      </c>
      <c r="N142" s="25">
        <f t="shared" si="188"/>
        <v>1350</v>
      </c>
    </row>
    <row r="143" spans="1:14">
      <c r="A143" s="29"/>
      <c r="B143" s="20"/>
      <c r="C143" s="11">
        <v>974</v>
      </c>
      <c r="D143" s="11" t="s">
        <v>55</v>
      </c>
      <c r="E143" s="26" t="s">
        <v>15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</row>
    <row r="144" spans="1:14" ht="22.5">
      <c r="A144" s="29"/>
      <c r="B144" s="20"/>
      <c r="C144" s="11">
        <v>974</v>
      </c>
      <c r="D144" s="11" t="s">
        <v>55</v>
      </c>
      <c r="E144" s="26" t="s">
        <v>16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</row>
    <row r="145" spans="1:14">
      <c r="A145" s="29"/>
      <c r="B145" s="20"/>
      <c r="C145" s="11">
        <v>974</v>
      </c>
      <c r="D145" s="11" t="s">
        <v>63</v>
      </c>
      <c r="E145" s="26" t="s">
        <v>17</v>
      </c>
      <c r="F145" s="32">
        <v>270</v>
      </c>
      <c r="G145" s="32">
        <v>270</v>
      </c>
      <c r="H145" s="32">
        <v>270</v>
      </c>
      <c r="I145" s="32">
        <v>270</v>
      </c>
      <c r="J145" s="32">
        <v>270</v>
      </c>
      <c r="K145" s="32">
        <v>270</v>
      </c>
      <c r="L145" s="32">
        <v>270</v>
      </c>
      <c r="M145" s="32">
        <f>270*5</f>
        <v>1350</v>
      </c>
      <c r="N145" s="32">
        <f>270*5</f>
        <v>1350</v>
      </c>
    </row>
    <row r="146" spans="1:14">
      <c r="A146" s="30"/>
      <c r="B146" s="20"/>
      <c r="C146" s="11" t="s">
        <v>55</v>
      </c>
      <c r="D146" s="11" t="s">
        <v>55</v>
      </c>
      <c r="E146" s="26" t="s">
        <v>18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</row>
    <row r="147" spans="1:14">
      <c r="A147" s="28" t="s">
        <v>104</v>
      </c>
      <c r="B147" s="20" t="s">
        <v>67</v>
      </c>
      <c r="C147" s="11">
        <v>974</v>
      </c>
      <c r="D147" s="11" t="s">
        <v>55</v>
      </c>
      <c r="E147" s="24" t="s">
        <v>14</v>
      </c>
      <c r="F147" s="25">
        <f>F148+F149+F150+F151</f>
        <v>1870.7</v>
      </c>
      <c r="G147" s="25">
        <f t="shared" ref="G147" si="189">G148+G149+G150+G151</f>
        <v>1870.7</v>
      </c>
      <c r="H147" s="25">
        <f t="shared" ref="H147" si="190">H148+H149+H150+H151</f>
        <v>1870.7</v>
      </c>
      <c r="I147" s="25">
        <f t="shared" ref="I147" si="191">I148+I149+I150+I151</f>
        <v>1870.7</v>
      </c>
      <c r="J147" s="25">
        <f t="shared" ref="J147" si="192">J148+J149+J150+J151</f>
        <v>1870.7</v>
      </c>
      <c r="K147" s="25">
        <f t="shared" ref="K147" si="193">K148+K149+K150+K151</f>
        <v>1870.7</v>
      </c>
      <c r="L147" s="25">
        <f t="shared" ref="L147" si="194">L148+L149+L150+L151</f>
        <v>1870.7</v>
      </c>
      <c r="M147" s="25">
        <f t="shared" ref="M147" si="195">M148+M149+M150+M151</f>
        <v>9353.5</v>
      </c>
      <c r="N147" s="25">
        <f t="shared" ref="N147" si="196">N148+N149+N150+N151</f>
        <v>9353.5</v>
      </c>
    </row>
    <row r="148" spans="1:14">
      <c r="A148" s="29"/>
      <c r="B148" s="20"/>
      <c r="C148" s="11">
        <v>974</v>
      </c>
      <c r="D148" s="11" t="s">
        <v>55</v>
      </c>
      <c r="E148" s="26" t="s">
        <v>15</v>
      </c>
      <c r="F148" s="32"/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</row>
    <row r="149" spans="1:14" ht="22.5">
      <c r="A149" s="29"/>
      <c r="B149" s="20"/>
      <c r="C149" s="11">
        <v>974</v>
      </c>
      <c r="D149" s="11" t="s">
        <v>55</v>
      </c>
      <c r="E149" s="26" t="s">
        <v>16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</row>
    <row r="150" spans="1:14">
      <c r="A150" s="29"/>
      <c r="B150" s="20"/>
      <c r="C150" s="11">
        <v>974</v>
      </c>
      <c r="D150" s="11" t="s">
        <v>65</v>
      </c>
      <c r="E150" s="26" t="s">
        <v>17</v>
      </c>
      <c r="F150" s="32">
        <v>1870.7</v>
      </c>
      <c r="G150" s="32">
        <v>1870.7</v>
      </c>
      <c r="H150" s="32">
        <v>1870.7</v>
      </c>
      <c r="I150" s="32">
        <v>1870.7</v>
      </c>
      <c r="J150" s="32">
        <v>1870.7</v>
      </c>
      <c r="K150" s="32">
        <v>1870.7</v>
      </c>
      <c r="L150" s="32">
        <v>1870.7</v>
      </c>
      <c r="M150" s="32">
        <f>1870.7*5</f>
        <v>9353.5</v>
      </c>
      <c r="N150" s="32">
        <f>1870.7*5</f>
        <v>9353.5</v>
      </c>
    </row>
    <row r="151" spans="1:14">
      <c r="A151" s="30"/>
      <c r="B151" s="20"/>
      <c r="C151" s="11" t="s">
        <v>55</v>
      </c>
      <c r="D151" s="11" t="s">
        <v>55</v>
      </c>
      <c r="E151" s="26" t="s">
        <v>18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</row>
    <row r="152" spans="1:14">
      <c r="A152" s="28" t="s">
        <v>107</v>
      </c>
      <c r="B152" s="20" t="s">
        <v>36</v>
      </c>
      <c r="C152" s="11" t="s">
        <v>55</v>
      </c>
      <c r="D152" s="11" t="s">
        <v>55</v>
      </c>
      <c r="E152" s="26" t="s">
        <v>14</v>
      </c>
      <c r="F152" s="32">
        <f>F153+F154+F155+F156</f>
        <v>0</v>
      </c>
      <c r="G152" s="32">
        <f t="shared" ref="G152" si="197">G153+G154+G155+G156</f>
        <v>0</v>
      </c>
      <c r="H152" s="32">
        <f t="shared" ref="H152" si="198">H153+H154+H155+H156</f>
        <v>0</v>
      </c>
      <c r="I152" s="32">
        <f t="shared" ref="I152" si="199">I153+I154+I155+I156</f>
        <v>0</v>
      </c>
      <c r="J152" s="32">
        <f t="shared" ref="J152" si="200">J153+J154+J155+J156</f>
        <v>0</v>
      </c>
      <c r="K152" s="32">
        <f t="shared" ref="K152" si="201">K153+K154+K155+K156</f>
        <v>0</v>
      </c>
      <c r="L152" s="32">
        <f t="shared" ref="L152" si="202">L153+L154+L155+L156</f>
        <v>0</v>
      </c>
      <c r="M152" s="32">
        <f t="shared" ref="M152" si="203">M153+M154+M155+M156</f>
        <v>0</v>
      </c>
      <c r="N152" s="32">
        <f t="shared" ref="N152" si="204">N153+N154+N155+N156</f>
        <v>0</v>
      </c>
    </row>
    <row r="153" spans="1:14">
      <c r="A153" s="29"/>
      <c r="B153" s="20"/>
      <c r="C153" s="11" t="s">
        <v>55</v>
      </c>
      <c r="D153" s="11" t="s">
        <v>55</v>
      </c>
      <c r="E153" s="26" t="s">
        <v>15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</row>
    <row r="154" spans="1:14" ht="22.5">
      <c r="A154" s="29"/>
      <c r="B154" s="20"/>
      <c r="C154" s="11" t="s">
        <v>55</v>
      </c>
      <c r="D154" s="11" t="s">
        <v>55</v>
      </c>
      <c r="E154" s="26" t="s">
        <v>16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</row>
    <row r="155" spans="1:14">
      <c r="A155" s="29"/>
      <c r="B155" s="20"/>
      <c r="C155" s="11" t="s">
        <v>55</v>
      </c>
      <c r="D155" s="11" t="s">
        <v>55</v>
      </c>
      <c r="E155" s="26" t="s">
        <v>17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</row>
    <row r="156" spans="1:14">
      <c r="A156" s="30"/>
      <c r="B156" s="20"/>
      <c r="C156" s="11" t="s">
        <v>55</v>
      </c>
      <c r="D156" s="11" t="s">
        <v>55</v>
      </c>
      <c r="E156" s="26" t="s">
        <v>18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</row>
    <row r="157" spans="1:14">
      <c r="A157" s="36" t="s">
        <v>108</v>
      </c>
      <c r="B157" s="37" t="s">
        <v>37</v>
      </c>
      <c r="C157" s="11" t="s">
        <v>55</v>
      </c>
      <c r="D157" s="11" t="s">
        <v>55</v>
      </c>
      <c r="E157" s="38" t="s">
        <v>14</v>
      </c>
      <c r="F157" s="32">
        <f>F158+F159+F160+F161</f>
        <v>0</v>
      </c>
      <c r="G157" s="32">
        <f t="shared" ref="G157" si="205">G158+G159+G160+G161</f>
        <v>0</v>
      </c>
      <c r="H157" s="32">
        <f t="shared" ref="H157" si="206">H158+H159+H160+H161</f>
        <v>0</v>
      </c>
      <c r="I157" s="32">
        <f t="shared" ref="I157" si="207">I158+I159+I160+I161</f>
        <v>0</v>
      </c>
      <c r="J157" s="32">
        <f t="shared" ref="J157" si="208">J158+J159+J160+J161</f>
        <v>0</v>
      </c>
      <c r="K157" s="32">
        <f t="shared" ref="K157" si="209">K158+K159+K160+K161</f>
        <v>0</v>
      </c>
      <c r="L157" s="32">
        <f t="shared" ref="L157" si="210">L158+L159+L160+L161</f>
        <v>0</v>
      </c>
      <c r="M157" s="32">
        <f t="shared" ref="M157" si="211">M158+M159+M160+M161</f>
        <v>0</v>
      </c>
      <c r="N157" s="32">
        <f t="shared" ref="N157" si="212">N158+N159+N160+N161</f>
        <v>0</v>
      </c>
    </row>
    <row r="158" spans="1:14">
      <c r="A158" s="36"/>
      <c r="B158" s="37"/>
      <c r="C158" s="11" t="s">
        <v>55</v>
      </c>
      <c r="D158" s="11" t="s">
        <v>55</v>
      </c>
      <c r="E158" s="26" t="s">
        <v>15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</row>
    <row r="159" spans="1:14" ht="22.5">
      <c r="A159" s="36"/>
      <c r="B159" s="37"/>
      <c r="C159" s="11" t="s">
        <v>55</v>
      </c>
      <c r="D159" s="11" t="s">
        <v>55</v>
      </c>
      <c r="E159" s="26" t="s">
        <v>16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</row>
    <row r="160" spans="1:14">
      <c r="A160" s="36"/>
      <c r="B160" s="37"/>
      <c r="C160" s="11" t="s">
        <v>55</v>
      </c>
      <c r="D160" s="11" t="s">
        <v>55</v>
      </c>
      <c r="E160" s="39" t="s">
        <v>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</row>
    <row r="161" spans="1:14">
      <c r="A161" s="36"/>
      <c r="B161" s="37"/>
      <c r="C161" s="11" t="s">
        <v>55</v>
      </c>
      <c r="D161" s="11" t="s">
        <v>55</v>
      </c>
      <c r="E161" s="26" t="s">
        <v>18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</row>
    <row r="162" spans="1:14" ht="24" customHeight="1">
      <c r="A162" s="28" t="s">
        <v>109</v>
      </c>
      <c r="B162" s="20" t="s">
        <v>64</v>
      </c>
      <c r="C162" s="40">
        <v>974</v>
      </c>
      <c r="D162" s="40" t="s">
        <v>55</v>
      </c>
      <c r="E162" s="41" t="s">
        <v>14</v>
      </c>
      <c r="F162" s="32">
        <f>F163+F164+F165+F166</f>
        <v>100</v>
      </c>
      <c r="G162" s="32">
        <f t="shared" ref="G162:N162" si="213">G163+G164+G165+G166</f>
        <v>100</v>
      </c>
      <c r="H162" s="32">
        <f t="shared" si="213"/>
        <v>100</v>
      </c>
      <c r="I162" s="32">
        <f t="shared" si="213"/>
        <v>100</v>
      </c>
      <c r="J162" s="32">
        <f t="shared" si="213"/>
        <v>100</v>
      </c>
      <c r="K162" s="32">
        <f t="shared" si="213"/>
        <v>100</v>
      </c>
      <c r="L162" s="32">
        <f t="shared" si="213"/>
        <v>100</v>
      </c>
      <c r="M162" s="32">
        <f t="shared" si="213"/>
        <v>500</v>
      </c>
      <c r="N162" s="32">
        <f t="shared" si="213"/>
        <v>500</v>
      </c>
    </row>
    <row r="163" spans="1:14">
      <c r="A163" s="29"/>
      <c r="B163" s="20"/>
      <c r="C163" s="40">
        <v>974</v>
      </c>
      <c r="D163" s="40" t="s">
        <v>44</v>
      </c>
      <c r="E163" s="26" t="s">
        <v>15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</row>
    <row r="164" spans="1:14" ht="51" customHeight="1">
      <c r="A164" s="29"/>
      <c r="B164" s="20"/>
      <c r="C164" s="42">
        <v>974</v>
      </c>
      <c r="D164" s="42" t="s">
        <v>42</v>
      </c>
      <c r="E164" s="26" t="s">
        <v>16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</row>
    <row r="165" spans="1:14">
      <c r="A165" s="29"/>
      <c r="B165" s="20"/>
      <c r="C165" s="40">
        <v>974</v>
      </c>
      <c r="D165" s="40" t="s">
        <v>68</v>
      </c>
      <c r="E165" s="26" t="s">
        <v>17</v>
      </c>
      <c r="F165" s="32">
        <v>100</v>
      </c>
      <c r="G165" s="32">
        <v>100</v>
      </c>
      <c r="H165" s="32">
        <v>100</v>
      </c>
      <c r="I165" s="32">
        <v>100</v>
      </c>
      <c r="J165" s="32">
        <v>100</v>
      </c>
      <c r="K165" s="32">
        <v>100</v>
      </c>
      <c r="L165" s="32">
        <v>100</v>
      </c>
      <c r="M165" s="32">
        <f>100*5</f>
        <v>500</v>
      </c>
      <c r="N165" s="32">
        <f>100*5</f>
        <v>500</v>
      </c>
    </row>
    <row r="166" spans="1:14">
      <c r="A166" s="30"/>
      <c r="B166" s="20"/>
      <c r="C166" s="40" t="s">
        <v>42</v>
      </c>
      <c r="D166" s="40" t="s">
        <v>44</v>
      </c>
      <c r="E166" s="26" t="s">
        <v>18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</row>
    <row r="167" spans="1:14">
      <c r="A167" s="35" t="s">
        <v>38</v>
      </c>
      <c r="B167" s="35" t="s">
        <v>87</v>
      </c>
      <c r="C167" s="14" t="s">
        <v>55</v>
      </c>
      <c r="D167" s="14" t="s">
        <v>55</v>
      </c>
      <c r="E167" s="15" t="s">
        <v>14</v>
      </c>
      <c r="F167" s="43">
        <f>F168+F169+F170+F171</f>
        <v>0</v>
      </c>
      <c r="G167" s="43">
        <f t="shared" ref="G167:N167" si="214">G168+G169+G170+G171</f>
        <v>68415.3</v>
      </c>
      <c r="H167" s="43">
        <f t="shared" si="214"/>
        <v>75033.599999999991</v>
      </c>
      <c r="I167" s="43">
        <f t="shared" si="214"/>
        <v>0</v>
      </c>
      <c r="J167" s="43">
        <f t="shared" si="214"/>
        <v>0</v>
      </c>
      <c r="K167" s="43">
        <f t="shared" si="214"/>
        <v>0</v>
      </c>
      <c r="L167" s="43">
        <f t="shared" si="214"/>
        <v>0</v>
      </c>
      <c r="M167" s="43">
        <f t="shared" si="214"/>
        <v>0</v>
      </c>
      <c r="N167" s="43">
        <f t="shared" si="214"/>
        <v>0</v>
      </c>
    </row>
    <row r="168" spans="1:14">
      <c r="A168" s="35"/>
      <c r="B168" s="35"/>
      <c r="C168" s="14" t="s">
        <v>55</v>
      </c>
      <c r="D168" s="14" t="s">
        <v>55</v>
      </c>
      <c r="E168" s="21" t="s">
        <v>15</v>
      </c>
      <c r="F168" s="44">
        <f>F173+F178+F183+F188+F193</f>
        <v>0</v>
      </c>
      <c r="G168" s="44">
        <f t="shared" ref="G168:N168" si="215">G173+G178+G183+G188+G193</f>
        <v>67731.100000000006</v>
      </c>
      <c r="H168" s="44">
        <f t="shared" si="215"/>
        <v>74283.199999999997</v>
      </c>
      <c r="I168" s="44">
        <f t="shared" si="215"/>
        <v>0</v>
      </c>
      <c r="J168" s="44">
        <f t="shared" si="215"/>
        <v>0</v>
      </c>
      <c r="K168" s="44">
        <f t="shared" si="215"/>
        <v>0</v>
      </c>
      <c r="L168" s="44">
        <f t="shared" si="215"/>
        <v>0</v>
      </c>
      <c r="M168" s="44">
        <f t="shared" si="215"/>
        <v>0</v>
      </c>
      <c r="N168" s="44">
        <f t="shared" si="215"/>
        <v>0</v>
      </c>
    </row>
    <row r="169" spans="1:14" ht="47.25" customHeight="1">
      <c r="A169" s="35"/>
      <c r="B169" s="35"/>
      <c r="C169" s="14" t="s">
        <v>55</v>
      </c>
      <c r="D169" s="14" t="s">
        <v>55</v>
      </c>
      <c r="E169" s="21" t="s">
        <v>16</v>
      </c>
      <c r="F169" s="44">
        <f t="shared" ref="F169:N171" si="216">F174+F179+F184+F189+F194</f>
        <v>0</v>
      </c>
      <c r="G169" s="44">
        <f t="shared" si="216"/>
        <v>650</v>
      </c>
      <c r="H169" s="44">
        <f t="shared" si="216"/>
        <v>712.9</v>
      </c>
      <c r="I169" s="44">
        <f t="shared" si="216"/>
        <v>0</v>
      </c>
      <c r="J169" s="44">
        <f t="shared" si="216"/>
        <v>0</v>
      </c>
      <c r="K169" s="44">
        <f t="shared" si="216"/>
        <v>0</v>
      </c>
      <c r="L169" s="44">
        <f t="shared" si="216"/>
        <v>0</v>
      </c>
      <c r="M169" s="44">
        <f t="shared" si="216"/>
        <v>0</v>
      </c>
      <c r="N169" s="44">
        <f t="shared" si="216"/>
        <v>0</v>
      </c>
    </row>
    <row r="170" spans="1:14">
      <c r="A170" s="35"/>
      <c r="B170" s="35"/>
      <c r="C170" s="14" t="s">
        <v>55</v>
      </c>
      <c r="D170" s="14" t="s">
        <v>55</v>
      </c>
      <c r="E170" s="21" t="s">
        <v>17</v>
      </c>
      <c r="F170" s="44">
        <f t="shared" si="216"/>
        <v>0</v>
      </c>
      <c r="G170" s="44">
        <f t="shared" si="216"/>
        <v>34.200000000000003</v>
      </c>
      <c r="H170" s="44">
        <f t="shared" si="216"/>
        <v>37.5</v>
      </c>
      <c r="I170" s="44">
        <f t="shared" si="216"/>
        <v>0</v>
      </c>
      <c r="J170" s="44">
        <f t="shared" si="216"/>
        <v>0</v>
      </c>
      <c r="K170" s="44">
        <f t="shared" si="216"/>
        <v>0</v>
      </c>
      <c r="L170" s="44">
        <f t="shared" si="216"/>
        <v>0</v>
      </c>
      <c r="M170" s="44">
        <f t="shared" si="216"/>
        <v>0</v>
      </c>
      <c r="N170" s="44">
        <f t="shared" si="216"/>
        <v>0</v>
      </c>
    </row>
    <row r="171" spans="1:14">
      <c r="A171" s="35"/>
      <c r="B171" s="35"/>
      <c r="C171" s="14" t="s">
        <v>55</v>
      </c>
      <c r="D171" s="14" t="s">
        <v>55</v>
      </c>
      <c r="E171" s="21" t="s">
        <v>18</v>
      </c>
      <c r="F171" s="44">
        <f t="shared" si="216"/>
        <v>0</v>
      </c>
      <c r="G171" s="44">
        <f t="shared" si="216"/>
        <v>0</v>
      </c>
      <c r="H171" s="44">
        <f t="shared" si="216"/>
        <v>0</v>
      </c>
      <c r="I171" s="44">
        <f t="shared" si="216"/>
        <v>0</v>
      </c>
      <c r="J171" s="44">
        <f t="shared" si="216"/>
        <v>0</v>
      </c>
      <c r="K171" s="44">
        <f t="shared" si="216"/>
        <v>0</v>
      </c>
      <c r="L171" s="44">
        <f t="shared" si="216"/>
        <v>0</v>
      </c>
      <c r="M171" s="44">
        <f t="shared" si="216"/>
        <v>0</v>
      </c>
      <c r="N171" s="44">
        <f t="shared" si="216"/>
        <v>0</v>
      </c>
    </row>
    <row r="172" spans="1:14">
      <c r="A172" s="28" t="s">
        <v>106</v>
      </c>
      <c r="B172" s="20" t="s">
        <v>88</v>
      </c>
      <c r="C172" s="11" t="s">
        <v>55</v>
      </c>
      <c r="D172" s="11" t="s">
        <v>55</v>
      </c>
      <c r="E172" s="26" t="s">
        <v>14</v>
      </c>
      <c r="F172" s="25">
        <f>F173+F174+F175+F176</f>
        <v>0</v>
      </c>
      <c r="G172" s="25">
        <f t="shared" ref="G172" si="217">G173+G174+G175+G176</f>
        <v>0</v>
      </c>
      <c r="H172" s="25">
        <f t="shared" ref="H172" si="218">H173+H174+H175+H176</f>
        <v>0</v>
      </c>
      <c r="I172" s="25">
        <f t="shared" ref="I172" si="219">I173+I174+I175+I176</f>
        <v>0</v>
      </c>
      <c r="J172" s="25">
        <f t="shared" ref="J172" si="220">J173+J174+J175+J176</f>
        <v>0</v>
      </c>
      <c r="K172" s="25">
        <f t="shared" ref="K172" si="221">K173+K174+K175+K176</f>
        <v>0</v>
      </c>
      <c r="L172" s="25">
        <f t="shared" ref="L172" si="222">L173+L174+L175+L176</f>
        <v>0</v>
      </c>
      <c r="M172" s="25">
        <f t="shared" ref="M172" si="223">M173+M174+M175+M176</f>
        <v>0</v>
      </c>
      <c r="N172" s="25">
        <f t="shared" ref="N172" si="224">N173+N174+N175+N176</f>
        <v>0</v>
      </c>
    </row>
    <row r="173" spans="1:14">
      <c r="A173" s="29"/>
      <c r="B173" s="20"/>
      <c r="C173" s="11" t="s">
        <v>55</v>
      </c>
      <c r="D173" s="11" t="s">
        <v>55</v>
      </c>
      <c r="E173" s="26" t="s">
        <v>15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</row>
    <row r="174" spans="1:14" ht="22.5">
      <c r="A174" s="29"/>
      <c r="B174" s="20"/>
      <c r="C174" s="11" t="s">
        <v>55</v>
      </c>
      <c r="D174" s="11" t="s">
        <v>55</v>
      </c>
      <c r="E174" s="26" t="s">
        <v>16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</row>
    <row r="175" spans="1:14">
      <c r="A175" s="29"/>
      <c r="B175" s="20"/>
      <c r="C175" s="11" t="s">
        <v>55</v>
      </c>
      <c r="D175" s="11" t="s">
        <v>55</v>
      </c>
      <c r="E175" s="26" t="s">
        <v>17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</row>
    <row r="176" spans="1:14">
      <c r="A176" s="30"/>
      <c r="B176" s="20"/>
      <c r="C176" s="11" t="s">
        <v>55</v>
      </c>
      <c r="D176" s="11" t="s">
        <v>55</v>
      </c>
      <c r="E176" s="26" t="s">
        <v>18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</row>
    <row r="177" spans="1:14">
      <c r="A177" s="28" t="s">
        <v>126</v>
      </c>
      <c r="B177" s="20" t="s">
        <v>89</v>
      </c>
      <c r="C177" s="11" t="s">
        <v>55</v>
      </c>
      <c r="D177" s="11" t="s">
        <v>55</v>
      </c>
      <c r="E177" s="24" t="s">
        <v>14</v>
      </c>
      <c r="F177" s="25">
        <f>F178+F179+F180+F181</f>
        <v>0</v>
      </c>
      <c r="G177" s="25">
        <f t="shared" ref="G177" si="225">G178+G179+G180+G181</f>
        <v>0</v>
      </c>
      <c r="H177" s="25">
        <f t="shared" ref="H177" si="226">H178+H179+H180+H181</f>
        <v>0</v>
      </c>
      <c r="I177" s="25">
        <f t="shared" ref="I177" si="227">I178+I179+I180+I181</f>
        <v>0</v>
      </c>
      <c r="J177" s="25">
        <f t="shared" ref="J177" si="228">J178+J179+J180+J181</f>
        <v>0</v>
      </c>
      <c r="K177" s="25">
        <f t="shared" ref="K177" si="229">K178+K179+K180+K181</f>
        <v>0</v>
      </c>
      <c r="L177" s="25">
        <f t="shared" ref="L177" si="230">L178+L179+L180+L181</f>
        <v>0</v>
      </c>
      <c r="M177" s="25">
        <f t="shared" ref="M177" si="231">M178+M179+M180+M181</f>
        <v>0</v>
      </c>
      <c r="N177" s="25">
        <f t="shared" ref="N177" si="232">N178+N179+N180+N181</f>
        <v>0</v>
      </c>
    </row>
    <row r="178" spans="1:14">
      <c r="A178" s="29"/>
      <c r="B178" s="20"/>
      <c r="C178" s="11" t="s">
        <v>55</v>
      </c>
      <c r="D178" s="11" t="s">
        <v>55</v>
      </c>
      <c r="E178" s="26" t="s">
        <v>15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</row>
    <row r="179" spans="1:14" ht="22.5">
      <c r="A179" s="29"/>
      <c r="B179" s="20"/>
      <c r="C179" s="11" t="s">
        <v>55</v>
      </c>
      <c r="D179" s="11" t="s">
        <v>55</v>
      </c>
      <c r="E179" s="26" t="s">
        <v>16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</row>
    <row r="180" spans="1:14">
      <c r="A180" s="29"/>
      <c r="B180" s="20"/>
      <c r="C180" s="11" t="s">
        <v>55</v>
      </c>
      <c r="D180" s="11" t="s">
        <v>55</v>
      </c>
      <c r="E180" s="26" t="s">
        <v>17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</row>
    <row r="181" spans="1:14">
      <c r="A181" s="30"/>
      <c r="B181" s="20"/>
      <c r="C181" s="11" t="s">
        <v>55</v>
      </c>
      <c r="D181" s="11" t="s">
        <v>55</v>
      </c>
      <c r="E181" s="26" t="s">
        <v>18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</row>
    <row r="182" spans="1:14">
      <c r="A182" s="28" t="s">
        <v>104</v>
      </c>
      <c r="B182" s="20" t="s">
        <v>39</v>
      </c>
      <c r="C182" s="11" t="s">
        <v>55</v>
      </c>
      <c r="D182" s="11" t="s">
        <v>55</v>
      </c>
      <c r="E182" s="24" t="s">
        <v>14</v>
      </c>
      <c r="F182" s="25">
        <f>F183+F184+F185+F186</f>
        <v>0</v>
      </c>
      <c r="G182" s="25">
        <f t="shared" ref="G182" si="233">G183+G184+G185+G186</f>
        <v>68415.3</v>
      </c>
      <c r="H182" s="25">
        <f t="shared" ref="H182" si="234">H183+H184+H185+H186</f>
        <v>75033.599999999991</v>
      </c>
      <c r="I182" s="25">
        <f t="shared" ref="I182" si="235">I183+I184+I185+I186</f>
        <v>0</v>
      </c>
      <c r="J182" s="25">
        <f t="shared" ref="J182" si="236">J183+J184+J185+J186</f>
        <v>0</v>
      </c>
      <c r="K182" s="25">
        <f t="shared" ref="K182" si="237">K183+K184+K185+K186</f>
        <v>0</v>
      </c>
      <c r="L182" s="25">
        <f t="shared" ref="L182" si="238">L183+L184+L185+L186</f>
        <v>0</v>
      </c>
      <c r="M182" s="25">
        <f t="shared" ref="M182" si="239">M183+M184+M185+M186</f>
        <v>0</v>
      </c>
      <c r="N182" s="25">
        <f t="shared" ref="N182" si="240">N183+N184+N185+N186</f>
        <v>0</v>
      </c>
    </row>
    <row r="183" spans="1:14">
      <c r="A183" s="29"/>
      <c r="B183" s="20"/>
      <c r="C183" s="11" t="s">
        <v>55</v>
      </c>
      <c r="D183" s="11" t="s">
        <v>55</v>
      </c>
      <c r="E183" s="26" t="s">
        <v>15</v>
      </c>
      <c r="F183" s="45">
        <v>0</v>
      </c>
      <c r="G183" s="45">
        <v>67731.100000000006</v>
      </c>
      <c r="H183" s="45">
        <v>74283.199999999997</v>
      </c>
      <c r="I183" s="45"/>
      <c r="J183" s="32"/>
      <c r="K183" s="32"/>
      <c r="L183" s="32"/>
      <c r="M183" s="32"/>
      <c r="N183" s="46"/>
    </row>
    <row r="184" spans="1:14" ht="22.5">
      <c r="A184" s="29"/>
      <c r="B184" s="20"/>
      <c r="C184" s="11" t="s">
        <v>55</v>
      </c>
      <c r="D184" s="11" t="s">
        <v>55</v>
      </c>
      <c r="E184" s="26" t="s">
        <v>16</v>
      </c>
      <c r="F184" s="45">
        <v>0</v>
      </c>
      <c r="G184" s="45">
        <v>650</v>
      </c>
      <c r="H184" s="45">
        <v>712.9</v>
      </c>
      <c r="I184" s="45"/>
      <c r="J184" s="45"/>
      <c r="K184" s="32">
        <v>0</v>
      </c>
      <c r="L184" s="32">
        <v>0</v>
      </c>
      <c r="M184" s="32">
        <v>0</v>
      </c>
      <c r="N184" s="32">
        <v>0</v>
      </c>
    </row>
    <row r="185" spans="1:14">
      <c r="A185" s="29"/>
      <c r="B185" s="20"/>
      <c r="C185" s="11" t="s">
        <v>55</v>
      </c>
      <c r="D185" s="11"/>
      <c r="E185" s="26" t="s">
        <v>17</v>
      </c>
      <c r="F185" s="45">
        <v>0</v>
      </c>
      <c r="G185" s="45">
        <v>34.200000000000003</v>
      </c>
      <c r="H185" s="45">
        <v>37.5</v>
      </c>
      <c r="I185" s="45"/>
      <c r="J185" s="45"/>
      <c r="K185" s="32">
        <v>0</v>
      </c>
      <c r="L185" s="32">
        <v>0</v>
      </c>
      <c r="M185" s="32">
        <v>0</v>
      </c>
      <c r="N185" s="32">
        <v>0</v>
      </c>
    </row>
    <row r="186" spans="1:14">
      <c r="A186" s="30"/>
      <c r="B186" s="20"/>
      <c r="C186" s="11" t="s">
        <v>55</v>
      </c>
      <c r="D186" s="11" t="s">
        <v>55</v>
      </c>
      <c r="E186" s="26" t="s">
        <v>18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</row>
    <row r="187" spans="1:14" ht="24.75" customHeight="1">
      <c r="A187" s="28" t="s">
        <v>107</v>
      </c>
      <c r="B187" s="20" t="s">
        <v>90</v>
      </c>
      <c r="C187" s="11" t="s">
        <v>55</v>
      </c>
      <c r="D187" s="11" t="s">
        <v>55</v>
      </c>
      <c r="E187" s="26" t="s">
        <v>14</v>
      </c>
      <c r="F187" s="25">
        <f>F188+F189+F190+F191</f>
        <v>0</v>
      </c>
      <c r="G187" s="25">
        <f t="shared" ref="G187" si="241">G188+G189+G190+G191</f>
        <v>0</v>
      </c>
      <c r="H187" s="25">
        <f t="shared" ref="H187" si="242">H188+H189+H190+H191</f>
        <v>0</v>
      </c>
      <c r="I187" s="25">
        <f t="shared" ref="I187" si="243">I188+I189+I190+I191</f>
        <v>0</v>
      </c>
      <c r="J187" s="25">
        <f t="shared" ref="J187" si="244">J188+J189+J190+J191</f>
        <v>0</v>
      </c>
      <c r="K187" s="25">
        <f t="shared" ref="K187" si="245">K188+K189+K190+K191</f>
        <v>0</v>
      </c>
      <c r="L187" s="25">
        <f t="shared" ref="L187" si="246">L188+L189+L190+L191</f>
        <v>0</v>
      </c>
      <c r="M187" s="25">
        <f t="shared" ref="M187" si="247">M188+M189+M190+M191</f>
        <v>0</v>
      </c>
      <c r="N187" s="25">
        <f t="shared" ref="N187" si="248">N188+N189+N190+N191</f>
        <v>0</v>
      </c>
    </row>
    <row r="188" spans="1:14">
      <c r="A188" s="29"/>
      <c r="B188" s="20"/>
      <c r="C188" s="11" t="s">
        <v>55</v>
      </c>
      <c r="D188" s="11" t="s">
        <v>55</v>
      </c>
      <c r="E188" s="26" t="s">
        <v>15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</row>
    <row r="189" spans="1:14" ht="22.5">
      <c r="A189" s="29"/>
      <c r="B189" s="20"/>
      <c r="C189" s="11" t="s">
        <v>55</v>
      </c>
      <c r="D189" s="11" t="s">
        <v>55</v>
      </c>
      <c r="E189" s="26" t="s">
        <v>16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</row>
    <row r="190" spans="1:14">
      <c r="A190" s="29"/>
      <c r="B190" s="20"/>
      <c r="C190" s="11" t="s">
        <v>55</v>
      </c>
      <c r="D190" s="11" t="s">
        <v>55</v>
      </c>
      <c r="E190" s="26" t="s">
        <v>17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</row>
    <row r="191" spans="1:14">
      <c r="A191" s="30"/>
      <c r="B191" s="20"/>
      <c r="C191" s="11" t="s">
        <v>55</v>
      </c>
      <c r="D191" s="11" t="s">
        <v>55</v>
      </c>
      <c r="E191" s="26" t="s">
        <v>18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</row>
    <row r="192" spans="1:14">
      <c r="A192" s="28" t="s">
        <v>108</v>
      </c>
      <c r="B192" s="20" t="s">
        <v>91</v>
      </c>
      <c r="C192" s="11" t="s">
        <v>55</v>
      </c>
      <c r="D192" s="11" t="s">
        <v>55</v>
      </c>
      <c r="E192" s="26" t="s">
        <v>14</v>
      </c>
      <c r="F192" s="25">
        <f>F193+F194+F195+F196</f>
        <v>0</v>
      </c>
      <c r="G192" s="25">
        <f t="shared" ref="G192" si="249">G193+G194+G195+G196</f>
        <v>0</v>
      </c>
      <c r="H192" s="25">
        <f t="shared" ref="H192" si="250">H193+H194+H195+H196</f>
        <v>0</v>
      </c>
      <c r="I192" s="25">
        <f t="shared" ref="I192" si="251">I193+I194+I195+I196</f>
        <v>0</v>
      </c>
      <c r="J192" s="25">
        <f t="shared" ref="J192" si="252">J193+J194+J195+J196</f>
        <v>0</v>
      </c>
      <c r="K192" s="25">
        <f t="shared" ref="K192" si="253">K193+K194+K195+K196</f>
        <v>0</v>
      </c>
      <c r="L192" s="25">
        <f t="shared" ref="L192" si="254">L193+L194+L195+L196</f>
        <v>0</v>
      </c>
      <c r="M192" s="25">
        <f t="shared" ref="M192" si="255">M193+M194+M195+M196</f>
        <v>0</v>
      </c>
      <c r="N192" s="25">
        <f t="shared" ref="N192" si="256">N193+N194+N195+N196</f>
        <v>0</v>
      </c>
    </row>
    <row r="193" spans="1:14">
      <c r="A193" s="29"/>
      <c r="B193" s="20"/>
      <c r="C193" s="11" t="s">
        <v>55</v>
      </c>
      <c r="D193" s="11" t="s">
        <v>55</v>
      </c>
      <c r="E193" s="26" t="s">
        <v>15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</row>
    <row r="194" spans="1:14" ht="22.5">
      <c r="A194" s="29"/>
      <c r="B194" s="20"/>
      <c r="C194" s="11" t="s">
        <v>55</v>
      </c>
      <c r="D194" s="11" t="s">
        <v>55</v>
      </c>
      <c r="E194" s="26" t="s">
        <v>16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</row>
    <row r="195" spans="1:14">
      <c r="A195" s="29"/>
      <c r="B195" s="20"/>
      <c r="C195" s="11" t="s">
        <v>55</v>
      </c>
      <c r="D195" s="11" t="s">
        <v>55</v>
      </c>
      <c r="E195" s="26" t="s">
        <v>29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</row>
    <row r="196" spans="1:14" ht="94.5" customHeight="1">
      <c r="A196" s="30"/>
      <c r="B196" s="20"/>
      <c r="C196" s="11" t="s">
        <v>55</v>
      </c>
      <c r="D196" s="11" t="s">
        <v>55</v>
      </c>
      <c r="E196" s="26" t="s">
        <v>18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</row>
    <row r="197" spans="1:14">
      <c r="A197" s="35" t="s">
        <v>40</v>
      </c>
      <c r="B197" s="35" t="s">
        <v>41</v>
      </c>
      <c r="C197" s="14" t="s">
        <v>55</v>
      </c>
      <c r="D197" s="14" t="s">
        <v>55</v>
      </c>
      <c r="E197" s="21" t="s">
        <v>14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</row>
    <row r="198" spans="1:14">
      <c r="A198" s="35"/>
      <c r="B198" s="35"/>
      <c r="C198" s="47" t="s">
        <v>42</v>
      </c>
      <c r="D198" s="47" t="s">
        <v>42</v>
      </c>
      <c r="E198" s="21" t="s">
        <v>15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</row>
    <row r="199" spans="1:14" ht="22.5">
      <c r="A199" s="35"/>
      <c r="B199" s="35"/>
      <c r="C199" s="47" t="s">
        <v>42</v>
      </c>
      <c r="D199" s="47" t="s">
        <v>42</v>
      </c>
      <c r="E199" s="21" t="s">
        <v>16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</row>
    <row r="200" spans="1:14">
      <c r="A200" s="35"/>
      <c r="B200" s="35"/>
      <c r="C200" s="47" t="s">
        <v>42</v>
      </c>
      <c r="D200" s="47" t="s">
        <v>42</v>
      </c>
      <c r="E200" s="21" t="s">
        <v>17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</row>
    <row r="201" spans="1:14">
      <c r="A201" s="35"/>
      <c r="B201" s="35"/>
      <c r="C201" s="47" t="s">
        <v>42</v>
      </c>
      <c r="D201" s="47" t="s">
        <v>42</v>
      </c>
      <c r="E201" s="21" t="s">
        <v>18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</row>
    <row r="202" spans="1:14">
      <c r="A202" s="28" t="s">
        <v>106</v>
      </c>
      <c r="B202" s="20" t="s">
        <v>92</v>
      </c>
      <c r="C202" s="48" t="s">
        <v>43</v>
      </c>
      <c r="D202" s="48" t="s">
        <v>43</v>
      </c>
      <c r="E202" s="38" t="s">
        <v>14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</row>
    <row r="203" spans="1:14">
      <c r="A203" s="29"/>
      <c r="B203" s="20"/>
      <c r="C203" s="40" t="s">
        <v>42</v>
      </c>
      <c r="D203" s="40" t="s">
        <v>44</v>
      </c>
      <c r="E203" s="26" t="s">
        <v>15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</row>
    <row r="204" spans="1:14" ht="22.5">
      <c r="A204" s="29"/>
      <c r="B204" s="20"/>
      <c r="C204" s="42" t="s">
        <v>42</v>
      </c>
      <c r="D204" s="42" t="s">
        <v>42</v>
      </c>
      <c r="E204" s="26" t="s">
        <v>16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</row>
    <row r="205" spans="1:14">
      <c r="A205" s="29"/>
      <c r="B205" s="20"/>
      <c r="C205" s="40" t="s">
        <v>42</v>
      </c>
      <c r="D205" s="40" t="s">
        <v>44</v>
      </c>
      <c r="E205" s="26" t="s">
        <v>17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</row>
    <row r="206" spans="1:14">
      <c r="A206" s="30"/>
      <c r="B206" s="20"/>
      <c r="C206" s="40" t="s">
        <v>42</v>
      </c>
      <c r="D206" s="40" t="s">
        <v>44</v>
      </c>
      <c r="E206" s="26" t="s">
        <v>18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</row>
    <row r="207" spans="1:14">
      <c r="A207" s="28" t="s">
        <v>105</v>
      </c>
      <c r="B207" s="20" t="s">
        <v>45</v>
      </c>
      <c r="C207" s="48" t="s">
        <v>43</v>
      </c>
      <c r="D207" s="48" t="s">
        <v>43</v>
      </c>
      <c r="E207" s="38" t="s">
        <v>14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</row>
    <row r="208" spans="1:14">
      <c r="A208" s="29"/>
      <c r="B208" s="20"/>
      <c r="C208" s="40" t="s">
        <v>42</v>
      </c>
      <c r="D208" s="40" t="s">
        <v>44</v>
      </c>
      <c r="E208" s="26" t="s">
        <v>15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</row>
    <row r="209" spans="1:14" ht="22.5">
      <c r="A209" s="29"/>
      <c r="B209" s="20"/>
      <c r="C209" s="42" t="s">
        <v>42</v>
      </c>
      <c r="D209" s="42" t="s">
        <v>42</v>
      </c>
      <c r="E209" s="26" t="s">
        <v>16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</row>
    <row r="210" spans="1:14">
      <c r="A210" s="29"/>
      <c r="B210" s="20"/>
      <c r="C210" s="40" t="s">
        <v>42</v>
      </c>
      <c r="D210" s="40" t="s">
        <v>44</v>
      </c>
      <c r="E210" s="26" t="s">
        <v>17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</row>
    <row r="211" spans="1:14">
      <c r="A211" s="30"/>
      <c r="B211" s="20"/>
      <c r="C211" s="40" t="s">
        <v>42</v>
      </c>
      <c r="D211" s="40" t="s">
        <v>44</v>
      </c>
      <c r="E211" s="26" t="s">
        <v>18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</row>
    <row r="212" spans="1:14">
      <c r="A212" s="28" t="s">
        <v>104</v>
      </c>
      <c r="B212" s="20" t="s">
        <v>46</v>
      </c>
      <c r="C212" s="48" t="s">
        <v>43</v>
      </c>
      <c r="D212" s="48" t="s">
        <v>43</v>
      </c>
      <c r="E212" s="38" t="s">
        <v>14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</row>
    <row r="213" spans="1:14">
      <c r="A213" s="29"/>
      <c r="B213" s="20"/>
      <c r="C213" s="40" t="s">
        <v>42</v>
      </c>
      <c r="D213" s="40" t="s">
        <v>44</v>
      </c>
      <c r="E213" s="26" t="s">
        <v>15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</row>
    <row r="214" spans="1:14" ht="22.5">
      <c r="A214" s="29"/>
      <c r="B214" s="20"/>
      <c r="C214" s="42" t="s">
        <v>42</v>
      </c>
      <c r="D214" s="42" t="s">
        <v>42</v>
      </c>
      <c r="E214" s="26" t="s">
        <v>16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</row>
    <row r="215" spans="1:14">
      <c r="A215" s="29"/>
      <c r="B215" s="20"/>
      <c r="C215" s="40" t="s">
        <v>42</v>
      </c>
      <c r="D215" s="40" t="s">
        <v>44</v>
      </c>
      <c r="E215" s="26" t="s">
        <v>17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</row>
    <row r="216" spans="1:14">
      <c r="A216" s="30"/>
      <c r="B216" s="20"/>
      <c r="C216" s="40" t="s">
        <v>47</v>
      </c>
      <c r="D216" s="40" t="s">
        <v>44</v>
      </c>
      <c r="E216" s="26" t="s">
        <v>18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</row>
    <row r="217" spans="1:14">
      <c r="A217" s="28" t="s">
        <v>107</v>
      </c>
      <c r="B217" s="20" t="s">
        <v>93</v>
      </c>
      <c r="C217" s="48" t="s">
        <v>43</v>
      </c>
      <c r="D217" s="48" t="s">
        <v>43</v>
      </c>
      <c r="E217" s="38" t="s">
        <v>14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</row>
    <row r="218" spans="1:14">
      <c r="A218" s="29"/>
      <c r="B218" s="20"/>
      <c r="C218" s="40" t="s">
        <v>44</v>
      </c>
      <c r="D218" s="40" t="s">
        <v>44</v>
      </c>
      <c r="E218" s="26" t="s">
        <v>15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</row>
    <row r="219" spans="1:14" ht="22.5">
      <c r="A219" s="29"/>
      <c r="B219" s="20"/>
      <c r="C219" s="42" t="s">
        <v>42</v>
      </c>
      <c r="D219" s="42" t="s">
        <v>42</v>
      </c>
      <c r="E219" s="26" t="s">
        <v>16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</row>
    <row r="220" spans="1:14">
      <c r="A220" s="29"/>
      <c r="B220" s="20"/>
      <c r="C220" s="40" t="s">
        <v>44</v>
      </c>
      <c r="D220" s="40" t="s">
        <v>44</v>
      </c>
      <c r="E220" s="26" t="s">
        <v>17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</row>
    <row r="221" spans="1:14">
      <c r="A221" s="30"/>
      <c r="B221" s="20"/>
      <c r="C221" s="40" t="s">
        <v>42</v>
      </c>
      <c r="D221" s="40" t="s">
        <v>44</v>
      </c>
      <c r="E221" s="26" t="s">
        <v>18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</row>
    <row r="222" spans="1:14">
      <c r="A222" s="28" t="s">
        <v>127</v>
      </c>
      <c r="B222" s="20" t="s">
        <v>94</v>
      </c>
      <c r="C222" s="48" t="s">
        <v>43</v>
      </c>
      <c r="D222" s="48" t="s">
        <v>43</v>
      </c>
      <c r="E222" s="38" t="s">
        <v>14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</row>
    <row r="223" spans="1:14">
      <c r="A223" s="29"/>
      <c r="B223" s="20"/>
      <c r="C223" s="40" t="s">
        <v>42</v>
      </c>
      <c r="D223" s="40" t="s">
        <v>44</v>
      </c>
      <c r="E223" s="26" t="s">
        <v>15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</row>
    <row r="224" spans="1:14" ht="22.5">
      <c r="A224" s="29"/>
      <c r="B224" s="20"/>
      <c r="C224" s="42" t="s">
        <v>42</v>
      </c>
      <c r="D224" s="42" t="s">
        <v>42</v>
      </c>
      <c r="E224" s="26" t="s">
        <v>16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</row>
    <row r="225" spans="1:14">
      <c r="A225" s="29"/>
      <c r="B225" s="20"/>
      <c r="C225" s="40" t="s">
        <v>42</v>
      </c>
      <c r="D225" s="40" t="s">
        <v>44</v>
      </c>
      <c r="E225" s="26" t="s">
        <v>29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</row>
    <row r="226" spans="1:14">
      <c r="A226" s="30"/>
      <c r="B226" s="20"/>
      <c r="C226" s="40" t="s">
        <v>42</v>
      </c>
      <c r="D226" s="40" t="s">
        <v>44</v>
      </c>
      <c r="E226" s="26" t="s">
        <v>18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</row>
    <row r="227" spans="1:14">
      <c r="A227" s="49" t="s">
        <v>48</v>
      </c>
      <c r="B227" s="50" t="s">
        <v>95</v>
      </c>
      <c r="C227" s="47" t="s">
        <v>44</v>
      </c>
      <c r="D227" s="47" t="s">
        <v>55</v>
      </c>
      <c r="E227" s="51" t="s">
        <v>14</v>
      </c>
      <c r="F227" s="16">
        <f>F228+F229+F230+F231</f>
        <v>0</v>
      </c>
      <c r="G227" s="16">
        <f t="shared" ref="G227:N227" si="257">G228+G229+G230+G231</f>
        <v>0</v>
      </c>
      <c r="H227" s="16">
        <f t="shared" si="257"/>
        <v>0</v>
      </c>
      <c r="I227" s="16">
        <f t="shared" si="257"/>
        <v>0</v>
      </c>
      <c r="J227" s="16">
        <f t="shared" si="257"/>
        <v>0</v>
      </c>
      <c r="K227" s="16">
        <f t="shared" si="257"/>
        <v>0</v>
      </c>
      <c r="L227" s="16">
        <f t="shared" si="257"/>
        <v>0</v>
      </c>
      <c r="M227" s="16">
        <f t="shared" si="257"/>
        <v>0</v>
      </c>
      <c r="N227" s="16">
        <f t="shared" si="257"/>
        <v>0</v>
      </c>
    </row>
    <row r="228" spans="1:14">
      <c r="A228" s="49"/>
      <c r="B228" s="50"/>
      <c r="C228" s="47" t="s">
        <v>44</v>
      </c>
      <c r="D228" s="47" t="s">
        <v>44</v>
      </c>
      <c r="E228" s="21" t="s">
        <v>15</v>
      </c>
      <c r="F228" s="22">
        <f>F233+F238+F243+F248</f>
        <v>0</v>
      </c>
      <c r="G228" s="22">
        <f t="shared" ref="G228:N228" si="258">G233+G238+G243+G248</f>
        <v>0</v>
      </c>
      <c r="H228" s="22">
        <f t="shared" si="258"/>
        <v>0</v>
      </c>
      <c r="I228" s="22">
        <f t="shared" si="258"/>
        <v>0</v>
      </c>
      <c r="J228" s="22">
        <f t="shared" si="258"/>
        <v>0</v>
      </c>
      <c r="K228" s="22">
        <f t="shared" si="258"/>
        <v>0</v>
      </c>
      <c r="L228" s="22">
        <f t="shared" si="258"/>
        <v>0</v>
      </c>
      <c r="M228" s="22">
        <f t="shared" si="258"/>
        <v>0</v>
      </c>
      <c r="N228" s="22">
        <f t="shared" si="258"/>
        <v>0</v>
      </c>
    </row>
    <row r="229" spans="1:14" ht="22.5">
      <c r="A229" s="49"/>
      <c r="B229" s="50"/>
      <c r="C229" s="47" t="s">
        <v>42</v>
      </c>
      <c r="D229" s="47" t="s">
        <v>44</v>
      </c>
      <c r="E229" s="21" t="s">
        <v>16</v>
      </c>
      <c r="F229" s="22">
        <f>F234+F239+F244+F249</f>
        <v>0</v>
      </c>
      <c r="G229" s="22">
        <f t="shared" ref="G229:N229" si="259">G234+G239+G244+G249</f>
        <v>0</v>
      </c>
      <c r="H229" s="22">
        <f t="shared" si="259"/>
        <v>0</v>
      </c>
      <c r="I229" s="22">
        <f t="shared" si="259"/>
        <v>0</v>
      </c>
      <c r="J229" s="22">
        <f t="shared" si="259"/>
        <v>0</v>
      </c>
      <c r="K229" s="22">
        <f t="shared" si="259"/>
        <v>0</v>
      </c>
      <c r="L229" s="22">
        <f t="shared" si="259"/>
        <v>0</v>
      </c>
      <c r="M229" s="22">
        <f t="shared" si="259"/>
        <v>0</v>
      </c>
      <c r="N229" s="22">
        <f t="shared" si="259"/>
        <v>0</v>
      </c>
    </row>
    <row r="230" spans="1:14">
      <c r="A230" s="49"/>
      <c r="B230" s="50"/>
      <c r="C230" s="47" t="s">
        <v>42</v>
      </c>
      <c r="D230" s="47" t="s">
        <v>44</v>
      </c>
      <c r="E230" s="21" t="s">
        <v>17</v>
      </c>
      <c r="F230" s="22">
        <f>F235+F240+F245+F250</f>
        <v>0</v>
      </c>
      <c r="G230" s="22">
        <f t="shared" ref="G230:N230" si="260">G235+G240+G245+G250</f>
        <v>0</v>
      </c>
      <c r="H230" s="22">
        <f t="shared" si="260"/>
        <v>0</v>
      </c>
      <c r="I230" s="22">
        <f t="shared" si="260"/>
        <v>0</v>
      </c>
      <c r="J230" s="22">
        <f t="shared" si="260"/>
        <v>0</v>
      </c>
      <c r="K230" s="22">
        <f t="shared" si="260"/>
        <v>0</v>
      </c>
      <c r="L230" s="22">
        <f t="shared" si="260"/>
        <v>0</v>
      </c>
      <c r="M230" s="22">
        <f t="shared" si="260"/>
        <v>0</v>
      </c>
      <c r="N230" s="22">
        <f t="shared" si="260"/>
        <v>0</v>
      </c>
    </row>
    <row r="231" spans="1:14">
      <c r="A231" s="49"/>
      <c r="B231" s="50"/>
      <c r="C231" s="47" t="s">
        <v>44</v>
      </c>
      <c r="D231" s="47" t="s">
        <v>44</v>
      </c>
      <c r="E231" s="21" t="s">
        <v>18</v>
      </c>
      <c r="F231" s="22">
        <f>F236+F241+F246+F251</f>
        <v>0</v>
      </c>
      <c r="G231" s="22">
        <f t="shared" ref="G231:N231" si="261">G236+G241+G246+G251</f>
        <v>0</v>
      </c>
      <c r="H231" s="22">
        <f t="shared" si="261"/>
        <v>0</v>
      </c>
      <c r="I231" s="22">
        <f t="shared" si="261"/>
        <v>0</v>
      </c>
      <c r="J231" s="22">
        <f t="shared" si="261"/>
        <v>0</v>
      </c>
      <c r="K231" s="22">
        <f t="shared" si="261"/>
        <v>0</v>
      </c>
      <c r="L231" s="22">
        <f t="shared" si="261"/>
        <v>0</v>
      </c>
      <c r="M231" s="22">
        <f t="shared" si="261"/>
        <v>0</v>
      </c>
      <c r="N231" s="22">
        <f t="shared" si="261"/>
        <v>0</v>
      </c>
    </row>
    <row r="232" spans="1:14" ht="26.25" customHeight="1">
      <c r="A232" s="28" t="s">
        <v>106</v>
      </c>
      <c r="B232" s="23" t="s">
        <v>96</v>
      </c>
      <c r="C232" s="40" t="s">
        <v>42</v>
      </c>
      <c r="D232" s="40" t="s">
        <v>44</v>
      </c>
      <c r="E232" s="38" t="s">
        <v>14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</row>
    <row r="233" spans="1:14">
      <c r="A233" s="29"/>
      <c r="B233" s="23"/>
      <c r="C233" s="40" t="s">
        <v>42</v>
      </c>
      <c r="D233" s="40" t="s">
        <v>44</v>
      </c>
      <c r="E233" s="26" t="s">
        <v>15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</row>
    <row r="234" spans="1:14" ht="22.5">
      <c r="A234" s="29"/>
      <c r="B234" s="23"/>
      <c r="C234" s="40" t="s">
        <v>42</v>
      </c>
      <c r="D234" s="40" t="s">
        <v>44</v>
      </c>
      <c r="E234" s="26" t="s">
        <v>16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</row>
    <row r="235" spans="1:14">
      <c r="A235" s="29"/>
      <c r="B235" s="23"/>
      <c r="C235" s="40" t="s">
        <v>42</v>
      </c>
      <c r="D235" s="40" t="s">
        <v>44</v>
      </c>
      <c r="E235" s="26" t="s">
        <v>17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</row>
    <row r="236" spans="1:14" ht="57.75" customHeight="1">
      <c r="A236" s="30"/>
      <c r="B236" s="23"/>
      <c r="C236" s="40" t="s">
        <v>42</v>
      </c>
      <c r="D236" s="40" t="s">
        <v>44</v>
      </c>
      <c r="E236" s="26" t="s">
        <v>18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</row>
    <row r="237" spans="1:14" ht="15.75" customHeight="1">
      <c r="A237" s="28" t="s">
        <v>126</v>
      </c>
      <c r="B237" s="23" t="s">
        <v>49</v>
      </c>
      <c r="C237" s="40" t="s">
        <v>42</v>
      </c>
      <c r="D237" s="40" t="s">
        <v>44</v>
      </c>
      <c r="E237" s="38" t="s">
        <v>14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</row>
    <row r="238" spans="1:14">
      <c r="A238" s="29"/>
      <c r="B238" s="23"/>
      <c r="C238" s="40" t="s">
        <v>42</v>
      </c>
      <c r="D238" s="40" t="s">
        <v>44</v>
      </c>
      <c r="E238" s="26" t="s">
        <v>15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</row>
    <row r="239" spans="1:14" ht="22.5">
      <c r="A239" s="29"/>
      <c r="B239" s="23"/>
      <c r="C239" s="40" t="s">
        <v>42</v>
      </c>
      <c r="D239" s="40" t="s">
        <v>44</v>
      </c>
      <c r="E239" s="26" t="s">
        <v>16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</row>
    <row r="240" spans="1:14">
      <c r="A240" s="29"/>
      <c r="B240" s="23"/>
      <c r="C240" s="40" t="s">
        <v>42</v>
      </c>
      <c r="D240" s="40" t="s">
        <v>44</v>
      </c>
      <c r="E240" s="26" t="s">
        <v>17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</row>
    <row r="241" spans="1:14">
      <c r="A241" s="30"/>
      <c r="B241" s="23"/>
      <c r="C241" s="40" t="s">
        <v>42</v>
      </c>
      <c r="D241" s="40" t="s">
        <v>44</v>
      </c>
      <c r="E241" s="26" t="s">
        <v>18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</row>
    <row r="242" spans="1:14" ht="15.75" customHeight="1">
      <c r="A242" s="28" t="s">
        <v>104</v>
      </c>
      <c r="B242" s="23" t="s">
        <v>50</v>
      </c>
      <c r="C242" s="40" t="s">
        <v>42</v>
      </c>
      <c r="D242" s="40" t="s">
        <v>44</v>
      </c>
      <c r="E242" s="38" t="s">
        <v>14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</row>
    <row r="243" spans="1:14">
      <c r="A243" s="29"/>
      <c r="B243" s="23"/>
      <c r="C243" s="40" t="s">
        <v>42</v>
      </c>
      <c r="D243" s="40" t="s">
        <v>44</v>
      </c>
      <c r="E243" s="26" t="s">
        <v>15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</row>
    <row r="244" spans="1:14" ht="22.5">
      <c r="A244" s="29"/>
      <c r="B244" s="23"/>
      <c r="C244" s="40" t="s">
        <v>42</v>
      </c>
      <c r="D244" s="40" t="s">
        <v>44</v>
      </c>
      <c r="E244" s="26" t="s">
        <v>16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</row>
    <row r="245" spans="1:14">
      <c r="A245" s="29"/>
      <c r="B245" s="23"/>
      <c r="C245" s="40" t="s">
        <v>42</v>
      </c>
      <c r="D245" s="40" t="s">
        <v>44</v>
      </c>
      <c r="E245" s="26" t="s">
        <v>17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</row>
    <row r="246" spans="1:14">
      <c r="A246" s="30"/>
      <c r="B246" s="23"/>
      <c r="C246" s="40" t="s">
        <v>42</v>
      </c>
      <c r="D246" s="40" t="s">
        <v>44</v>
      </c>
      <c r="E246" s="26" t="s">
        <v>18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</row>
    <row r="247" spans="1:14" ht="15.75" customHeight="1">
      <c r="A247" s="28" t="s">
        <v>107</v>
      </c>
      <c r="B247" s="20" t="s">
        <v>51</v>
      </c>
      <c r="C247" s="40" t="s">
        <v>42</v>
      </c>
      <c r="D247" s="40" t="s">
        <v>44</v>
      </c>
      <c r="E247" s="38" t="s">
        <v>14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</row>
    <row r="248" spans="1:14">
      <c r="A248" s="29"/>
      <c r="B248" s="20"/>
      <c r="C248" s="40" t="s">
        <v>42</v>
      </c>
      <c r="D248" s="40" t="s">
        <v>44</v>
      </c>
      <c r="E248" s="26" t="s">
        <v>15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</row>
    <row r="249" spans="1:14" ht="22.5">
      <c r="A249" s="29"/>
      <c r="B249" s="20"/>
      <c r="C249" s="40" t="s">
        <v>42</v>
      </c>
      <c r="D249" s="40" t="s">
        <v>44</v>
      </c>
      <c r="E249" s="26" t="s">
        <v>16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</row>
    <row r="250" spans="1:14">
      <c r="A250" s="29"/>
      <c r="B250" s="20"/>
      <c r="C250" s="40" t="s">
        <v>42</v>
      </c>
      <c r="D250" s="40" t="s">
        <v>44</v>
      </c>
      <c r="E250" s="26" t="s">
        <v>17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</row>
    <row r="251" spans="1:14">
      <c r="A251" s="30"/>
      <c r="B251" s="20"/>
      <c r="C251" s="40" t="s">
        <v>42</v>
      </c>
      <c r="D251" s="40" t="s">
        <v>44</v>
      </c>
      <c r="E251" s="26" t="s">
        <v>18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</row>
    <row r="252" spans="1:14">
      <c r="A252" s="52" t="s">
        <v>52</v>
      </c>
      <c r="B252" s="35" t="s">
        <v>98</v>
      </c>
      <c r="C252" s="53"/>
      <c r="D252" s="53"/>
      <c r="E252" s="15" t="s">
        <v>14</v>
      </c>
      <c r="F252" s="16">
        <f>F253+F254+F255+F256</f>
        <v>843.4</v>
      </c>
      <c r="G252" s="16">
        <f t="shared" ref="G252:N252" si="262">G253+G254+G255+G256</f>
        <v>871.7</v>
      </c>
      <c r="H252" s="16">
        <f t="shared" si="262"/>
        <v>871.7</v>
      </c>
      <c r="I252" s="16">
        <f t="shared" si="262"/>
        <v>919.9</v>
      </c>
      <c r="J252" s="16">
        <f t="shared" si="262"/>
        <v>919.9</v>
      </c>
      <c r="K252" s="16">
        <f t="shared" si="262"/>
        <v>919.9</v>
      </c>
      <c r="L252" s="16">
        <f t="shared" si="262"/>
        <v>919.9</v>
      </c>
      <c r="M252" s="16">
        <f t="shared" si="262"/>
        <v>4599.5</v>
      </c>
      <c r="N252" s="16">
        <f t="shared" si="262"/>
        <v>4599.5</v>
      </c>
    </row>
    <row r="253" spans="1:14">
      <c r="A253" s="52"/>
      <c r="B253" s="35"/>
      <c r="C253" s="47" t="s">
        <v>42</v>
      </c>
      <c r="D253" s="47" t="s">
        <v>42</v>
      </c>
      <c r="E253" s="21" t="s">
        <v>15</v>
      </c>
      <c r="F253" s="22">
        <f>F258</f>
        <v>0</v>
      </c>
      <c r="G253" s="22">
        <f t="shared" ref="G253:N253" si="263">G258</f>
        <v>0</v>
      </c>
      <c r="H253" s="22">
        <f t="shared" si="263"/>
        <v>0</v>
      </c>
      <c r="I253" s="22">
        <f t="shared" si="263"/>
        <v>0</v>
      </c>
      <c r="J253" s="22">
        <f t="shared" si="263"/>
        <v>0</v>
      </c>
      <c r="K253" s="22">
        <f t="shared" si="263"/>
        <v>0</v>
      </c>
      <c r="L253" s="22">
        <f t="shared" si="263"/>
        <v>0</v>
      </c>
      <c r="M253" s="22">
        <f t="shared" si="263"/>
        <v>0</v>
      </c>
      <c r="N253" s="22">
        <f t="shared" si="263"/>
        <v>0</v>
      </c>
    </row>
    <row r="254" spans="1:14" ht="22.5">
      <c r="A254" s="52"/>
      <c r="B254" s="35"/>
      <c r="C254" s="47" t="s">
        <v>42</v>
      </c>
      <c r="D254" s="47" t="s">
        <v>42</v>
      </c>
      <c r="E254" s="21" t="s">
        <v>16</v>
      </c>
      <c r="F254" s="22">
        <f t="shared" ref="F254:N256" si="264">F259</f>
        <v>843.4</v>
      </c>
      <c r="G254" s="22">
        <f t="shared" si="264"/>
        <v>871.7</v>
      </c>
      <c r="H254" s="22">
        <f t="shared" si="264"/>
        <v>871.7</v>
      </c>
      <c r="I254" s="22">
        <f t="shared" si="264"/>
        <v>919.9</v>
      </c>
      <c r="J254" s="22">
        <f t="shared" si="264"/>
        <v>919.9</v>
      </c>
      <c r="K254" s="22">
        <f t="shared" si="264"/>
        <v>919.9</v>
      </c>
      <c r="L254" s="22">
        <f t="shared" si="264"/>
        <v>919.9</v>
      </c>
      <c r="M254" s="22">
        <f t="shared" si="264"/>
        <v>4599.5</v>
      </c>
      <c r="N254" s="22">
        <f t="shared" si="264"/>
        <v>4599.5</v>
      </c>
    </row>
    <row r="255" spans="1:14">
      <c r="A255" s="52"/>
      <c r="B255" s="35"/>
      <c r="C255" s="47" t="s">
        <v>42</v>
      </c>
      <c r="D255" s="47" t="s">
        <v>42</v>
      </c>
      <c r="E255" s="21" t="s">
        <v>17</v>
      </c>
      <c r="F255" s="22">
        <f t="shared" si="264"/>
        <v>0</v>
      </c>
      <c r="G255" s="22">
        <f t="shared" si="264"/>
        <v>0</v>
      </c>
      <c r="H255" s="22">
        <f t="shared" si="264"/>
        <v>0</v>
      </c>
      <c r="I255" s="22">
        <f t="shared" si="264"/>
        <v>0</v>
      </c>
      <c r="J255" s="22">
        <f t="shared" si="264"/>
        <v>0</v>
      </c>
      <c r="K255" s="22">
        <f t="shared" si="264"/>
        <v>0</v>
      </c>
      <c r="L255" s="22">
        <f t="shared" si="264"/>
        <v>0</v>
      </c>
      <c r="M255" s="22">
        <f t="shared" si="264"/>
        <v>0</v>
      </c>
      <c r="N255" s="22">
        <f t="shared" si="264"/>
        <v>0</v>
      </c>
    </row>
    <row r="256" spans="1:14" ht="72.75" customHeight="1">
      <c r="A256" s="52"/>
      <c r="B256" s="35"/>
      <c r="C256" s="47" t="s">
        <v>42</v>
      </c>
      <c r="D256" s="47" t="s">
        <v>42</v>
      </c>
      <c r="E256" s="21" t="s">
        <v>18</v>
      </c>
      <c r="F256" s="22">
        <f t="shared" si="264"/>
        <v>0</v>
      </c>
      <c r="G256" s="22">
        <f t="shared" si="264"/>
        <v>0</v>
      </c>
      <c r="H256" s="22">
        <f t="shared" si="264"/>
        <v>0</v>
      </c>
      <c r="I256" s="22">
        <f t="shared" si="264"/>
        <v>0</v>
      </c>
      <c r="J256" s="22">
        <f t="shared" si="264"/>
        <v>0</v>
      </c>
      <c r="K256" s="22">
        <f t="shared" si="264"/>
        <v>0</v>
      </c>
      <c r="L256" s="22">
        <f t="shared" si="264"/>
        <v>0</v>
      </c>
      <c r="M256" s="22">
        <f t="shared" si="264"/>
        <v>0</v>
      </c>
      <c r="N256" s="22">
        <f t="shared" si="264"/>
        <v>0</v>
      </c>
    </row>
    <row r="257" spans="1:14">
      <c r="A257" s="28" t="s">
        <v>106</v>
      </c>
      <c r="B257" s="20" t="s">
        <v>24</v>
      </c>
      <c r="C257" s="40">
        <v>903</v>
      </c>
      <c r="D257" s="40" t="s">
        <v>55</v>
      </c>
      <c r="E257" s="41" t="s">
        <v>14</v>
      </c>
      <c r="F257" s="25">
        <f>F258+F259+F260+F261</f>
        <v>843.4</v>
      </c>
      <c r="G257" s="25">
        <f t="shared" ref="G257:N257" si="265">G258+G259+G260+G261</f>
        <v>871.7</v>
      </c>
      <c r="H257" s="25">
        <f t="shared" si="265"/>
        <v>871.7</v>
      </c>
      <c r="I257" s="25">
        <f t="shared" si="265"/>
        <v>919.9</v>
      </c>
      <c r="J257" s="25">
        <f t="shared" si="265"/>
        <v>919.9</v>
      </c>
      <c r="K257" s="25">
        <f t="shared" si="265"/>
        <v>919.9</v>
      </c>
      <c r="L257" s="25">
        <f t="shared" si="265"/>
        <v>919.9</v>
      </c>
      <c r="M257" s="25">
        <f t="shared" si="265"/>
        <v>4599.5</v>
      </c>
      <c r="N257" s="25">
        <f t="shared" si="265"/>
        <v>4599.5</v>
      </c>
    </row>
    <row r="258" spans="1:14">
      <c r="A258" s="29"/>
      <c r="B258" s="20"/>
      <c r="C258" s="40" t="s">
        <v>42</v>
      </c>
      <c r="D258" s="40" t="s">
        <v>44</v>
      </c>
      <c r="E258" s="26" t="s">
        <v>15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</row>
    <row r="259" spans="1:14" ht="22.5">
      <c r="A259" s="29"/>
      <c r="B259" s="20"/>
      <c r="C259" s="40">
        <v>903</v>
      </c>
      <c r="D259" s="40" t="s">
        <v>70</v>
      </c>
      <c r="E259" s="26" t="s">
        <v>16</v>
      </c>
      <c r="F259" s="32">
        <v>843.4</v>
      </c>
      <c r="G259" s="32">
        <v>871.7</v>
      </c>
      <c r="H259" s="32">
        <v>871.7</v>
      </c>
      <c r="I259" s="32">
        <v>919.9</v>
      </c>
      <c r="J259" s="32">
        <v>919.9</v>
      </c>
      <c r="K259" s="32">
        <v>919.9</v>
      </c>
      <c r="L259" s="32">
        <v>919.9</v>
      </c>
      <c r="M259" s="32">
        <f>919.9*5</f>
        <v>4599.5</v>
      </c>
      <c r="N259" s="32">
        <f>919.9*5</f>
        <v>4599.5</v>
      </c>
    </row>
    <row r="260" spans="1:14">
      <c r="A260" s="29"/>
      <c r="B260" s="20"/>
      <c r="C260" s="40" t="s">
        <v>42</v>
      </c>
      <c r="D260" s="40" t="s">
        <v>44</v>
      </c>
      <c r="E260" s="26" t="s">
        <v>17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</row>
    <row r="261" spans="1:14">
      <c r="A261" s="30"/>
      <c r="B261" s="20"/>
      <c r="C261" s="40" t="s">
        <v>47</v>
      </c>
      <c r="D261" s="40" t="s">
        <v>44</v>
      </c>
      <c r="E261" s="26" t="s">
        <v>18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</row>
    <row r="262" spans="1:14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>
      <c r="E263" s="1" t="s">
        <v>99</v>
      </c>
    </row>
  </sheetData>
  <mergeCells count="115">
    <mergeCell ref="A257:A261"/>
    <mergeCell ref="A202:A206"/>
    <mergeCell ref="A207:A211"/>
    <mergeCell ref="A212:A216"/>
    <mergeCell ref="A217:A221"/>
    <mergeCell ref="A222:A226"/>
    <mergeCell ref="A172:A176"/>
    <mergeCell ref="A177:A181"/>
    <mergeCell ref="A182:A186"/>
    <mergeCell ref="A187:A191"/>
    <mergeCell ref="A192:A196"/>
    <mergeCell ref="A197:A201"/>
    <mergeCell ref="A252:A256"/>
    <mergeCell ref="A227:A231"/>
    <mergeCell ref="A137:A141"/>
    <mergeCell ref="A142:A146"/>
    <mergeCell ref="A147:A151"/>
    <mergeCell ref="A152:A156"/>
    <mergeCell ref="A162:A166"/>
    <mergeCell ref="A107:A111"/>
    <mergeCell ref="A117:A121"/>
    <mergeCell ref="A112:A116"/>
    <mergeCell ref="A122:A126"/>
    <mergeCell ref="A127:A131"/>
    <mergeCell ref="A157:A161"/>
    <mergeCell ref="A62:A66"/>
    <mergeCell ref="A67:A71"/>
    <mergeCell ref="A72:A76"/>
    <mergeCell ref="M14:M15"/>
    <mergeCell ref="B17:B21"/>
    <mergeCell ref="D14:D15"/>
    <mergeCell ref="F14:F15"/>
    <mergeCell ref="G14:G15"/>
    <mergeCell ref="H14:H15"/>
    <mergeCell ref="I14:I15"/>
    <mergeCell ref="A22:A26"/>
    <mergeCell ref="B22:B26"/>
    <mergeCell ref="A17:A21"/>
    <mergeCell ref="A32:A36"/>
    <mergeCell ref="A37:A41"/>
    <mergeCell ref="A42:A46"/>
    <mergeCell ref="A47:A51"/>
    <mergeCell ref="B37:B41"/>
    <mergeCell ref="J14:J15"/>
    <mergeCell ref="K14:K15"/>
    <mergeCell ref="L14:L15"/>
    <mergeCell ref="A27:A31"/>
    <mergeCell ref="B27:B31"/>
    <mergeCell ref="B32:B36"/>
    <mergeCell ref="A132:A136"/>
    <mergeCell ref="B132:B136"/>
    <mergeCell ref="B137:B141"/>
    <mergeCell ref="B142:B146"/>
    <mergeCell ref="B152:B156"/>
    <mergeCell ref="A97:A101"/>
    <mergeCell ref="A102:A106"/>
    <mergeCell ref="B92:B96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77:A81"/>
    <mergeCell ref="A82:A86"/>
    <mergeCell ref="A87:A91"/>
    <mergeCell ref="A92:A96"/>
    <mergeCell ref="A52:A56"/>
    <mergeCell ref="A57:A61"/>
    <mergeCell ref="A232:A236"/>
    <mergeCell ref="A237:A241"/>
    <mergeCell ref="A242:A246"/>
    <mergeCell ref="A247:A251"/>
    <mergeCell ref="B257:B261"/>
    <mergeCell ref="A7:N7"/>
    <mergeCell ref="A8:N8"/>
    <mergeCell ref="A9:N9"/>
    <mergeCell ref="C11:D13"/>
    <mergeCell ref="E11:E15"/>
    <mergeCell ref="N14:N15"/>
    <mergeCell ref="A11:A15"/>
    <mergeCell ref="F11:N13"/>
    <mergeCell ref="A167:A171"/>
    <mergeCell ref="B167:B171"/>
    <mergeCell ref="B162:B166"/>
    <mergeCell ref="B157:B161"/>
    <mergeCell ref="B147:B151"/>
    <mergeCell ref="B97:B101"/>
    <mergeCell ref="B102:B106"/>
    <mergeCell ref="B107:B111"/>
    <mergeCell ref="B112:B116"/>
    <mergeCell ref="B117:B121"/>
    <mergeCell ref="B122:B126"/>
    <mergeCell ref="B127:B131"/>
    <mergeCell ref="B247:B251"/>
    <mergeCell ref="B192:B196"/>
    <mergeCell ref="B202:B206"/>
    <mergeCell ref="B207:B211"/>
    <mergeCell ref="B212:B216"/>
    <mergeCell ref="B252:B256"/>
    <mergeCell ref="B217:B221"/>
    <mergeCell ref="B222:B226"/>
    <mergeCell ref="B197:B201"/>
    <mergeCell ref="B172:B176"/>
    <mergeCell ref="B177:B181"/>
    <mergeCell ref="B182:B186"/>
    <mergeCell ref="B187:B191"/>
    <mergeCell ref="B227:B231"/>
    <mergeCell ref="B237:B241"/>
    <mergeCell ref="B242:B246"/>
    <mergeCell ref="B232:B236"/>
  </mergeCells>
  <pageMargins left="0.70866141732283472" right="0.11811023622047245" top="0.31496062992125984" bottom="0.31496062992125984" header="0.31496062992125984" footer="0.31496062992125984"/>
  <pageSetup paperSize="9" scale="65" fitToHeight="10" orientation="landscape" horizontalDpi="180" verticalDpi="180" r:id="rId1"/>
  <rowBreaks count="9" manualBreakCount="9">
    <brk id="36" max="16383" man="1"/>
    <brk id="61" max="16383" man="1"/>
    <brk id="86" max="16383" man="1"/>
    <brk id="111" max="16383" man="1"/>
    <brk id="141" max="16383" man="1"/>
    <brk id="161" max="16383" man="1"/>
    <brk id="186" max="16383" man="1"/>
    <brk id="216" max="16383" man="1"/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2019-04-12T13:52:07Z</dcterms:modified>
</cp:coreProperties>
</file>