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на 01.06.2019" sheetId="9" r:id="rId1"/>
  </sheets>
  <definedNames>
    <definedName name="_xlnm.Print_Area" localSheetId="0">'на 01.06.2019'!$A$1:$D$111</definedName>
  </definedNames>
  <calcPr calcId="152511"/>
</workbook>
</file>

<file path=xl/calcChain.xml><?xml version="1.0" encoding="utf-8"?>
<calcChain xmlns="http://schemas.openxmlformats.org/spreadsheetml/2006/main">
  <c r="C104" i="9" l="1"/>
  <c r="C103" i="9"/>
  <c r="D103" i="9" s="1"/>
  <c r="B103" i="9"/>
  <c r="D102" i="9"/>
  <c r="D101" i="9"/>
  <c r="C98" i="9"/>
  <c r="B98" i="9"/>
  <c r="B106" i="9" s="1"/>
  <c r="D96" i="9"/>
  <c r="D93" i="9"/>
  <c r="C92" i="9"/>
  <c r="B92" i="9"/>
  <c r="D92" i="9" s="1"/>
  <c r="D91" i="9"/>
  <c r="D90" i="9"/>
  <c r="D89" i="9"/>
  <c r="C88" i="9"/>
  <c r="B88" i="9"/>
  <c r="D88" i="9" s="1"/>
  <c r="D87" i="9"/>
  <c r="D86" i="9"/>
  <c r="D85" i="9"/>
  <c r="D84" i="9"/>
  <c r="C83" i="9"/>
  <c r="B83" i="9"/>
  <c r="D82" i="9"/>
  <c r="C81" i="9"/>
  <c r="B81" i="9"/>
  <c r="D81" i="9" s="1"/>
  <c r="D80" i="9"/>
  <c r="D79" i="9"/>
  <c r="D78" i="9"/>
  <c r="D77" i="9"/>
  <c r="D76" i="9"/>
  <c r="C75" i="9"/>
  <c r="D75" i="9" s="1"/>
  <c r="B75" i="9"/>
  <c r="D74" i="9"/>
  <c r="D73" i="9"/>
  <c r="C72" i="9"/>
  <c r="B72" i="9"/>
  <c r="D71" i="9"/>
  <c r="D70" i="9"/>
  <c r="D69" i="9"/>
  <c r="D68" i="9"/>
  <c r="C67" i="9"/>
  <c r="D67" i="9" s="1"/>
  <c r="B67" i="9"/>
  <c r="D66" i="9"/>
  <c r="D65" i="9"/>
  <c r="D64" i="9"/>
  <c r="D63" i="9"/>
  <c r="C62" i="9"/>
  <c r="B62" i="9"/>
  <c r="D61" i="9"/>
  <c r="D60" i="9"/>
  <c r="D59" i="9"/>
  <c r="C58" i="9"/>
  <c r="B58" i="9"/>
  <c r="D58" i="9" s="1"/>
  <c r="D57" i="9"/>
  <c r="D56" i="9"/>
  <c r="D55" i="9"/>
  <c r="D54" i="9"/>
  <c r="D53" i="9"/>
  <c r="D52" i="9"/>
  <c r="D51" i="9"/>
  <c r="C50" i="9"/>
  <c r="C95" i="9" s="1"/>
  <c r="B50" i="9"/>
  <c r="D44" i="9"/>
  <c r="D43" i="9"/>
  <c r="D42" i="9"/>
  <c r="D41" i="9"/>
  <c r="C40" i="9"/>
  <c r="B40" i="9"/>
  <c r="B39" i="9"/>
  <c r="D39" i="9" s="1"/>
  <c r="C37" i="9"/>
  <c r="D36" i="9"/>
  <c r="D35" i="9"/>
  <c r="D34" i="9"/>
  <c r="C33" i="9"/>
  <c r="D33" i="9" s="1"/>
  <c r="B33" i="9"/>
  <c r="D32" i="9"/>
  <c r="D31" i="9"/>
  <c r="D30" i="9"/>
  <c r="D29" i="9"/>
  <c r="D28" i="9"/>
  <c r="D27" i="9"/>
  <c r="D26" i="9"/>
  <c r="C25" i="9"/>
  <c r="D25" i="9" s="1"/>
  <c r="B25" i="9"/>
  <c r="D22" i="9"/>
  <c r="D19" i="9"/>
  <c r="D18" i="9"/>
  <c r="D17" i="9"/>
  <c r="D16" i="9"/>
  <c r="D15" i="9"/>
  <c r="D14" i="9"/>
  <c r="C13" i="9"/>
  <c r="B13" i="9"/>
  <c r="D13" i="9" s="1"/>
  <c r="D12" i="9"/>
  <c r="D11" i="9"/>
  <c r="D10" i="9"/>
  <c r="C9" i="9"/>
  <c r="B9" i="9"/>
  <c r="D8" i="9"/>
  <c r="D7" i="9"/>
  <c r="C6" i="9"/>
  <c r="D6" i="9" s="1"/>
  <c r="B6" i="9"/>
  <c r="B5" i="9"/>
  <c r="D83" i="9" l="1"/>
  <c r="D72" i="9"/>
  <c r="D62" i="9"/>
  <c r="B95" i="9"/>
  <c r="D95" i="9" s="1"/>
  <c r="D40" i="9"/>
  <c r="D9" i="9"/>
  <c r="D50" i="9"/>
  <c r="C106" i="9"/>
  <c r="D106" i="9" s="1"/>
  <c r="C5" i="9"/>
  <c r="C24" i="9"/>
  <c r="B37" i="9"/>
  <c r="B24" i="9" s="1"/>
  <c r="B48" i="9" s="1"/>
  <c r="B97" i="9" l="1"/>
  <c r="C48" i="9"/>
  <c r="D5" i="9"/>
  <c r="C4" i="9"/>
  <c r="D37" i="9"/>
  <c r="D24" i="9"/>
  <c r="B4" i="9"/>
  <c r="D4" i="9" l="1"/>
  <c r="C97" i="9"/>
  <c r="D97" i="9" s="1"/>
  <c r="D48" i="9"/>
</calcChain>
</file>

<file path=xl/sharedStrings.xml><?xml version="1.0" encoding="utf-8"?>
<sst xmlns="http://schemas.openxmlformats.org/spreadsheetml/2006/main" count="111" uniqueCount="110">
  <si>
    <t>(рубли)</t>
  </si>
  <si>
    <t>Наименование показателя</t>
  </si>
  <si>
    <t>Утвержденный план</t>
  </si>
  <si>
    <t>Исполнено с начала года</t>
  </si>
  <si>
    <t xml:space="preserve">% исполнения 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</si>
  <si>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</si>
  <si>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</si>
  <si>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</si>
  <si>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</si>
  <si>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</si>
  <si>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</si>
  <si>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</si>
  <si>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</si>
  <si>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</si>
  <si>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</si>
  <si>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</si>
  <si>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</si>
  <si>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</si>
  <si>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</si>
  <si>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</si>
  <si>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Налог на добычу прочих полезных ископаемых</t>
  </si>
  <si>
    <t>Сбор за пользование объектами животного мира</t>
  </si>
  <si>
    <t>Сбор за пользование объектами водных биологических ресурсов</t>
  </si>
  <si>
    <t>Государственная пошлина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</si>
  <si>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</si>
  <si>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</si>
  <si>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</si>
  <si>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</si>
  <si>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</si>
  <si>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</si>
  <si>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</si>
  <si>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</si>
  <si>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</si>
  <si>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</si>
  <si>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</si>
  <si>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</si>
  <si>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</si>
  <si>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</si>
  <si>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</si>
  <si>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</si>
  <si>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</si>
  <si>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</si>
  <si>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</si>
  <si>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</si>
  <si>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</si>
  <si>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</si>
  <si>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</si>
  <si>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</si>
  <si>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</si>
  <si>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</si>
  <si>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</si>
  <si>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</si>
  <si>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</si>
  <si>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</si>
  <si>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</si>
  <si>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</si>
  <si>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</si>
  <si>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</si>
  <si>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</si>
  <si>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</si>
  <si>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 чрезвычайных ситуаций природного и технического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</si>
  <si>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</si>
  <si>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</si>
  <si>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</si>
  <si>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</si>
  <si>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</si>
  <si>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</si>
  <si>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</si>
  <si>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</si>
  <si>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</si>
  <si>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</si>
  <si>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</si>
  <si>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</si>
  <si>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</si>
  <si>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</si>
  <si>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</si>
  <si>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</si>
  <si>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</si>
  <si>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</si>
  <si>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</si>
  <si>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</si>
  <si>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</si>
  <si>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</si>
  <si>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</si>
  <si>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</si>
  <si>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</si>
  <si>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</si>
  <si>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</si>
  <si>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</si>
  <si>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</si>
  <si>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</si>
  <si>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</si>
  <si>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</si>
  <si>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</si>
  <si>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</si>
  <si>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</si>
  <si>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</si>
  <si>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</si>
  <si>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</si>
  <si>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</si>
  <si>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</si>
  <si>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</si>
  <si>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</si>
  <si>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Остатки на начало периода</t>
  </si>
  <si>
    <t>Остатки на конец периода</t>
  </si>
  <si>
    <t>ИСТОЧНИКИ ФИНАНСИРОВАНИЯ ДЕФИЦИТА БЮДЖЕТА - ВСЕГО</t>
  </si>
  <si>
    <t>И. о. начальника финансового отдела</t>
  </si>
  <si>
    <t>администрации города Новочебоксарска</t>
  </si>
  <si>
    <t xml:space="preserve"> Сводка об исполнении бюджета города Новочебоксарска на 1 июня 2019 года                                                           </t>
  </si>
  <si>
    <t>О.А. Мясникова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</si>
</sst>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4" fontId="6" fillId="0" borderId="6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wrapText="1"/>
    </xf>
    <xf numFmtId="164" fontId="6" fillId="0" borderId="8" xfId="2" applyNumberFormat="1" applyFont="1" applyBorder="1" applyAlignment="1">
      <alignment horizontal="right"/>
    </xf>
    <xf numFmtId="4" fontId="6" fillId="0" borderId="9" xfId="0" applyNumberFormat="1" applyFont="1" applyFill="1" applyBorder="1" applyAlignment="1">
      <alignment wrapText="1" shrinkToFit="1"/>
    </xf>
    <xf numFmtId="164" fontId="6" fillId="0" borderId="10" xfId="2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64" fontId="6" fillId="0" borderId="12" xfId="2" applyNumberFormat="1" applyFont="1" applyBorder="1" applyAlignment="1">
      <alignment horizontal="right"/>
    </xf>
    <xf numFmtId="4" fontId="4" fillId="0" borderId="11" xfId="1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4" fontId="6" fillId="0" borderId="11" xfId="1" applyNumberFormat="1" applyFont="1" applyFill="1" applyBorder="1" applyAlignment="1"/>
    <xf numFmtId="164" fontId="6" fillId="2" borderId="12" xfId="2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64" fontId="6" fillId="2" borderId="14" xfId="2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wrapText="1"/>
    </xf>
    <xf numFmtId="164" fontId="6" fillId="2" borderId="10" xfId="2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wrapText="1"/>
    </xf>
    <xf numFmtId="164" fontId="4" fillId="0" borderId="12" xfId="2" applyNumberFormat="1" applyFont="1" applyBorder="1" applyAlignment="1">
      <alignment horizontal="right"/>
    </xf>
    <xf numFmtId="4" fontId="6" fillId="0" borderId="11" xfId="1" applyNumberFormat="1" applyFont="1" applyFill="1" applyBorder="1" applyAlignment="1">
      <alignment wrapText="1"/>
    </xf>
    <xf numFmtId="164" fontId="4" fillId="0" borderId="16" xfId="2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164" fontId="6" fillId="0" borderId="4" xfId="2" applyNumberFormat="1" applyFont="1" applyBorder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5" fillId="3" borderId="22" xfId="0" applyFont="1" applyFill="1" applyBorder="1" applyAlignment="1">
      <alignment wrapText="1"/>
    </xf>
    <xf numFmtId="4" fontId="6" fillId="3" borderId="23" xfId="0" applyNumberFormat="1" applyFont="1" applyFill="1" applyBorder="1" applyAlignment="1">
      <alignment wrapText="1"/>
    </xf>
    <xf numFmtId="164" fontId="6" fillId="3" borderId="12" xfId="2" applyNumberFormat="1" applyFont="1" applyFill="1" applyBorder="1" applyAlignment="1">
      <alignment horizontal="right"/>
    </xf>
    <xf numFmtId="0" fontId="3" fillId="3" borderId="22" xfId="0" applyFont="1" applyFill="1" applyBorder="1" applyAlignment="1">
      <alignment wrapText="1"/>
    </xf>
    <xf numFmtId="4" fontId="4" fillId="3" borderId="23" xfId="0" applyNumberFormat="1" applyFont="1" applyFill="1" applyBorder="1" applyAlignment="1">
      <alignment wrapText="1"/>
    </xf>
    <xf numFmtId="4" fontId="4" fillId="3" borderId="11" xfId="0" applyNumberFormat="1" applyFont="1" applyFill="1" applyBorder="1" applyAlignment="1">
      <alignment horizontal="right"/>
    </xf>
    <xf numFmtId="164" fontId="4" fillId="3" borderId="12" xfId="2" applyNumberFormat="1" applyFont="1" applyFill="1" applyBorder="1" applyAlignment="1">
      <alignment horizontal="right"/>
    </xf>
    <xf numFmtId="4" fontId="4" fillId="3" borderId="23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wrapText="1"/>
    </xf>
    <xf numFmtId="4" fontId="4" fillId="3" borderId="23" xfId="0" applyNumberFormat="1" applyFont="1" applyFill="1" applyBorder="1"/>
    <xf numFmtId="4" fontId="4" fillId="3" borderId="11" xfId="0" applyNumberFormat="1" applyFont="1" applyFill="1" applyBorder="1"/>
    <xf numFmtId="4" fontId="6" fillId="3" borderId="11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0" fontId="3" fillId="3" borderId="24" xfId="0" applyFont="1" applyFill="1" applyBorder="1" applyAlignment="1">
      <alignment wrapText="1"/>
    </xf>
    <xf numFmtId="4" fontId="4" fillId="3" borderId="25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horizontal="right"/>
    </xf>
    <xf numFmtId="0" fontId="5" fillId="3" borderId="26" xfId="0" applyFont="1" applyFill="1" applyBorder="1" applyAlignment="1">
      <alignment wrapText="1"/>
    </xf>
    <xf numFmtId="4" fontId="6" fillId="3" borderId="27" xfId="0" applyNumberFormat="1" applyFont="1" applyFill="1" applyBorder="1" applyAlignment="1">
      <alignment wrapText="1"/>
    </xf>
    <xf numFmtId="4" fontId="6" fillId="3" borderId="28" xfId="0" applyNumberFormat="1" applyFont="1" applyFill="1" applyBorder="1" applyAlignment="1">
      <alignment horizontal="right"/>
    </xf>
    <xf numFmtId="164" fontId="6" fillId="3" borderId="14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wrapText="1"/>
    </xf>
    <xf numFmtId="4" fontId="4" fillId="3" borderId="29" xfId="0" applyNumberFormat="1" applyFont="1" applyFill="1" applyBorder="1" applyAlignment="1">
      <alignment wrapText="1"/>
    </xf>
    <xf numFmtId="4" fontId="4" fillId="3" borderId="17" xfId="0" applyNumberFormat="1" applyFont="1" applyFill="1" applyBorder="1" applyAlignment="1">
      <alignment horizontal="right"/>
    </xf>
    <xf numFmtId="164" fontId="6" fillId="3" borderId="18" xfId="0" applyNumberFormat="1" applyFont="1" applyFill="1" applyBorder="1" applyAlignment="1">
      <alignment horizontal="right"/>
    </xf>
    <xf numFmtId="164" fontId="4" fillId="3" borderId="14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6" fillId="0" borderId="30" xfId="0" applyNumberFormat="1" applyFont="1" applyFill="1" applyBorder="1" applyAlignment="1">
      <alignment wrapText="1" shrinkToFit="1"/>
    </xf>
    <xf numFmtId="4" fontId="6" fillId="0" borderId="23" xfId="0" applyNumberFormat="1" applyFont="1" applyFill="1" applyBorder="1" applyAlignment="1">
      <alignment wrapText="1" shrinkToFit="1"/>
    </xf>
    <xf numFmtId="4" fontId="6" fillId="0" borderId="23" xfId="1" applyNumberFormat="1" applyFont="1" applyFill="1" applyBorder="1" applyAlignment="1"/>
    <xf numFmtId="4" fontId="6" fillId="0" borderId="30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4" fillId="0" borderId="23" xfId="1" applyNumberFormat="1" applyFont="1" applyFill="1" applyBorder="1" applyAlignment="1">
      <alignment wrapText="1"/>
    </xf>
    <xf numFmtId="4" fontId="6" fillId="0" borderId="23" xfId="1" applyNumberFormat="1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0" fontId="5" fillId="0" borderId="31" xfId="0" applyFont="1" applyBorder="1" applyAlignment="1">
      <alignment horizontal="center" wrapText="1" shrinkToFit="1"/>
    </xf>
    <xf numFmtId="0" fontId="5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5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wrapText="1"/>
    </xf>
    <xf numFmtId="4" fontId="4" fillId="0" borderId="25" xfId="1" applyNumberFormat="1" applyFont="1" applyFill="1" applyBorder="1" applyAlignment="1"/>
    <xf numFmtId="4" fontId="4" fillId="0" borderId="13" xfId="1" applyNumberFormat="1" applyFont="1" applyFill="1" applyBorder="1" applyAlignment="1"/>
    <xf numFmtId="164" fontId="4" fillId="2" borderId="14" xfId="2" applyNumberFormat="1" applyFont="1" applyFill="1" applyBorder="1" applyAlignment="1">
      <alignment horizontal="right"/>
    </xf>
    <xf numFmtId="0" fontId="3" fillId="0" borderId="26" xfId="0" applyFont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horizontal="right"/>
    </xf>
    <xf numFmtId="164" fontId="4" fillId="0" borderId="32" xfId="2" applyNumberFormat="1" applyFont="1" applyBorder="1" applyAlignment="1">
      <alignment horizontal="right"/>
    </xf>
    <xf numFmtId="0" fontId="5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wrapText="1"/>
    </xf>
    <xf numFmtId="4" fontId="4" fillId="0" borderId="15" xfId="0" applyNumberFormat="1" applyFont="1" applyFill="1" applyBorder="1" applyAlignment="1">
      <alignment horizontal="right"/>
    </xf>
    <xf numFmtId="4" fontId="0" fillId="0" borderId="0" xfId="0" applyNumberFormat="1"/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4" fontId="6" fillId="0" borderId="20" xfId="0" applyNumberFormat="1" applyFont="1" applyBorder="1" applyAlignment="1">
      <alignment wrapText="1"/>
    </xf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zoomScaleNormal="100" workbookViewId="0">
      <selection activeCell="L6" sqref="L6"/>
    </sheetView>
  </sheetViews>
  <sheetFormatPr defaultRowHeight="15" x14ac:dyDescent="0.25"/>
  <cols>
    <col min="1" max="1" width="65.85546875" customWidth="1"/>
    <col min="2" max="3" width="19.5703125" customWidth="1"/>
    <col min="4" max="4" width="12.140625" customWidth="1"/>
    <col min="7" max="7" width="12.140625" customWidth="1"/>
  </cols>
  <sheetData>
    <row r="1" spans="1:4" ht="32.25" customHeight="1" x14ac:dyDescent="0.3">
      <c r="A1" s="98" t="s">
        <v>108</v>
      </c>
      <c r="B1" s="98"/>
      <c r="C1" s="98"/>
      <c r="D1" s="98"/>
    </row>
    <row r="2" spans="1:4" ht="16.5" thickBot="1" x14ac:dyDescent="0.3">
      <c r="A2" s="1"/>
      <c r="B2" s="2"/>
      <c r="C2" s="3"/>
      <c r="D2" s="97" t="s">
        <v>0</v>
      </c>
    </row>
    <row r="3" spans="1:4" ht="30.75" thickBot="1" x14ac:dyDescent="0.3">
      <c r="A3" s="4" t="s">
        <v>1</v>
      </c>
      <c r="B3" s="5" t="s">
        <v>2</v>
      </c>
      <c r="C3" s="6" t="s">
        <v>3</v>
      </c>
      <c r="D3" s="7" t="s">
        <v>4</v>
      </c>
    </row>
    <row r="4" spans="1:4" ht="30.75" customHeight="1" thickBot="1" x14ac:dyDescent="0.3">
      <c r="A4" s="8" t="s">
        <v>5</v>
      </c>
      <c r="B4" s="9">
        <f>B5+B24</f>
        <v>630066659.28999996</v>
      </c>
      <c r="C4" s="10">
        <f>C5+C24</f>
        <v>230693686.18000004</v>
      </c>
      <c r="D4" s="11">
        <f t="shared" ref="D4:D48" si="0">C4/B4*100</f>
        <v>36.614171338626406</v>
      </c>
    </row>
    <row r="5" spans="1:4" ht="29.25" customHeight="1" x14ac:dyDescent="0.25">
      <c r="A5" s="75" t="s">
        <v>6</v>
      </c>
      <c r="B5" s="67">
        <f>B6+B8+B9+B13+B17+B22+B23</f>
        <v>452199700</v>
      </c>
      <c r="C5" s="12">
        <f>C6+C8+C9+C13+C17+C22+C23</f>
        <v>168731401.94000003</v>
      </c>
      <c r="D5" s="13">
        <f t="shared" si="0"/>
        <v>37.313470561789408</v>
      </c>
    </row>
    <row r="6" spans="1:4" ht="21.75" customHeight="1" x14ac:dyDescent="0.25">
      <c r="A6" s="76" t="s">
        <v>7</v>
      </c>
      <c r="B6" s="68">
        <f>B7</f>
        <v>256600000</v>
      </c>
      <c r="C6" s="14">
        <f>C7</f>
        <v>95135508.730000004</v>
      </c>
      <c r="D6" s="15">
        <f t="shared" si="0"/>
        <v>37.075412599376463</v>
      </c>
    </row>
    <row r="7" spans="1:4" ht="21" customHeight="1" x14ac:dyDescent="0.25">
      <c r="A7" s="77" t="s">
        <v>8</v>
      </c>
      <c r="B7" s="16">
        <v>256600000</v>
      </c>
      <c r="C7" s="16">
        <v>95135508.730000004</v>
      </c>
      <c r="D7" s="17">
        <f t="shared" si="0"/>
        <v>37.075412599376463</v>
      </c>
    </row>
    <row r="8" spans="1:4" ht="22.5" customHeight="1" x14ac:dyDescent="0.25">
      <c r="A8" s="76" t="s">
        <v>9</v>
      </c>
      <c r="B8" s="18">
        <v>3552700</v>
      </c>
      <c r="C8" s="18">
        <v>1852322.15</v>
      </c>
      <c r="D8" s="19">
        <f t="shared" si="0"/>
        <v>52.13843414867565</v>
      </c>
    </row>
    <row r="9" spans="1:4" ht="24" customHeight="1" x14ac:dyDescent="0.25">
      <c r="A9" s="76" t="s">
        <v>10</v>
      </c>
      <c r="B9" s="18">
        <f>B10+B11+B12</f>
        <v>53273000</v>
      </c>
      <c r="C9" s="18">
        <f>C10+C11+C12</f>
        <v>24880075.369999997</v>
      </c>
      <c r="D9" s="19">
        <f t="shared" si="0"/>
        <v>46.702974058153281</v>
      </c>
    </row>
    <row r="10" spans="1:4" ht="23.25" customHeight="1" x14ac:dyDescent="0.25">
      <c r="A10" s="77" t="s">
        <v>11</v>
      </c>
      <c r="B10" s="16">
        <v>50473000</v>
      </c>
      <c r="C10" s="16">
        <v>24051370.489999998</v>
      </c>
      <c r="D10" s="17">
        <f t="shared" si="0"/>
        <v>47.651953499891029</v>
      </c>
    </row>
    <row r="11" spans="1:4" ht="20.25" customHeight="1" x14ac:dyDescent="0.25">
      <c r="A11" s="77" t="s">
        <v>12</v>
      </c>
      <c r="B11" s="16">
        <v>800000</v>
      </c>
      <c r="C11" s="16">
        <v>133567</v>
      </c>
      <c r="D11" s="17">
        <f t="shared" si="0"/>
        <v>16.695874999999997</v>
      </c>
    </row>
    <row r="12" spans="1:4" ht="30" x14ac:dyDescent="0.25">
      <c r="A12" s="77" t="s">
        <v>13</v>
      </c>
      <c r="B12" s="16">
        <v>2000000</v>
      </c>
      <c r="C12" s="16">
        <v>695137.88</v>
      </c>
      <c r="D12" s="17">
        <f t="shared" si="0"/>
        <v>34.756894000000003</v>
      </c>
    </row>
    <row r="13" spans="1:4" ht="21.75" customHeight="1" x14ac:dyDescent="0.25">
      <c r="A13" s="76" t="s">
        <v>14</v>
      </c>
      <c r="B13" s="18">
        <f>B14+B15+B16</f>
        <v>120244000</v>
      </c>
      <c r="C13" s="18">
        <f>C14+C15+C16</f>
        <v>39388905.530000001</v>
      </c>
      <c r="D13" s="19">
        <f t="shared" si="0"/>
        <v>32.757481063504208</v>
      </c>
    </row>
    <row r="14" spans="1:4" ht="19.5" customHeight="1" x14ac:dyDescent="0.25">
      <c r="A14" s="77" t="s">
        <v>15</v>
      </c>
      <c r="B14" s="16">
        <v>25642000</v>
      </c>
      <c r="C14" s="16">
        <v>1261896.17</v>
      </c>
      <c r="D14" s="17">
        <f t="shared" si="0"/>
        <v>4.9212080570938301</v>
      </c>
    </row>
    <row r="15" spans="1:4" ht="19.5" customHeight="1" x14ac:dyDescent="0.25">
      <c r="A15" s="77" t="s">
        <v>16</v>
      </c>
      <c r="B15" s="16">
        <v>8500000</v>
      </c>
      <c r="C15" s="16">
        <v>1477334.35</v>
      </c>
      <c r="D15" s="17">
        <f t="shared" si="0"/>
        <v>17.380404117647061</v>
      </c>
    </row>
    <row r="16" spans="1:4" ht="21.75" customHeight="1" x14ac:dyDescent="0.25">
      <c r="A16" s="78" t="s">
        <v>17</v>
      </c>
      <c r="B16" s="16">
        <v>86102000</v>
      </c>
      <c r="C16" s="16">
        <v>36649675.009999998</v>
      </c>
      <c r="D16" s="17">
        <f t="shared" si="0"/>
        <v>42.565416610531692</v>
      </c>
    </row>
    <row r="17" spans="1:4" ht="33" customHeight="1" x14ac:dyDescent="0.25">
      <c r="A17" s="79" t="s">
        <v>18</v>
      </c>
      <c r="B17" s="18">
        <v>30000</v>
      </c>
      <c r="C17" s="18">
        <v>2308.8000000000002</v>
      </c>
      <c r="D17" s="19">
        <f t="shared" si="0"/>
        <v>7.6959999999999997</v>
      </c>
    </row>
    <row r="18" spans="1:4" ht="17.25" hidden="1" customHeight="1" x14ac:dyDescent="0.25">
      <c r="A18" s="78" t="s">
        <v>19</v>
      </c>
      <c r="B18" s="18">
        <v>1496000</v>
      </c>
      <c r="C18" s="18">
        <v>26.67</v>
      </c>
      <c r="D18" s="17">
        <f t="shared" si="0"/>
        <v>1.7827540106951872E-3</v>
      </c>
    </row>
    <row r="19" spans="1:4" ht="16.5" hidden="1" customHeight="1" x14ac:dyDescent="0.25">
      <c r="A19" s="78" t="s">
        <v>20</v>
      </c>
      <c r="B19" s="18">
        <v>4000</v>
      </c>
      <c r="C19" s="18">
        <v>288</v>
      </c>
      <c r="D19" s="17">
        <f t="shared" si="0"/>
        <v>7.1999999999999993</v>
      </c>
    </row>
    <row r="20" spans="1:4" ht="18" hidden="1" customHeight="1" x14ac:dyDescent="0.25">
      <c r="A20" s="78" t="s">
        <v>21</v>
      </c>
      <c r="B20" s="18"/>
      <c r="C20" s="18"/>
      <c r="D20" s="17"/>
    </row>
    <row r="21" spans="1:4" ht="18" hidden="1" customHeight="1" x14ac:dyDescent="0.25">
      <c r="A21" s="78" t="s">
        <v>22</v>
      </c>
      <c r="B21" s="18">
        <v>17443600</v>
      </c>
      <c r="C21" s="18">
        <v>865512.28</v>
      </c>
      <c r="D21" s="17"/>
    </row>
    <row r="22" spans="1:4" ht="21.75" customHeight="1" x14ac:dyDescent="0.25">
      <c r="A22" s="79" t="s">
        <v>23</v>
      </c>
      <c r="B22" s="18">
        <v>18500000</v>
      </c>
      <c r="C22" s="18">
        <v>7472281.3600000003</v>
      </c>
      <c r="D22" s="19">
        <f t="shared" si="0"/>
        <v>40.390710054054054</v>
      </c>
    </row>
    <row r="23" spans="1:4" ht="1.5" customHeight="1" thickBot="1" x14ac:dyDescent="0.3">
      <c r="A23" s="80" t="s">
        <v>24</v>
      </c>
      <c r="B23" s="84">
        <v>0</v>
      </c>
      <c r="C23" s="20">
        <v>0</v>
      </c>
      <c r="D23" s="21"/>
    </row>
    <row r="24" spans="1:4" ht="30" customHeight="1" x14ac:dyDescent="0.25">
      <c r="A24" s="81" t="s">
        <v>25</v>
      </c>
      <c r="B24" s="70">
        <f>B25+B31+B32+B33+B36+B37</f>
        <v>177866959.28999999</v>
      </c>
      <c r="C24" s="22">
        <f>C25+C31+C32+C33+C36+C37</f>
        <v>61962284.240000002</v>
      </c>
      <c r="D24" s="23">
        <f t="shared" si="0"/>
        <v>34.836309389522256</v>
      </c>
    </row>
    <row r="25" spans="1:4" ht="33.75" customHeight="1" x14ac:dyDescent="0.25">
      <c r="A25" s="79" t="s">
        <v>26</v>
      </c>
      <c r="B25" s="71">
        <f>B26+B27+B28+B29+B30</f>
        <v>109167000</v>
      </c>
      <c r="C25" s="24">
        <f>C26+C27+C28+C29+C30</f>
        <v>36988490.880000003</v>
      </c>
      <c r="D25" s="19">
        <f t="shared" si="0"/>
        <v>33.882483607683646</v>
      </c>
    </row>
    <row r="26" spans="1:4" ht="50.25" customHeight="1" x14ac:dyDescent="0.25">
      <c r="A26" s="78" t="s">
        <v>27</v>
      </c>
      <c r="B26" s="72">
        <v>3667000</v>
      </c>
      <c r="C26" s="25">
        <v>3683250</v>
      </c>
      <c r="D26" s="17">
        <f t="shared" si="0"/>
        <v>100.44314153258796</v>
      </c>
    </row>
    <row r="27" spans="1:4" ht="23.25" customHeight="1" x14ac:dyDescent="0.25">
      <c r="A27" s="78" t="s">
        <v>28</v>
      </c>
      <c r="B27" s="72">
        <v>93500000</v>
      </c>
      <c r="C27" s="25">
        <v>27064788.530000001</v>
      </c>
      <c r="D27" s="17">
        <f t="shared" si="0"/>
        <v>28.946297893048129</v>
      </c>
    </row>
    <row r="28" spans="1:4" ht="20.25" customHeight="1" x14ac:dyDescent="0.25">
      <c r="A28" s="78" t="s">
        <v>29</v>
      </c>
      <c r="B28" s="72">
        <v>3000000</v>
      </c>
      <c r="C28" s="25">
        <v>1420964.98</v>
      </c>
      <c r="D28" s="17">
        <f t="shared" si="0"/>
        <v>47.365499333333332</v>
      </c>
    </row>
    <row r="29" spans="1:4" ht="37.5" customHeight="1" x14ac:dyDescent="0.25">
      <c r="A29" s="78" t="s">
        <v>30</v>
      </c>
      <c r="B29" s="72">
        <v>500000</v>
      </c>
      <c r="C29" s="25">
        <v>0</v>
      </c>
      <c r="D29" s="17">
        <f t="shared" si="0"/>
        <v>0</v>
      </c>
    </row>
    <row r="30" spans="1:4" ht="30" x14ac:dyDescent="0.25">
      <c r="A30" s="78" t="s">
        <v>31</v>
      </c>
      <c r="B30" s="72">
        <v>8500000</v>
      </c>
      <c r="C30" s="25">
        <v>4819487.37</v>
      </c>
      <c r="D30" s="26">
        <f t="shared" si="0"/>
        <v>56.699851411764712</v>
      </c>
    </row>
    <row r="31" spans="1:4" ht="22.5" customHeight="1" x14ac:dyDescent="0.25">
      <c r="A31" s="79" t="s">
        <v>32</v>
      </c>
      <c r="B31" s="69">
        <v>5000000</v>
      </c>
      <c r="C31" s="18">
        <v>3235580.2</v>
      </c>
      <c r="D31" s="19">
        <f t="shared" si="0"/>
        <v>64.711603999999994</v>
      </c>
    </row>
    <row r="32" spans="1:4" ht="30.75" customHeight="1" x14ac:dyDescent="0.25">
      <c r="A32" s="79" t="s">
        <v>33</v>
      </c>
      <c r="B32" s="73">
        <v>800000</v>
      </c>
      <c r="C32" s="27">
        <v>344090.16</v>
      </c>
      <c r="D32" s="19">
        <f t="shared" si="0"/>
        <v>43.011269999999996</v>
      </c>
    </row>
    <row r="33" spans="1:4" ht="15.75" x14ac:dyDescent="0.25">
      <c r="A33" s="79" t="s">
        <v>34</v>
      </c>
      <c r="B33" s="73">
        <f>B34+B35</f>
        <v>21400000</v>
      </c>
      <c r="C33" s="27">
        <f>C34+C35</f>
        <v>9831143.7599999998</v>
      </c>
      <c r="D33" s="19">
        <f t="shared" si="0"/>
        <v>45.939924112149534</v>
      </c>
    </row>
    <row r="34" spans="1:4" ht="21.75" customHeight="1" x14ac:dyDescent="0.25">
      <c r="A34" s="78" t="s">
        <v>35</v>
      </c>
      <c r="B34" s="72">
        <v>21000000</v>
      </c>
      <c r="C34" s="25">
        <v>8903400.4399999995</v>
      </c>
      <c r="D34" s="17">
        <f t="shared" si="0"/>
        <v>42.397144952380948</v>
      </c>
    </row>
    <row r="35" spans="1:4" ht="18.75" customHeight="1" x14ac:dyDescent="0.25">
      <c r="A35" s="78" t="s">
        <v>36</v>
      </c>
      <c r="B35" s="72">
        <v>400000</v>
      </c>
      <c r="C35" s="25">
        <v>927743.32</v>
      </c>
      <c r="D35" s="17">
        <f t="shared" si="0"/>
        <v>231.93582999999998</v>
      </c>
    </row>
    <row r="36" spans="1:4" ht="21.75" customHeight="1" x14ac:dyDescent="0.25">
      <c r="A36" s="79" t="s">
        <v>37</v>
      </c>
      <c r="B36" s="73">
        <v>15500000</v>
      </c>
      <c r="C36" s="27">
        <v>7533232.7800000003</v>
      </c>
      <c r="D36" s="19">
        <f t="shared" si="0"/>
        <v>48.601501806451616</v>
      </c>
    </row>
    <row r="37" spans="1:4" ht="21.75" customHeight="1" x14ac:dyDescent="0.25">
      <c r="A37" s="79" t="s">
        <v>38</v>
      </c>
      <c r="B37" s="73">
        <f>B38+B39</f>
        <v>25999959.289999999</v>
      </c>
      <c r="C37" s="27">
        <f>C38+C39</f>
        <v>4029746.46</v>
      </c>
      <c r="D37" s="19">
        <f t="shared" si="0"/>
        <v>15.499049114088056</v>
      </c>
    </row>
    <row r="38" spans="1:4" ht="21" customHeight="1" x14ac:dyDescent="0.25">
      <c r="A38" s="78" t="s">
        <v>39</v>
      </c>
      <c r="B38" s="72">
        <v>0</v>
      </c>
      <c r="C38" s="25">
        <v>-1000</v>
      </c>
      <c r="D38" s="17"/>
    </row>
    <row r="39" spans="1:4" ht="21.75" customHeight="1" thickBot="1" x14ac:dyDescent="0.3">
      <c r="A39" s="82" t="s">
        <v>38</v>
      </c>
      <c r="B39" s="85">
        <f>25999949.29+10</f>
        <v>25999959.289999999</v>
      </c>
      <c r="C39" s="86">
        <v>4030746.46</v>
      </c>
      <c r="D39" s="87">
        <f t="shared" si="0"/>
        <v>15.502895273956408</v>
      </c>
    </row>
    <row r="40" spans="1:4" ht="30" customHeight="1" x14ac:dyDescent="0.25">
      <c r="A40" s="92" t="s">
        <v>40</v>
      </c>
      <c r="B40" s="22">
        <f>B41+B42+B43+B44+B45</f>
        <v>1492267258.6000001</v>
      </c>
      <c r="C40" s="22">
        <f>C41+C42+C43+C44+C45+C46</f>
        <v>451299388.64999998</v>
      </c>
      <c r="D40" s="13">
        <f t="shared" si="0"/>
        <v>30.242531024462426</v>
      </c>
    </row>
    <row r="41" spans="1:4" ht="31.5" customHeight="1" x14ac:dyDescent="0.25">
      <c r="A41" s="93" t="s">
        <v>41</v>
      </c>
      <c r="B41" s="25">
        <v>65365500</v>
      </c>
      <c r="C41" s="25">
        <v>29646000</v>
      </c>
      <c r="D41" s="26">
        <f t="shared" si="0"/>
        <v>45.354200610413756</v>
      </c>
    </row>
    <row r="42" spans="1:4" ht="15.75" x14ac:dyDescent="0.25">
      <c r="A42" s="93" t="s">
        <v>42</v>
      </c>
      <c r="B42" s="25">
        <v>19707800</v>
      </c>
      <c r="C42" s="25">
        <v>4379600</v>
      </c>
      <c r="D42" s="26">
        <f t="shared" si="0"/>
        <v>22.222673256274167</v>
      </c>
    </row>
    <row r="43" spans="1:4" ht="18.75" customHeight="1" x14ac:dyDescent="0.25">
      <c r="A43" s="93" t="s">
        <v>43</v>
      </c>
      <c r="B43" s="25">
        <v>1459955346.46</v>
      </c>
      <c r="C43" s="25">
        <v>470062511.43000001</v>
      </c>
      <c r="D43" s="26">
        <f t="shared" si="0"/>
        <v>32.197047161050193</v>
      </c>
    </row>
    <row r="44" spans="1:4" ht="33.75" hidden="1" customHeight="1" x14ac:dyDescent="0.25">
      <c r="A44" s="93" t="s">
        <v>44</v>
      </c>
      <c r="B44" s="25">
        <v>0</v>
      </c>
      <c r="C44" s="25">
        <v>0</v>
      </c>
      <c r="D44" s="26" t="e">
        <f t="shared" si="0"/>
        <v>#DIV/0!</v>
      </c>
    </row>
    <row r="45" spans="1:4" ht="47.25" customHeight="1" thickBot="1" x14ac:dyDescent="0.3">
      <c r="A45" s="93" t="s">
        <v>45</v>
      </c>
      <c r="B45" s="16">
        <v>-52761387.859999999</v>
      </c>
      <c r="C45" s="16">
        <v>-52788722.780000001</v>
      </c>
      <c r="D45" s="26"/>
    </row>
    <row r="46" spans="1:4" ht="19.5" hidden="1" customHeight="1" thickBot="1" x14ac:dyDescent="0.3">
      <c r="A46" s="94" t="s">
        <v>46</v>
      </c>
      <c r="B46" s="95">
        <v>0</v>
      </c>
      <c r="C46" s="95">
        <v>0</v>
      </c>
      <c r="D46" s="28"/>
    </row>
    <row r="47" spans="1:4" ht="50.25" hidden="1" customHeight="1" thickBot="1" x14ac:dyDescent="0.3">
      <c r="A47" s="88" t="s">
        <v>47</v>
      </c>
      <c r="B47" s="89"/>
      <c r="C47" s="90"/>
      <c r="D47" s="91"/>
    </row>
    <row r="48" spans="1:4" ht="35.25" customHeight="1" thickBot="1" x14ac:dyDescent="0.3">
      <c r="A48" s="83" t="s">
        <v>48</v>
      </c>
      <c r="B48" s="74">
        <f>B5+B24+B40</f>
        <v>2122333917.8900001</v>
      </c>
      <c r="C48" s="29">
        <f>C5+C24+C40</f>
        <v>681993074.83000004</v>
      </c>
      <c r="D48" s="30">
        <f t="shared" si="0"/>
        <v>32.134108072307008</v>
      </c>
    </row>
    <row r="49" spans="1:4" ht="26.25" customHeight="1" x14ac:dyDescent="0.25">
      <c r="A49" s="31" t="s">
        <v>49</v>
      </c>
      <c r="B49" s="99"/>
      <c r="C49" s="100"/>
      <c r="D49" s="101"/>
    </row>
    <row r="50" spans="1:4" ht="15.75" x14ac:dyDescent="0.25">
      <c r="A50" s="32" t="s">
        <v>50</v>
      </c>
      <c r="B50" s="33">
        <f>B51+B52+B53+B54+B55+B56+B57</f>
        <v>110182202.8</v>
      </c>
      <c r="C50" s="33">
        <f>C51+C52+C53+C54+C55+C56+C57</f>
        <v>40711500.030000001</v>
      </c>
      <c r="D50" s="34">
        <f t="shared" ref="D50:D106" si="1">C50/B50*100</f>
        <v>36.949252234408952</v>
      </c>
    </row>
    <row r="51" spans="1:4" ht="49.5" customHeight="1" x14ac:dyDescent="0.25">
      <c r="A51" s="35" t="s">
        <v>51</v>
      </c>
      <c r="B51" s="36">
        <v>7325000</v>
      </c>
      <c r="C51" s="37">
        <v>1980897.36</v>
      </c>
      <c r="D51" s="38">
        <f t="shared" si="1"/>
        <v>27.042967372013653</v>
      </c>
    </row>
    <row r="52" spans="1:4" ht="46.5" customHeight="1" x14ac:dyDescent="0.25">
      <c r="A52" s="35" t="s">
        <v>52</v>
      </c>
      <c r="B52" s="36">
        <v>45794700</v>
      </c>
      <c r="C52" s="37">
        <v>17507362.280000001</v>
      </c>
      <c r="D52" s="38">
        <f t="shared" si="1"/>
        <v>38.230105841942411</v>
      </c>
    </row>
    <row r="53" spans="1:4" ht="15.75" x14ac:dyDescent="0.25">
      <c r="A53" s="35" t="s">
        <v>53</v>
      </c>
      <c r="B53" s="36">
        <v>30700</v>
      </c>
      <c r="C53" s="37">
        <v>0</v>
      </c>
      <c r="D53" s="38">
        <f t="shared" si="1"/>
        <v>0</v>
      </c>
    </row>
    <row r="54" spans="1:4" ht="30" customHeight="1" x14ac:dyDescent="0.25">
      <c r="A54" s="35" t="s">
        <v>54</v>
      </c>
      <c r="B54" s="36">
        <v>9302200</v>
      </c>
      <c r="C54" s="37">
        <v>3025433.54</v>
      </c>
      <c r="D54" s="38">
        <f t="shared" si="1"/>
        <v>32.523849626969962</v>
      </c>
    </row>
    <row r="55" spans="1:4" ht="22.5" hidden="1" customHeight="1" x14ac:dyDescent="0.25">
      <c r="A55" s="35" t="s">
        <v>55</v>
      </c>
      <c r="B55" s="36"/>
      <c r="C55" s="37"/>
      <c r="D55" s="38" t="e">
        <f t="shared" si="1"/>
        <v>#DIV/0!</v>
      </c>
    </row>
    <row r="56" spans="1:4" ht="15.75" x14ac:dyDescent="0.25">
      <c r="A56" s="35" t="s">
        <v>56</v>
      </c>
      <c r="B56" s="36">
        <v>3700000</v>
      </c>
      <c r="C56" s="37">
        <v>0</v>
      </c>
      <c r="D56" s="38">
        <f t="shared" si="1"/>
        <v>0</v>
      </c>
    </row>
    <row r="57" spans="1:4" ht="15.75" x14ac:dyDescent="0.25">
      <c r="A57" s="35" t="s">
        <v>57</v>
      </c>
      <c r="B57" s="36">
        <v>44029602.799999997</v>
      </c>
      <c r="C57" s="37">
        <v>18197806.850000001</v>
      </c>
      <c r="D57" s="38">
        <f t="shared" si="1"/>
        <v>41.330844915094268</v>
      </c>
    </row>
    <row r="58" spans="1:4" ht="29.25" x14ac:dyDescent="0.25">
      <c r="A58" s="32" t="s">
        <v>58</v>
      </c>
      <c r="B58" s="33">
        <f>B59+B60+B61</f>
        <v>31073800</v>
      </c>
      <c r="C58" s="33">
        <f>C59+C60+C61</f>
        <v>5542700.2400000002</v>
      </c>
      <c r="D58" s="34">
        <f t="shared" si="1"/>
        <v>17.837214116072062</v>
      </c>
    </row>
    <row r="59" spans="1:4" ht="15.75" x14ac:dyDescent="0.25">
      <c r="A59" s="35" t="s">
        <v>59</v>
      </c>
      <c r="B59" s="36">
        <v>5094500</v>
      </c>
      <c r="C59" s="37">
        <v>1536709.85</v>
      </c>
      <c r="D59" s="38">
        <f t="shared" si="1"/>
        <v>30.164095593286877</v>
      </c>
    </row>
    <row r="60" spans="1:4" ht="34.5" customHeight="1" x14ac:dyDescent="0.25">
      <c r="A60" s="35" t="s">
        <v>60</v>
      </c>
      <c r="B60" s="36">
        <v>12133600</v>
      </c>
      <c r="C60" s="37">
        <v>4005990.39</v>
      </c>
      <c r="D60" s="38">
        <f t="shared" si="1"/>
        <v>33.015678693874861</v>
      </c>
    </row>
    <row r="61" spans="1:4" ht="32.25" customHeight="1" x14ac:dyDescent="0.25">
      <c r="A61" s="35" t="s">
        <v>61</v>
      </c>
      <c r="B61" s="36">
        <v>13845700</v>
      </c>
      <c r="C61" s="39">
        <v>0</v>
      </c>
      <c r="D61" s="38">
        <f t="shared" si="1"/>
        <v>0</v>
      </c>
    </row>
    <row r="62" spans="1:4" ht="15.75" x14ac:dyDescent="0.25">
      <c r="A62" s="32" t="s">
        <v>62</v>
      </c>
      <c r="B62" s="33">
        <f>B63+B64+B65+B66</f>
        <v>223312490.66</v>
      </c>
      <c r="C62" s="33">
        <f>C63+C64+C65+C66</f>
        <v>35519989.660000004</v>
      </c>
      <c r="D62" s="34">
        <f t="shared" si="1"/>
        <v>15.905957411974892</v>
      </c>
    </row>
    <row r="63" spans="1:4" ht="15.75" x14ac:dyDescent="0.25">
      <c r="A63" s="35" t="s">
        <v>63</v>
      </c>
      <c r="B63" s="36">
        <v>520800</v>
      </c>
      <c r="C63" s="40">
        <v>28975.4</v>
      </c>
      <c r="D63" s="38">
        <f t="shared" si="1"/>
        <v>5.56363287250384</v>
      </c>
    </row>
    <row r="64" spans="1:4" ht="15.75" x14ac:dyDescent="0.25">
      <c r="A64" s="35" t="s">
        <v>64</v>
      </c>
      <c r="B64" s="36">
        <v>10365844.439999999</v>
      </c>
      <c r="C64" s="40">
        <v>10000000</v>
      </c>
      <c r="D64" s="38">
        <f t="shared" si="1"/>
        <v>96.470674028366972</v>
      </c>
    </row>
    <row r="65" spans="1:7" ht="15.75" x14ac:dyDescent="0.25">
      <c r="A65" s="35" t="s">
        <v>65</v>
      </c>
      <c r="B65" s="41">
        <v>207436149.02000001</v>
      </c>
      <c r="C65" s="37">
        <v>25181014.260000002</v>
      </c>
      <c r="D65" s="38">
        <f t="shared" si="1"/>
        <v>12.139163968750772</v>
      </c>
    </row>
    <row r="66" spans="1:7" ht="20.25" customHeight="1" x14ac:dyDescent="0.25">
      <c r="A66" s="35" t="s">
        <v>66</v>
      </c>
      <c r="B66" s="36">
        <v>4989697.2</v>
      </c>
      <c r="C66" s="42">
        <v>310000</v>
      </c>
      <c r="D66" s="38">
        <f t="shared" si="1"/>
        <v>6.2128018509820597</v>
      </c>
    </row>
    <row r="67" spans="1:7" ht="15.75" x14ac:dyDescent="0.25">
      <c r="A67" s="32" t="s">
        <v>67</v>
      </c>
      <c r="B67" s="33">
        <f>B68+B69+B71+B70</f>
        <v>126376627.62</v>
      </c>
      <c r="C67" s="43">
        <f>C68+C69+C71+C70</f>
        <v>22127599</v>
      </c>
      <c r="D67" s="34">
        <f t="shared" si="1"/>
        <v>17.509249468608346</v>
      </c>
    </row>
    <row r="68" spans="1:7" ht="15.75" x14ac:dyDescent="0.25">
      <c r="A68" s="35" t="s">
        <v>68</v>
      </c>
      <c r="B68" s="36">
        <v>11837155.199999999</v>
      </c>
      <c r="C68" s="42">
        <v>287217.38</v>
      </c>
      <c r="D68" s="38">
        <f t="shared" si="1"/>
        <v>2.4264054593117104</v>
      </c>
    </row>
    <row r="69" spans="1:7" ht="15.75" hidden="1" x14ac:dyDescent="0.25">
      <c r="A69" s="35" t="s">
        <v>69</v>
      </c>
      <c r="B69" s="36"/>
      <c r="C69" s="37"/>
      <c r="D69" s="38" t="e">
        <f t="shared" si="1"/>
        <v>#DIV/0!</v>
      </c>
    </row>
    <row r="70" spans="1:7" ht="15.75" x14ac:dyDescent="0.25">
      <c r="A70" s="35" t="s">
        <v>70</v>
      </c>
      <c r="B70" s="36">
        <v>108939272.42</v>
      </c>
      <c r="C70" s="42">
        <v>19403216.620000001</v>
      </c>
      <c r="D70" s="38">
        <f t="shared" si="1"/>
        <v>17.811039296456503</v>
      </c>
    </row>
    <row r="71" spans="1:7" ht="17.25" customHeight="1" x14ac:dyDescent="0.25">
      <c r="A71" s="35" t="s">
        <v>71</v>
      </c>
      <c r="B71" s="36">
        <v>5600200</v>
      </c>
      <c r="C71" s="42">
        <v>2437165</v>
      </c>
      <c r="D71" s="38">
        <f t="shared" si="1"/>
        <v>43.519249312524558</v>
      </c>
    </row>
    <row r="72" spans="1:7" ht="15.75" x14ac:dyDescent="0.25">
      <c r="A72" s="32" t="s">
        <v>72</v>
      </c>
      <c r="B72" s="33">
        <f>B73+B74</f>
        <v>5794290</v>
      </c>
      <c r="C72" s="33">
        <f>C73+C74</f>
        <v>2158389.15</v>
      </c>
      <c r="D72" s="34">
        <f t="shared" si="1"/>
        <v>37.250278291214279</v>
      </c>
    </row>
    <row r="73" spans="1:7" ht="20.25" customHeight="1" x14ac:dyDescent="0.25">
      <c r="A73" s="35" t="s">
        <v>73</v>
      </c>
      <c r="B73" s="36">
        <v>5794290</v>
      </c>
      <c r="C73" s="37">
        <v>2158389.15</v>
      </c>
      <c r="D73" s="38">
        <f t="shared" si="1"/>
        <v>37.250278291214279</v>
      </c>
    </row>
    <row r="74" spans="1:7" ht="19.5" hidden="1" customHeight="1" x14ac:dyDescent="0.25">
      <c r="A74" s="35" t="s">
        <v>74</v>
      </c>
      <c r="B74" s="36"/>
      <c r="C74" s="37"/>
      <c r="D74" s="38" t="e">
        <f t="shared" si="1"/>
        <v>#DIV/0!</v>
      </c>
    </row>
    <row r="75" spans="1:7" ht="15.75" x14ac:dyDescent="0.25">
      <c r="A75" s="32" t="s">
        <v>75</v>
      </c>
      <c r="B75" s="33">
        <f>B76+B77+B78+B79+B80</f>
        <v>1549152278.3299999</v>
      </c>
      <c r="C75" s="33">
        <f>C76+C77+C78+C79+C80</f>
        <v>593395079.81999993</v>
      </c>
      <c r="D75" s="34">
        <f t="shared" si="1"/>
        <v>38.304502928510367</v>
      </c>
      <c r="G75" s="96"/>
    </row>
    <row r="76" spans="1:7" ht="15.75" x14ac:dyDescent="0.25">
      <c r="A76" s="35" t="s">
        <v>76</v>
      </c>
      <c r="B76" s="36">
        <v>767998918.33000004</v>
      </c>
      <c r="C76" s="37">
        <v>288647530.01999998</v>
      </c>
      <c r="D76" s="38">
        <f t="shared" si="1"/>
        <v>37.584366739429647</v>
      </c>
    </row>
    <row r="77" spans="1:7" ht="15.75" x14ac:dyDescent="0.25">
      <c r="A77" s="35" t="s">
        <v>77</v>
      </c>
      <c r="B77" s="36">
        <v>559560200</v>
      </c>
      <c r="C77" s="37">
        <v>239733011.30000001</v>
      </c>
      <c r="D77" s="44">
        <f t="shared" si="1"/>
        <v>42.843113448740638</v>
      </c>
    </row>
    <row r="78" spans="1:7" ht="15.75" x14ac:dyDescent="0.25">
      <c r="A78" s="35" t="s">
        <v>78</v>
      </c>
      <c r="B78" s="36">
        <v>192520060</v>
      </c>
      <c r="C78" s="37">
        <v>61607539.700000003</v>
      </c>
      <c r="D78" s="44">
        <f t="shared" si="1"/>
        <v>32.000582017271348</v>
      </c>
    </row>
    <row r="79" spans="1:7" ht="15.75" x14ac:dyDescent="0.25">
      <c r="A79" s="35" t="s">
        <v>79</v>
      </c>
      <c r="B79" s="36">
        <v>20878000</v>
      </c>
      <c r="C79" s="37">
        <v>15000</v>
      </c>
      <c r="D79" s="44">
        <f t="shared" si="1"/>
        <v>7.1845962256921164E-2</v>
      </c>
    </row>
    <row r="80" spans="1:7" ht="15.75" x14ac:dyDescent="0.25">
      <c r="A80" s="35" t="s">
        <v>80</v>
      </c>
      <c r="B80" s="36">
        <v>8195100</v>
      </c>
      <c r="C80" s="37">
        <v>3391998.8</v>
      </c>
      <c r="D80" s="44">
        <f t="shared" si="1"/>
        <v>41.39057241522373</v>
      </c>
    </row>
    <row r="81" spans="1:4" ht="15.75" x14ac:dyDescent="0.25">
      <c r="A81" s="32" t="s">
        <v>81</v>
      </c>
      <c r="B81" s="33">
        <f>B82</f>
        <v>72557232.299999997</v>
      </c>
      <c r="C81" s="43">
        <f>C82</f>
        <v>24254679.02</v>
      </c>
      <c r="D81" s="45">
        <f t="shared" si="1"/>
        <v>33.428340981523355</v>
      </c>
    </row>
    <row r="82" spans="1:4" ht="15.75" x14ac:dyDescent="0.25">
      <c r="A82" s="35" t="s">
        <v>82</v>
      </c>
      <c r="B82" s="36">
        <v>72557232.299999997</v>
      </c>
      <c r="C82" s="37">
        <v>24254679.02</v>
      </c>
      <c r="D82" s="44">
        <f t="shared" si="1"/>
        <v>33.428340981523355</v>
      </c>
    </row>
    <row r="83" spans="1:4" ht="15.75" x14ac:dyDescent="0.25">
      <c r="A83" s="32" t="s">
        <v>83</v>
      </c>
      <c r="B83" s="33">
        <f>B84+B85+B86+B87</f>
        <v>72392496.179999992</v>
      </c>
      <c r="C83" s="43">
        <f>C84+C85+C86+C87</f>
        <v>11907335.699999999</v>
      </c>
      <c r="D83" s="45">
        <f t="shared" si="1"/>
        <v>16.448301037158682</v>
      </c>
    </row>
    <row r="84" spans="1:4" ht="15.75" x14ac:dyDescent="0.25">
      <c r="A84" s="35" t="s">
        <v>84</v>
      </c>
      <c r="B84" s="36">
        <v>1094100</v>
      </c>
      <c r="C84" s="37">
        <v>312000</v>
      </c>
      <c r="D84" s="44">
        <f t="shared" si="1"/>
        <v>28.516588977241568</v>
      </c>
    </row>
    <row r="85" spans="1:4" ht="15.75" x14ac:dyDescent="0.25">
      <c r="A85" s="35" t="s">
        <v>85</v>
      </c>
      <c r="B85" s="36">
        <v>1090700</v>
      </c>
      <c r="C85" s="37">
        <v>636195.6</v>
      </c>
      <c r="D85" s="44">
        <f t="shared" si="1"/>
        <v>58.329109746034661</v>
      </c>
    </row>
    <row r="86" spans="1:4" ht="15.75" x14ac:dyDescent="0.25">
      <c r="A86" s="35" t="s">
        <v>86</v>
      </c>
      <c r="B86" s="36">
        <v>67232077.379999995</v>
      </c>
      <c r="C86" s="37">
        <v>10223453.039999999</v>
      </c>
      <c r="D86" s="44">
        <f t="shared" si="1"/>
        <v>15.206213222025536</v>
      </c>
    </row>
    <row r="87" spans="1:4" ht="18.75" customHeight="1" x14ac:dyDescent="0.25">
      <c r="A87" s="35" t="s">
        <v>87</v>
      </c>
      <c r="B87" s="36">
        <v>2975618.8</v>
      </c>
      <c r="C87" s="37">
        <v>735687.06</v>
      </c>
      <c r="D87" s="44">
        <f t="shared" si="1"/>
        <v>24.723834249198859</v>
      </c>
    </row>
    <row r="88" spans="1:4" ht="15.75" x14ac:dyDescent="0.25">
      <c r="A88" s="32" t="s">
        <v>88</v>
      </c>
      <c r="B88" s="33">
        <f>B89+B90+B91</f>
        <v>6733900</v>
      </c>
      <c r="C88" s="33">
        <f>C89+C90+C91</f>
        <v>2797229.9</v>
      </c>
      <c r="D88" s="45">
        <f t="shared" si="1"/>
        <v>41.539522416430295</v>
      </c>
    </row>
    <row r="89" spans="1:4" ht="15.75" x14ac:dyDescent="0.25">
      <c r="A89" s="35" t="s">
        <v>89</v>
      </c>
      <c r="B89" s="36">
        <v>5833900</v>
      </c>
      <c r="C89" s="37">
        <v>2430800</v>
      </c>
      <c r="D89" s="44">
        <f t="shared" si="1"/>
        <v>41.666809509933323</v>
      </c>
    </row>
    <row r="90" spans="1:4" ht="15.75" x14ac:dyDescent="0.25">
      <c r="A90" s="35" t="s">
        <v>90</v>
      </c>
      <c r="B90" s="36">
        <v>900000</v>
      </c>
      <c r="C90" s="37">
        <v>366429.9</v>
      </c>
      <c r="D90" s="44">
        <f t="shared" si="1"/>
        <v>40.714433333333339</v>
      </c>
    </row>
    <row r="91" spans="1:4" ht="15.75" hidden="1" x14ac:dyDescent="0.25">
      <c r="A91" s="35" t="s">
        <v>91</v>
      </c>
      <c r="B91" s="36"/>
      <c r="C91" s="37"/>
      <c r="D91" s="44" t="e">
        <f t="shared" si="1"/>
        <v>#DIV/0!</v>
      </c>
    </row>
    <row r="92" spans="1:4" ht="15.75" hidden="1" x14ac:dyDescent="0.25">
      <c r="A92" s="32" t="s">
        <v>92</v>
      </c>
      <c r="B92" s="33">
        <f>B93</f>
        <v>0</v>
      </c>
      <c r="C92" s="46">
        <f>C93</f>
        <v>0</v>
      </c>
      <c r="D92" s="44" t="e">
        <f t="shared" si="1"/>
        <v>#DIV/0!</v>
      </c>
    </row>
    <row r="93" spans="1:4" ht="15.75" hidden="1" x14ac:dyDescent="0.25">
      <c r="A93" s="47" t="s">
        <v>93</v>
      </c>
      <c r="B93" s="48"/>
      <c r="C93" s="49"/>
      <c r="D93" s="44" t="e">
        <f t="shared" si="1"/>
        <v>#DIV/0!</v>
      </c>
    </row>
    <row r="94" spans="1:4" ht="16.5" thickBot="1" x14ac:dyDescent="0.3">
      <c r="A94" s="50" t="s">
        <v>94</v>
      </c>
      <c r="B94" s="51">
        <v>3500000</v>
      </c>
      <c r="C94" s="52">
        <v>0</v>
      </c>
      <c r="D94" s="53"/>
    </row>
    <row r="95" spans="1:4" ht="30.75" customHeight="1" thickBot="1" x14ac:dyDescent="0.3">
      <c r="A95" s="54" t="s">
        <v>95</v>
      </c>
      <c r="B95" s="55">
        <f>B50+B58+B62+B67+B72+B75+B81+B83+B88+B92+B94</f>
        <v>2201075317.8899999</v>
      </c>
      <c r="C95" s="56">
        <f>C50+C58+C62+C67+C72+C75+C81+C83+C88+C92+C94</f>
        <v>738414502.51999998</v>
      </c>
      <c r="D95" s="57">
        <f t="shared" si="1"/>
        <v>33.547897998686416</v>
      </c>
    </row>
    <row r="96" spans="1:4" ht="7.5" hidden="1" customHeight="1" x14ac:dyDescent="0.25">
      <c r="A96" s="58"/>
      <c r="B96" s="59"/>
      <c r="C96" s="60"/>
      <c r="D96" s="61" t="e">
        <f t="shared" si="1"/>
        <v>#DIV/0!</v>
      </c>
    </row>
    <row r="97" spans="1:4" ht="15.75" x14ac:dyDescent="0.25">
      <c r="A97" s="32" t="s">
        <v>96</v>
      </c>
      <c r="B97" s="33">
        <f>B48-B95</f>
        <v>-78741399.999999762</v>
      </c>
      <c r="C97" s="46">
        <f>C48-C95</f>
        <v>-56421427.689999938</v>
      </c>
      <c r="D97" s="45">
        <f t="shared" si="1"/>
        <v>71.65408246487884</v>
      </c>
    </row>
    <row r="98" spans="1:4" ht="15.75" x14ac:dyDescent="0.25">
      <c r="A98" s="32" t="s">
        <v>97</v>
      </c>
      <c r="B98" s="33">
        <f>B99+B100</f>
        <v>24000000</v>
      </c>
      <c r="C98" s="43">
        <f>C99+C100</f>
        <v>0</v>
      </c>
      <c r="D98" s="45"/>
    </row>
    <row r="99" spans="1:4" ht="15.75" x14ac:dyDescent="0.25">
      <c r="A99" s="35" t="s">
        <v>98</v>
      </c>
      <c r="B99" s="36">
        <v>72000000</v>
      </c>
      <c r="C99" s="37">
        <v>0</v>
      </c>
      <c r="D99" s="44"/>
    </row>
    <row r="100" spans="1:4" ht="15.75" x14ac:dyDescent="0.25">
      <c r="A100" s="35" t="s">
        <v>99</v>
      </c>
      <c r="B100" s="36">
        <v>-48000000</v>
      </c>
      <c r="C100" s="37">
        <v>0</v>
      </c>
      <c r="D100" s="44"/>
    </row>
    <row r="101" spans="1:4" ht="30" hidden="1" x14ac:dyDescent="0.25">
      <c r="A101" s="35" t="s">
        <v>100</v>
      </c>
      <c r="B101" s="36">
        <v>0</v>
      </c>
      <c r="C101" s="37">
        <v>0</v>
      </c>
      <c r="D101" s="44" t="e">
        <f t="shared" si="1"/>
        <v>#DIV/0!</v>
      </c>
    </row>
    <row r="102" spans="1:4" ht="30" hidden="1" x14ac:dyDescent="0.25">
      <c r="A102" s="35" t="s">
        <v>101</v>
      </c>
      <c r="B102" s="36">
        <v>0</v>
      </c>
      <c r="C102" s="37">
        <v>0</v>
      </c>
      <c r="D102" s="44" t="e">
        <f t="shared" si="1"/>
        <v>#DIV/0!</v>
      </c>
    </row>
    <row r="103" spans="1:4" ht="29.25" x14ac:dyDescent="0.25">
      <c r="A103" s="32" t="s">
        <v>102</v>
      </c>
      <c r="B103" s="33">
        <f>B104+B105</f>
        <v>54741400</v>
      </c>
      <c r="C103" s="46">
        <f>C104-C105</f>
        <v>56421427.689999998</v>
      </c>
      <c r="D103" s="45">
        <f t="shared" si="1"/>
        <v>103.06902580131307</v>
      </c>
    </row>
    <row r="104" spans="1:4" ht="15.75" x14ac:dyDescent="0.25">
      <c r="A104" s="35" t="s">
        <v>103</v>
      </c>
      <c r="B104" s="36">
        <v>1000000</v>
      </c>
      <c r="C104" s="37">
        <f>71555402.36+233201</f>
        <v>71788603.359999999</v>
      </c>
      <c r="D104" s="44"/>
    </row>
    <row r="105" spans="1:4" ht="16.5" thickBot="1" x14ac:dyDescent="0.3">
      <c r="A105" s="47" t="s">
        <v>104</v>
      </c>
      <c r="B105" s="48">
        <v>53741400</v>
      </c>
      <c r="C105" s="49">
        <v>15367175.67</v>
      </c>
      <c r="D105" s="62"/>
    </row>
    <row r="106" spans="1:4" ht="42" customHeight="1" thickBot="1" x14ac:dyDescent="0.3">
      <c r="A106" s="63" t="s">
        <v>105</v>
      </c>
      <c r="B106" s="55">
        <f>B98+B103</f>
        <v>78741400</v>
      </c>
      <c r="C106" s="55">
        <f>C103</f>
        <v>56421427.689999998</v>
      </c>
      <c r="D106" s="57">
        <f t="shared" si="1"/>
        <v>71.654082464878698</v>
      </c>
    </row>
    <row r="107" spans="1:4" ht="15.75" x14ac:dyDescent="0.25">
      <c r="A107" s="1"/>
      <c r="B107" s="2"/>
      <c r="C107" s="3"/>
      <c r="D107" s="3"/>
    </row>
    <row r="108" spans="1:4" ht="15.75" x14ac:dyDescent="0.25">
      <c r="A108" s="1"/>
      <c r="B108" s="2"/>
      <c r="C108" s="3"/>
      <c r="D108" s="3"/>
    </row>
    <row r="109" spans="1:4" ht="15.75" x14ac:dyDescent="0.25">
      <c r="A109" s="1"/>
      <c r="B109" s="64"/>
      <c r="C109" s="3"/>
      <c r="D109" s="3"/>
    </row>
    <row r="110" spans="1:4" ht="15.75" x14ac:dyDescent="0.25">
      <c r="A110" s="1" t="s">
        <v>106</v>
      </c>
      <c r="B110" s="64"/>
      <c r="C110" s="64"/>
      <c r="D110" s="3"/>
    </row>
    <row r="111" spans="1:4" ht="15.75" x14ac:dyDescent="0.25">
      <c r="A111" s="1" t="s">
        <v>107</v>
      </c>
      <c r="B111" s="2"/>
      <c r="C111" s="102" t="s">
        <v>109</v>
      </c>
      <c r="D111" s="103"/>
    </row>
    <row r="112" spans="1:4" ht="15.75" x14ac:dyDescent="0.25">
      <c r="A112" s="65"/>
      <c r="B112" s="66"/>
      <c r="C112" s="66"/>
      <c r="D112" s="66"/>
    </row>
    <row r="113" spans="1:4" ht="42.75" customHeight="1" x14ac:dyDescent="0.25">
      <c r="A113" s="65"/>
      <c r="B113" s="66"/>
      <c r="C113" s="66"/>
      <c r="D113" s="66"/>
    </row>
    <row r="114" spans="1:4" ht="15.75" x14ac:dyDescent="0.25">
      <c r="A114" s="65"/>
      <c r="B114" s="66"/>
      <c r="C114" s="66"/>
      <c r="D114" s="66"/>
    </row>
  </sheetData>
  <mergeCells count="3">
    <mergeCell ref="A1:D1"/>
    <mergeCell ref="B49:D49"/>
    <mergeCell ref="C111:D111"/>
  </mergeCells>
  <pageMargins left="1.0629921259842521" right="0.19685039370078741" top="0.43307086614173229" bottom="0.31496062992125984" header="0.31496062992125984" footer="0.23622047244094491"/>
  <pageSetup paperSize="9" scale="75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01.06.2019</vt:lpstr>
      <vt:lpstr>'на 01.06.2019'!Область_печати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2019-07-11T05:20:22Z</dcterms:modified>
</cp:coreProperties>
</file>