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на 01.05.2019" sheetId="8" r:id="rId1"/>
  </sheets>
  <definedNames>
    <definedName name="_xlnm.Print_Area" localSheetId="0">'на 01.05.2019'!$A$1:$D$111</definedName>
  </definedNames>
  <calcPr calcId="152511"/>
</workbook>
</file>

<file path=xl/calcChain.xml><?xml version="1.0" encoding="utf-8"?>
<calcChain xmlns="http://schemas.openxmlformats.org/spreadsheetml/2006/main">
  <c r="C6" i="8" l="1"/>
  <c r="C104" i="8"/>
  <c r="C103" i="8"/>
  <c r="C106" i="8" s="1"/>
  <c r="B103" i="8"/>
  <c r="D102" i="8"/>
  <c r="D101" i="8"/>
  <c r="C98" i="8"/>
  <c r="B98" i="8"/>
  <c r="B106" i="8" s="1"/>
  <c r="D96" i="8"/>
  <c r="D93" i="8"/>
  <c r="C92" i="8"/>
  <c r="D92" i="8" s="1"/>
  <c r="B92" i="8"/>
  <c r="D91" i="8"/>
  <c r="D90" i="8"/>
  <c r="D89" i="8"/>
  <c r="C88" i="8"/>
  <c r="D88" i="8" s="1"/>
  <c r="B88" i="8"/>
  <c r="D87" i="8"/>
  <c r="B86" i="8"/>
  <c r="D86" i="8" s="1"/>
  <c r="D85" i="8"/>
  <c r="D84" i="8"/>
  <c r="C83" i="8"/>
  <c r="D82" i="8"/>
  <c r="C81" i="8"/>
  <c r="D81" i="8" s="1"/>
  <c r="B81" i="8"/>
  <c r="D80" i="8"/>
  <c r="D79" i="8"/>
  <c r="D78" i="8"/>
  <c r="D77" i="8"/>
  <c r="D76" i="8"/>
  <c r="C75" i="8"/>
  <c r="B75" i="8"/>
  <c r="D75" i="8" s="1"/>
  <c r="D74" i="8"/>
  <c r="D73" i="8"/>
  <c r="C72" i="8"/>
  <c r="D72" i="8" s="1"/>
  <c r="B72" i="8"/>
  <c r="D71" i="8"/>
  <c r="D70" i="8"/>
  <c r="D69" i="8"/>
  <c r="D68" i="8"/>
  <c r="C67" i="8"/>
  <c r="B67" i="8"/>
  <c r="D67" i="8" s="1"/>
  <c r="D66" i="8"/>
  <c r="D65" i="8"/>
  <c r="D64" i="8"/>
  <c r="D63" i="8"/>
  <c r="C62" i="8"/>
  <c r="B62" i="8"/>
  <c r="D61" i="8"/>
  <c r="D60" i="8"/>
  <c r="D59" i="8"/>
  <c r="C58" i="8"/>
  <c r="D58" i="8" s="1"/>
  <c r="B58" i="8"/>
  <c r="D57" i="8"/>
  <c r="D56" i="8"/>
  <c r="D55" i="8"/>
  <c r="D54" i="8"/>
  <c r="D53" i="8"/>
  <c r="D52" i="8"/>
  <c r="D51" i="8"/>
  <c r="C50" i="8"/>
  <c r="B50" i="8"/>
  <c r="D44" i="8"/>
  <c r="D43" i="8"/>
  <c r="D42" i="8"/>
  <c r="D41" i="8"/>
  <c r="C40" i="8"/>
  <c r="B40" i="8"/>
  <c r="D39" i="8"/>
  <c r="B39" i="8"/>
  <c r="C37" i="8"/>
  <c r="B37" i="8"/>
  <c r="D36" i="8"/>
  <c r="D35" i="8"/>
  <c r="D34" i="8"/>
  <c r="C33" i="8"/>
  <c r="C24" i="8" s="1"/>
  <c r="D24" i="8" s="1"/>
  <c r="B33" i="8"/>
  <c r="D32" i="8"/>
  <c r="D31" i="8"/>
  <c r="D30" i="8"/>
  <c r="D29" i="8"/>
  <c r="D28" i="8"/>
  <c r="D27" i="8"/>
  <c r="D26" i="8"/>
  <c r="C25" i="8"/>
  <c r="B25" i="8"/>
  <c r="B24" i="8" s="1"/>
  <c r="D22" i="8"/>
  <c r="D19" i="8"/>
  <c r="D18" i="8"/>
  <c r="D17" i="8"/>
  <c r="D16" i="8"/>
  <c r="D15" i="8"/>
  <c r="D14" i="8"/>
  <c r="C13" i="8"/>
  <c r="D13" i="8" s="1"/>
  <c r="B13" i="8"/>
  <c r="D12" i="8"/>
  <c r="D11" i="8"/>
  <c r="D10" i="8"/>
  <c r="C9" i="8"/>
  <c r="D9" i="8" s="1"/>
  <c r="B9" i="8"/>
  <c r="D8" i="8"/>
  <c r="D7" i="8"/>
  <c r="B6" i="8"/>
  <c r="B5" i="8" s="1"/>
  <c r="D103" i="8" l="1"/>
  <c r="D62" i="8"/>
  <c r="D50" i="8"/>
  <c r="D40" i="8"/>
  <c r="D37" i="8"/>
  <c r="D33" i="8"/>
  <c r="C5" i="8"/>
  <c r="C48" i="8" s="1"/>
  <c r="B48" i="8"/>
  <c r="B4" i="8"/>
  <c r="B95" i="8"/>
  <c r="D106" i="8"/>
  <c r="D6" i="8"/>
  <c r="D25" i="8"/>
  <c r="C95" i="8"/>
  <c r="B83" i="8"/>
  <c r="D83" i="8" s="1"/>
  <c r="C97" i="8" l="1"/>
  <c r="C4" i="8"/>
  <c r="D4" i="8" s="1"/>
  <c r="D48" i="8"/>
  <c r="D5" i="8"/>
  <c r="D95" i="8"/>
  <c r="B97" i="8"/>
  <c r="D97" i="8" s="1"/>
</calcChain>
</file>

<file path=xl/sharedStrings.xml><?xml version="1.0" encoding="utf-8"?>
<sst xmlns="http://schemas.openxmlformats.org/spreadsheetml/2006/main" count="111" uniqueCount="110">
  <si>
    <t>(рубли)</t>
  </si>
  <si>
    <t>Наименование показателя</t>
  </si>
  <si>
    <t>Утвержденный план</t>
  </si>
  <si>
    <t>Исполнено с начала года</t>
  </si>
  <si>
    <t xml:space="preserve">% исполнения </t>
  </si>
  <si>
    <t>НАЛОГОВЫЕ И НЕНАЛОГОВЫЕ ДОХОДЫ</t>
  </si>
  <si>
    <t>НАЛОГОВЫЕ ДОХОДЫ</t>
  </si>
  <si>
    <t xml:space="preserve">Налоги на прибыль, доходы </t>
  </si>
  <si>
    <t>Налог на доходы физических лиц</t>
  </si>
  <si>
    <t>Акцизы на нефтепродукты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</si>
  <si>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</si>
  <si>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</si>
  <si>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</si>
  <si>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</si>
  <si>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Налоги на имущество</t>
  </si>
  <si>
    <t>Налог на имущество физических лиц</t>
  </si>
  <si>
    <t>Транспортный налог</t>
  </si>
  <si>
    <t>Земельный налог</t>
  </si>
  <si>
    <t>Налоги, сборы и регулярные платежи за пользование природными ресурсами</t>
  </si>
  <si>
    <t>Налог на добычу общераспространенных полезных ископаемых</t>
  </si>
  <si>
    <t>Налог на добычу прочих полезных ископаемых</t>
  </si>
  <si>
    <t>Сбор за пользование объектами животного мира</t>
  </si>
  <si>
    <t>Сбор за пользование объектами водных биологических ресурсов</t>
  </si>
  <si>
    <t>Государственная пошлина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</si>
  <si>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</si>
  <si>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</si>
  <si>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</si>
  <si>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</si>
  <si>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Доходы, получаемые в виде арендной платы за земли</t>
  </si>
  <si>
    <t>Доходы от сдачи в аренду имущества</t>
  </si>
  <si>
    <t xml:space="preserve">Доходы от перечисления части прибыли, остающейся после уплаты налогов МУПов, созданных городскими округами </t>
  </si>
  <si>
    <t>Прочие поступления от использования имущества (найм жилья, рекламная деятельность)</t>
  </si>
  <si>
    <t>Плата за негативное воздействие на окружающую среду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</si>
  <si>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</si>
  <si>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</si>
  <si>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Доходы от реализации имущества</t>
  </si>
  <si>
    <t>Доходы от продажи земельных участков</t>
  </si>
  <si>
    <t>Штрафы, санкции, возмещение ущерба</t>
  </si>
  <si>
    <t>Прочие неналоговые доходы</t>
  </si>
  <si>
    <t>Невыясненные поступления</t>
  </si>
  <si>
    <t>БЕЗВОЗМЕЗДНЫЕ ПОСТУПЛЕНИЯ</t>
  </si>
  <si>
    <t>Дотации бюджетам городских округов на выравнивание бюджетной обеспеченности</t>
  </si>
  <si>
    <t xml:space="preserve">Иные дотации </t>
  </si>
  <si>
    <t>Субсидии,субвенции и иные межбюджетные трансферты</t>
  </si>
  <si>
    <t>Прочие безвозмездные поступления в бюджеты ГО (инициативное бюджетирование)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</si>
  <si>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</si>
  <si>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Возврат остатков субсидий прошлых лет в местный бюджет</t>
  </si>
  <si>
    <t>Перечисления из бюджетов городских округов для осуществления возврата излишне уплаченных или излишне взысканных сумм налогов</t>
  </si>
  <si>
    <t>ДОХОДЫ БЮДЖЕТА - ИТОГО</t>
  </si>
  <si>
    <t>РАСХОДЫ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</si>
  <si>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</si>
  <si>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</si>
  <si>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</si>
  <si>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</si>
  <si>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 xml:space="preserve">Обеспечение деятельности финансовых, налоговых и таможенных органов и органов финансового надзора 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</si>
  <si>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</si>
  <si>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</si>
  <si>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</si>
  <si>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</si>
  <si>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Органы юстиции</t>
  </si>
  <si>
    <t>Защита населения и территории от  чрезвычайных ситуаций природного и технического характера, гражданская оборона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</si>
  <si>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</si>
  <si>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</si>
  <si>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Сельское хозяйство и рыболовство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</si>
  <si>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</si>
  <si>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</si>
  <si>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</si>
  <si>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</si>
  <si>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</si>
  <si>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</si>
  <si>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</si>
  <si>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</si>
  <si>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</si>
  <si>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</si>
  <si>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</si>
  <si>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</si>
  <si>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</si>
  <si>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</si>
  <si>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</si>
  <si>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</si>
  <si>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</si>
  <si>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</si>
  <si>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</si>
  <si>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</si>
  <si>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</si>
  <si>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</si>
  <si>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</si>
  <si>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</si>
  <si>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</si>
  <si>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</si>
  <si>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Массовый спорт</t>
  </si>
  <si>
    <t>Спорт высших достижений</t>
  </si>
  <si>
    <t>Средства массовой информации</t>
  </si>
  <si>
    <t>Телевидение и радиовещание</t>
  </si>
  <si>
    <t>Обслуживание муниципального долга</t>
  </si>
  <si>
    <t>РАСХОДЫ БЮДЖЕТА - ИТОГО</t>
  </si>
  <si>
    <t>ДЕФИЦИТ / ПРОФИЦИТ</t>
  </si>
  <si>
    <t>Кредиты кредитных организаций</t>
  </si>
  <si>
    <t>Получение кредитов</t>
  </si>
  <si>
    <t>Погашение кредитов</t>
  </si>
  <si>
    <t>Получение кредитов от других бюджетов бюджетной системы Российской Федерации</t>
  </si>
  <si>
    <t>Погашение кредитов от других бюджетов бюджетной системы Российской Федерации</t>
  </si>
  <si>
    <t>Изменение остатков средств на счетах по учету средств бюджетов</t>
  </si>
  <si>
    <t>Остатки на начало периода</t>
  </si>
  <si>
    <t>Остатки на конец периода</t>
  </si>
  <si>
    <t>ИСТОЧНИКИ ФИНАНСИРОВАНИЯ ДЕФИЦИТА БЮДЖЕТА - ВСЕГО</t>
  </si>
  <si>
    <t>И. о. начальника финансового отдела</t>
  </si>
  <si>
    <t>администрации города Новочебоксарска</t>
  </si>
  <si>
    <t>Е. М. Запорожцева</t>
  </si>
  <si>
    <t xml:space="preserve"> Сводка об исполнении бюджета города Новочебоксарска на 1 мая 2019 года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</si>
</sst>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\ _₽_-;\-* #,##0\ _₽_-;_-* &quot;-&quot;\ _₽_-;_-@_-"/>
    <numFmt numFmtId="43" formatCode="_-* #,##0.00\ _₽_-;\-* #,##0.00\ _₽_-;_-* &quot;-&quot;??\ _₽_-;_-@_-"/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4">
    <xf numFmtId="0" fontId="0" fillId="0" borderId="0" xfId="0"/>
    <xf numFmtId="0" fontId="3" fillId="0" borderId="0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0" xfId="0" applyFont="1" applyBorder="1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wrapText="1"/>
    </xf>
    <xf numFmtId="4" fontId="6" fillId="0" borderId="6" xfId="0" applyNumberFormat="1" applyFont="1" applyFill="1" applyBorder="1" applyAlignment="1">
      <alignment wrapText="1"/>
    </xf>
    <xf numFmtId="4" fontId="6" fillId="0" borderId="7" xfId="0" applyNumberFormat="1" applyFont="1" applyFill="1" applyBorder="1" applyAlignment="1">
      <alignment wrapText="1"/>
    </xf>
    <xf numFmtId="164" fontId="6" fillId="0" borderId="8" xfId="2" applyNumberFormat="1" applyFont="1" applyBorder="1" applyAlignment="1">
      <alignment horizontal="right"/>
    </xf>
    <xf numFmtId="4" fontId="6" fillId="0" borderId="9" xfId="0" applyNumberFormat="1" applyFont="1" applyFill="1" applyBorder="1" applyAlignment="1">
      <alignment wrapText="1" shrinkToFit="1"/>
    </xf>
    <xf numFmtId="164" fontId="6" fillId="0" borderId="10" xfId="2" applyNumberFormat="1" applyFont="1" applyBorder="1" applyAlignment="1">
      <alignment horizontal="right"/>
    </xf>
    <xf numFmtId="4" fontId="6" fillId="0" borderId="11" xfId="0" applyNumberFormat="1" applyFont="1" applyFill="1" applyBorder="1" applyAlignment="1">
      <alignment horizontal="right"/>
    </xf>
    <xf numFmtId="164" fontId="6" fillId="0" borderId="12" xfId="2" applyNumberFormat="1" applyFont="1" applyBorder="1" applyAlignment="1">
      <alignment horizontal="right"/>
    </xf>
    <xf numFmtId="4" fontId="4" fillId="0" borderId="11" xfId="1" applyNumberFormat="1" applyFont="1" applyFill="1" applyBorder="1" applyAlignment="1"/>
    <xf numFmtId="164" fontId="4" fillId="2" borderId="12" xfId="2" applyNumberFormat="1" applyFont="1" applyFill="1" applyBorder="1" applyAlignment="1">
      <alignment horizontal="right"/>
    </xf>
    <xf numFmtId="4" fontId="6" fillId="0" borderId="11" xfId="1" applyNumberFormat="1" applyFont="1" applyFill="1" applyBorder="1" applyAlignment="1"/>
    <xf numFmtId="164" fontId="6" fillId="2" borderId="12" xfId="2" applyNumberFormat="1" applyFont="1" applyFill="1" applyBorder="1" applyAlignment="1">
      <alignment horizontal="right"/>
    </xf>
    <xf numFmtId="4" fontId="6" fillId="0" borderId="13" xfId="0" applyNumberFormat="1" applyFont="1" applyFill="1" applyBorder="1" applyAlignment="1">
      <alignment horizontal="right"/>
    </xf>
    <xf numFmtId="164" fontId="6" fillId="2" borderId="14" xfId="2" applyNumberFormat="1" applyFont="1" applyFill="1" applyBorder="1" applyAlignment="1">
      <alignment horizontal="right"/>
    </xf>
    <xf numFmtId="4" fontId="6" fillId="0" borderId="9" xfId="0" applyNumberFormat="1" applyFont="1" applyFill="1" applyBorder="1" applyAlignment="1">
      <alignment wrapText="1"/>
    </xf>
    <xf numFmtId="164" fontId="6" fillId="2" borderId="10" xfId="2" applyNumberFormat="1" applyFont="1" applyFill="1" applyBorder="1" applyAlignment="1">
      <alignment horizontal="right"/>
    </xf>
    <xf numFmtId="4" fontId="6" fillId="0" borderId="11" xfId="0" applyNumberFormat="1" applyFont="1" applyFill="1" applyBorder="1" applyAlignment="1">
      <alignment wrapText="1"/>
    </xf>
    <xf numFmtId="4" fontId="4" fillId="0" borderId="11" xfId="1" applyNumberFormat="1" applyFont="1" applyFill="1" applyBorder="1" applyAlignment="1">
      <alignment wrapText="1"/>
    </xf>
    <xf numFmtId="164" fontId="4" fillId="0" borderId="12" xfId="2" applyNumberFormat="1" applyFont="1" applyBorder="1" applyAlignment="1">
      <alignment horizontal="right"/>
    </xf>
    <xf numFmtId="4" fontId="6" fillId="0" borderId="11" xfId="1" applyNumberFormat="1" applyFont="1" applyFill="1" applyBorder="1" applyAlignment="1">
      <alignment wrapText="1"/>
    </xf>
    <xf numFmtId="164" fontId="4" fillId="0" borderId="16" xfId="2" applyNumberFormat="1" applyFont="1" applyBorder="1" applyAlignment="1">
      <alignment horizontal="right"/>
    </xf>
    <xf numFmtId="4" fontId="6" fillId="0" borderId="3" xfId="0" applyNumberFormat="1" applyFont="1" applyBorder="1" applyAlignment="1">
      <alignment horizontal="right"/>
    </xf>
    <xf numFmtId="164" fontId="6" fillId="0" borderId="4" xfId="2" applyNumberFormat="1" applyFont="1" applyBorder="1" applyAlignment="1">
      <alignment horizontal="right"/>
    </xf>
    <xf numFmtId="0" fontId="5" fillId="0" borderId="19" xfId="0" applyFont="1" applyBorder="1" applyAlignment="1">
      <alignment horizontal="center" wrapText="1"/>
    </xf>
    <xf numFmtId="0" fontId="5" fillId="3" borderId="22" xfId="0" applyFont="1" applyFill="1" applyBorder="1" applyAlignment="1">
      <alignment wrapText="1"/>
    </xf>
    <xf numFmtId="4" fontId="6" fillId="3" borderId="23" xfId="0" applyNumberFormat="1" applyFont="1" applyFill="1" applyBorder="1" applyAlignment="1">
      <alignment wrapText="1"/>
    </xf>
    <xf numFmtId="164" fontId="6" fillId="3" borderId="12" xfId="2" applyNumberFormat="1" applyFont="1" applyFill="1" applyBorder="1" applyAlignment="1">
      <alignment horizontal="right"/>
    </xf>
    <xf numFmtId="0" fontId="3" fillId="3" borderId="22" xfId="0" applyFont="1" applyFill="1" applyBorder="1" applyAlignment="1">
      <alignment wrapText="1"/>
    </xf>
    <xf numFmtId="4" fontId="4" fillId="3" borderId="23" xfId="0" applyNumberFormat="1" applyFont="1" applyFill="1" applyBorder="1" applyAlignment="1">
      <alignment wrapText="1"/>
    </xf>
    <xf numFmtId="4" fontId="4" fillId="3" borderId="11" xfId="0" applyNumberFormat="1" applyFont="1" applyFill="1" applyBorder="1" applyAlignment="1">
      <alignment horizontal="right"/>
    </xf>
    <xf numFmtId="164" fontId="4" fillId="3" borderId="12" xfId="2" applyNumberFormat="1" applyFont="1" applyFill="1" applyBorder="1" applyAlignment="1">
      <alignment horizontal="right"/>
    </xf>
    <xf numFmtId="4" fontId="4" fillId="3" borderId="23" xfId="0" applyNumberFormat="1" applyFont="1" applyFill="1" applyBorder="1" applyAlignment="1">
      <alignment horizontal="right"/>
    </xf>
    <xf numFmtId="4" fontId="4" fillId="3" borderId="11" xfId="0" applyNumberFormat="1" applyFont="1" applyFill="1" applyBorder="1" applyAlignment="1">
      <alignment wrapText="1"/>
    </xf>
    <xf numFmtId="4" fontId="4" fillId="3" borderId="23" xfId="0" applyNumberFormat="1" applyFont="1" applyFill="1" applyBorder="1"/>
    <xf numFmtId="4" fontId="4" fillId="3" borderId="11" xfId="0" applyNumberFormat="1" applyFont="1" applyFill="1" applyBorder="1"/>
    <xf numFmtId="4" fontId="6" fillId="3" borderId="11" xfId="0" applyNumberFormat="1" applyFont="1" applyFill="1" applyBorder="1" applyAlignment="1">
      <alignment wrapText="1"/>
    </xf>
    <xf numFmtId="164" fontId="4" fillId="3" borderId="12" xfId="0" applyNumberFormat="1" applyFont="1" applyFill="1" applyBorder="1" applyAlignment="1">
      <alignment horizontal="right"/>
    </xf>
    <xf numFmtId="164" fontId="6" fillId="3" borderId="12" xfId="0" applyNumberFormat="1" applyFont="1" applyFill="1" applyBorder="1" applyAlignment="1">
      <alignment horizontal="right"/>
    </xf>
    <xf numFmtId="4" fontId="6" fillId="3" borderId="11" xfId="0" applyNumberFormat="1" applyFont="1" applyFill="1" applyBorder="1" applyAlignment="1">
      <alignment horizontal="right"/>
    </xf>
    <xf numFmtId="0" fontId="3" fillId="3" borderId="24" xfId="0" applyFont="1" applyFill="1" applyBorder="1" applyAlignment="1">
      <alignment wrapText="1"/>
    </xf>
    <xf numFmtId="4" fontId="4" fillId="3" borderId="25" xfId="0" applyNumberFormat="1" applyFont="1" applyFill="1" applyBorder="1" applyAlignment="1">
      <alignment wrapText="1"/>
    </xf>
    <xf numFmtId="4" fontId="4" fillId="3" borderId="13" xfId="0" applyNumberFormat="1" applyFont="1" applyFill="1" applyBorder="1" applyAlignment="1">
      <alignment horizontal="right"/>
    </xf>
    <xf numFmtId="0" fontId="5" fillId="3" borderId="26" xfId="0" applyFont="1" applyFill="1" applyBorder="1" applyAlignment="1">
      <alignment wrapText="1"/>
    </xf>
    <xf numFmtId="4" fontId="6" fillId="3" borderId="27" xfId="0" applyNumberFormat="1" applyFont="1" applyFill="1" applyBorder="1" applyAlignment="1">
      <alignment wrapText="1"/>
    </xf>
    <xf numFmtId="4" fontId="6" fillId="3" borderId="28" xfId="0" applyNumberFormat="1" applyFont="1" applyFill="1" applyBorder="1" applyAlignment="1">
      <alignment horizontal="right"/>
    </xf>
    <xf numFmtId="164" fontId="6" fillId="3" borderId="14" xfId="0" applyNumberFormat="1" applyFont="1" applyFill="1" applyBorder="1" applyAlignment="1">
      <alignment horizontal="right"/>
    </xf>
    <xf numFmtId="0" fontId="5" fillId="3" borderId="1" xfId="0" applyFont="1" applyFill="1" applyBorder="1" applyAlignment="1">
      <alignment horizontal="center" wrapText="1"/>
    </xf>
    <xf numFmtId="4" fontId="6" fillId="3" borderId="2" xfId="0" applyNumberFormat="1" applyFont="1" applyFill="1" applyBorder="1" applyAlignment="1">
      <alignment wrapText="1"/>
    </xf>
    <xf numFmtId="4" fontId="6" fillId="3" borderId="3" xfId="0" applyNumberFormat="1" applyFont="1" applyFill="1" applyBorder="1" applyAlignment="1">
      <alignment wrapText="1"/>
    </xf>
    <xf numFmtId="164" fontId="6" fillId="3" borderId="4" xfId="0" applyNumberFormat="1" applyFont="1" applyFill="1" applyBorder="1" applyAlignment="1">
      <alignment horizontal="right"/>
    </xf>
    <xf numFmtId="0" fontId="3" fillId="3" borderId="19" xfId="0" applyFont="1" applyFill="1" applyBorder="1" applyAlignment="1">
      <alignment wrapText="1"/>
    </xf>
    <xf numFmtId="4" fontId="4" fillId="3" borderId="29" xfId="0" applyNumberFormat="1" applyFont="1" applyFill="1" applyBorder="1" applyAlignment="1">
      <alignment wrapText="1"/>
    </xf>
    <xf numFmtId="4" fontId="4" fillId="3" borderId="17" xfId="0" applyNumberFormat="1" applyFont="1" applyFill="1" applyBorder="1" applyAlignment="1">
      <alignment horizontal="right"/>
    </xf>
    <xf numFmtId="164" fontId="6" fillId="3" borderId="18" xfId="0" applyNumberFormat="1" applyFont="1" applyFill="1" applyBorder="1" applyAlignment="1">
      <alignment horizontal="right"/>
    </xf>
    <xf numFmtId="164" fontId="4" fillId="3" borderId="14" xfId="0" applyNumberFormat="1" applyFont="1" applyFill="1" applyBorder="1" applyAlignment="1">
      <alignment horizontal="right"/>
    </xf>
    <xf numFmtId="0" fontId="5" fillId="3" borderId="1" xfId="0" applyFont="1" applyFill="1" applyBorder="1" applyAlignment="1">
      <alignment wrapText="1"/>
    </xf>
    <xf numFmtId="4" fontId="4" fillId="0" borderId="0" xfId="0" applyNumberFormat="1" applyFont="1" applyBorder="1" applyAlignment="1">
      <alignment wrapText="1"/>
    </xf>
    <xf numFmtId="0" fontId="3" fillId="0" borderId="0" xfId="0" applyFont="1"/>
    <xf numFmtId="0" fontId="4" fillId="0" borderId="0" xfId="0" applyFont="1"/>
    <xf numFmtId="4" fontId="6" fillId="0" borderId="30" xfId="0" applyNumberFormat="1" applyFont="1" applyFill="1" applyBorder="1" applyAlignment="1">
      <alignment wrapText="1" shrinkToFit="1"/>
    </xf>
    <xf numFmtId="4" fontId="6" fillId="0" borderId="23" xfId="0" applyNumberFormat="1" applyFont="1" applyFill="1" applyBorder="1" applyAlignment="1">
      <alignment wrapText="1" shrinkToFit="1"/>
    </xf>
    <xf numFmtId="4" fontId="6" fillId="0" borderId="23" xfId="1" applyNumberFormat="1" applyFont="1" applyFill="1" applyBorder="1" applyAlignment="1"/>
    <xf numFmtId="4" fontId="6" fillId="0" borderId="30" xfId="0" applyNumberFormat="1" applyFont="1" applyFill="1" applyBorder="1" applyAlignment="1">
      <alignment wrapText="1"/>
    </xf>
    <xf numFmtId="4" fontId="6" fillId="0" borderId="23" xfId="0" applyNumberFormat="1" applyFont="1" applyFill="1" applyBorder="1" applyAlignment="1">
      <alignment wrapText="1"/>
    </xf>
    <xf numFmtId="4" fontId="4" fillId="0" borderId="23" xfId="1" applyNumberFormat="1" applyFont="1" applyFill="1" applyBorder="1" applyAlignment="1">
      <alignment wrapText="1"/>
    </xf>
    <xf numFmtId="4" fontId="6" fillId="0" borderId="23" xfId="1" applyNumberFormat="1" applyFont="1" applyFill="1" applyBorder="1" applyAlignment="1">
      <alignment wrapText="1"/>
    </xf>
    <xf numFmtId="4" fontId="6" fillId="0" borderId="2" xfId="0" applyNumberFormat="1" applyFont="1" applyFill="1" applyBorder="1" applyAlignment="1">
      <alignment wrapText="1"/>
    </xf>
    <xf numFmtId="0" fontId="5" fillId="0" borderId="31" xfId="0" applyFont="1" applyBorder="1" applyAlignment="1">
      <alignment horizontal="center" wrapText="1" shrinkToFit="1"/>
    </xf>
    <xf numFmtId="0" fontId="5" fillId="0" borderId="22" xfId="0" applyFont="1" applyBorder="1" applyAlignment="1">
      <alignment wrapText="1" shrinkToFit="1"/>
    </xf>
    <xf numFmtId="0" fontId="3" fillId="0" borderId="22" xfId="0" applyFont="1" applyBorder="1" applyAlignment="1">
      <alignment wrapText="1" shrinkToFit="1"/>
    </xf>
    <xf numFmtId="0" fontId="3" fillId="0" borderId="22" xfId="0" applyFont="1" applyBorder="1" applyAlignment="1">
      <alignment wrapText="1"/>
    </xf>
    <xf numFmtId="0" fontId="5" fillId="0" borderId="22" xfId="0" applyFont="1" applyBorder="1" applyAlignment="1">
      <alignment wrapText="1"/>
    </xf>
    <xf numFmtId="0" fontId="5" fillId="0" borderId="24" xfId="0" applyFont="1" applyBorder="1" applyAlignment="1">
      <alignment vertical="top" wrapText="1"/>
    </xf>
    <xf numFmtId="0" fontId="5" fillId="0" borderId="31" xfId="0" applyFont="1" applyBorder="1" applyAlignment="1">
      <alignment horizontal="center" wrapText="1"/>
    </xf>
    <xf numFmtId="0" fontId="3" fillId="0" borderId="24" xfId="0" applyFont="1" applyBorder="1" applyAlignment="1">
      <alignment wrapText="1"/>
    </xf>
    <xf numFmtId="0" fontId="5" fillId="0" borderId="1" xfId="0" applyFont="1" applyBorder="1" applyAlignment="1">
      <alignment horizontal="center" wrapText="1"/>
    </xf>
    <xf numFmtId="4" fontId="6" fillId="0" borderId="13" xfId="0" applyNumberFormat="1" applyFont="1" applyFill="1" applyBorder="1" applyAlignment="1">
      <alignment wrapText="1"/>
    </xf>
    <xf numFmtId="4" fontId="4" fillId="0" borderId="25" xfId="1" applyNumberFormat="1" applyFont="1" applyFill="1" applyBorder="1" applyAlignment="1"/>
    <xf numFmtId="4" fontId="4" fillId="0" borderId="13" xfId="1" applyNumberFormat="1" applyFont="1" applyFill="1" applyBorder="1" applyAlignment="1"/>
    <xf numFmtId="164" fontId="4" fillId="2" borderId="14" xfId="2" applyNumberFormat="1" applyFont="1" applyFill="1" applyBorder="1" applyAlignment="1">
      <alignment horizontal="right"/>
    </xf>
    <xf numFmtId="0" fontId="3" fillId="0" borderId="26" xfId="0" applyFont="1" applyBorder="1" applyAlignment="1">
      <alignment wrapText="1"/>
    </xf>
    <xf numFmtId="4" fontId="4" fillId="0" borderId="27" xfId="0" applyNumberFormat="1" applyFont="1" applyFill="1" applyBorder="1" applyAlignment="1">
      <alignment wrapText="1"/>
    </xf>
    <xf numFmtId="4" fontId="4" fillId="0" borderId="28" xfId="0" applyNumberFormat="1" applyFont="1" applyFill="1" applyBorder="1" applyAlignment="1">
      <alignment horizontal="right"/>
    </xf>
    <xf numFmtId="164" fontId="4" fillId="0" borderId="32" xfId="2" applyNumberFormat="1" applyFont="1" applyBorder="1" applyAlignment="1">
      <alignment horizontal="right"/>
    </xf>
    <xf numFmtId="0" fontId="5" fillId="0" borderId="33" xfId="0" applyFont="1" applyBorder="1" applyAlignment="1">
      <alignment horizontal="center" wrapText="1"/>
    </xf>
    <xf numFmtId="0" fontId="3" fillId="0" borderId="34" xfId="0" applyFont="1" applyBorder="1" applyAlignment="1">
      <alignment wrapText="1"/>
    </xf>
    <xf numFmtId="0" fontId="3" fillId="0" borderId="35" xfId="0" applyFont="1" applyBorder="1" applyAlignment="1">
      <alignment wrapText="1"/>
    </xf>
    <xf numFmtId="4" fontId="4" fillId="0" borderId="15" xfId="0" applyNumberFormat="1" applyFont="1" applyFill="1" applyBorder="1" applyAlignment="1">
      <alignment horizontal="right"/>
    </xf>
    <xf numFmtId="4" fontId="0" fillId="0" borderId="0" xfId="0" applyNumberFormat="1"/>
    <xf numFmtId="0" fontId="4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 wrapText="1"/>
    </xf>
    <xf numFmtId="4" fontId="6" fillId="0" borderId="20" xfId="0" applyNumberFormat="1" applyFont="1" applyBorder="1" applyAlignment="1">
      <alignment wrapText="1"/>
    </xf>
    <xf numFmtId="0" fontId="4" fillId="0" borderId="20" xfId="0" applyFont="1" applyBorder="1" applyAlignment="1"/>
    <xf numFmtId="0" fontId="4" fillId="0" borderId="21" xfId="0" applyFont="1" applyBorder="1" applyAlignment="1"/>
    <xf numFmtId="0" fontId="4" fillId="0" borderId="0" xfId="0" applyFont="1" applyBorder="1" applyAlignment="1">
      <alignment horizontal="right"/>
    </xf>
    <xf numFmtId="0" fontId="4" fillId="0" borderId="0" xfId="0" applyFont="1" applyAlignment="1"/>
  </cellXfs>
  <cellStyles count="3">
    <cellStyle name="Обычный" xfId="0" builtinId="0"/>
    <cellStyle name="Финансовый" xfId="1" builtinId="3"/>
    <cellStyle name="Финансовый [0]" xfId="2" builtinId="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4"/>
  <sheetViews>
    <sheetView tabSelected="1" zoomScaleNormal="100" workbookViewId="0">
      <selection activeCell="R107" sqref="R107"/>
    </sheetView>
  </sheetViews>
  <sheetFormatPr defaultRowHeight="15" x14ac:dyDescent="0.25"/>
  <cols>
    <col min="1" max="1" width="65.85546875" customWidth="1"/>
    <col min="2" max="3" width="19.5703125" customWidth="1"/>
    <col min="4" max="4" width="12.140625" customWidth="1"/>
    <col min="7" max="7" width="12.140625" customWidth="1"/>
  </cols>
  <sheetData>
    <row r="1" spans="1:4" ht="32.25" customHeight="1" x14ac:dyDescent="0.3">
      <c r="A1" s="98" t="s">
        <v>109</v>
      </c>
      <c r="B1" s="98"/>
      <c r="C1" s="98"/>
      <c r="D1" s="98"/>
    </row>
    <row r="2" spans="1:4" ht="16.5" thickBot="1" x14ac:dyDescent="0.3">
      <c r="A2" s="1"/>
      <c r="B2" s="2"/>
      <c r="C2" s="3"/>
      <c r="D2" s="97" t="s">
        <v>0</v>
      </c>
    </row>
    <row r="3" spans="1:4" ht="30.75" thickBot="1" x14ac:dyDescent="0.3">
      <c r="A3" s="4" t="s">
        <v>1</v>
      </c>
      <c r="B3" s="5" t="s">
        <v>2</v>
      </c>
      <c r="C3" s="6" t="s">
        <v>3</v>
      </c>
      <c r="D3" s="7" t="s">
        <v>4</v>
      </c>
    </row>
    <row r="4" spans="1:4" ht="30.75" customHeight="1" thickBot="1" x14ac:dyDescent="0.3">
      <c r="A4" s="8" t="s">
        <v>5</v>
      </c>
      <c r="B4" s="9">
        <f>B5+B24</f>
        <v>630066659.28999996</v>
      </c>
      <c r="C4" s="10">
        <f>C5+C24</f>
        <v>195046453.65000001</v>
      </c>
      <c r="D4" s="11">
        <f t="shared" ref="D4:D48" si="0">C4/B4*100</f>
        <v>30.956479092194943</v>
      </c>
    </row>
    <row r="5" spans="1:4" ht="29.25" customHeight="1" x14ac:dyDescent="0.25">
      <c r="A5" s="75" t="s">
        <v>6</v>
      </c>
      <c r="B5" s="67">
        <f>B6+B8+B9+B13+B17+B22+B23</f>
        <v>452199700</v>
      </c>
      <c r="C5" s="12">
        <f>C6+C8+C9+C13+C17+C22+C23</f>
        <v>143378449.86000001</v>
      </c>
      <c r="D5" s="13">
        <f t="shared" si="0"/>
        <v>31.706887434909849</v>
      </c>
    </row>
    <row r="6" spans="1:4" ht="21.75" customHeight="1" x14ac:dyDescent="0.25">
      <c r="A6" s="76" t="s">
        <v>7</v>
      </c>
      <c r="B6" s="68">
        <f>B7</f>
        <v>256600000</v>
      </c>
      <c r="C6" s="14">
        <f>C7</f>
        <v>79300496.569999993</v>
      </c>
      <c r="D6" s="15">
        <f t="shared" si="0"/>
        <v>30.90432446219797</v>
      </c>
    </row>
    <row r="7" spans="1:4" ht="21" customHeight="1" x14ac:dyDescent="0.25">
      <c r="A7" s="77" t="s">
        <v>8</v>
      </c>
      <c r="B7" s="16">
        <v>256600000</v>
      </c>
      <c r="C7" s="16">
        <v>79300496.569999993</v>
      </c>
      <c r="D7" s="17">
        <f t="shared" si="0"/>
        <v>30.90432446219797</v>
      </c>
    </row>
    <row r="8" spans="1:4" ht="22.5" customHeight="1" x14ac:dyDescent="0.25">
      <c r="A8" s="76" t="s">
        <v>9</v>
      </c>
      <c r="B8" s="18">
        <v>3552700</v>
      </c>
      <c r="C8" s="18">
        <v>1476725.34</v>
      </c>
      <c r="D8" s="19">
        <f t="shared" si="0"/>
        <v>41.566283108621619</v>
      </c>
    </row>
    <row r="9" spans="1:4" ht="24" customHeight="1" x14ac:dyDescent="0.25">
      <c r="A9" s="76" t="s">
        <v>10</v>
      </c>
      <c r="B9" s="18">
        <f>B10+B11+B12</f>
        <v>53273000</v>
      </c>
      <c r="C9" s="18">
        <f>C10+C11+C12</f>
        <v>23640759.140000001</v>
      </c>
      <c r="D9" s="19">
        <f t="shared" si="0"/>
        <v>44.376624443902166</v>
      </c>
    </row>
    <row r="10" spans="1:4" ht="23.25" customHeight="1" x14ac:dyDescent="0.25">
      <c r="A10" s="77" t="s">
        <v>11</v>
      </c>
      <c r="B10" s="16">
        <v>50473000</v>
      </c>
      <c r="C10" s="16">
        <v>22875583.93</v>
      </c>
      <c r="D10" s="17">
        <f t="shared" si="0"/>
        <v>45.322417787728092</v>
      </c>
    </row>
    <row r="11" spans="1:4" ht="20.25" customHeight="1" x14ac:dyDescent="0.25">
      <c r="A11" s="77" t="s">
        <v>12</v>
      </c>
      <c r="B11" s="16">
        <v>800000</v>
      </c>
      <c r="C11" s="16">
        <v>100000</v>
      </c>
      <c r="D11" s="17">
        <f t="shared" si="0"/>
        <v>12.5</v>
      </c>
    </row>
    <row r="12" spans="1:4" ht="30" x14ac:dyDescent="0.25">
      <c r="A12" s="77" t="s">
        <v>13</v>
      </c>
      <c r="B12" s="16">
        <v>2000000</v>
      </c>
      <c r="C12" s="16">
        <v>665175.21</v>
      </c>
      <c r="D12" s="17">
        <f t="shared" si="0"/>
        <v>33.258760500000001</v>
      </c>
    </row>
    <row r="13" spans="1:4" ht="21.75" customHeight="1" x14ac:dyDescent="0.25">
      <c r="A13" s="76" t="s">
        <v>14</v>
      </c>
      <c r="B13" s="18">
        <f>B14+B15+B16</f>
        <v>120244000</v>
      </c>
      <c r="C13" s="18">
        <f>C14+C15+C16</f>
        <v>32791723.699999999</v>
      </c>
      <c r="D13" s="19">
        <f t="shared" si="0"/>
        <v>27.270985412993582</v>
      </c>
    </row>
    <row r="14" spans="1:4" ht="19.5" customHeight="1" x14ac:dyDescent="0.25">
      <c r="A14" s="77" t="s">
        <v>15</v>
      </c>
      <c r="B14" s="16">
        <v>25642000</v>
      </c>
      <c r="C14" s="16">
        <v>1171912.46</v>
      </c>
      <c r="D14" s="17">
        <f t="shared" si="0"/>
        <v>4.5702849231729195</v>
      </c>
    </row>
    <row r="15" spans="1:4" ht="19.5" customHeight="1" x14ac:dyDescent="0.25">
      <c r="A15" s="77" t="s">
        <v>16</v>
      </c>
      <c r="B15" s="16">
        <v>8500000</v>
      </c>
      <c r="C15" s="16">
        <v>1284754.75</v>
      </c>
      <c r="D15" s="17">
        <f t="shared" si="0"/>
        <v>15.114761764705884</v>
      </c>
    </row>
    <row r="16" spans="1:4" ht="21.75" customHeight="1" x14ac:dyDescent="0.25">
      <c r="A16" s="78" t="s">
        <v>17</v>
      </c>
      <c r="B16" s="16">
        <v>86102000</v>
      </c>
      <c r="C16" s="16">
        <v>30335056.489999998</v>
      </c>
      <c r="D16" s="17">
        <f t="shared" si="0"/>
        <v>35.231535260504984</v>
      </c>
    </row>
    <row r="17" spans="1:4" ht="33" customHeight="1" x14ac:dyDescent="0.25">
      <c r="A17" s="79" t="s">
        <v>18</v>
      </c>
      <c r="B17" s="18">
        <v>30000</v>
      </c>
      <c r="C17" s="18">
        <v>1738.8</v>
      </c>
      <c r="D17" s="19">
        <f t="shared" si="0"/>
        <v>5.7959999999999994</v>
      </c>
    </row>
    <row r="18" spans="1:4" ht="17.25" hidden="1" customHeight="1" x14ac:dyDescent="0.25">
      <c r="A18" s="78" t="s">
        <v>19</v>
      </c>
      <c r="B18" s="18">
        <v>1496000</v>
      </c>
      <c r="C18" s="18">
        <v>26.67</v>
      </c>
      <c r="D18" s="17">
        <f t="shared" si="0"/>
        <v>1.7827540106951872E-3</v>
      </c>
    </row>
    <row r="19" spans="1:4" ht="16.5" hidden="1" customHeight="1" x14ac:dyDescent="0.25">
      <c r="A19" s="78" t="s">
        <v>20</v>
      </c>
      <c r="B19" s="18">
        <v>4000</v>
      </c>
      <c r="C19" s="18">
        <v>288</v>
      </c>
      <c r="D19" s="17">
        <f t="shared" si="0"/>
        <v>7.1999999999999993</v>
      </c>
    </row>
    <row r="20" spans="1:4" ht="18" hidden="1" customHeight="1" x14ac:dyDescent="0.25">
      <c r="A20" s="78" t="s">
        <v>21</v>
      </c>
      <c r="B20" s="18"/>
      <c r="C20" s="18"/>
      <c r="D20" s="17"/>
    </row>
    <row r="21" spans="1:4" ht="18" hidden="1" customHeight="1" x14ac:dyDescent="0.25">
      <c r="A21" s="78" t="s">
        <v>22</v>
      </c>
      <c r="B21" s="18">
        <v>17443600</v>
      </c>
      <c r="C21" s="18">
        <v>865512.28</v>
      </c>
      <c r="D21" s="17"/>
    </row>
    <row r="22" spans="1:4" ht="21.75" customHeight="1" x14ac:dyDescent="0.25">
      <c r="A22" s="79" t="s">
        <v>23</v>
      </c>
      <c r="B22" s="18">
        <v>18500000</v>
      </c>
      <c r="C22" s="18">
        <v>6167006.3099999996</v>
      </c>
      <c r="D22" s="19">
        <f t="shared" si="0"/>
        <v>33.335169243243243</v>
      </c>
    </row>
    <row r="23" spans="1:4" ht="1.5" customHeight="1" thickBot="1" x14ac:dyDescent="0.3">
      <c r="A23" s="80" t="s">
        <v>24</v>
      </c>
      <c r="B23" s="84">
        <v>0</v>
      </c>
      <c r="C23" s="20">
        <v>0</v>
      </c>
      <c r="D23" s="21"/>
    </row>
    <row r="24" spans="1:4" ht="30" customHeight="1" x14ac:dyDescent="0.25">
      <c r="A24" s="81" t="s">
        <v>25</v>
      </c>
      <c r="B24" s="70">
        <f>B25+B31+B32+B33+B36+B37</f>
        <v>177866959.28999999</v>
      </c>
      <c r="C24" s="22">
        <f>C25+C31+C32+C33+C36+C37</f>
        <v>51668003.789999999</v>
      </c>
      <c r="D24" s="23">
        <f t="shared" si="0"/>
        <v>29.048679977577414</v>
      </c>
    </row>
    <row r="25" spans="1:4" ht="33.75" customHeight="1" x14ac:dyDescent="0.25">
      <c r="A25" s="79" t="s">
        <v>26</v>
      </c>
      <c r="B25" s="71">
        <f>B26+B27+B28+B29+B30</f>
        <v>109167000</v>
      </c>
      <c r="C25" s="24">
        <f>C26+C27+C28+C29+C30</f>
        <v>30731263.079999998</v>
      </c>
      <c r="D25" s="19">
        <f t="shared" si="0"/>
        <v>28.150689384154546</v>
      </c>
    </row>
    <row r="26" spans="1:4" ht="50.25" customHeight="1" x14ac:dyDescent="0.25">
      <c r="A26" s="78" t="s">
        <v>27</v>
      </c>
      <c r="B26" s="72">
        <v>3667000</v>
      </c>
      <c r="C26" s="25">
        <v>3567000</v>
      </c>
      <c r="D26" s="17">
        <f t="shared" si="0"/>
        <v>97.27297518407417</v>
      </c>
    </row>
    <row r="27" spans="1:4" ht="23.25" customHeight="1" x14ac:dyDescent="0.25">
      <c r="A27" s="78" t="s">
        <v>28</v>
      </c>
      <c r="B27" s="72">
        <v>93500000</v>
      </c>
      <c r="C27" s="25">
        <v>22059259.199999999</v>
      </c>
      <c r="D27" s="17">
        <f t="shared" si="0"/>
        <v>23.592790588235292</v>
      </c>
    </row>
    <row r="28" spans="1:4" ht="20.25" customHeight="1" x14ac:dyDescent="0.25">
      <c r="A28" s="78" t="s">
        <v>29</v>
      </c>
      <c r="B28" s="72">
        <v>3000000</v>
      </c>
      <c r="C28" s="25">
        <v>1153919.92</v>
      </c>
      <c r="D28" s="17">
        <f t="shared" si="0"/>
        <v>38.463997333333332</v>
      </c>
    </row>
    <row r="29" spans="1:4" ht="37.5" customHeight="1" x14ac:dyDescent="0.25">
      <c r="A29" s="78" t="s">
        <v>30</v>
      </c>
      <c r="B29" s="72">
        <v>500000</v>
      </c>
      <c r="C29" s="25">
        <v>0</v>
      </c>
      <c r="D29" s="17">
        <f t="shared" si="0"/>
        <v>0</v>
      </c>
    </row>
    <row r="30" spans="1:4" ht="30" x14ac:dyDescent="0.25">
      <c r="A30" s="78" t="s">
        <v>31</v>
      </c>
      <c r="B30" s="72">
        <v>8500000</v>
      </c>
      <c r="C30" s="25">
        <v>3951083.96</v>
      </c>
      <c r="D30" s="26">
        <f t="shared" si="0"/>
        <v>46.483340705882355</v>
      </c>
    </row>
    <row r="31" spans="1:4" ht="22.5" customHeight="1" x14ac:dyDescent="0.25">
      <c r="A31" s="79" t="s">
        <v>32</v>
      </c>
      <c r="B31" s="69">
        <v>5000000</v>
      </c>
      <c r="C31" s="18">
        <v>3236848.46</v>
      </c>
      <c r="D31" s="19">
        <f t="shared" si="0"/>
        <v>64.73696919999999</v>
      </c>
    </row>
    <row r="32" spans="1:4" ht="30.75" customHeight="1" x14ac:dyDescent="0.25">
      <c r="A32" s="79" t="s">
        <v>33</v>
      </c>
      <c r="B32" s="73">
        <v>800000</v>
      </c>
      <c r="C32" s="27">
        <v>291664.26</v>
      </c>
      <c r="D32" s="19">
        <f t="shared" si="0"/>
        <v>36.458032500000002</v>
      </c>
    </row>
    <row r="33" spans="1:4" ht="15.75" x14ac:dyDescent="0.25">
      <c r="A33" s="79" t="s">
        <v>34</v>
      </c>
      <c r="B33" s="73">
        <f>B34+B35</f>
        <v>21400000</v>
      </c>
      <c r="C33" s="27">
        <f>C34+C35</f>
        <v>7294040.8100000005</v>
      </c>
      <c r="D33" s="19">
        <f t="shared" si="0"/>
        <v>34.084302850467289</v>
      </c>
    </row>
    <row r="34" spans="1:4" ht="21.75" customHeight="1" x14ac:dyDescent="0.25">
      <c r="A34" s="78" t="s">
        <v>35</v>
      </c>
      <c r="B34" s="72">
        <v>21000000</v>
      </c>
      <c r="C34" s="25">
        <v>6386470.4400000004</v>
      </c>
      <c r="D34" s="17">
        <f t="shared" si="0"/>
        <v>30.411764000000002</v>
      </c>
    </row>
    <row r="35" spans="1:4" ht="18.75" customHeight="1" x14ac:dyDescent="0.25">
      <c r="A35" s="78" t="s">
        <v>36</v>
      </c>
      <c r="B35" s="72">
        <v>400000</v>
      </c>
      <c r="C35" s="25">
        <v>907570.37</v>
      </c>
      <c r="D35" s="17">
        <f t="shared" si="0"/>
        <v>226.89259250000001</v>
      </c>
    </row>
    <row r="36" spans="1:4" ht="21.75" customHeight="1" x14ac:dyDescent="0.25">
      <c r="A36" s="79" t="s">
        <v>37</v>
      </c>
      <c r="B36" s="73">
        <v>15500000</v>
      </c>
      <c r="C36" s="27">
        <v>6648732.8300000001</v>
      </c>
      <c r="D36" s="19">
        <f t="shared" si="0"/>
        <v>42.895050516129032</v>
      </c>
    </row>
    <row r="37" spans="1:4" ht="21.75" customHeight="1" x14ac:dyDescent="0.25">
      <c r="A37" s="79" t="s">
        <v>38</v>
      </c>
      <c r="B37" s="73">
        <f>B38+B39</f>
        <v>25999959.289999999</v>
      </c>
      <c r="C37" s="27">
        <f>C38+C39</f>
        <v>3465454.3499999996</v>
      </c>
      <c r="D37" s="19">
        <f t="shared" si="0"/>
        <v>13.328691446578029</v>
      </c>
    </row>
    <row r="38" spans="1:4" ht="21" customHeight="1" x14ac:dyDescent="0.25">
      <c r="A38" s="78" t="s">
        <v>39</v>
      </c>
      <c r="B38" s="72">
        <v>0</v>
      </c>
      <c r="C38" s="25">
        <v>25587.07</v>
      </c>
      <c r="D38" s="17"/>
    </row>
    <row r="39" spans="1:4" ht="21.75" customHeight="1" thickBot="1" x14ac:dyDescent="0.3">
      <c r="A39" s="82" t="s">
        <v>38</v>
      </c>
      <c r="B39" s="85">
        <f>25999949.29+10</f>
        <v>25999959.289999999</v>
      </c>
      <c r="C39" s="86">
        <v>3439867.28</v>
      </c>
      <c r="D39" s="87">
        <f t="shared" si="0"/>
        <v>13.230279484795302</v>
      </c>
    </row>
    <row r="40" spans="1:4" ht="30" customHeight="1" x14ac:dyDescent="0.25">
      <c r="A40" s="92" t="s">
        <v>40</v>
      </c>
      <c r="B40" s="22">
        <f>B41+B42+B43+B44+B45</f>
        <v>1461634268.1400001</v>
      </c>
      <c r="C40" s="22">
        <f>C41+C42+C43+C44+C45+C46</f>
        <v>327147163.74000001</v>
      </c>
      <c r="D40" s="13">
        <f t="shared" si="0"/>
        <v>22.382286107475473</v>
      </c>
    </row>
    <row r="41" spans="1:4" ht="31.5" customHeight="1" x14ac:dyDescent="0.25">
      <c r="A41" s="93" t="s">
        <v>41</v>
      </c>
      <c r="B41" s="25">
        <v>65365500</v>
      </c>
      <c r="C41" s="25">
        <v>29646000</v>
      </c>
      <c r="D41" s="26">
        <f t="shared" si="0"/>
        <v>45.354200610413756</v>
      </c>
    </row>
    <row r="42" spans="1:4" ht="15.75" x14ac:dyDescent="0.25">
      <c r="A42" s="93" t="s">
        <v>42</v>
      </c>
      <c r="B42" s="25">
        <v>19707800</v>
      </c>
      <c r="C42" s="25">
        <v>4379600</v>
      </c>
      <c r="D42" s="26">
        <f t="shared" si="0"/>
        <v>22.222673256274167</v>
      </c>
    </row>
    <row r="43" spans="1:4" ht="18.75" customHeight="1" x14ac:dyDescent="0.25">
      <c r="A43" s="93" t="s">
        <v>43</v>
      </c>
      <c r="B43" s="25">
        <v>1429322356</v>
      </c>
      <c r="C43" s="25">
        <v>345910286.51999998</v>
      </c>
      <c r="D43" s="26">
        <f t="shared" si="0"/>
        <v>24.200998820730682</v>
      </c>
    </row>
    <row r="44" spans="1:4" ht="33.75" hidden="1" customHeight="1" x14ac:dyDescent="0.25">
      <c r="A44" s="93" t="s">
        <v>44</v>
      </c>
      <c r="B44" s="25">
        <v>0</v>
      </c>
      <c r="C44" s="25">
        <v>0</v>
      </c>
      <c r="D44" s="26" t="e">
        <f t="shared" si="0"/>
        <v>#DIV/0!</v>
      </c>
    </row>
    <row r="45" spans="1:4" ht="47.25" customHeight="1" thickBot="1" x14ac:dyDescent="0.3">
      <c r="A45" s="93" t="s">
        <v>45</v>
      </c>
      <c r="B45" s="16">
        <v>-52761387.859999999</v>
      </c>
      <c r="C45" s="16">
        <v>-52788722.780000001</v>
      </c>
      <c r="D45" s="26"/>
    </row>
    <row r="46" spans="1:4" ht="19.5" hidden="1" customHeight="1" thickBot="1" x14ac:dyDescent="0.3">
      <c r="A46" s="94" t="s">
        <v>46</v>
      </c>
      <c r="B46" s="95">
        <v>0</v>
      </c>
      <c r="C46" s="95">
        <v>0</v>
      </c>
      <c r="D46" s="28"/>
    </row>
    <row r="47" spans="1:4" ht="50.25" hidden="1" customHeight="1" thickBot="1" x14ac:dyDescent="0.3">
      <c r="A47" s="88" t="s">
        <v>47</v>
      </c>
      <c r="B47" s="89"/>
      <c r="C47" s="90"/>
      <c r="D47" s="91"/>
    </row>
    <row r="48" spans="1:4" ht="35.25" customHeight="1" thickBot="1" x14ac:dyDescent="0.3">
      <c r="A48" s="83" t="s">
        <v>48</v>
      </c>
      <c r="B48" s="74">
        <f>B5+B24+B40</f>
        <v>2091700927.4300001</v>
      </c>
      <c r="C48" s="29">
        <f>C5+C24+C40</f>
        <v>522193617.38999999</v>
      </c>
      <c r="D48" s="30">
        <f t="shared" si="0"/>
        <v>24.965022988807537</v>
      </c>
    </row>
    <row r="49" spans="1:4" ht="26.25" customHeight="1" x14ac:dyDescent="0.25">
      <c r="A49" s="31" t="s">
        <v>49</v>
      </c>
      <c r="B49" s="99"/>
      <c r="C49" s="100"/>
      <c r="D49" s="101"/>
    </row>
    <row r="50" spans="1:4" ht="15.75" x14ac:dyDescent="0.25">
      <c r="A50" s="32" t="s">
        <v>50</v>
      </c>
      <c r="B50" s="33">
        <f>B51+B52+B53+B54+B55+B56+B57</f>
        <v>110152500</v>
      </c>
      <c r="C50" s="33">
        <f>C51+C52+C53+C54+C55+C56+C57</f>
        <v>33225484.199999999</v>
      </c>
      <c r="D50" s="34">
        <f t="shared" ref="D50:D106" si="1">C50/B50*100</f>
        <v>30.163168516375027</v>
      </c>
    </row>
    <row r="51" spans="1:4" ht="49.5" customHeight="1" x14ac:dyDescent="0.25">
      <c r="A51" s="35" t="s">
        <v>51</v>
      </c>
      <c r="B51" s="36">
        <v>7325000</v>
      </c>
      <c r="C51" s="37">
        <v>1571099.44</v>
      </c>
      <c r="D51" s="38">
        <f t="shared" si="1"/>
        <v>21.44845651877133</v>
      </c>
    </row>
    <row r="52" spans="1:4" ht="46.5" customHeight="1" x14ac:dyDescent="0.25">
      <c r="A52" s="35" t="s">
        <v>52</v>
      </c>
      <c r="B52" s="36">
        <v>45794700</v>
      </c>
      <c r="C52" s="37">
        <v>14619012.279999999</v>
      </c>
      <c r="D52" s="38">
        <f t="shared" si="1"/>
        <v>31.922934924783871</v>
      </c>
    </row>
    <row r="53" spans="1:4" ht="15.75" x14ac:dyDescent="0.25">
      <c r="A53" s="35" t="s">
        <v>53</v>
      </c>
      <c r="B53" s="36">
        <v>30700</v>
      </c>
      <c r="C53" s="37">
        <v>0</v>
      </c>
      <c r="D53" s="38">
        <f t="shared" si="1"/>
        <v>0</v>
      </c>
    </row>
    <row r="54" spans="1:4" ht="30" customHeight="1" x14ac:dyDescent="0.25">
      <c r="A54" s="35" t="s">
        <v>54</v>
      </c>
      <c r="B54" s="36">
        <v>9302200</v>
      </c>
      <c r="C54" s="37">
        <v>2493973.73</v>
      </c>
      <c r="D54" s="38">
        <f t="shared" si="1"/>
        <v>26.810579540323793</v>
      </c>
    </row>
    <row r="55" spans="1:4" ht="22.5" hidden="1" customHeight="1" x14ac:dyDescent="0.25">
      <c r="A55" s="35" t="s">
        <v>55</v>
      </c>
      <c r="B55" s="36"/>
      <c r="C55" s="37"/>
      <c r="D55" s="38" t="e">
        <f t="shared" si="1"/>
        <v>#DIV/0!</v>
      </c>
    </row>
    <row r="56" spans="1:4" ht="15.75" x14ac:dyDescent="0.25">
      <c r="A56" s="35" t="s">
        <v>56</v>
      </c>
      <c r="B56" s="36">
        <v>3700000</v>
      </c>
      <c r="C56" s="37">
        <v>0</v>
      </c>
      <c r="D56" s="38">
        <f t="shared" si="1"/>
        <v>0</v>
      </c>
    </row>
    <row r="57" spans="1:4" ht="15.75" x14ac:dyDescent="0.25">
      <c r="A57" s="35" t="s">
        <v>57</v>
      </c>
      <c r="B57" s="36">
        <v>43999900</v>
      </c>
      <c r="C57" s="37">
        <v>14541398.75</v>
      </c>
      <c r="D57" s="38">
        <f t="shared" si="1"/>
        <v>33.048708633428717</v>
      </c>
    </row>
    <row r="58" spans="1:4" ht="29.25" x14ac:dyDescent="0.25">
      <c r="A58" s="32" t="s">
        <v>58</v>
      </c>
      <c r="B58" s="33">
        <f>B59+B60+B61</f>
        <v>22596600</v>
      </c>
      <c r="C58" s="33">
        <f>C59+C60+C61</f>
        <v>4060326.76</v>
      </c>
      <c r="D58" s="34">
        <f t="shared" si="1"/>
        <v>17.968750874025293</v>
      </c>
    </row>
    <row r="59" spans="1:4" ht="15.75" x14ac:dyDescent="0.25">
      <c r="A59" s="35" t="s">
        <v>59</v>
      </c>
      <c r="B59" s="36">
        <v>5090500</v>
      </c>
      <c r="C59" s="37">
        <v>1280096.1399999999</v>
      </c>
      <c r="D59" s="38">
        <f t="shared" si="1"/>
        <v>25.146766329437188</v>
      </c>
    </row>
    <row r="60" spans="1:4" ht="34.5" customHeight="1" x14ac:dyDescent="0.25">
      <c r="A60" s="35" t="s">
        <v>60</v>
      </c>
      <c r="B60" s="36">
        <v>12133600</v>
      </c>
      <c r="C60" s="37">
        <v>2780230.62</v>
      </c>
      <c r="D60" s="38">
        <f t="shared" si="1"/>
        <v>22.91348503329597</v>
      </c>
    </row>
    <row r="61" spans="1:4" ht="32.25" customHeight="1" x14ac:dyDescent="0.25">
      <c r="A61" s="35" t="s">
        <v>61</v>
      </c>
      <c r="B61" s="36">
        <v>5372500</v>
      </c>
      <c r="C61" s="39">
        <v>0</v>
      </c>
      <c r="D61" s="38">
        <f t="shared" si="1"/>
        <v>0</v>
      </c>
    </row>
    <row r="62" spans="1:4" ht="15.75" x14ac:dyDescent="0.25">
      <c r="A62" s="32" t="s">
        <v>62</v>
      </c>
      <c r="B62" s="33">
        <f>B63+B64+B65+B66</f>
        <v>226593383.46000001</v>
      </c>
      <c r="C62" s="33">
        <f>C63+C64+C65+C66</f>
        <v>31817754.469999999</v>
      </c>
      <c r="D62" s="34">
        <f t="shared" si="1"/>
        <v>14.041784444079635</v>
      </c>
    </row>
    <row r="63" spans="1:4" ht="15.75" x14ac:dyDescent="0.25">
      <c r="A63" s="35" t="s">
        <v>63</v>
      </c>
      <c r="B63" s="36">
        <v>520800</v>
      </c>
      <c r="C63" s="40">
        <v>28975.4</v>
      </c>
      <c r="D63" s="38">
        <f t="shared" si="1"/>
        <v>5.56363287250384</v>
      </c>
    </row>
    <row r="64" spans="1:4" ht="15.75" x14ac:dyDescent="0.25">
      <c r="A64" s="35" t="s">
        <v>64</v>
      </c>
      <c r="B64" s="36">
        <v>13658444.439999999</v>
      </c>
      <c r="C64" s="40">
        <v>8000000</v>
      </c>
      <c r="D64" s="38">
        <f t="shared" si="1"/>
        <v>58.57182371786989</v>
      </c>
    </row>
    <row r="65" spans="1:7" ht="15.75" x14ac:dyDescent="0.25">
      <c r="A65" s="35" t="s">
        <v>65</v>
      </c>
      <c r="B65" s="41">
        <v>207394739.02000001</v>
      </c>
      <c r="C65" s="37">
        <v>23628779.07</v>
      </c>
      <c r="D65" s="38">
        <f t="shared" si="1"/>
        <v>11.393142941644903</v>
      </c>
    </row>
    <row r="66" spans="1:7" ht="20.25" customHeight="1" x14ac:dyDescent="0.25">
      <c r="A66" s="35" t="s">
        <v>66</v>
      </c>
      <c r="B66" s="36">
        <v>5019400</v>
      </c>
      <c r="C66" s="42">
        <v>160000</v>
      </c>
      <c r="D66" s="38">
        <f t="shared" si="1"/>
        <v>3.1876319878869985</v>
      </c>
    </row>
    <row r="67" spans="1:7" ht="15.75" x14ac:dyDescent="0.25">
      <c r="A67" s="32" t="s">
        <v>67</v>
      </c>
      <c r="B67" s="33">
        <f>B68+B69+B71+B70</f>
        <v>124376627.62</v>
      </c>
      <c r="C67" s="43">
        <f>C68+C69+C71+C70</f>
        <v>14765009.16</v>
      </c>
      <c r="D67" s="34">
        <f t="shared" si="1"/>
        <v>11.871208797452358</v>
      </c>
    </row>
    <row r="68" spans="1:7" ht="15.75" x14ac:dyDescent="0.25">
      <c r="A68" s="35" t="s">
        <v>68</v>
      </c>
      <c r="B68" s="36">
        <v>11837155.199999999</v>
      </c>
      <c r="C68" s="42">
        <v>184535.42</v>
      </c>
      <c r="D68" s="38">
        <f t="shared" si="1"/>
        <v>1.5589507519509418</v>
      </c>
    </row>
    <row r="69" spans="1:7" ht="15.75" hidden="1" x14ac:dyDescent="0.25">
      <c r="A69" s="35" t="s">
        <v>69</v>
      </c>
      <c r="B69" s="36"/>
      <c r="C69" s="37"/>
      <c r="D69" s="38" t="e">
        <f t="shared" si="1"/>
        <v>#DIV/0!</v>
      </c>
    </row>
    <row r="70" spans="1:7" ht="15.75" x14ac:dyDescent="0.25">
      <c r="A70" s="35" t="s">
        <v>70</v>
      </c>
      <c r="B70" s="36">
        <v>106939272.42</v>
      </c>
      <c r="C70" s="42">
        <v>12721909.74</v>
      </c>
      <c r="D70" s="38">
        <f t="shared" si="1"/>
        <v>11.896387035471099</v>
      </c>
    </row>
    <row r="71" spans="1:7" ht="17.25" customHeight="1" x14ac:dyDescent="0.25">
      <c r="A71" s="35" t="s">
        <v>71</v>
      </c>
      <c r="B71" s="36">
        <v>5600200</v>
      </c>
      <c r="C71" s="42">
        <v>1858564</v>
      </c>
      <c r="D71" s="38">
        <f t="shared" si="1"/>
        <v>33.187457590800328</v>
      </c>
    </row>
    <row r="72" spans="1:7" ht="15.75" x14ac:dyDescent="0.25">
      <c r="A72" s="32" t="s">
        <v>72</v>
      </c>
      <c r="B72" s="33">
        <f>B73+B74</f>
        <v>7835700</v>
      </c>
      <c r="C72" s="33">
        <f>C73+C74</f>
        <v>1480233.32</v>
      </c>
      <c r="D72" s="34">
        <f t="shared" si="1"/>
        <v>18.890888114654722</v>
      </c>
    </row>
    <row r="73" spans="1:7" ht="20.25" customHeight="1" x14ac:dyDescent="0.25">
      <c r="A73" s="35" t="s">
        <v>73</v>
      </c>
      <c r="B73" s="36">
        <v>7835700</v>
      </c>
      <c r="C73" s="37">
        <v>1480233.32</v>
      </c>
      <c r="D73" s="38">
        <f t="shared" si="1"/>
        <v>18.890888114654722</v>
      </c>
    </row>
    <row r="74" spans="1:7" ht="19.5" hidden="1" customHeight="1" x14ac:dyDescent="0.25">
      <c r="A74" s="35" t="s">
        <v>74</v>
      </c>
      <c r="B74" s="36"/>
      <c r="C74" s="37"/>
      <c r="D74" s="38" t="e">
        <f t="shared" si="1"/>
        <v>#DIV/0!</v>
      </c>
    </row>
    <row r="75" spans="1:7" ht="15.75" x14ac:dyDescent="0.25">
      <c r="A75" s="32" t="s">
        <v>75</v>
      </c>
      <c r="B75" s="33">
        <f>B76+B77+B78+B79+B80</f>
        <v>1523705876.2</v>
      </c>
      <c r="C75" s="33">
        <f>C76+C77+C78+C79+C80</f>
        <v>446423497.52000004</v>
      </c>
      <c r="D75" s="34">
        <f t="shared" si="1"/>
        <v>29.298534874285863</v>
      </c>
      <c r="G75" s="96"/>
    </row>
    <row r="76" spans="1:7" ht="15.75" x14ac:dyDescent="0.25">
      <c r="A76" s="35" t="s">
        <v>76</v>
      </c>
      <c r="B76" s="36">
        <v>718995416.20000005</v>
      </c>
      <c r="C76" s="37">
        <v>214767860.02000001</v>
      </c>
      <c r="D76" s="38">
        <f t="shared" si="1"/>
        <v>29.870546484855321</v>
      </c>
    </row>
    <row r="77" spans="1:7" ht="15.75" x14ac:dyDescent="0.25">
      <c r="A77" s="35" t="s">
        <v>77</v>
      </c>
      <c r="B77" s="36">
        <v>583117300</v>
      </c>
      <c r="C77" s="37">
        <v>181533611.30000001</v>
      </c>
      <c r="D77" s="44">
        <f t="shared" si="1"/>
        <v>31.131577008605305</v>
      </c>
    </row>
    <row r="78" spans="1:7" ht="15.75" x14ac:dyDescent="0.25">
      <c r="A78" s="35" t="s">
        <v>78</v>
      </c>
      <c r="B78" s="36">
        <v>192520060</v>
      </c>
      <c r="C78" s="37">
        <v>47459628</v>
      </c>
      <c r="D78" s="44">
        <f t="shared" si="1"/>
        <v>24.651783299880542</v>
      </c>
    </row>
    <row r="79" spans="1:7" ht="15.75" x14ac:dyDescent="0.25">
      <c r="A79" s="35" t="s">
        <v>79</v>
      </c>
      <c r="B79" s="36">
        <v>20878000</v>
      </c>
      <c r="C79" s="37">
        <v>15000</v>
      </c>
      <c r="D79" s="44">
        <f t="shared" si="1"/>
        <v>7.1845962256921164E-2</v>
      </c>
    </row>
    <row r="80" spans="1:7" ht="15.75" x14ac:dyDescent="0.25">
      <c r="A80" s="35" t="s">
        <v>80</v>
      </c>
      <c r="B80" s="36">
        <v>8195100</v>
      </c>
      <c r="C80" s="37">
        <v>2647398.2000000002</v>
      </c>
      <c r="D80" s="44">
        <f t="shared" si="1"/>
        <v>32.304647899354492</v>
      </c>
    </row>
    <row r="81" spans="1:4" ht="15.75" x14ac:dyDescent="0.25">
      <c r="A81" s="32" t="s">
        <v>81</v>
      </c>
      <c r="B81" s="33">
        <f>B82</f>
        <v>72557232.299999997</v>
      </c>
      <c r="C81" s="43">
        <f>C82</f>
        <v>19233016.02</v>
      </c>
      <c r="D81" s="45">
        <f t="shared" si="1"/>
        <v>26.507372746079788</v>
      </c>
    </row>
    <row r="82" spans="1:4" ht="15.75" x14ac:dyDescent="0.25">
      <c r="A82" s="35" t="s">
        <v>82</v>
      </c>
      <c r="B82" s="36">
        <v>72557232.299999997</v>
      </c>
      <c r="C82" s="37">
        <v>19233016.02</v>
      </c>
      <c r="D82" s="44">
        <f t="shared" si="1"/>
        <v>26.507372746079788</v>
      </c>
    </row>
    <row r="83" spans="1:4" ht="15.75" x14ac:dyDescent="0.25">
      <c r="A83" s="32" t="s">
        <v>83</v>
      </c>
      <c r="B83" s="33">
        <f>B84+B85+B86+B87</f>
        <v>72390507.849999994</v>
      </c>
      <c r="C83" s="43">
        <f>C84+C85+C86+C87</f>
        <v>7007191.1799999997</v>
      </c>
      <c r="D83" s="45">
        <f t="shared" si="1"/>
        <v>9.6797099345118092</v>
      </c>
    </row>
    <row r="84" spans="1:4" ht="15.75" x14ac:dyDescent="0.25">
      <c r="A84" s="35" t="s">
        <v>84</v>
      </c>
      <c r="B84" s="36">
        <v>1094100</v>
      </c>
      <c r="C84" s="37">
        <v>249600</v>
      </c>
      <c r="D84" s="44">
        <f t="shared" si="1"/>
        <v>22.813271181793255</v>
      </c>
    </row>
    <row r="85" spans="1:4" ht="15.75" x14ac:dyDescent="0.25">
      <c r="A85" s="35" t="s">
        <v>85</v>
      </c>
      <c r="B85" s="36">
        <v>1090700</v>
      </c>
      <c r="C85" s="37">
        <v>322755.59999999998</v>
      </c>
      <c r="D85" s="44">
        <f t="shared" si="1"/>
        <v>29.5916017236637</v>
      </c>
    </row>
    <row r="86" spans="1:4" ht="15.75" x14ac:dyDescent="0.25">
      <c r="A86" s="35" t="s">
        <v>86</v>
      </c>
      <c r="B86" s="36">
        <f>67230089.05</f>
        <v>67230089.049999997</v>
      </c>
      <c r="C86" s="37">
        <v>5955609.1100000003</v>
      </c>
      <c r="D86" s="44">
        <f t="shared" si="1"/>
        <v>8.8585471091236059</v>
      </c>
    </row>
    <row r="87" spans="1:4" ht="18.75" customHeight="1" x14ac:dyDescent="0.25">
      <c r="A87" s="35" t="s">
        <v>87</v>
      </c>
      <c r="B87" s="36">
        <v>2975618.8</v>
      </c>
      <c r="C87" s="37">
        <v>479226.47</v>
      </c>
      <c r="D87" s="44">
        <f t="shared" si="1"/>
        <v>16.105102911703607</v>
      </c>
    </row>
    <row r="88" spans="1:4" ht="15.75" x14ac:dyDescent="0.25">
      <c r="A88" s="32" t="s">
        <v>88</v>
      </c>
      <c r="B88" s="33">
        <f>B89+B90+B91</f>
        <v>6733900</v>
      </c>
      <c r="C88" s="33">
        <f>C89+C90+C91</f>
        <v>2190819.9</v>
      </c>
      <c r="D88" s="45">
        <f t="shared" si="1"/>
        <v>32.534191181930233</v>
      </c>
    </row>
    <row r="89" spans="1:4" ht="15.75" x14ac:dyDescent="0.25">
      <c r="A89" s="35" t="s">
        <v>89</v>
      </c>
      <c r="B89" s="36">
        <v>5833900</v>
      </c>
      <c r="C89" s="37">
        <v>1944640</v>
      </c>
      <c r="D89" s="44">
        <f t="shared" si="1"/>
        <v>33.33344760794666</v>
      </c>
    </row>
    <row r="90" spans="1:4" ht="15.75" x14ac:dyDescent="0.25">
      <c r="A90" s="35" t="s">
        <v>90</v>
      </c>
      <c r="B90" s="36">
        <v>900000</v>
      </c>
      <c r="C90" s="37">
        <v>246179.9</v>
      </c>
      <c r="D90" s="44">
        <f t="shared" si="1"/>
        <v>27.353322222222221</v>
      </c>
    </row>
    <row r="91" spans="1:4" ht="15.75" hidden="1" x14ac:dyDescent="0.25">
      <c r="A91" s="35" t="s">
        <v>91</v>
      </c>
      <c r="B91" s="36"/>
      <c r="C91" s="37"/>
      <c r="D91" s="44" t="e">
        <f t="shared" si="1"/>
        <v>#DIV/0!</v>
      </c>
    </row>
    <row r="92" spans="1:4" ht="15.75" hidden="1" x14ac:dyDescent="0.25">
      <c r="A92" s="32" t="s">
        <v>92</v>
      </c>
      <c r="B92" s="33">
        <f>B93</f>
        <v>0</v>
      </c>
      <c r="C92" s="46">
        <f>C93</f>
        <v>0</v>
      </c>
      <c r="D92" s="44" t="e">
        <f t="shared" si="1"/>
        <v>#DIV/0!</v>
      </c>
    </row>
    <row r="93" spans="1:4" ht="15.75" hidden="1" x14ac:dyDescent="0.25">
      <c r="A93" s="47" t="s">
        <v>93</v>
      </c>
      <c r="B93" s="48"/>
      <c r="C93" s="49"/>
      <c r="D93" s="44" t="e">
        <f t="shared" si="1"/>
        <v>#DIV/0!</v>
      </c>
    </row>
    <row r="94" spans="1:4" ht="16.5" thickBot="1" x14ac:dyDescent="0.3">
      <c r="A94" s="50" t="s">
        <v>94</v>
      </c>
      <c r="B94" s="51">
        <v>3500000</v>
      </c>
      <c r="C94" s="52">
        <v>0</v>
      </c>
      <c r="D94" s="53"/>
    </row>
    <row r="95" spans="1:4" ht="30.75" customHeight="1" thickBot="1" x14ac:dyDescent="0.3">
      <c r="A95" s="54" t="s">
        <v>95</v>
      </c>
      <c r="B95" s="55">
        <f>B50+B58+B62+B67+B72+B75+B81+B83+B88+B92+B94</f>
        <v>2170442327.4300003</v>
      </c>
      <c r="C95" s="56">
        <f>C50+C58+C62+C67+C72+C75+C81+C83+C88+C92+C94</f>
        <v>560203332.52999997</v>
      </c>
      <c r="D95" s="57">
        <f t="shared" si="1"/>
        <v>25.81056061477253</v>
      </c>
    </row>
    <row r="96" spans="1:4" ht="7.5" hidden="1" customHeight="1" x14ac:dyDescent="0.25">
      <c r="A96" s="58"/>
      <c r="B96" s="59"/>
      <c r="C96" s="60"/>
      <c r="D96" s="61" t="e">
        <f t="shared" si="1"/>
        <v>#DIV/0!</v>
      </c>
    </row>
    <row r="97" spans="1:4" ht="15.75" x14ac:dyDescent="0.25">
      <c r="A97" s="32" t="s">
        <v>96</v>
      </c>
      <c r="B97" s="33">
        <f>B48-B95</f>
        <v>-78741400.000000238</v>
      </c>
      <c r="C97" s="46">
        <f>C48-C95</f>
        <v>-38009715.139999986</v>
      </c>
      <c r="D97" s="45">
        <f t="shared" si="1"/>
        <v>48.271576502322624</v>
      </c>
    </row>
    <row r="98" spans="1:4" ht="15.75" x14ac:dyDescent="0.25">
      <c r="A98" s="32" t="s">
        <v>97</v>
      </c>
      <c r="B98" s="33">
        <f>B99+B100</f>
        <v>24000000</v>
      </c>
      <c r="C98" s="43">
        <f>C99+C100</f>
        <v>0</v>
      </c>
      <c r="D98" s="45"/>
    </row>
    <row r="99" spans="1:4" ht="15.75" x14ac:dyDescent="0.25">
      <c r="A99" s="35" t="s">
        <v>98</v>
      </c>
      <c r="B99" s="36">
        <v>72000000</v>
      </c>
      <c r="C99" s="37">
        <v>0</v>
      </c>
      <c r="D99" s="44"/>
    </row>
    <row r="100" spans="1:4" ht="15.75" x14ac:dyDescent="0.25">
      <c r="A100" s="35" t="s">
        <v>99</v>
      </c>
      <c r="B100" s="36">
        <v>-48000000</v>
      </c>
      <c r="C100" s="37">
        <v>0</v>
      </c>
      <c r="D100" s="44"/>
    </row>
    <row r="101" spans="1:4" ht="30" hidden="1" x14ac:dyDescent="0.25">
      <c r="A101" s="35" t="s">
        <v>100</v>
      </c>
      <c r="B101" s="36">
        <v>0</v>
      </c>
      <c r="C101" s="37">
        <v>0</v>
      </c>
      <c r="D101" s="44" t="e">
        <f t="shared" si="1"/>
        <v>#DIV/0!</v>
      </c>
    </row>
    <row r="102" spans="1:4" ht="30" hidden="1" x14ac:dyDescent="0.25">
      <c r="A102" s="35" t="s">
        <v>101</v>
      </c>
      <c r="B102" s="36">
        <v>0</v>
      </c>
      <c r="C102" s="37">
        <v>0</v>
      </c>
      <c r="D102" s="44" t="e">
        <f t="shared" si="1"/>
        <v>#DIV/0!</v>
      </c>
    </row>
    <row r="103" spans="1:4" ht="29.25" x14ac:dyDescent="0.25">
      <c r="A103" s="32" t="s">
        <v>102</v>
      </c>
      <c r="B103" s="33">
        <f>B104+B105</f>
        <v>54741400</v>
      </c>
      <c r="C103" s="46">
        <f>C104-C105</f>
        <v>38009715.140000001</v>
      </c>
      <c r="D103" s="45">
        <f t="shared" si="1"/>
        <v>69.435043933841669</v>
      </c>
    </row>
    <row r="104" spans="1:4" ht="15.75" x14ac:dyDescent="0.25">
      <c r="A104" s="35" t="s">
        <v>103</v>
      </c>
      <c r="B104" s="36">
        <v>1000000</v>
      </c>
      <c r="C104" s="37">
        <f>71555402.36+233201</f>
        <v>71788603.359999999</v>
      </c>
      <c r="D104" s="44"/>
    </row>
    <row r="105" spans="1:4" ht="16.5" thickBot="1" x14ac:dyDescent="0.3">
      <c r="A105" s="47" t="s">
        <v>104</v>
      </c>
      <c r="B105" s="48">
        <v>53741400</v>
      </c>
      <c r="C105" s="49">
        <v>33778888.219999999</v>
      </c>
      <c r="D105" s="62"/>
    </row>
    <row r="106" spans="1:4" ht="42" customHeight="1" thickBot="1" x14ac:dyDescent="0.3">
      <c r="A106" s="63" t="s">
        <v>105</v>
      </c>
      <c r="B106" s="55">
        <f>B98+B103</f>
        <v>78741400</v>
      </c>
      <c r="C106" s="55">
        <f>C103</f>
        <v>38009715.140000001</v>
      </c>
      <c r="D106" s="57">
        <f t="shared" si="1"/>
        <v>48.271576502322795</v>
      </c>
    </row>
    <row r="107" spans="1:4" ht="15.75" x14ac:dyDescent="0.25">
      <c r="A107" s="1"/>
      <c r="B107" s="2"/>
      <c r="C107" s="3"/>
      <c r="D107" s="3"/>
    </row>
    <row r="108" spans="1:4" ht="15.75" x14ac:dyDescent="0.25">
      <c r="A108" s="1"/>
      <c r="B108" s="2"/>
      <c r="C108" s="3"/>
      <c r="D108" s="3"/>
    </row>
    <row r="109" spans="1:4" ht="15.75" x14ac:dyDescent="0.25">
      <c r="A109" s="1"/>
      <c r="B109" s="64"/>
      <c r="C109" s="3"/>
      <c r="D109" s="3"/>
    </row>
    <row r="110" spans="1:4" ht="15.75" x14ac:dyDescent="0.25">
      <c r="A110" s="1" t="s">
        <v>106</v>
      </c>
      <c r="B110" s="64"/>
      <c r="C110" s="64"/>
      <c r="D110" s="3"/>
    </row>
    <row r="111" spans="1:4" ht="15.75" x14ac:dyDescent="0.25">
      <c r="A111" s="1" t="s">
        <v>107</v>
      </c>
      <c r="B111" s="2"/>
      <c r="C111" s="102" t="s">
        <v>108</v>
      </c>
      <c r="D111" s="103"/>
    </row>
    <row r="112" spans="1:4" ht="15.75" x14ac:dyDescent="0.25">
      <c r="A112" s="65"/>
      <c r="B112" s="66"/>
      <c r="C112" s="66"/>
      <c r="D112" s="66"/>
    </row>
    <row r="113" spans="1:4" ht="42.75" customHeight="1" x14ac:dyDescent="0.25">
      <c r="A113" s="65"/>
      <c r="B113" s="66"/>
      <c r="C113" s="66"/>
      <c r="D113" s="66"/>
    </row>
    <row r="114" spans="1:4" ht="15.75" x14ac:dyDescent="0.25">
      <c r="A114" s="65"/>
      <c r="B114" s="66"/>
      <c r="C114" s="66"/>
      <c r="D114" s="66"/>
    </row>
  </sheetData>
  <mergeCells count="3">
    <mergeCell ref="A1:D1"/>
    <mergeCell ref="B49:D49"/>
    <mergeCell ref="C111:D111"/>
  </mergeCells>
  <pageMargins left="1.0629921259842521" right="0.19685039370078741" top="0.43307086614173229" bottom="0.31496062992125984" header="0.31496062992125984" footer="0.23622047244094491"/>
  <pageSetup paperSize="9" scale="75" orientation="portrait" r:id="rId1"/>
  <rowBreaks count="1" manualBreakCount="1">
    <brk id="4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 01.05.2019</vt:lpstr>
      <vt:lpstr>'на 01.05.2019'!Область_печати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2019-07-11T05:19:49Z</dcterms:modified>
</cp:coreProperties>
</file>