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11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'Анастасово'!$A$1:$E$66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'Напольное'!$A$1:$E$66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12">'Свод'!$A$1:$E$61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'Сыреси'!$A$1:$E$65</definedName>
  </definedNames>
  <calcPr fullCalcOnLoad="1"/>
</workbook>
</file>

<file path=xl/sharedStrings.xml><?xml version="1.0" encoding="utf-8"?>
<sst xmlns="http://schemas.openxmlformats.org/spreadsheetml/2006/main" count="1153" uniqueCount="101">
  <si>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</si>
  <si>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</si>
  <si>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</si>
  <si>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</si>
  <si>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</si>
  <si>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</si>
  <si>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</si>
  <si>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</si>
  <si>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</si>
  <si>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</si>
  <si>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</si>
  <si>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</si>
  <si>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</si>
  <si>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</si>
  <si>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</si>
  <si>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</si>
  <si>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</si>
  <si>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</si>
  <si>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</si>
  <si>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</si>
  <si>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</si>
  <si>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</si>
  <si>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</si>
  <si>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</si>
  <si>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</si>
  <si>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</si>
  <si>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</si>
  <si>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</si>
  <si>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</si>
  <si>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</si>
  <si>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</si>
  <si>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</si>
  <si>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</si>
  <si>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</si>
  <si>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</si>
  <si>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</si>
  <si>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</si>
  <si>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</si>
  <si>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</si>
  <si>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</si>
  <si>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</si>
  <si>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</si>
  <si>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</si>
  <si>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</si>
  <si>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</si>
  <si>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</si>
  <si>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</si>
  <si>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</si>
  <si>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</si>
  <si>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</si>
  <si>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</si>
  <si>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</si>
  <si>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</si>
  <si>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</si>
  <si>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</si>
  <si>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</si>
  <si>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</si>
  <si>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</si>
  <si>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</si>
  <si>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</si>
  <si>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</si>
  <si>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</si>
  <si>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</si>
  <si>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</si>
  <si>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</si>
  <si>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</si>
  <si>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</si>
  <si>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</si>
  <si>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>Исполнитель вед. специалист-эксперт                                             М.Н.Мясникова</t>
  </si>
  <si>
    <t xml:space="preserve">Начальник финансового отдела </t>
  </si>
  <si>
    <t>____________________М.Н.Мясникова</t>
  </si>
  <si>
    <t>______________________М.Н.Мясникова</t>
  </si>
  <si>
    <t>Испонитель вед. специалист-эксперт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</si>
  <si>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</si>
  <si>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</si>
  <si>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</si>
  <si>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</si>
  <si>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</si>
  <si>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Испонитель вед. специалист-эксперт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</si>
  <si>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</si>
  <si>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</si>
  <si>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</si>
  <si>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</si>
  <si>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</si>
  <si>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аналитических индикаторов, характеризующих состояние бюджета Анастасовского сельского поселения за 1 полугодие 2019 года</t>
  </si>
  <si>
    <t>аналитических индикаторов, характеризующих состояние бюджета Козловского сельского поселения за 1 полугодие 2019 года</t>
  </si>
  <si>
    <t>______________________Т.И.Галахова</t>
  </si>
  <si>
    <t>аналитических индикаторов, характеризующих состояние бюджета Кудеихинского сельского поселения за 1 полугодие 2019 год</t>
  </si>
  <si>
    <t>аналитических индикаторов, характеризующих состояние бюджета Мишуковского сельского поселения за 1 полугодие 2019 год</t>
  </si>
  <si>
    <t>аналитических индикаторов, характеризующих состояние бюджета Наполновского сельского поселения за 1 полугодие 2019 год</t>
  </si>
  <si>
    <t>аналитических индикаторов, характеризующих состояние бюджета Никулинского сельского поселения за 1 полугодие  2019 год</t>
  </si>
  <si>
    <t>аналитических индикаторов, характеризующих состояние бюджета Октябрьского сельского поселения за 1 полугодие  2019 год</t>
  </si>
  <si>
    <t>аналитических индикаторов, характеризующих состояние бюджета Порецкого сельского поселения за 1 полугодие 2019 год</t>
  </si>
  <si>
    <t>аналитических индикаторов, характеризующих состояние бюджета Рындинского сельского поселения за 1 полугодие 2019 год</t>
  </si>
  <si>
    <t>аналитических индикаторов, характеризующих состояние бюджета Семеновского сельского поселения за 1 полугодие 2019 год</t>
  </si>
  <si>
    <t>аналитических индикаторов, характеризующих состояние бюджета Сиявского сельского поселения за 1 полугодие 2019 год</t>
  </si>
  <si>
    <t>_______________________Т.И.Галахова</t>
  </si>
  <si>
    <t>аналитических индикаторов, характеризующих состояние бюджета Сыресинского сельского поселения за 1 полугодие 2019 год</t>
  </si>
  <si>
    <t>Начальник финансового отдела                                                        Т.И.Галахова</t>
  </si>
  <si>
    <t>аналитических индикаторов, характеризующих состояние бюджетов сельских поселений за 1 полугодие 2019 года</t>
  </si>
  <si>
    <t>Доходы от платных услуг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</si>
</sst>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84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B6+B24+B30</f>
        <v>3750202</v>
      </c>
      <c r="C5" s="4">
        <f>C6+C24+C30</f>
        <v>888327.8999999999</v>
      </c>
      <c r="D5" s="8">
        <f>C5/B5*100</f>
        <v>23.687468035055176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823500</v>
      </c>
      <c r="C6" s="34">
        <f>C8+C9+C12+C13+C17+C18+C14+C16+C19+C20+C22+C21+C15+C23</f>
        <v>445949.8</v>
      </c>
      <c r="D6" s="8">
        <f aca="true" t="shared" si="0" ref="D6:D45">C6/B6*100</f>
        <v>54.15298117789921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58500</v>
      </c>
      <c r="C8" s="33">
        <v>58554.72</v>
      </c>
      <c r="D8" s="11">
        <f t="shared" si="0"/>
        <v>100.09353846153846</v>
      </c>
      <c r="E8" s="12"/>
      <c r="F8" s="26"/>
      <c r="G8" s="17"/>
    </row>
    <row r="9" spans="1:7" ht="12" customHeight="1">
      <c r="A9" s="22" t="s">
        <v>12</v>
      </c>
      <c r="B9" s="33">
        <f>B11</f>
        <v>3000</v>
      </c>
      <c r="C9" s="33">
        <f>C11</f>
        <v>13860.76</v>
      </c>
      <c r="D9" s="11">
        <f t="shared" si="0"/>
        <v>462.0253333333333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3000</v>
      </c>
      <c r="C11" s="33">
        <v>13860.76</v>
      </c>
      <c r="D11" s="11">
        <f t="shared" si="0"/>
        <v>462.0253333333333</v>
      </c>
      <c r="E11" s="3"/>
      <c r="F11" s="17"/>
      <c r="G11" s="17"/>
    </row>
    <row r="12" spans="1:7" ht="12" customHeight="1">
      <c r="A12" s="22" t="s">
        <v>14</v>
      </c>
      <c r="B12" s="45">
        <v>58000</v>
      </c>
      <c r="C12" s="33">
        <v>17159.93</v>
      </c>
      <c r="D12" s="11">
        <f t="shared" si="0"/>
        <v>29.58608620689655</v>
      </c>
      <c r="E12" s="3"/>
      <c r="F12" s="17"/>
      <c r="G12" s="17"/>
    </row>
    <row r="13" spans="1:7" ht="12" customHeight="1">
      <c r="A13" s="22" t="s">
        <v>0</v>
      </c>
      <c r="B13" s="45">
        <v>228000</v>
      </c>
      <c r="C13" s="33">
        <v>16143.4</v>
      </c>
      <c r="D13" s="11">
        <f t="shared" si="0"/>
        <v>7.080438596491227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1300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220000</v>
      </c>
      <c r="C15" s="33">
        <v>122380.83</v>
      </c>
      <c r="D15" s="11">
        <f>C15/B15*100</f>
        <v>55.62765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256000</v>
      </c>
      <c r="C17" s="33">
        <v>176950.16</v>
      </c>
      <c r="D17" s="11">
        <f t="shared" si="0"/>
        <v>69.12115625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2" t="s">
        <v>81</v>
      </c>
      <c r="B23" s="45"/>
      <c r="C23" s="33">
        <v>39600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5">
        <f>B26+B27+B28+B29</f>
        <v>2926702</v>
      </c>
      <c r="C24" s="45">
        <f>C26+C27+C28+C29</f>
        <v>442378.1</v>
      </c>
      <c r="D24" s="11">
        <f t="shared" si="0"/>
        <v>15.115242344454611</v>
      </c>
      <c r="E24" s="6"/>
      <c r="F24" s="17"/>
      <c r="G24" s="17"/>
    </row>
    <row r="25" spans="1:7" s="19" customFormat="1" ht="11.25" customHeight="1">
      <c r="A25" s="22" t="s">
        <v>10</v>
      </c>
      <c r="B25" s="45"/>
      <c r="C25" s="33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5">
        <v>1530195</v>
      </c>
      <c r="C26" s="33">
        <v>221000</v>
      </c>
      <c r="D26" s="11">
        <f t="shared" si="0"/>
        <v>14.442603720440857</v>
      </c>
      <c r="E26" s="6"/>
      <c r="F26" s="17"/>
      <c r="G26" s="17"/>
    </row>
    <row r="27" spans="1:7" s="19" customFormat="1" ht="12.75">
      <c r="A27" s="22" t="s">
        <v>19</v>
      </c>
      <c r="B27" s="45">
        <v>1249028</v>
      </c>
      <c r="C27" s="33">
        <v>92378.1</v>
      </c>
      <c r="D27" s="11">
        <f t="shared" si="0"/>
        <v>7.395999128922651</v>
      </c>
      <c r="E27" s="6"/>
      <c r="F27" s="17"/>
      <c r="G27" s="17"/>
    </row>
    <row r="28" spans="1:7" s="19" customFormat="1" ht="12.75">
      <c r="A28" s="22" t="s">
        <v>61</v>
      </c>
      <c r="B28" s="45">
        <v>147479</v>
      </c>
      <c r="C28" s="33">
        <v>129000</v>
      </c>
      <c r="D28" s="11">
        <f t="shared" si="0"/>
        <v>87.4700804860353</v>
      </c>
      <c r="E28" s="6"/>
      <c r="F28" s="17"/>
      <c r="G28" s="17"/>
    </row>
    <row r="29" spans="1:7" s="19" customFormat="1" ht="25.5">
      <c r="A29" s="22" t="s">
        <v>62</v>
      </c>
      <c r="B29" s="45">
        <v>0</v>
      </c>
      <c r="C29" s="33">
        <v>0</v>
      </c>
      <c r="D29" s="11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47">
        <v>0</v>
      </c>
      <c r="C30" s="34">
        <v>0</v>
      </c>
      <c r="D30" s="8">
        <v>0</v>
      </c>
      <c r="E30" s="6"/>
      <c r="F30" s="17"/>
      <c r="G30" s="17"/>
    </row>
    <row r="31" spans="1:7" ht="25.5">
      <c r="A31" s="2" t="s">
        <v>20</v>
      </c>
      <c r="B31" s="48">
        <f>B33+B34+B35+B37+B38+B39+B41+B40+B36</f>
        <v>3750202</v>
      </c>
      <c r="C31" s="48">
        <f>C33+C34+C35+C37+C38+C39+C41+C40+C36</f>
        <v>677992.5800000001</v>
      </c>
      <c r="D31" s="8">
        <f t="shared" si="0"/>
        <v>18.07882828711627</v>
      </c>
      <c r="E31" s="6" t="s">
        <v>8</v>
      </c>
      <c r="F31" s="17"/>
      <c r="G31" s="17"/>
    </row>
    <row r="32" spans="1:7" ht="11.25" customHeight="1">
      <c r="A32" s="5" t="s">
        <v>10</v>
      </c>
      <c r="B32" s="21"/>
      <c r="C32" s="21"/>
      <c r="D32" s="8"/>
      <c r="E32" s="6"/>
      <c r="F32" s="17"/>
      <c r="G32" s="17"/>
    </row>
    <row r="33" spans="1:7" ht="25.5">
      <c r="A33" s="7" t="s">
        <v>21</v>
      </c>
      <c r="B33" s="21">
        <v>1130772.78</v>
      </c>
      <c r="C33" s="21">
        <v>364964.58</v>
      </c>
      <c r="D33" s="8">
        <f t="shared" si="0"/>
        <v>32.275677877566174</v>
      </c>
      <c r="E33" s="6" t="s">
        <v>8</v>
      </c>
      <c r="F33" s="17"/>
      <c r="G33" s="17"/>
    </row>
    <row r="34" spans="1:7" ht="25.5">
      <c r="A34" s="7" t="s">
        <v>22</v>
      </c>
      <c r="B34" s="21">
        <v>88900</v>
      </c>
      <c r="C34" s="21">
        <v>31373.1</v>
      </c>
      <c r="D34" s="8">
        <f t="shared" si="0"/>
        <v>35.29032620922384</v>
      </c>
      <c r="E34" s="6" t="s">
        <v>8</v>
      </c>
      <c r="F34" s="17"/>
      <c r="G34" s="17"/>
    </row>
    <row r="35" spans="1:7" ht="25.5">
      <c r="A35" s="30" t="s">
        <v>23</v>
      </c>
      <c r="B35" s="21">
        <v>1000</v>
      </c>
      <c r="C35" s="21">
        <v>0</v>
      </c>
      <c r="D35" s="8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999312</v>
      </c>
      <c r="C36" s="21">
        <v>193053.04</v>
      </c>
      <c r="D36" s="8">
        <f>C36/B36*100</f>
        <v>19.318595193493124</v>
      </c>
      <c r="E36" s="6" t="s">
        <v>8</v>
      </c>
      <c r="F36" s="17"/>
      <c r="G36" s="17"/>
    </row>
    <row r="37" spans="1:7" ht="25.5">
      <c r="A37" s="30" t="s">
        <v>24</v>
      </c>
      <c r="B37" s="21">
        <v>767592</v>
      </c>
      <c r="C37" s="21">
        <v>11815.64</v>
      </c>
      <c r="D37" s="8">
        <f t="shared" si="0"/>
        <v>1.5393125514596295</v>
      </c>
      <c r="E37" s="6" t="s">
        <v>8</v>
      </c>
      <c r="F37" s="17"/>
      <c r="G37" s="17"/>
    </row>
    <row r="38" spans="1:7" ht="15" customHeight="1">
      <c r="A38" s="30" t="s">
        <v>25</v>
      </c>
      <c r="B38" s="21">
        <v>0</v>
      </c>
      <c r="C38" s="21"/>
      <c r="D38" s="8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747625.22</v>
      </c>
      <c r="C39" s="21">
        <v>70036.22</v>
      </c>
      <c r="D39" s="8">
        <f t="shared" si="0"/>
        <v>9.367824696978522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8" t="e">
        <f>C40/B40*100</f>
        <v>#DIV/0!</v>
      </c>
      <c r="E40" s="6" t="s">
        <v>8</v>
      </c>
      <c r="F40" s="17"/>
      <c r="G40" s="17"/>
    </row>
    <row r="41" spans="1:7" ht="25.5">
      <c r="A41" s="30" t="s">
        <v>59</v>
      </c>
      <c r="B41" s="21">
        <v>15000</v>
      </c>
      <c r="C41" s="21">
        <v>6750</v>
      </c>
      <c r="D41" s="8">
        <f t="shared" si="0"/>
        <v>45</v>
      </c>
      <c r="E41" s="6" t="s">
        <v>8</v>
      </c>
      <c r="F41" s="17"/>
      <c r="G41" s="17"/>
    </row>
    <row r="42" spans="1:7" ht="25.5">
      <c r="A42" s="28" t="s">
        <v>27</v>
      </c>
      <c r="B42" s="4">
        <f>B31</f>
        <v>3750202</v>
      </c>
      <c r="C42" s="4">
        <f>C31</f>
        <v>677992.5800000001</v>
      </c>
      <c r="D42" s="8">
        <f t="shared" si="0"/>
        <v>18.07882828711627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8"/>
      <c r="E43" s="24"/>
      <c r="F43" s="17"/>
      <c r="G43" s="17"/>
    </row>
    <row r="44" spans="1:7" ht="12.75">
      <c r="A44" s="5" t="s">
        <v>28</v>
      </c>
      <c r="B44" s="21">
        <f>B42-B45</f>
        <v>3747972</v>
      </c>
      <c r="C44" s="21">
        <f>C42-C45</f>
        <v>675762.5800000001</v>
      </c>
      <c r="D44" s="9">
        <f t="shared" si="0"/>
        <v>18.030086137249693</v>
      </c>
      <c r="E44" s="3"/>
      <c r="F44" s="17"/>
      <c r="G44" s="17"/>
    </row>
    <row r="45" spans="1:7" ht="12.75">
      <c r="A45" s="5" t="s">
        <v>54</v>
      </c>
      <c r="B45" s="21">
        <v>2230</v>
      </c>
      <c r="C45" s="21">
        <v>2230</v>
      </c>
      <c r="D45" s="9">
        <f t="shared" si="0"/>
        <v>100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210335.31999999983</v>
      </c>
      <c r="D46" s="8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8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9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9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9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9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9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9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9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9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9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9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9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33">
        <v>0</v>
      </c>
      <c r="D59" s="9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33">
        <v>0</v>
      </c>
      <c r="D60" s="9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33">
        <v>0</v>
      </c>
      <c r="D61" s="9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9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69</v>
      </c>
      <c r="B64" s="58" t="s">
        <v>86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72</v>
      </c>
      <c r="B66" s="58" t="s">
        <v>71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39">
      <selection activeCell="D45" sqref="D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3721423.52</v>
      </c>
      <c r="C5" s="4">
        <f>C6+C24+C30</f>
        <v>1019149.12</v>
      </c>
      <c r="D5" s="3">
        <f aca="true" t="shared" si="0" ref="D5:D45">C5/B5*100</f>
        <v>27.386002010327488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667500</v>
      </c>
      <c r="C6" s="21">
        <f>C8+C9+C12+C13+C17+C18+C14+C16+C20+C21+C23+C22+C15+C19</f>
        <v>306888.6</v>
      </c>
      <c r="D6" s="3">
        <f t="shared" si="0"/>
        <v>45.9758202247191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52500</v>
      </c>
      <c r="C8" s="23">
        <v>25201.14</v>
      </c>
      <c r="D8" s="12">
        <f t="shared" si="0"/>
        <v>48.00217142857143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f>C11</f>
        <v>20367.9</v>
      </c>
      <c r="D9" s="12">
        <f t="shared" si="0"/>
        <v>81.47160000000001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20367.9</v>
      </c>
      <c r="D11" s="12">
        <f t="shared" si="0"/>
        <v>81.47160000000001</v>
      </c>
      <c r="E11" s="3"/>
      <c r="F11" s="17"/>
      <c r="G11" s="17"/>
    </row>
    <row r="12" spans="1:7" ht="12.75">
      <c r="A12" s="22" t="s">
        <v>14</v>
      </c>
      <c r="B12" s="23">
        <v>31000</v>
      </c>
      <c r="C12" s="23">
        <v>6349.88</v>
      </c>
      <c r="D12" s="12">
        <f t="shared" si="0"/>
        <v>20.483483870967742</v>
      </c>
      <c r="E12" s="3"/>
      <c r="F12" s="17"/>
      <c r="G12" s="17"/>
    </row>
    <row r="13" spans="1:7" ht="12.75">
      <c r="A13" s="22" t="s">
        <v>0</v>
      </c>
      <c r="B13" s="23">
        <v>191000</v>
      </c>
      <c r="C13" s="23">
        <v>33283.17</v>
      </c>
      <c r="D13" s="12">
        <f t="shared" si="0"/>
        <v>17.42574345549738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262000</v>
      </c>
      <c r="C15" s="23">
        <v>145868.08</v>
      </c>
      <c r="D15" s="12">
        <f>C15/B15*100</f>
        <v>55.674839694656484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</v>
      </c>
      <c r="C17" s="23">
        <v>48859.5</v>
      </c>
      <c r="D17" s="12">
        <f t="shared" si="0"/>
        <v>87.24910714285714</v>
      </c>
      <c r="E17" s="6"/>
      <c r="F17" s="17"/>
      <c r="G17" s="17"/>
    </row>
    <row r="18" spans="1:7" s="19" customFormat="1" ht="12.75">
      <c r="A18" s="22" t="s">
        <v>53</v>
      </c>
      <c r="B18" s="23">
        <v>50000</v>
      </c>
      <c r="C18" s="23">
        <v>23971.51</v>
      </c>
      <c r="D18" s="12">
        <f t="shared" si="0"/>
        <v>47.94302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100</v>
      </c>
      <c r="B21" s="23">
        <v>0</v>
      </c>
      <c r="C21" s="23">
        <v>1787.42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3053923.52</v>
      </c>
      <c r="C24" s="23">
        <f>C26+C27+C28+C29</f>
        <v>712260.52</v>
      </c>
      <c r="D24" s="12">
        <f t="shared" si="0"/>
        <v>23.322801482599015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1705044.52</v>
      </c>
      <c r="C26" s="23">
        <v>580900</v>
      </c>
      <c r="D26" s="12">
        <f t="shared" si="0"/>
        <v>34.06949162828898</v>
      </c>
      <c r="E26" s="6"/>
      <c r="F26" s="17"/>
      <c r="G26" s="17"/>
    </row>
    <row r="27" spans="1:7" s="19" customFormat="1" ht="12.75">
      <c r="A27" s="22" t="s">
        <v>19</v>
      </c>
      <c r="B27" s="23">
        <v>1272379</v>
      </c>
      <c r="C27" s="23">
        <v>103360.52</v>
      </c>
      <c r="D27" s="12">
        <f t="shared" si="0"/>
        <v>8.12340662648472</v>
      </c>
      <c r="E27" s="6"/>
      <c r="F27" s="17"/>
      <c r="G27" s="17"/>
    </row>
    <row r="28" spans="1:7" s="19" customFormat="1" ht="12.75">
      <c r="A28" s="22" t="s">
        <v>61</v>
      </c>
      <c r="B28" s="23">
        <v>76500</v>
      </c>
      <c r="C28" s="23">
        <v>28000</v>
      </c>
      <c r="D28" s="12">
        <f t="shared" si="0"/>
        <v>36.60130718954248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3721423.52</v>
      </c>
      <c r="C31" s="4">
        <f>C33+C34+C35+C37+C38+C39+C41+C40+C36</f>
        <v>974279.81</v>
      </c>
      <c r="D31" s="3">
        <f t="shared" si="0"/>
        <v>26.18029914531201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1152800</v>
      </c>
      <c r="C33" s="21">
        <v>593249.54</v>
      </c>
      <c r="D33" s="3">
        <f t="shared" si="0"/>
        <v>51.46161866759196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88900</v>
      </c>
      <c r="C34" s="21">
        <v>33160.52</v>
      </c>
      <c r="D34" s="3">
        <f t="shared" si="0"/>
        <v>37.300922384701906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1243685</v>
      </c>
      <c r="C36" s="21">
        <v>80000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819038.52</v>
      </c>
      <c r="C37" s="21">
        <v>143835.48</v>
      </c>
      <c r="D37" s="3">
        <f t="shared" si="0"/>
        <v>17.561503700705067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394000</v>
      </c>
      <c r="C39" s="21">
        <v>104534.27</v>
      </c>
      <c r="D39" s="3">
        <f t="shared" si="0"/>
        <v>26.531540609137057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30" t="s">
        <v>59</v>
      </c>
      <c r="B41" s="21">
        <v>22000</v>
      </c>
      <c r="C41" s="21">
        <v>19500</v>
      </c>
      <c r="D41" s="3">
        <f t="shared" si="0"/>
        <v>88.63636363636364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3721423.52</v>
      </c>
      <c r="C42" s="21">
        <f>C31</f>
        <v>974279.81</v>
      </c>
      <c r="D42" s="3">
        <f t="shared" si="0"/>
        <v>26.18029914531201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3663543.52</v>
      </c>
      <c r="C44" s="21">
        <f>C42-C45</f>
        <v>920759.81</v>
      </c>
      <c r="D44" s="6">
        <f t="shared" si="0"/>
        <v>25.133038681631387</v>
      </c>
      <c r="E44" s="3"/>
      <c r="F44" s="17"/>
      <c r="G44" s="17"/>
    </row>
    <row r="45" spans="1:7" s="19" customFormat="1" ht="12.75">
      <c r="A45" s="2" t="s">
        <v>54</v>
      </c>
      <c r="B45" s="4">
        <v>57880</v>
      </c>
      <c r="C45" s="4">
        <v>53520</v>
      </c>
      <c r="D45" s="3">
        <f t="shared" si="0"/>
        <v>92.46717346233588</v>
      </c>
      <c r="E45" s="3"/>
      <c r="F45" s="18"/>
      <c r="G45" s="18"/>
    </row>
    <row r="46" spans="1:7" ht="49.5" customHeight="1">
      <c r="A46" s="5" t="s">
        <v>64</v>
      </c>
      <c r="B46" s="21">
        <f>B5-B31</f>
        <v>0</v>
      </c>
      <c r="C46" s="21">
        <f>C5-C31</f>
        <v>44869.30999999994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69</v>
      </c>
      <c r="B64" s="58" t="s">
        <v>86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72</v>
      </c>
      <c r="B66" s="58" t="s">
        <v>71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22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5114709</v>
      </c>
      <c r="C5" s="4">
        <f>C6+C25+C31</f>
        <v>1747011.54</v>
      </c>
      <c r="D5" s="3">
        <f aca="true" t="shared" si="0" ref="D5:D46">C5/B5*100</f>
        <v>34.15661653478233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1108500</v>
      </c>
      <c r="C6" s="21">
        <f>C8+C9+C12+C13+C18+C19+C14+C16+C20+C21+C24+C22+C15+C23+C17</f>
        <v>737331</v>
      </c>
      <c r="D6" s="3">
        <f t="shared" si="0"/>
        <v>66.51610284167793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25500</v>
      </c>
      <c r="C8" s="23">
        <v>5822.24</v>
      </c>
      <c r="D8" s="12">
        <f t="shared" si="0"/>
        <v>22.832313725490195</v>
      </c>
      <c r="E8" s="12"/>
      <c r="F8" s="26"/>
      <c r="G8" s="17"/>
    </row>
    <row r="9" spans="1:7" ht="12.75">
      <c r="A9" s="22" t="s">
        <v>12</v>
      </c>
      <c r="B9" s="23">
        <f>B11</f>
        <v>9000</v>
      </c>
      <c r="C9" s="23">
        <f>C11</f>
        <v>72425.96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9000</v>
      </c>
      <c r="C11" s="23">
        <v>72425.96</v>
      </c>
      <c r="D11" s="12"/>
      <c r="E11" s="3"/>
      <c r="F11" s="17"/>
      <c r="G11" s="17"/>
    </row>
    <row r="12" spans="1:7" ht="12.75">
      <c r="A12" s="22" t="s">
        <v>14</v>
      </c>
      <c r="B12" s="23">
        <v>36000</v>
      </c>
      <c r="C12" s="23">
        <v>1376.27</v>
      </c>
      <c r="D12" s="12">
        <f t="shared" si="0"/>
        <v>3.822972222222222</v>
      </c>
      <c r="E12" s="3"/>
      <c r="F12" s="17"/>
      <c r="G12" s="17"/>
    </row>
    <row r="13" spans="1:7" ht="12.75">
      <c r="A13" s="22" t="s">
        <v>0</v>
      </c>
      <c r="B13" s="23">
        <v>165000</v>
      </c>
      <c r="C13" s="23">
        <v>11934.62</v>
      </c>
      <c r="D13" s="12">
        <f t="shared" si="0"/>
        <v>7.233103030303031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449000</v>
      </c>
      <c r="C15" s="23">
        <v>249706.38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80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424000</v>
      </c>
      <c r="C18" s="23">
        <v>396065.53</v>
      </c>
      <c r="D18" s="12">
        <f t="shared" si="0"/>
        <v>93.41168160377359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4006209</v>
      </c>
      <c r="C25" s="23">
        <f>C27+C28+C29+C30</f>
        <v>1009680.54</v>
      </c>
      <c r="D25" s="12">
        <f t="shared" si="0"/>
        <v>25.20289231041117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1671500</v>
      </c>
      <c r="C27" s="23">
        <v>727250</v>
      </c>
      <c r="D27" s="12">
        <f t="shared" si="0"/>
        <v>43.50882440921328</v>
      </c>
      <c r="E27" s="6"/>
      <c r="F27" s="17"/>
      <c r="G27" s="17"/>
    </row>
    <row r="28" spans="1:7" s="19" customFormat="1" ht="12.75">
      <c r="A28" s="22" t="s">
        <v>19</v>
      </c>
      <c r="B28" s="23">
        <v>2128708</v>
      </c>
      <c r="C28" s="23">
        <v>166530.54</v>
      </c>
      <c r="D28" s="12">
        <f t="shared" si="0"/>
        <v>7.823080478863235</v>
      </c>
      <c r="E28" s="6"/>
      <c r="F28" s="17"/>
      <c r="G28" s="17"/>
    </row>
    <row r="29" spans="1:7" s="19" customFormat="1" ht="12.75">
      <c r="A29" s="22" t="s">
        <v>61</v>
      </c>
      <c r="B29" s="23">
        <v>206001</v>
      </c>
      <c r="C29" s="23">
        <v>115900</v>
      </c>
      <c r="D29" s="12">
        <f t="shared" si="0"/>
        <v>56.26186280649122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5114709</v>
      </c>
      <c r="C32" s="4">
        <f>C34+C35+C36+C38+C39+C40+C42+C41+C37</f>
        <v>1204086.79</v>
      </c>
      <c r="D32" s="3">
        <f t="shared" si="0"/>
        <v>23.541648019466994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1516770</v>
      </c>
      <c r="C34" s="21">
        <v>539015.91</v>
      </c>
      <c r="D34" s="3">
        <f t="shared" si="0"/>
        <v>35.53708934116577</v>
      </c>
      <c r="E34" s="6" t="s">
        <v>8</v>
      </c>
      <c r="F34" s="17"/>
      <c r="G34" s="17"/>
    </row>
    <row r="35" spans="1:7" ht="25.5">
      <c r="A35" s="7" t="s">
        <v>22</v>
      </c>
      <c r="B35" s="21">
        <v>88900</v>
      </c>
      <c r="C35" s="21">
        <v>35952.54</v>
      </c>
      <c r="D35" s="3">
        <f t="shared" si="0"/>
        <v>40.44155230596175</v>
      </c>
      <c r="E35" s="6" t="s">
        <v>8</v>
      </c>
      <c r="F35" s="17"/>
      <c r="G35" s="17"/>
    </row>
    <row r="36" spans="1:7" ht="25.5">
      <c r="A36" s="30" t="s">
        <v>23</v>
      </c>
      <c r="B36" s="21">
        <v>1230</v>
      </c>
      <c r="C36" s="21">
        <v>1230</v>
      </c>
      <c r="D36" s="3">
        <f t="shared" si="0"/>
        <v>100</v>
      </c>
      <c r="E36" s="6" t="s">
        <v>8</v>
      </c>
      <c r="F36" s="17"/>
      <c r="G36" s="17"/>
    </row>
    <row r="37" spans="1:7" ht="25.5">
      <c r="A37" s="30" t="s">
        <v>51</v>
      </c>
      <c r="B37" s="21">
        <v>1989764</v>
      </c>
      <c r="C37" s="21">
        <v>211518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948420.98</v>
      </c>
      <c r="C38" s="21">
        <v>208370.34</v>
      </c>
      <c r="D38" s="3">
        <f t="shared" si="0"/>
        <v>21.97023730959642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560000</v>
      </c>
      <c r="C40" s="21">
        <v>205000</v>
      </c>
      <c r="D40" s="3">
        <f t="shared" si="0"/>
        <v>36.607142857142854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9624.02</v>
      </c>
      <c r="C42" s="21">
        <v>3000</v>
      </c>
      <c r="D42" s="3">
        <f t="shared" si="0"/>
        <v>31.172005045708552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5114709</v>
      </c>
      <c r="C43" s="21">
        <f>C32</f>
        <v>1204086.79</v>
      </c>
      <c r="D43" s="3">
        <f t="shared" si="0"/>
        <v>23.541648019466994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5111279</v>
      </c>
      <c r="C45" s="4">
        <f>C43-C46</f>
        <v>1201856.79</v>
      </c>
      <c r="D45" s="6">
        <f t="shared" si="0"/>
        <v>23.51381699179403</v>
      </c>
      <c r="E45" s="3"/>
      <c r="F45" s="17"/>
      <c r="G45" s="17"/>
    </row>
    <row r="46" spans="1:7" ht="12.75">
      <c r="A46" s="5" t="s">
        <v>54</v>
      </c>
      <c r="B46" s="4">
        <v>3430</v>
      </c>
      <c r="C46" s="4">
        <v>2230</v>
      </c>
      <c r="D46" s="6">
        <f t="shared" si="0"/>
        <v>65.01457725947522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542924.75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8" customHeight="1">
      <c r="A65" s="49" t="s">
        <v>69</v>
      </c>
      <c r="B65" s="58" t="s">
        <v>96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7.25" customHeight="1">
      <c r="A67" s="54" t="s">
        <v>78</v>
      </c>
      <c r="B67" s="58" t="s">
        <v>70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25">
      <selection activeCell="D44" sqref="D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4522601</v>
      </c>
      <c r="C5" s="4">
        <f>C6+C23+C29</f>
        <v>767880.9299999999</v>
      </c>
      <c r="D5" s="3">
        <f aca="true" t="shared" si="0" ref="D5:D44">C5/B5*100</f>
        <v>16.97874585885423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627000</v>
      </c>
      <c r="C6" s="21">
        <f>C8+C9+C12+C13+C17+C18+C14+C16+C19+C20+C22+C21+C15</f>
        <v>263778.82999999996</v>
      </c>
      <c r="D6" s="3">
        <f t="shared" si="0"/>
        <v>42.06998883572567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24000</v>
      </c>
      <c r="C8" s="23">
        <v>7297.57</v>
      </c>
      <c r="D8" s="12">
        <f t="shared" si="0"/>
        <v>30.406541666666666</v>
      </c>
      <c r="E8" s="12"/>
      <c r="F8" s="26"/>
      <c r="G8" s="17"/>
    </row>
    <row r="9" spans="1:7" ht="12" customHeight="1">
      <c r="A9" s="22" t="s">
        <v>12</v>
      </c>
      <c r="B9" s="23">
        <f>B11</f>
        <v>3000</v>
      </c>
      <c r="C9" s="23">
        <f>C11</f>
        <v>198</v>
      </c>
      <c r="D9" s="12">
        <f t="shared" si="0"/>
        <v>6.6000000000000005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3000</v>
      </c>
      <c r="C11" s="23">
        <v>198</v>
      </c>
      <c r="D11" s="12">
        <f t="shared" si="0"/>
        <v>6.6000000000000005</v>
      </c>
      <c r="E11" s="3"/>
      <c r="F11" s="17"/>
      <c r="G11" s="17"/>
    </row>
    <row r="12" spans="1:7" ht="12" customHeight="1">
      <c r="A12" s="22" t="s">
        <v>14</v>
      </c>
      <c r="B12" s="23">
        <v>24000</v>
      </c>
      <c r="C12" s="23">
        <v>445.96</v>
      </c>
      <c r="D12" s="12">
        <f t="shared" si="0"/>
        <v>1.8581666666666667</v>
      </c>
      <c r="E12" s="3"/>
      <c r="F12" s="17"/>
      <c r="G12" s="17"/>
    </row>
    <row r="13" spans="1:7" ht="12" customHeight="1">
      <c r="A13" s="22" t="s">
        <v>0</v>
      </c>
      <c r="B13" s="23">
        <v>172000</v>
      </c>
      <c r="C13" s="23">
        <v>13274.21</v>
      </c>
      <c r="D13" s="12">
        <f t="shared" si="0"/>
        <v>7.717563953488371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4300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260000</v>
      </c>
      <c r="C15" s="23">
        <v>144631.9</v>
      </c>
      <c r="D15" s="12">
        <f>C15/B15*100</f>
        <v>55.62765384615385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144000</v>
      </c>
      <c r="C17" s="23">
        <v>93631.19</v>
      </c>
      <c r="D17" s="12">
        <f t="shared" si="0"/>
        <v>65.02165972222222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3895601</v>
      </c>
      <c r="C23" s="23">
        <f>C25+C26+C27+C28</f>
        <v>504102.1</v>
      </c>
      <c r="D23" s="12">
        <f t="shared" si="0"/>
        <v>12.940290856276091</v>
      </c>
      <c r="E23" s="6"/>
      <c r="F23" s="17"/>
      <c r="G23" s="17"/>
    </row>
    <row r="24" spans="1:7" s="19" customFormat="1" ht="13.5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3.5" customHeight="1">
      <c r="A25" s="22" t="s">
        <v>18</v>
      </c>
      <c r="B25" s="23">
        <v>1354764</v>
      </c>
      <c r="C25" s="23">
        <v>384700</v>
      </c>
      <c r="D25" s="12">
        <f t="shared" si="0"/>
        <v>28.396089651038853</v>
      </c>
      <c r="E25" s="6"/>
      <c r="F25" s="17"/>
      <c r="G25" s="17"/>
    </row>
    <row r="26" spans="1:7" s="19" customFormat="1" ht="13.5" customHeight="1">
      <c r="A26" s="22" t="s">
        <v>19</v>
      </c>
      <c r="B26" s="23">
        <v>2426985</v>
      </c>
      <c r="C26" s="23">
        <v>101902.1</v>
      </c>
      <c r="D26" s="12">
        <f t="shared" si="0"/>
        <v>4.198711570116832</v>
      </c>
      <c r="E26" s="6"/>
      <c r="F26" s="17"/>
      <c r="G26" s="17"/>
    </row>
    <row r="27" spans="1:7" s="19" customFormat="1" ht="13.5" customHeight="1">
      <c r="A27" s="22" t="s">
        <v>61</v>
      </c>
      <c r="B27" s="23">
        <v>113852</v>
      </c>
      <c r="C27" s="23">
        <v>17500</v>
      </c>
      <c r="D27" s="12">
        <f t="shared" si="0"/>
        <v>15.37083230861118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B32+B33+B34+B35+B36+B37+B38+B39+B40</f>
        <v>4522601</v>
      </c>
      <c r="C30" s="4">
        <f>C32+C33+C34+C36+C37+C38+C40+C39+C35</f>
        <v>609584.72</v>
      </c>
      <c r="D30" s="3">
        <f t="shared" si="0"/>
        <v>13.478631433548967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948350</v>
      </c>
      <c r="C32" s="21">
        <v>353850.17</v>
      </c>
      <c r="D32" s="3">
        <f t="shared" si="0"/>
        <v>37.31219170137607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88900</v>
      </c>
      <c r="C33" s="21">
        <v>31373.1</v>
      </c>
      <c r="D33" s="3">
        <f t="shared" si="0"/>
        <v>35.29032620922384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2898247</v>
      </c>
      <c r="C35" s="21">
        <v>136528.6</v>
      </c>
      <c r="D35" s="3"/>
      <c r="E35" s="6" t="s">
        <v>8</v>
      </c>
      <c r="F35" s="17"/>
      <c r="G35" s="17"/>
    </row>
    <row r="36" spans="1:7" ht="25.5">
      <c r="A36" s="30" t="s">
        <v>24</v>
      </c>
      <c r="B36" s="21">
        <v>516104</v>
      </c>
      <c r="C36" s="21">
        <v>55144.85</v>
      </c>
      <c r="D36" s="3">
        <f t="shared" si="0"/>
        <v>10.68483290189574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60000</v>
      </c>
      <c r="C38" s="21">
        <v>27688</v>
      </c>
      <c r="D38" s="3">
        <f t="shared" si="0"/>
        <v>46.14666666666667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/>
      <c r="E39" s="6" t="s">
        <v>8</v>
      </c>
      <c r="F39" s="17"/>
      <c r="G39" s="17"/>
    </row>
    <row r="40" spans="1:7" ht="25.5">
      <c r="A40" s="30" t="s">
        <v>59</v>
      </c>
      <c r="B40" s="21">
        <v>10000</v>
      </c>
      <c r="C40" s="21">
        <v>5000</v>
      </c>
      <c r="D40" s="3">
        <f t="shared" si="0"/>
        <v>50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4522601</v>
      </c>
      <c r="C41" s="21">
        <f>C30</f>
        <v>609584.72</v>
      </c>
      <c r="D41" s="3">
        <f t="shared" si="0"/>
        <v>13.478631433548967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4517971</v>
      </c>
      <c r="C43" s="4">
        <f>C41-C44</f>
        <v>604954.72</v>
      </c>
      <c r="D43" s="6">
        <f t="shared" si="0"/>
        <v>13.3899646544876</v>
      </c>
      <c r="E43" s="3"/>
      <c r="F43" s="17"/>
      <c r="G43" s="17"/>
    </row>
    <row r="44" spans="1:7" ht="12.75">
      <c r="A44" s="5" t="s">
        <v>54</v>
      </c>
      <c r="B44" s="4">
        <v>4630</v>
      </c>
      <c r="C44" s="4">
        <v>4630</v>
      </c>
      <c r="D44" s="6">
        <f t="shared" si="0"/>
        <v>100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158296.20999999996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50.2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4.7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6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5.25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.75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50"/>
      <c r="B62" s="51"/>
      <c r="C62" s="52"/>
      <c r="D62" s="53"/>
      <c r="E62" s="53"/>
      <c r="F62" s="17"/>
      <c r="G62" s="17"/>
    </row>
    <row r="63" spans="1:7" ht="27.75" customHeight="1">
      <c r="A63" s="60" t="s">
        <v>98</v>
      </c>
      <c r="B63" s="60"/>
      <c r="C63" s="60"/>
      <c r="D63" s="60"/>
      <c r="E63" s="60"/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21.75" customHeight="1">
      <c r="A65" s="60" t="s">
        <v>68</v>
      </c>
      <c r="B65" s="60"/>
      <c r="C65" s="60"/>
      <c r="D65" s="60"/>
      <c r="E65" s="60"/>
      <c r="F65" s="17"/>
      <c r="G65" s="17"/>
    </row>
    <row r="66" spans="1:7" ht="12.75">
      <c r="A66" s="40"/>
      <c r="B66" s="38"/>
      <c r="C66" s="38"/>
      <c r="D66" s="38"/>
      <c r="E66" s="38"/>
      <c r="F66" s="17"/>
      <c r="G66" s="17"/>
    </row>
    <row r="67" spans="1:7" ht="12.75">
      <c r="A67" s="40"/>
      <c r="B67" s="38"/>
      <c r="C67" s="38"/>
      <c r="D67" s="38"/>
      <c r="E67" s="38"/>
      <c r="F67" s="17"/>
      <c r="G67" s="17"/>
    </row>
    <row r="68" spans="1:7" ht="12.75">
      <c r="A68" s="40"/>
      <c r="B68" s="41"/>
      <c r="C68" s="41"/>
      <c r="D68" s="38"/>
      <c r="E68" s="38"/>
      <c r="F68" s="17"/>
      <c r="G68" s="17"/>
    </row>
    <row r="69" spans="1:7" ht="12.75">
      <c r="A69" s="40"/>
      <c r="B69" s="41"/>
      <c r="C69" s="41"/>
      <c r="D69" s="41"/>
      <c r="E69" s="41"/>
      <c r="F69" s="17"/>
      <c r="G69" s="17"/>
    </row>
    <row r="70" spans="1:7" ht="12.75">
      <c r="A70" s="42"/>
      <c r="B70" s="43"/>
      <c r="C70" s="43"/>
      <c r="D70" s="43"/>
      <c r="E70" s="43"/>
      <c r="F70" s="17"/>
      <c r="G70" s="17"/>
    </row>
    <row r="71" spans="1:7" ht="12.75">
      <c r="A71" s="44"/>
      <c r="B71" s="17"/>
      <c r="C71" s="17"/>
      <c r="D71" s="17"/>
      <c r="E71" s="17"/>
      <c r="F71" s="17"/>
      <c r="G71" s="17"/>
    </row>
    <row r="72" spans="1:4" ht="12.75">
      <c r="A72" s="55"/>
      <c r="B72" s="56"/>
      <c r="C72" s="56"/>
      <c r="D72" s="56"/>
    </row>
  </sheetData>
  <sheetProtection/>
  <mergeCells count="5">
    <mergeCell ref="A72:D72"/>
    <mergeCell ref="A2:E2"/>
    <mergeCell ref="A1:E1"/>
    <mergeCell ref="A63:E63"/>
    <mergeCell ref="A65:E65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52">
      <selection activeCell="A2" sqref="A2:E2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114992546.48</v>
      </c>
      <c r="C5" s="4">
        <f>C6+C23+C29</f>
        <v>16642538.9</v>
      </c>
      <c r="D5" s="3">
        <f>C5/B5*100</f>
        <v>14.472710979484694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B8+B9+B12+B13+B16+B17+B14+B15+B18+B19+B22+B21+B20</f>
        <v>10078704</v>
      </c>
      <c r="C6" s="21">
        <f>C8+C9+C12+C13+C16+C17+C14+C15+C18+C19+C22+C21</f>
        <v>4019295.1799999997</v>
      </c>
      <c r="D6" s="3">
        <f>C6/B6*100</f>
        <v>39.87908743028865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1968000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860232.1099999999</v>
      </c>
      <c r="D8" s="12">
        <f>C8/B8*100</f>
        <v>43.71098119918699</v>
      </c>
      <c r="E8" s="12"/>
      <c r="F8" s="26"/>
      <c r="G8" s="17"/>
    </row>
    <row r="9" spans="1:7" ht="12.75">
      <c r="A9" s="22" t="s">
        <v>12</v>
      </c>
      <c r="B9" s="23">
        <f>B11</f>
        <v>138000</v>
      </c>
      <c r="C9" s="23">
        <f>C11</f>
        <v>277054.92</v>
      </c>
      <c r="D9" s="12">
        <f>C9/B9*100</f>
        <v>200.7644347826087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138000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277054.92</v>
      </c>
      <c r="D11" s="12">
        <f>C11/B11*100</f>
        <v>200.7644347826087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1149000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161706.34</v>
      </c>
      <c r="D12" s="12">
        <f>C12/B12*100</f>
        <v>14.073658833768492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2819000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696203.24</v>
      </c>
      <c r="D13" s="12">
        <f>C13/B13*100</f>
        <v>24.69681589216034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14800</v>
      </c>
      <c r="D14" s="12" t="e">
        <f>C14/B14*100</f>
        <v>#DIV/0!</v>
      </c>
      <c r="E14" s="6"/>
      <c r="F14" s="17"/>
      <c r="G14" s="17"/>
    </row>
    <row r="15" spans="1:7" ht="12.75">
      <c r="A15" s="22" t="s">
        <v>57</v>
      </c>
      <c r="B15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5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0</v>
      </c>
      <c r="D15" s="12"/>
      <c r="E15" s="3"/>
      <c r="F15" s="17"/>
      <c r="G15" s="17"/>
    </row>
    <row r="16" spans="1:7" s="19" customFormat="1" ht="38.25">
      <c r="A16" s="22" t="s">
        <v>15</v>
      </c>
      <c r="B16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3086704</v>
      </c>
      <c r="C16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1807560.82</v>
      </c>
      <c r="D16" s="12">
        <f>C16/B16*100</f>
        <v>58.559577465153765</v>
      </c>
      <c r="E16" s="6"/>
      <c r="F16" s="17"/>
      <c r="G16" s="17"/>
    </row>
    <row r="17" spans="1:7" s="19" customFormat="1" ht="12.75">
      <c r="A17" s="22" t="s">
        <v>53</v>
      </c>
      <c r="B17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418000</v>
      </c>
      <c r="C17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192544.66</v>
      </c>
      <c r="D17" s="12">
        <f>C17/B17*100</f>
        <v>46.063315789473684</v>
      </c>
      <c r="E17" s="6"/>
      <c r="F17" s="17"/>
      <c r="G17" s="17"/>
    </row>
    <row r="18" spans="1:7" s="19" customFormat="1" ht="12.75">
      <c r="A18" s="22" t="s">
        <v>55</v>
      </c>
      <c r="B18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8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4637.51</v>
      </c>
      <c r="D18" s="12" t="e">
        <f>C18/B18*100</f>
        <v>#DIV/0!</v>
      </c>
      <c r="E18" s="6"/>
      <c r="F18" s="17"/>
      <c r="G18" s="17"/>
    </row>
    <row r="19" spans="1:7" s="19" customFormat="1" ht="12.75">
      <c r="A19" s="22" t="s">
        <v>56</v>
      </c>
      <c r="B19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19" s="25">
        <f>Анастасово!C20+Козловка!C20+Кудеиха!C20+Мишуково!C20+Напольное!C20+Никулино!C20+Октябрьское!C20+Порецкое!C20+Рындино!C20+Семеновское!C21+Сиява!C21+Сыреси!C20</f>
        <v>1787.42</v>
      </c>
      <c r="D19" s="12" t="e">
        <f>C19/B19*100</f>
        <v>#DIV/0!</v>
      </c>
      <c r="E19" s="6"/>
      <c r="F19" s="17"/>
      <c r="G19" s="17"/>
    </row>
    <row r="20" spans="1:7" s="19" customFormat="1" ht="25.5">
      <c r="A20" s="22" t="s">
        <v>66</v>
      </c>
      <c r="B20" s="25">
        <f>Порецкое!B23</f>
        <v>500000</v>
      </c>
      <c r="C20" s="25"/>
      <c r="D20" s="12"/>
      <c r="E20" s="6"/>
      <c r="F20" s="17"/>
      <c r="G20" s="17"/>
    </row>
    <row r="21" spans="1:7" s="19" customFormat="1" ht="12.75">
      <c r="A21" s="22" t="s">
        <v>63</v>
      </c>
      <c r="B21" s="25">
        <f>Анастасово!B21+Козловка!B21+Кудеиха!B21+Мишуково!B21+Напольное!B22+Никулино!B21+Октябрьское!B22+Порецкое!B25+Рындино!B23+Семеновское!B22+Сиява!B22+Сыреси!B21</f>
        <v>0</v>
      </c>
      <c r="C21" s="25">
        <f>Анастасово!C21+Козловка!C21+Кудеиха!C21+Мишуково!C21+Напольное!C22+Никулино!C21+Октябрьское!C22+Порецкое!C25+Рындино!C23+Семеновское!C22+Сиява!C22+Сыреси!C21</f>
        <v>0</v>
      </c>
      <c r="D21" s="12" t="e">
        <f>C21/B21*100</f>
        <v>#DIV/0!</v>
      </c>
      <c r="E21" s="6"/>
      <c r="F21" s="17"/>
      <c r="G21" s="17"/>
    </row>
    <row r="22" spans="1:7" s="19" customFormat="1" ht="12.75">
      <c r="A22" s="22" t="s">
        <v>60</v>
      </c>
      <c r="B22" s="25">
        <f>Анастасово!B22+Козловка!B22+Кудеиха!B22+Мишуково!B22+Напольное!B23+Никулино!B22+Октябрьское!B23+Порецкое!B26+Рындино!B24+Семеновское!B23+Сиява!B24+Сыреси!B22</f>
        <v>0</v>
      </c>
      <c r="C22" s="25">
        <f>Анастасово!C22+Козловка!C22+Кудеиха!C22+Мишуково!C22+Напольное!C23+Никулино!C22+Октябрьское!C23+Порецкое!C26+Рындино!C24+Семеновское!C23+Сиява!C24+Сыреси!C22</f>
        <v>2768.16</v>
      </c>
      <c r="D22" s="12"/>
      <c r="E22" s="6"/>
      <c r="F22" s="17"/>
      <c r="G22" s="17"/>
    </row>
    <row r="23" spans="1:7" s="19" customFormat="1" ht="12.75">
      <c r="A23" s="20" t="s">
        <v>17</v>
      </c>
      <c r="B23" s="25">
        <f>Анастасово!B24+Козловка!B23+Кудеиха!B23+Мишуково!B23+Напольное!B24+Никулино!B23+Октябрьское!B24+Порецкое!B27+Рындино!B25+Семеновское!B24+Сиява!B25+Сыреси!B23</f>
        <v>104913842.48</v>
      </c>
      <c r="C23" s="25">
        <f>C25+C26+C27+C28</f>
        <v>12623243.72</v>
      </c>
      <c r="D23" s="12">
        <f>C23/B23*100</f>
        <v>12.032009715406621</v>
      </c>
      <c r="E23" s="6"/>
      <c r="F23" s="17"/>
      <c r="G23" s="17"/>
    </row>
    <row r="24" spans="1:7" s="19" customFormat="1" ht="12.75">
      <c r="A24" s="22" t="s">
        <v>10</v>
      </c>
      <c r="B24" s="25"/>
      <c r="C24" s="25"/>
      <c r="D24" s="12"/>
      <c r="E24" s="6"/>
      <c r="F24" s="17"/>
      <c r="G24" s="17"/>
    </row>
    <row r="25" spans="1:7" s="19" customFormat="1" ht="12.75">
      <c r="A25" s="22" t="s">
        <v>18</v>
      </c>
      <c r="B25" s="25">
        <f>Анастасово!B26+Козловка!B25+Кудеиха!B25+Мишуково!B25+Напольное!B26+Никулино!B25+Октябрьское!B26+Порецкое!B29+Рындино!B27+Семеновское!B26+Сиява!B27+Сыреси!B25</f>
        <v>32640400</v>
      </c>
      <c r="C25" s="25">
        <f>Анастасово!C26+Козловка!C25+Кудеиха!C25+Мишуково!C25+Напольное!C26+Никулино!C25+Октябрьское!C26+Порецкое!C29+Рындино!C27+Семеновское!C26+Сиява!C27+Сыреси!C25</f>
        <v>9016850</v>
      </c>
      <c r="D25" s="12">
        <f aca="true" t="shared" si="0" ref="D25:D30">C25/B25*100</f>
        <v>27.624814646879326</v>
      </c>
      <c r="E25" s="6"/>
      <c r="F25" s="17"/>
      <c r="G25" s="17"/>
    </row>
    <row r="26" spans="1:7" s="19" customFormat="1" ht="12.75">
      <c r="A26" s="22" t="s">
        <v>19</v>
      </c>
      <c r="B26" s="25">
        <f>Анастасово!B27+Козловка!B26+Кудеиха!B26+Мишуково!B26+Напольное!B27+Никулино!B26+Октябрьское!B27+Порецкое!B30+Рындино!B28+Семеновское!B27+Сиява!B28+Сыреси!B26</f>
        <v>69304329.6</v>
      </c>
      <c r="C26" s="25">
        <f>Анастасово!C27+Козловка!C26+Кудеиха!C26+Мишуково!C26+Напольное!C27+Никулино!C26+Октябрьское!C27+Порецкое!C30+Рындино!C28+Семеновское!C27+Сиява!C28+Сыреси!C26</f>
        <v>2091201.4</v>
      </c>
      <c r="D26" s="12">
        <f t="shared" si="0"/>
        <v>3.017418121017363</v>
      </c>
      <c r="E26" s="6"/>
      <c r="F26" s="17"/>
      <c r="G26" s="17"/>
    </row>
    <row r="27" spans="1:7" s="19" customFormat="1" ht="12.75">
      <c r="A27" s="22" t="s">
        <v>61</v>
      </c>
      <c r="B27" s="25">
        <f>Анастасово!B28+Козловка!B27+Кудеиха!B27+Мишуково!B27+Напольное!B28+Никулино!B27+Октябрьское!B28+Порецкое!B32+Рындино!B29+Семеновское!B28+Сиява!B29+Сыреси!B27</f>
        <v>2966892.8200000003</v>
      </c>
      <c r="C27" s="25">
        <f>Анастасово!C28+Козловка!C27+Кудеиха!C27+Мишуково!C27+Напольное!C28+Никулино!C27+Октябрьское!C28+Порецкое!C32+Рындино!C29+Семеновское!C28+Сиява!C29+Сыреси!C27</f>
        <v>1515192.32</v>
      </c>
      <c r="D27" s="12">
        <f t="shared" si="0"/>
        <v>51.07000528586671</v>
      </c>
      <c r="E27" s="6"/>
      <c r="F27" s="17"/>
      <c r="G27" s="17"/>
    </row>
    <row r="28" spans="1:7" s="19" customFormat="1" ht="25.5">
      <c r="A28" s="22" t="s">
        <v>62</v>
      </c>
      <c r="B28" s="25">
        <f>Анастасово!B29+Козловка!B28+Кудеиха!B28+Мишуково!B28+Напольное!B29+Никулино!B28+Октябрьское!B29+Порецкое!B33+Рындино!B30+Семеновское!B29+Сиява!B30+Сыреси!B28</f>
        <v>0</v>
      </c>
      <c r="C28" s="25">
        <f>Анастасово!C29+Козловка!C28+Кудеиха!C28+Мишуково!C28+Напольное!C29+Никулино!C28+Октябрьское!C29+Порецкое!C33+Рындино!C30+Семеновское!C29+Сиява!C30+Сыреси!C28</f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118184546.47999999</v>
      </c>
      <c r="C30" s="4">
        <f>C32+C33+C34+C36+C37+C38+C40+C39+C35</f>
        <v>16682700.100000001</v>
      </c>
      <c r="D30" s="3">
        <f t="shared" si="0"/>
        <v>14.115804982018664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4.75" customHeight="1">
      <c r="A32" s="7" t="s">
        <v>21</v>
      </c>
      <c r="B32" s="29">
        <f>Анастасово!B33+Козловка!B32+Кудеиха!B32+Мишуково!B32+Напольное!B33+Никулино!B32+Октябрьское!B33+Порецкое!B37+Рындино!B34+Семеновское!B33+Сиява!B34+Сыреси!B32</f>
        <v>18498986.69</v>
      </c>
      <c r="C32" s="29">
        <f>Анастасово!C33+Козловка!C32+Кудеиха!C32+Мишуково!C32+Напольное!C33+Никулино!C32+Октябрьское!C33+Порецкое!C37+Рындино!C34+Семеновское!C33+Сиява!C34+Сыреси!C32</f>
        <v>8504658.32</v>
      </c>
      <c r="D32" s="3">
        <f>C32/B32*100</f>
        <v>45.973644192075476</v>
      </c>
      <c r="E32" s="6" t="s">
        <v>8</v>
      </c>
      <c r="F32" s="17"/>
      <c r="G32" s="17"/>
    </row>
    <row r="33" spans="1:7" ht="24.75" customHeight="1">
      <c r="A33" s="7" t="s">
        <v>22</v>
      </c>
      <c r="B33" s="29">
        <f>Анастасово!B34+Козловка!B33+Кудеиха!B33+Мишуково!B33+Напольное!B34+Никулино!B33+Октябрьское!B34+Порецкое!B38+Рындино!B35+Семеновское!B34+Сиява!B35+Сыреси!B33</f>
        <v>1169200</v>
      </c>
      <c r="C33" s="29">
        <f>Анастасово!C34+Козловка!C33+Кудеиха!C33+Мишуково!C33+Напольное!C34+Никулино!C33+Октябрьское!C34+Порецкое!C38+Рындино!C35+Семеновское!C34+Сиява!C35+Сыреси!C33</f>
        <v>449667.39999999997</v>
      </c>
      <c r="D33" s="3">
        <f>C33/B33*100</f>
        <v>38.45940814231953</v>
      </c>
      <c r="E33" s="6" t="s">
        <v>8</v>
      </c>
      <c r="F33" s="17"/>
      <c r="G33" s="17"/>
    </row>
    <row r="34" spans="1:7" ht="24.75" customHeight="1">
      <c r="A34" s="30" t="s">
        <v>23</v>
      </c>
      <c r="B34" s="29">
        <f>Анастасово!B35+Козловка!B34+Кудеиха!B34+Мишуково!B34+Напольное!B35+Никулино!B34+Октябрьское!B35+Порецкое!B39+Рындино!B36+Семеновское!B35+Сиява!B36+Сыреси!B34</f>
        <v>415230</v>
      </c>
      <c r="C34" s="29">
        <f>Анастасово!C35+Козловка!C34+Кудеиха!C34+Мишуково!C34+Напольное!C35+Никулино!C34+Октябрьское!C35+Порецкое!C39+Рындино!C36+Семеновское!C35+Сиява!C36+Сыреси!C34</f>
        <v>52112.84</v>
      </c>
      <c r="D34" s="3">
        <f>C34/B34*100</f>
        <v>12.550355224815164</v>
      </c>
      <c r="E34" s="6" t="s">
        <v>8</v>
      </c>
      <c r="F34" s="17"/>
      <c r="G34" s="17"/>
    </row>
    <row r="35" spans="1:7" ht="24" customHeight="1">
      <c r="A35" s="30" t="s">
        <v>51</v>
      </c>
      <c r="B35" s="29">
        <f>Анастасово!B36+Козловка!B35+Кудеиха!B35+Мишуково!B35+Напольное!B36+Никулино!B35+Октябрьское!B36+Порецкое!B40+Рындино!B37+Семеновское!B36+Сиява!B37+Сыреси!B35</f>
        <v>20286400.79</v>
      </c>
      <c r="C35" s="29">
        <f>Анастасово!C36+Козловка!C35+Кудеиха!C35+Мишуково!C35+Напольное!C36+Никулино!C35+Октябрьское!C36+Порецкое!C40+Рындино!C37+Семеновское!C36+Сиява!C37+Сыреси!C35</f>
        <v>3054997.95</v>
      </c>
      <c r="D35" s="3"/>
      <c r="E35" s="6" t="s">
        <v>8</v>
      </c>
      <c r="F35" s="17"/>
      <c r="G35" s="17"/>
    </row>
    <row r="36" spans="1:7" ht="24" customHeight="1">
      <c r="A36" s="30" t="s">
        <v>24</v>
      </c>
      <c r="B36" s="29">
        <f>Анастасово!B37+Козловка!B36+Кудеиха!B36+Мишуково!B36+Напольное!B37+Никулино!B36+Октябрьское!B37+Порецкое!B41+Рындино!B38+Семеновское!B37+Сиява!B38+Сыреси!B36</f>
        <v>71616071.67</v>
      </c>
      <c r="C36" s="29">
        <f>Анастасово!C37+Козловка!C36+Кудеиха!C36+Мишуково!C36+Напольное!C37+Никулино!C36+Октябрьское!C37+Порецкое!C41+Рындино!C38+Семеновское!C37+Сиява!C38+Сыреси!C36</f>
        <v>2833154.49</v>
      </c>
      <c r="D36" s="3">
        <f>C36/B36*100</f>
        <v>3.956031689443823</v>
      </c>
      <c r="E36" s="6" t="s">
        <v>8</v>
      </c>
      <c r="F36" s="17"/>
      <c r="G36" s="17"/>
    </row>
    <row r="37" spans="1:7" ht="12.75">
      <c r="A37" s="30" t="s">
        <v>25</v>
      </c>
      <c r="B37" s="29">
        <f>Анастасово!B38+Козловка!B37+Кудеиха!B37+Мишуково!B37+Напольное!B38+Никулино!B37+Октябрьское!B38+Порецкое!B42+Рындино!B39+Семеновское!B38+Сиява!B39+Сыреси!B37</f>
        <v>0</v>
      </c>
      <c r="C37" s="29">
        <f>Анастасово!C38+Козловка!C37+Кудеиха!C37+Мишуково!C37+Напольное!C38+Никулино!C37+Октябрьское!C38+Порецкое!C42+Рындино!C39+Семеновское!C38+Сиява!C39+Сыреси!C37</f>
        <v>0</v>
      </c>
      <c r="D37" s="3" t="e">
        <f>C37/B37*100</f>
        <v>#DIV/0!</v>
      </c>
      <c r="E37" s="24"/>
      <c r="F37" s="17"/>
      <c r="G37" s="17"/>
    </row>
    <row r="38" spans="1:7" ht="24" customHeight="1">
      <c r="A38" s="30" t="s">
        <v>58</v>
      </c>
      <c r="B38" s="29">
        <f>Анастасово!B39+Козловка!B38+Кудеиха!B38+Мишуково!B38+Напольное!B39+Никулино!B38+Октябрьское!B39+Порецкое!B43+Рындино!B40+Семеновское!B39+Сиява!B40+Сыреси!B38</f>
        <v>6002033.3100000005</v>
      </c>
      <c r="C38" s="29">
        <f>Анастасово!C39+Козловка!C38+Кудеиха!C38+Мишуково!C38+Напольное!C39+Никулино!C38+Октябрьское!C39+Порецкое!C43+Рындино!C40+Семеновское!C39+Сиява!C40+Сыреси!C38</f>
        <v>1656207.5</v>
      </c>
      <c r="D38" s="3">
        <f>C38/B38*100</f>
        <v>27.594107104347277</v>
      </c>
      <c r="E38" s="6" t="s">
        <v>8</v>
      </c>
      <c r="F38" s="17"/>
      <c r="G38" s="17"/>
    </row>
    <row r="39" spans="1:7" ht="24" customHeight="1">
      <c r="A39" s="30" t="s">
        <v>26</v>
      </c>
      <c r="B39" s="29">
        <f>Анастасово!B40+Козловка!B39+Кудеиха!B39+Мишуково!B39+Напольное!B40+Никулино!B39+Октябрьское!B40+Порецкое!B44+Рындино!B41+Семеновское!B40+Сиява!B41+Сыреси!B39</f>
        <v>0</v>
      </c>
      <c r="C39" s="29">
        <f>Анастасово!C40+Козловка!C39+Кудеиха!C39+Мишуково!C39+Напольное!C40+Никулино!C39+Октябрьское!C40+Порецкое!C44+Рындино!C41+Семеновское!C40+Сиява!C41+Сыреси!C39</f>
        <v>0</v>
      </c>
      <c r="D39" s="3"/>
      <c r="E39" s="6" t="s">
        <v>8</v>
      </c>
      <c r="F39" s="17"/>
      <c r="G39" s="17"/>
    </row>
    <row r="40" spans="1:7" ht="24" customHeight="1">
      <c r="A40" s="30" t="s">
        <v>59</v>
      </c>
      <c r="B40" s="29">
        <f>Анастасово!B41+Козловка!B40+Кудеиха!B40+Мишуково!B40+Напольное!B41+Никулино!B40+Октябрьское!B41+Порецкое!B45+Рындино!B42+Семеновское!B41+Сиява!B42+Сыреси!B40</f>
        <v>196624.02</v>
      </c>
      <c r="C40" s="29">
        <f>Анастасово!C41+Козловка!C40+Кудеиха!C40+Мишуково!C40+Напольное!C41+Никулино!C40+Октябрьское!C41+Порецкое!C45+Рындино!C42+Семеновское!C41+Сиява!C42+Сыреси!C40</f>
        <v>131901.6</v>
      </c>
      <c r="D40" s="3">
        <f>C40/B40*100</f>
        <v>67.08315698153258</v>
      </c>
      <c r="E40" s="6" t="s">
        <v>8</v>
      </c>
      <c r="F40" s="17"/>
      <c r="G40" s="17"/>
    </row>
    <row r="41" spans="1:7" ht="24" customHeight="1">
      <c r="A41" s="30" t="s">
        <v>27</v>
      </c>
      <c r="B41" s="29">
        <f>Анастасово!B42+Козловка!B41+Кудеиха!B41+Мишуково!B41+Напольное!B42+Никулино!B41+Октябрьское!B42+Порецкое!B47+Рындино!B43+Семеновское!B42+Сиява!B43+Сыреси!B41</f>
        <v>118684546.48</v>
      </c>
      <c r="C41" s="29">
        <f>Анастасово!C42+Козловка!C41+Кудеиха!C41+Мишуково!C41+Напольное!C42+Никулино!C41+Октябрьское!C42+Порецкое!C47+Рындино!C43+Семеновское!C42+Сиява!C43+Сыреси!C41</f>
        <v>16833500.099999998</v>
      </c>
      <c r="D41" s="3">
        <f>C41/B41*100</f>
        <v>14.183396743093827</v>
      </c>
      <c r="E41" s="6" t="s">
        <v>8</v>
      </c>
      <c r="F41" s="17"/>
      <c r="G41" s="17"/>
    </row>
    <row r="42" spans="1:7" ht="12.75">
      <c r="A42" s="22" t="s">
        <v>10</v>
      </c>
      <c r="B42" s="31"/>
      <c r="C42" s="31"/>
      <c r="D42" s="3"/>
      <c r="E42" s="24"/>
      <c r="F42" s="17"/>
      <c r="G42" s="17"/>
    </row>
    <row r="43" spans="1:7" ht="12.75">
      <c r="A43" s="5" t="s">
        <v>28</v>
      </c>
      <c r="B43" s="32">
        <f>B41-B44</f>
        <v>76828317.58000001</v>
      </c>
      <c r="C43" s="32">
        <f>C41-C44</f>
        <v>16610645.599999998</v>
      </c>
      <c r="D43" s="6">
        <f>C43/B43*100</f>
        <v>21.620472923546213</v>
      </c>
      <c r="E43" s="3"/>
      <c r="F43" s="17"/>
      <c r="G43" s="17"/>
    </row>
    <row r="44" spans="1:7" ht="12.75">
      <c r="A44" s="5" t="s">
        <v>54</v>
      </c>
      <c r="B44" s="29">
        <f>Анастасово!B45+Козловка!B44+Кудеиха!B44+Мишуково!B44+Напольное!B45+Никулино!B44+Октябрьское!B45+Порецкое!B50+Рындино!B46+Семеновское!B45+Сиява!B46+Сыреси!B44</f>
        <v>41856228.9</v>
      </c>
      <c r="C44" s="29">
        <f>Анастасово!C45+Козловка!C44+Кудеиха!C44+Мишуково!C44+Напольное!C45+Никулино!C44+Октябрьское!C45+Порецкое!C50+Рындино!C46+Семеновское!C45+Сиява!C46+Сыреси!C44</f>
        <v>222854.5</v>
      </c>
      <c r="D44" s="6">
        <f>C44/B44*100</f>
        <v>0.5324285198564556</v>
      </c>
      <c r="E44" s="3"/>
      <c r="F44" s="17"/>
      <c r="G44" s="17"/>
    </row>
    <row r="45" spans="1:7" ht="48.75" customHeight="1">
      <c r="A45" s="5" t="s">
        <v>64</v>
      </c>
      <c r="B45" s="21">
        <f>B5-B30</f>
        <v>-3191999.999999985</v>
      </c>
      <c r="C45" s="21">
        <f>C5-C30</f>
        <v>-40161.20000000112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" customHeight="1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12" customHeight="1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" customHeight="1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" customHeight="1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" customHeight="1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" customHeight="1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9.5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.75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9.5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32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3">
    <mergeCell ref="A74:D74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48">
      <selection activeCell="D45" sqref="D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5511036</v>
      </c>
      <c r="C5" s="4">
        <f>C6+C23+C29</f>
        <v>1129547.48</v>
      </c>
      <c r="D5" s="3">
        <f aca="true" t="shared" si="0" ref="D5:D44">C5/B5*100</f>
        <v>20.496100551693004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848500</v>
      </c>
      <c r="C6" s="21">
        <f>C8+C9+C12+C13+C17+C18+C14+C16+C19+C20+C22+C21+C15</f>
        <v>350664.38</v>
      </c>
      <c r="D6" s="3">
        <f t="shared" si="0"/>
        <v>41.32756393635828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34500</v>
      </c>
      <c r="C8" s="23">
        <v>11099</v>
      </c>
      <c r="D8" s="12">
        <f t="shared" si="0"/>
        <v>32.17101449275363</v>
      </c>
      <c r="E8" s="12"/>
      <c r="F8" s="26"/>
      <c r="G8" s="17"/>
    </row>
    <row r="9" spans="1:7" ht="12.75">
      <c r="A9" s="22" t="s">
        <v>12</v>
      </c>
      <c r="B9" s="23">
        <f>B11</f>
        <v>15000</v>
      </c>
      <c r="C9" s="23">
        <f>C11</f>
        <v>13912.49</v>
      </c>
      <c r="D9" s="12">
        <f t="shared" si="0"/>
        <v>92.74993333333333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13912.49</v>
      </c>
      <c r="D11" s="12">
        <f t="shared" si="0"/>
        <v>92.74993333333333</v>
      </c>
      <c r="E11" s="3"/>
      <c r="F11" s="17"/>
      <c r="G11" s="17"/>
    </row>
    <row r="12" spans="1:7" ht="12.75">
      <c r="A12" s="22" t="s">
        <v>14</v>
      </c>
      <c r="B12" s="23">
        <v>32000</v>
      </c>
      <c r="C12" s="23">
        <v>1552.38</v>
      </c>
      <c r="D12" s="12">
        <f t="shared" si="0"/>
        <v>4.8511875</v>
      </c>
      <c r="E12" s="3"/>
      <c r="F12" s="17"/>
      <c r="G12" s="17"/>
    </row>
    <row r="13" spans="1:7" ht="12.75">
      <c r="A13" s="22" t="s">
        <v>0</v>
      </c>
      <c r="B13" s="23">
        <v>176000</v>
      </c>
      <c r="C13" s="23">
        <v>6773.49</v>
      </c>
      <c r="D13" s="12">
        <f t="shared" si="0"/>
        <v>3.8485738636363633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416000</v>
      </c>
      <c r="C15" s="23">
        <v>231163.81</v>
      </c>
      <c r="D15" s="12">
        <f>C15/B15*100</f>
        <v>55.568223557692306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84963.21</v>
      </c>
      <c r="D17" s="12">
        <f t="shared" si="0"/>
        <v>48.550405714285716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4662536</v>
      </c>
      <c r="C23" s="23">
        <f>C25+C26+C27+C28</f>
        <v>778883.1</v>
      </c>
      <c r="D23" s="12">
        <f t="shared" si="0"/>
        <v>16.70513857694611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1950640</v>
      </c>
      <c r="C25" s="23">
        <v>635250</v>
      </c>
      <c r="D25" s="12">
        <f t="shared" si="0"/>
        <v>32.566234671697494</v>
      </c>
      <c r="E25" s="6"/>
      <c r="F25" s="17"/>
      <c r="G25" s="17"/>
    </row>
    <row r="26" spans="1:7" s="19" customFormat="1" ht="12.75">
      <c r="A26" s="22" t="s">
        <v>19</v>
      </c>
      <c r="B26" s="23">
        <v>2453179</v>
      </c>
      <c r="C26" s="23">
        <v>116633.1</v>
      </c>
      <c r="D26" s="12">
        <f t="shared" si="0"/>
        <v>4.754365661861609</v>
      </c>
      <c r="E26" s="6"/>
      <c r="F26" s="17"/>
      <c r="G26" s="17"/>
    </row>
    <row r="27" spans="1:7" s="19" customFormat="1" ht="12.75">
      <c r="A27" s="22" t="s">
        <v>61</v>
      </c>
      <c r="B27" s="23">
        <v>258717</v>
      </c>
      <c r="C27" s="23">
        <v>27000</v>
      </c>
      <c r="D27" s="12">
        <f t="shared" si="0"/>
        <v>10.4361135912986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5511036</v>
      </c>
      <c r="C30" s="4">
        <f>C32+C33+C34+C36+C37+C38+C40+C39+C35</f>
        <v>1081029.8599999999</v>
      </c>
      <c r="D30" s="3">
        <f t="shared" si="0"/>
        <v>19.615728512751502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1306500</v>
      </c>
      <c r="C32" s="21">
        <v>575687.71</v>
      </c>
      <c r="D32" s="3">
        <f t="shared" si="0"/>
        <v>44.063353233830846</v>
      </c>
      <c r="E32" s="6" t="s">
        <v>8</v>
      </c>
      <c r="F32" s="17"/>
      <c r="G32" s="17"/>
    </row>
    <row r="33" spans="1:7" ht="25.5">
      <c r="A33" s="7" t="s">
        <v>22</v>
      </c>
      <c r="B33" s="21">
        <v>88900</v>
      </c>
      <c r="C33" s="21">
        <v>31373.1</v>
      </c>
      <c r="D33" s="3">
        <f t="shared" si="0"/>
        <v>35.29032620922384</v>
      </c>
      <c r="E33" s="6" t="s">
        <v>8</v>
      </c>
      <c r="F33" s="17"/>
      <c r="G33" s="17"/>
    </row>
    <row r="34" spans="1:7" ht="25.5">
      <c r="A34" s="30" t="s">
        <v>23</v>
      </c>
      <c r="B34" s="21">
        <v>315000</v>
      </c>
      <c r="C34" s="21">
        <v>960</v>
      </c>
      <c r="D34" s="3">
        <f t="shared" si="0"/>
        <v>0.3047619047619048</v>
      </c>
      <c r="E34" s="6" t="s">
        <v>8</v>
      </c>
      <c r="F34" s="17"/>
      <c r="G34" s="17"/>
    </row>
    <row r="35" spans="1:7" ht="25.5">
      <c r="A35" s="30" t="s">
        <v>51</v>
      </c>
      <c r="B35" s="21">
        <v>2478362</v>
      </c>
      <c r="C35" s="21">
        <v>140875</v>
      </c>
      <c r="D35" s="3">
        <f t="shared" si="0"/>
        <v>5.684197869399224</v>
      </c>
      <c r="E35" s="6" t="s">
        <v>8</v>
      </c>
      <c r="F35" s="17"/>
      <c r="G35" s="17"/>
    </row>
    <row r="36" spans="1:7" ht="25.5">
      <c r="A36" s="30" t="s">
        <v>24</v>
      </c>
      <c r="B36" s="21">
        <v>1012274</v>
      </c>
      <c r="C36" s="21">
        <v>158988.83</v>
      </c>
      <c r="D36" s="3">
        <f t="shared" si="0"/>
        <v>15.706106251864613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280000</v>
      </c>
      <c r="C38" s="21">
        <v>156045.22</v>
      </c>
      <c r="D38" s="3">
        <f t="shared" si="0"/>
        <v>55.73043571428572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30000</v>
      </c>
      <c r="C40" s="21">
        <v>17100</v>
      </c>
      <c r="D40" s="3">
        <f t="shared" si="0"/>
        <v>56.99999999999999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5511036</v>
      </c>
      <c r="C41" s="21">
        <f>C30</f>
        <v>1081029.8599999999</v>
      </c>
      <c r="D41" s="3">
        <f t="shared" si="0"/>
        <v>19.615728512751502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5493106</v>
      </c>
      <c r="C43" s="4">
        <f>C41-C44</f>
        <v>1063099.8599999999</v>
      </c>
      <c r="D43" s="6">
        <f t="shared" si="0"/>
        <v>19.353346904283296</v>
      </c>
      <c r="E43" s="3"/>
      <c r="F43" s="17"/>
      <c r="G43" s="17"/>
    </row>
    <row r="44" spans="1:7" ht="12.75">
      <c r="A44" s="5" t="s">
        <v>54</v>
      </c>
      <c r="B44" s="21">
        <v>17930</v>
      </c>
      <c r="C44" s="21">
        <v>17930</v>
      </c>
      <c r="D44" s="6">
        <f t="shared" si="0"/>
        <v>100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48517.62000000011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69</v>
      </c>
      <c r="B63" s="58" t="s">
        <v>86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72</v>
      </c>
      <c r="B65" s="58" t="s">
        <v>71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21">
      <selection activeCell="D44" sqref="D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4045287</v>
      </c>
      <c r="C5" s="4">
        <f>C6+C23+C29</f>
        <v>1184514.2</v>
      </c>
      <c r="D5" s="3">
        <f aca="true" t="shared" si="0" ref="D5:D44">C5/B5*100</f>
        <v>29.28133900017477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1846704</v>
      </c>
      <c r="C6" s="21">
        <f>C8+C9+C12+C13+C17+C18+C14+C16+C19+C20+C22+C21+C15</f>
        <v>912472.58</v>
      </c>
      <c r="D6" s="3">
        <f t="shared" si="0"/>
        <v>49.41087364298772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60000</v>
      </c>
      <c r="C8" s="23">
        <v>27131.23</v>
      </c>
      <c r="D8" s="12">
        <f t="shared" si="0"/>
        <v>45.218716666666666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44654.79</v>
      </c>
      <c r="D9" s="12">
        <f t="shared" si="0"/>
        <v>111.636975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44654.79</v>
      </c>
      <c r="D11" s="12">
        <f t="shared" si="0"/>
        <v>111.636975</v>
      </c>
      <c r="E11" s="3"/>
      <c r="F11" s="17"/>
    </row>
    <row r="12" spans="1:6" ht="12.75">
      <c r="A12" s="22" t="s">
        <v>14</v>
      </c>
      <c r="B12" s="23">
        <v>39000</v>
      </c>
      <c r="C12" s="23">
        <v>7243.47</v>
      </c>
      <c r="D12" s="12">
        <f t="shared" si="0"/>
        <v>18.573</v>
      </c>
      <c r="E12" s="3"/>
      <c r="F12" s="17"/>
    </row>
    <row r="13" spans="1:6" ht="12.75">
      <c r="A13" s="22" t="s">
        <v>0</v>
      </c>
      <c r="B13" s="23">
        <v>650000</v>
      </c>
      <c r="C13" s="23">
        <v>256497.84</v>
      </c>
      <c r="D13" s="12">
        <f t="shared" si="0"/>
        <v>39.46120615384615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2800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240000</v>
      </c>
      <c r="C15" s="23">
        <v>133506.38</v>
      </c>
      <c r="D15" s="12">
        <f>C15/B15*100</f>
        <v>55.62765833333334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817704</v>
      </c>
      <c r="C17" s="23">
        <v>440638.87</v>
      </c>
      <c r="D17" s="12">
        <f t="shared" si="0"/>
        <v>53.88733209082993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2198583</v>
      </c>
      <c r="C23" s="23">
        <f>C25+C26+C27+C28</f>
        <v>272041.62</v>
      </c>
      <c r="D23" s="12">
        <f t="shared" si="0"/>
        <v>12.373497839290124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649031</v>
      </c>
      <c r="C25" s="23">
        <v>24000</v>
      </c>
      <c r="D25" s="12">
        <f t="shared" si="0"/>
        <v>3.6978202890154708</v>
      </c>
      <c r="E25" s="6"/>
      <c r="F25" s="17"/>
    </row>
    <row r="26" spans="1:6" s="19" customFormat="1" ht="12.75">
      <c r="A26" s="22" t="s">
        <v>19</v>
      </c>
      <c r="B26" s="23">
        <v>1345302</v>
      </c>
      <c r="C26" s="23">
        <v>57795.1</v>
      </c>
      <c r="D26" s="12">
        <f t="shared" si="0"/>
        <v>4.296068838075019</v>
      </c>
      <c r="E26" s="6"/>
      <c r="F26" s="17"/>
    </row>
    <row r="27" spans="1:6" s="19" customFormat="1" ht="12.75">
      <c r="A27" s="22" t="s">
        <v>61</v>
      </c>
      <c r="B27" s="23">
        <v>204250</v>
      </c>
      <c r="C27" s="23">
        <v>190246.52</v>
      </c>
      <c r="D27" s="12">
        <f t="shared" si="0"/>
        <v>93.14395104039167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4295287</v>
      </c>
      <c r="C30" s="4">
        <f>C32+C33+C34+C36+C37+C38+C40+C39+C35</f>
        <v>774385.68</v>
      </c>
      <c r="D30" s="3">
        <f t="shared" si="0"/>
        <v>18.02872962854403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1004043.33</v>
      </c>
      <c r="C32" s="21">
        <v>420573.34</v>
      </c>
      <c r="D32" s="3">
        <f t="shared" si="0"/>
        <v>41.88796712588091</v>
      </c>
      <c r="E32" s="6" t="s">
        <v>8</v>
      </c>
      <c r="F32" s="17"/>
    </row>
    <row r="33" spans="1:6" ht="25.5">
      <c r="A33" s="7" t="s">
        <v>22</v>
      </c>
      <c r="B33" s="21">
        <v>88900</v>
      </c>
      <c r="C33" s="21">
        <v>31373.1</v>
      </c>
      <c r="D33" s="3">
        <f t="shared" si="0"/>
        <v>35.29032620922384</v>
      </c>
      <c r="E33" s="6" t="s">
        <v>8</v>
      </c>
      <c r="F33" s="17"/>
    </row>
    <row r="34" spans="1:6" ht="25.5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30" t="s">
        <v>51</v>
      </c>
      <c r="B35" s="21">
        <v>856367</v>
      </c>
      <c r="C35" s="21">
        <v>85222</v>
      </c>
      <c r="D35" s="3"/>
      <c r="E35" s="6" t="s">
        <v>8</v>
      </c>
      <c r="F35" s="17"/>
    </row>
    <row r="36" spans="1:6" ht="25.5">
      <c r="A36" s="30" t="s">
        <v>24</v>
      </c>
      <c r="B36" s="21">
        <v>1551710</v>
      </c>
      <c r="C36" s="21">
        <v>112217.24</v>
      </c>
      <c r="D36" s="3">
        <f t="shared" si="0"/>
        <v>7.231843579019276</v>
      </c>
      <c r="E36" s="6" t="s">
        <v>8</v>
      </c>
      <c r="F36" s="17"/>
    </row>
    <row r="37" spans="1:6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30" t="s">
        <v>58</v>
      </c>
      <c r="B38" s="21">
        <v>783266.67</v>
      </c>
      <c r="C38" s="21">
        <v>118000</v>
      </c>
      <c r="D38" s="3">
        <f t="shared" si="0"/>
        <v>15.065111860306784</v>
      </c>
      <c r="E38" s="6" t="s">
        <v>8</v>
      </c>
      <c r="F38" s="17"/>
    </row>
    <row r="39" spans="1:6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30" t="s">
        <v>59</v>
      </c>
      <c r="B40" s="21">
        <v>10000</v>
      </c>
      <c r="C40" s="21">
        <v>7000</v>
      </c>
      <c r="D40" s="3">
        <f t="shared" si="0"/>
        <v>70</v>
      </c>
      <c r="E40" s="6" t="s">
        <v>8</v>
      </c>
      <c r="F40" s="17"/>
    </row>
    <row r="41" spans="1:6" ht="25.5">
      <c r="A41" s="30" t="s">
        <v>27</v>
      </c>
      <c r="B41" s="21">
        <f>B30</f>
        <v>4295287</v>
      </c>
      <c r="C41" s="21">
        <f>C30</f>
        <v>774385.68</v>
      </c>
      <c r="D41" s="3">
        <f t="shared" si="0"/>
        <v>18.02872962854403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4236477</v>
      </c>
      <c r="C43" s="4">
        <f>C41-C44</f>
        <v>715575.68</v>
      </c>
      <c r="D43" s="6">
        <f t="shared" si="0"/>
        <v>16.890819423780655</v>
      </c>
      <c r="E43" s="3"/>
      <c r="F43" s="17"/>
    </row>
    <row r="44" spans="1:6" ht="12.75">
      <c r="A44" s="5" t="s">
        <v>54</v>
      </c>
      <c r="B44" s="21">
        <v>58810</v>
      </c>
      <c r="C44" s="21">
        <v>58810</v>
      </c>
      <c r="D44" s="6">
        <f t="shared" si="0"/>
        <v>100</v>
      </c>
      <c r="E44" s="3"/>
      <c r="F44" s="17"/>
    </row>
    <row r="45" spans="1:6" ht="51">
      <c r="A45" s="5" t="s">
        <v>64</v>
      </c>
      <c r="B45" s="21">
        <f>B5-B30</f>
        <v>-250000</v>
      </c>
      <c r="C45" s="21">
        <f>C5-C30</f>
        <v>410128.5199999999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</row>
    <row r="54" spans="1:6" ht="51">
      <c r="A54" s="22" t="s">
        <v>37</v>
      </c>
      <c r="B54" s="27">
        <v>0</v>
      </c>
      <c r="C54" s="46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7">
        <v>0</v>
      </c>
      <c r="C55" s="46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7">
        <v>0</v>
      </c>
      <c r="C56" s="46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7">
        <v>0</v>
      </c>
      <c r="C58" s="46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7">
        <v>0</v>
      </c>
      <c r="C59" s="46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7">
        <v>0</v>
      </c>
      <c r="C60" s="46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12.75">
      <c r="A62" s="35"/>
      <c r="B62" s="36"/>
      <c r="C62" s="37"/>
      <c r="D62" s="38"/>
      <c r="E62" s="38"/>
      <c r="F62" s="17"/>
    </row>
    <row r="63" spans="1:6" ht="12.75">
      <c r="A63" s="49" t="s">
        <v>69</v>
      </c>
      <c r="B63" s="58" t="s">
        <v>86</v>
      </c>
      <c r="C63" s="58"/>
      <c r="D63" s="58"/>
      <c r="E63" s="38"/>
      <c r="F63" s="17"/>
    </row>
    <row r="64" spans="1:6" ht="12.75">
      <c r="A64" s="39"/>
      <c r="B64" s="36"/>
      <c r="C64" s="37"/>
      <c r="D64" s="38"/>
      <c r="E64" s="38"/>
      <c r="F64" s="17"/>
    </row>
    <row r="65" spans="1:6" ht="12.75">
      <c r="A65" s="49" t="s">
        <v>72</v>
      </c>
      <c r="B65" s="58" t="s">
        <v>71</v>
      </c>
      <c r="C65" s="58"/>
      <c r="D65" s="58"/>
      <c r="E65" s="38"/>
      <c r="F65" s="17"/>
    </row>
    <row r="66" spans="1:6" ht="12.75">
      <c r="A66" s="35"/>
      <c r="B66" s="36"/>
      <c r="C66" s="37"/>
      <c r="D66" s="3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40"/>
      <c r="B68" s="38"/>
      <c r="C68" s="38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41"/>
      <c r="C70" s="41"/>
      <c r="D70" s="38"/>
      <c r="E70" s="38"/>
      <c r="F70" s="17"/>
    </row>
    <row r="71" spans="1:6" ht="12.75">
      <c r="A71" s="40"/>
      <c r="B71" s="41"/>
      <c r="C71" s="41"/>
      <c r="D71" s="41"/>
      <c r="E71" s="41"/>
      <c r="F71" s="17"/>
    </row>
    <row r="72" spans="1:6" ht="12.75">
      <c r="A72" s="42"/>
      <c r="B72" s="43"/>
      <c r="C72" s="43"/>
      <c r="D72" s="43"/>
      <c r="E72" s="43"/>
      <c r="F72" s="17"/>
    </row>
    <row r="73" spans="1:6" ht="12.75">
      <c r="A73" s="44"/>
      <c r="B73" s="17"/>
      <c r="C73" s="17"/>
      <c r="D73" s="17"/>
      <c r="E73" s="17"/>
      <c r="F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36">
      <selection activeCell="D45" sqref="D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3625211</v>
      </c>
      <c r="C5" s="4">
        <f>C6+C23+C29</f>
        <v>1058365.52</v>
      </c>
      <c r="D5" s="3">
        <f aca="true" t="shared" si="0" ref="D5:D44">C5/B5*100</f>
        <v>29.194590880365308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401000</v>
      </c>
      <c r="C6" s="21">
        <f>C8+C9+C12+C13+C17+C18+C14+C16+C19+C20+C22+C21+C15</f>
        <v>141256.12</v>
      </c>
      <c r="D6" s="3">
        <f t="shared" si="0"/>
        <v>35.22596508728179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15000</v>
      </c>
      <c r="C8" s="23">
        <v>5559.96</v>
      </c>
      <c r="D8" s="12">
        <f t="shared" si="0"/>
        <v>37.0664</v>
      </c>
      <c r="E8" s="12"/>
      <c r="F8" s="26"/>
      <c r="G8" s="17"/>
    </row>
    <row r="9" spans="1:7" ht="12.75">
      <c r="A9" s="22" t="s">
        <v>12</v>
      </c>
      <c r="B9" s="23">
        <f>B11</f>
        <v>12000</v>
      </c>
      <c r="C9" s="23">
        <f>C11</f>
        <v>15248.7</v>
      </c>
      <c r="D9" s="12">
        <f t="shared" si="0"/>
        <v>127.0725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12000</v>
      </c>
      <c r="C11" s="23">
        <v>15248.7</v>
      </c>
      <c r="D11" s="12">
        <f t="shared" si="0"/>
        <v>127.0725</v>
      </c>
      <c r="E11" s="3"/>
      <c r="F11" s="17"/>
      <c r="G11" s="17"/>
    </row>
    <row r="12" spans="1:7" ht="12.75">
      <c r="A12" s="22" t="s">
        <v>14</v>
      </c>
      <c r="B12" s="23">
        <v>25000</v>
      </c>
      <c r="C12" s="23">
        <v>86.38</v>
      </c>
      <c r="D12" s="12">
        <f t="shared" si="0"/>
        <v>0.34552</v>
      </c>
      <c r="E12" s="3"/>
      <c r="F12" s="17"/>
      <c r="G12" s="17"/>
    </row>
    <row r="13" spans="1:7" ht="12.75">
      <c r="A13" s="22" t="s">
        <v>0</v>
      </c>
      <c r="B13" s="23">
        <v>87000</v>
      </c>
      <c r="C13" s="23">
        <v>1822.66</v>
      </c>
      <c r="D13" s="12">
        <f t="shared" si="0"/>
        <v>2.0950114942528737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109000</v>
      </c>
      <c r="C15" s="23">
        <v>60572.34</v>
      </c>
      <c r="D15" s="12">
        <f>C15/B15*100</f>
        <v>55.57095412844036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150000</v>
      </c>
      <c r="C17" s="23">
        <v>55666.08</v>
      </c>
      <c r="D17" s="12">
        <f t="shared" si="0"/>
        <v>37.11072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1800</v>
      </c>
      <c r="D18" s="12">
        <f t="shared" si="0"/>
        <v>60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3224211</v>
      </c>
      <c r="C23" s="23">
        <f>C25+C26+C27+C28</f>
        <v>917109.4</v>
      </c>
      <c r="D23" s="12">
        <f t="shared" si="0"/>
        <v>28.44445974534545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1598500</v>
      </c>
      <c r="C25" s="23">
        <v>615650</v>
      </c>
      <c r="D25" s="12">
        <f t="shared" si="0"/>
        <v>38.514232092586795</v>
      </c>
      <c r="E25" s="6"/>
      <c r="F25" s="17"/>
      <c r="G25" s="17"/>
    </row>
    <row r="26" spans="1:7" s="19" customFormat="1" ht="12.75">
      <c r="A26" s="22" t="s">
        <v>19</v>
      </c>
      <c r="B26" s="23">
        <v>1491754</v>
      </c>
      <c r="C26" s="23">
        <v>230759.4</v>
      </c>
      <c r="D26" s="12">
        <f t="shared" si="0"/>
        <v>15.468998239656138</v>
      </c>
      <c r="E26" s="6"/>
      <c r="F26" s="17"/>
      <c r="G26" s="17"/>
    </row>
    <row r="27" spans="1:7" s="19" customFormat="1" ht="12.75">
      <c r="A27" s="22" t="s">
        <v>61</v>
      </c>
      <c r="B27" s="23">
        <v>133957</v>
      </c>
      <c r="C27" s="23">
        <v>70700</v>
      </c>
      <c r="D27" s="12">
        <f t="shared" si="0"/>
        <v>52.7781302955426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3625211</v>
      </c>
      <c r="C30" s="4">
        <f>C32+C33+C34+C36+C37+C38+C40+C39+C35</f>
        <v>1056944.57</v>
      </c>
      <c r="D30" s="3">
        <f t="shared" si="0"/>
        <v>29.155394541172914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1132300</v>
      </c>
      <c r="C32" s="21">
        <v>484836.26</v>
      </c>
      <c r="D32" s="3">
        <f t="shared" si="0"/>
        <v>42.818710589066505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88900</v>
      </c>
      <c r="C33" s="21">
        <v>31373.4</v>
      </c>
      <c r="D33" s="3">
        <f t="shared" si="0"/>
        <v>35.29066366704162</v>
      </c>
      <c r="E33" s="6" t="s">
        <v>8</v>
      </c>
      <c r="F33" s="17"/>
      <c r="G33" s="17"/>
    </row>
    <row r="34" spans="1:7" ht="22.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30" t="s">
        <v>51</v>
      </c>
      <c r="B35" s="21">
        <v>1601218</v>
      </c>
      <c r="C35" s="21">
        <v>495048.35</v>
      </c>
      <c r="D35" s="3"/>
      <c r="E35" s="6" t="s">
        <v>8</v>
      </c>
      <c r="F35" s="17"/>
      <c r="G35" s="17"/>
    </row>
    <row r="36" spans="1:7" ht="22.5" customHeight="1">
      <c r="A36" s="30" t="s">
        <v>24</v>
      </c>
      <c r="B36" s="21">
        <v>736793</v>
      </c>
      <c r="C36" s="21">
        <v>16186.56</v>
      </c>
      <c r="D36" s="3">
        <f t="shared" si="0"/>
        <v>2.1968938358534893</v>
      </c>
      <c r="E36" s="6" t="s">
        <v>8</v>
      </c>
      <c r="F36" s="17"/>
      <c r="G36" s="17"/>
    </row>
    <row r="37" spans="1:7" ht="22.5" customHeight="1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30" t="s">
        <v>58</v>
      </c>
      <c r="B38" s="21">
        <v>55000</v>
      </c>
      <c r="C38" s="21">
        <v>25000</v>
      </c>
      <c r="D38" s="3">
        <f t="shared" si="0"/>
        <v>45.45454545454545</v>
      </c>
      <c r="E38" s="6" t="s">
        <v>8</v>
      </c>
      <c r="F38" s="17"/>
      <c r="G38" s="17"/>
    </row>
    <row r="39" spans="1:7" ht="22.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30" t="s">
        <v>59</v>
      </c>
      <c r="B40" s="21">
        <v>10000</v>
      </c>
      <c r="C40" s="21">
        <v>4500</v>
      </c>
      <c r="D40" s="3">
        <f t="shared" si="0"/>
        <v>45</v>
      </c>
      <c r="E40" s="6" t="s">
        <v>8</v>
      </c>
      <c r="F40" s="17"/>
      <c r="G40" s="17"/>
    </row>
    <row r="41" spans="1:7" ht="22.5" customHeight="1">
      <c r="A41" s="30" t="s">
        <v>27</v>
      </c>
      <c r="B41" s="21">
        <f>B30</f>
        <v>3625211</v>
      </c>
      <c r="C41" s="21">
        <f>C30</f>
        <v>1056944.57</v>
      </c>
      <c r="D41" s="3">
        <f t="shared" si="0"/>
        <v>29.155394541172914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3622981</v>
      </c>
      <c r="C43" s="4">
        <f>C41-C44</f>
        <v>1054714.57</v>
      </c>
      <c r="D43" s="6">
        <f t="shared" si="0"/>
        <v>29.111788607227034</v>
      </c>
      <c r="E43" s="3"/>
      <c r="F43" s="17"/>
      <c r="G43" s="17"/>
    </row>
    <row r="44" spans="1:7" ht="12.75">
      <c r="A44" s="5" t="s">
        <v>54</v>
      </c>
      <c r="B44" s="4">
        <v>2230</v>
      </c>
      <c r="C44" s="4">
        <v>2230</v>
      </c>
      <c r="D44" s="6">
        <f t="shared" si="0"/>
        <v>100</v>
      </c>
      <c r="E44" s="3"/>
      <c r="F44" s="17"/>
      <c r="G44" s="17"/>
    </row>
    <row r="45" spans="1:7" ht="48" customHeight="1">
      <c r="A45" s="5" t="s">
        <v>64</v>
      </c>
      <c r="B45" s="21">
        <f>B5-B30</f>
        <v>0</v>
      </c>
      <c r="C45" s="21">
        <f>C5-C30</f>
        <v>1420.9499999999534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69</v>
      </c>
      <c r="B63" s="58" t="s">
        <v>86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72</v>
      </c>
      <c r="B65" s="58" t="s">
        <v>71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28">
      <selection activeCell="D45" sqref="D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7170031.3</v>
      </c>
      <c r="C5" s="4">
        <f>C6+C24+C30</f>
        <v>1332965.1800000002</v>
      </c>
      <c r="D5" s="3">
        <f aca="true" t="shared" si="0" ref="D5:D45">C5/B5*100</f>
        <v>18.59078606811661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760000</v>
      </c>
      <c r="C6" s="21">
        <f>C8+C9+C12+C13+C17+C18+C14+C16+C19+C20+C23+C22+C15+C21</f>
        <v>359875.88</v>
      </c>
      <c r="D6" s="3">
        <f t="shared" si="0"/>
        <v>47.35208947368421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45000</v>
      </c>
      <c r="C8" s="23">
        <v>17231.06</v>
      </c>
      <c r="D8" s="12">
        <f t="shared" si="0"/>
        <v>38.29124444444445</v>
      </c>
      <c r="E8" s="12"/>
      <c r="F8" s="26"/>
      <c r="G8" s="17"/>
    </row>
    <row r="9" spans="1:7" ht="12.75">
      <c r="A9" s="22" t="s">
        <v>12</v>
      </c>
      <c r="B9" s="23">
        <f>B11</f>
        <v>25000</v>
      </c>
      <c r="C9" s="23">
        <f>C11</f>
        <v>26623.34</v>
      </c>
      <c r="D9" s="12">
        <f t="shared" si="0"/>
        <v>106.49336000000001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25000</v>
      </c>
      <c r="C11" s="23">
        <v>26623.34</v>
      </c>
      <c r="D11" s="12"/>
      <c r="E11" s="3"/>
      <c r="F11" s="17"/>
      <c r="G11" s="17"/>
    </row>
    <row r="12" spans="1:7" ht="12.75">
      <c r="A12" s="22" t="s">
        <v>14</v>
      </c>
      <c r="B12" s="23">
        <v>118000</v>
      </c>
      <c r="C12" s="23">
        <v>15997.05</v>
      </c>
      <c r="D12" s="12">
        <f t="shared" si="0"/>
        <v>13.556822033898305</v>
      </c>
      <c r="E12" s="3"/>
      <c r="F12" s="17"/>
      <c r="G12" s="17"/>
    </row>
    <row r="13" spans="1:7" ht="12.75">
      <c r="A13" s="22" t="s">
        <v>0</v>
      </c>
      <c r="B13" s="23">
        <v>82000</v>
      </c>
      <c r="C13" s="23">
        <v>16578.93</v>
      </c>
      <c r="D13" s="12">
        <f t="shared" si="0"/>
        <v>20.218207317073173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1900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300000</v>
      </c>
      <c r="C15" s="23">
        <v>166882.98</v>
      </c>
      <c r="D15" s="12">
        <f>C15/B15*100</f>
        <v>55.62766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182000</v>
      </c>
      <c r="C17" s="23">
        <v>91042.36</v>
      </c>
      <c r="D17" s="12">
        <f t="shared" si="0"/>
        <v>50.023274725274725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6402</v>
      </c>
      <c r="D18" s="12">
        <f t="shared" si="0"/>
        <v>80.025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82</v>
      </c>
      <c r="B21" s="23"/>
      <c r="C21" s="23">
        <v>14450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2768.16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6410031.3</v>
      </c>
      <c r="C24" s="23">
        <f>C26+C27+C28+C29</f>
        <v>973089.3</v>
      </c>
      <c r="D24" s="12">
        <f t="shared" si="0"/>
        <v>15.180726184597571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2613140</v>
      </c>
      <c r="C26" s="23">
        <v>534000</v>
      </c>
      <c r="D26" s="12">
        <f t="shared" si="0"/>
        <v>20.435185256052105</v>
      </c>
      <c r="E26" s="6"/>
      <c r="F26" s="17"/>
      <c r="G26" s="17"/>
    </row>
    <row r="27" spans="1:7" s="19" customFormat="1" ht="12.75">
      <c r="A27" s="22" t="s">
        <v>19</v>
      </c>
      <c r="B27" s="23">
        <v>2955349</v>
      </c>
      <c r="C27" s="23">
        <v>132631.5</v>
      </c>
      <c r="D27" s="12">
        <f t="shared" si="0"/>
        <v>4.487845597931074</v>
      </c>
      <c r="E27" s="6"/>
      <c r="F27" s="17"/>
      <c r="G27" s="17"/>
    </row>
    <row r="28" spans="1:7" s="19" customFormat="1" ht="12.75">
      <c r="A28" s="22" t="s">
        <v>61</v>
      </c>
      <c r="B28" s="23">
        <v>841542.3</v>
      </c>
      <c r="C28" s="23">
        <v>306457.8</v>
      </c>
      <c r="D28" s="12">
        <f t="shared" si="0"/>
        <v>36.416208668298665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B33+B34+B35+B37+B38+B39+B41+B40+B36</f>
        <v>7170031.3</v>
      </c>
      <c r="C31" s="4">
        <f>C33+C34+C35+C37+C38+C39+C41+C40+C36</f>
        <v>1203586.08</v>
      </c>
      <c r="D31" s="3">
        <f t="shared" si="0"/>
        <v>16.78634345710597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5.5">
      <c r="A33" s="7" t="s">
        <v>21</v>
      </c>
      <c r="B33" s="21">
        <v>1532000</v>
      </c>
      <c r="C33" s="21">
        <v>753218.53</v>
      </c>
      <c r="D33" s="3">
        <f t="shared" si="0"/>
        <v>49.16570039164491</v>
      </c>
      <c r="E33" s="6" t="s">
        <v>8</v>
      </c>
      <c r="F33" s="17"/>
      <c r="G33" s="17"/>
    </row>
    <row r="34" spans="1:7" ht="25.5">
      <c r="A34" s="7" t="s">
        <v>22</v>
      </c>
      <c r="B34" s="21">
        <v>88900</v>
      </c>
      <c r="C34" s="21">
        <v>38631.5</v>
      </c>
      <c r="D34" s="3">
        <f t="shared" si="0"/>
        <v>43.45500562429696</v>
      </c>
      <c r="E34" s="6" t="s">
        <v>8</v>
      </c>
      <c r="F34" s="17"/>
      <c r="G34" s="17"/>
    </row>
    <row r="35" spans="1:7" ht="25.5">
      <c r="A35" s="30" t="s">
        <v>23</v>
      </c>
      <c r="B35" s="21">
        <v>1000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30" t="s">
        <v>51</v>
      </c>
      <c r="B36" s="21">
        <v>1592007.3</v>
      </c>
      <c r="C36" s="21">
        <v>99132</v>
      </c>
      <c r="D36" s="3">
        <f t="shared" si="0"/>
        <v>6.22685586931668</v>
      </c>
      <c r="E36" s="6" t="s">
        <v>8</v>
      </c>
      <c r="F36" s="17"/>
      <c r="G36" s="17"/>
    </row>
    <row r="37" spans="1:7" ht="25.5">
      <c r="A37" s="30" t="s">
        <v>24</v>
      </c>
      <c r="B37" s="21">
        <v>3725124</v>
      </c>
      <c r="C37" s="21">
        <v>175192.1</v>
      </c>
      <c r="D37" s="3">
        <f t="shared" si="0"/>
        <v>4.702987068349939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211000</v>
      </c>
      <c r="C39" s="21">
        <v>118161.95</v>
      </c>
      <c r="D39" s="3">
        <f t="shared" si="0"/>
        <v>56.000924170616116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 t="e">
        <f>C40/B40*100</f>
        <v>#DIV/0!</v>
      </c>
      <c r="E40" s="6" t="s">
        <v>8</v>
      </c>
      <c r="F40" s="17"/>
      <c r="G40" s="17"/>
    </row>
    <row r="41" spans="1:7" ht="25.5">
      <c r="A41" s="30" t="s">
        <v>59</v>
      </c>
      <c r="B41" s="21">
        <v>20000</v>
      </c>
      <c r="C41" s="21">
        <v>19250</v>
      </c>
      <c r="D41" s="3">
        <f t="shared" si="0"/>
        <v>96.25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7170031.3</v>
      </c>
      <c r="C42" s="21">
        <f>C31</f>
        <v>1203586.08</v>
      </c>
      <c r="D42" s="3">
        <f t="shared" si="0"/>
        <v>16.78634345710597</v>
      </c>
      <c r="E42" s="6" t="s">
        <v>8</v>
      </c>
      <c r="F42" s="17"/>
      <c r="G42" s="17"/>
    </row>
    <row r="43" spans="1:7" ht="12.75">
      <c r="A43" s="22" t="s">
        <v>10</v>
      </c>
      <c r="B43" s="23" t="s">
        <v>50</v>
      </c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7148301.3</v>
      </c>
      <c r="C44" s="4">
        <f>C42-C45</f>
        <v>1181856.08</v>
      </c>
      <c r="D44" s="6">
        <f t="shared" si="0"/>
        <v>16.533383672565677</v>
      </c>
      <c r="E44" s="3"/>
      <c r="F44" s="17"/>
      <c r="G44" s="17"/>
    </row>
    <row r="45" spans="1:7" ht="12.75">
      <c r="A45" s="5" t="s">
        <v>54</v>
      </c>
      <c r="B45" s="4">
        <v>21730</v>
      </c>
      <c r="C45" s="4">
        <v>21730</v>
      </c>
      <c r="D45" s="6">
        <f t="shared" si="0"/>
        <v>100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129379.1000000001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3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9.2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8.25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9.7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5.5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69</v>
      </c>
      <c r="B64" s="58" t="s">
        <v>86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72</v>
      </c>
      <c r="B66" s="58" t="s">
        <v>71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6">
      <selection activeCell="D44" sqref="D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3234575</v>
      </c>
      <c r="C5" s="4">
        <f>C6+C23+C29</f>
        <v>1149826.19</v>
      </c>
      <c r="D5" s="3">
        <f aca="true" t="shared" si="0" ref="D5:D44">C5/B5*100</f>
        <v>35.54798358362382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373000</v>
      </c>
      <c r="C6" s="21">
        <f>C8+C9+C12+C13+C17+C18+C14+C16+C19+C20+C22+C21+C15</f>
        <v>161993.22999999998</v>
      </c>
      <c r="D6" s="3">
        <f t="shared" si="0"/>
        <v>43.42982037533511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33000</v>
      </c>
      <c r="C8" s="23">
        <v>14653.74</v>
      </c>
      <c r="D8" s="12">
        <f t="shared" si="0"/>
        <v>44.405272727272724</v>
      </c>
      <c r="E8" s="12"/>
      <c r="F8" s="26"/>
      <c r="G8" s="17"/>
    </row>
    <row r="9" spans="1:7" ht="12.75" customHeight="1">
      <c r="A9" s="22" t="s">
        <v>12</v>
      </c>
      <c r="B9" s="23">
        <f>B11</f>
        <v>3000</v>
      </c>
      <c r="C9" s="23">
        <f>C11</f>
        <v>33970.24</v>
      </c>
      <c r="D9" s="12">
        <f t="shared" si="0"/>
        <v>1132.3413333333333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3000</v>
      </c>
      <c r="C11" s="23">
        <v>33970.24</v>
      </c>
      <c r="D11" s="12">
        <f t="shared" si="0"/>
        <v>1132.3413333333333</v>
      </c>
      <c r="E11" s="3"/>
      <c r="F11" s="17"/>
      <c r="G11" s="17"/>
    </row>
    <row r="12" spans="1:7" ht="12.75" customHeight="1">
      <c r="A12" s="22" t="s">
        <v>14</v>
      </c>
      <c r="B12" s="23">
        <v>18000</v>
      </c>
      <c r="C12" s="23">
        <v>797</v>
      </c>
      <c r="D12" s="12">
        <f t="shared" si="0"/>
        <v>4.427777777777778</v>
      </c>
      <c r="E12" s="3"/>
      <c r="F12" s="17"/>
      <c r="G12" s="17"/>
    </row>
    <row r="13" spans="1:7" ht="12.75" customHeight="1">
      <c r="A13" s="22" t="s">
        <v>0</v>
      </c>
      <c r="B13" s="23">
        <v>137000</v>
      </c>
      <c r="C13" s="23">
        <v>19277.1</v>
      </c>
      <c r="D13" s="12">
        <f t="shared" si="0"/>
        <v>14.07087591240876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106000</v>
      </c>
      <c r="C15" s="23">
        <v>59336.17</v>
      </c>
      <c r="D15" s="12">
        <f>C15/B15*100</f>
        <v>55.97751886792452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56000</v>
      </c>
      <c r="C17" s="23">
        <v>26342.77</v>
      </c>
      <c r="D17" s="12">
        <f t="shared" si="0"/>
        <v>47.040660714285714</v>
      </c>
      <c r="E17" s="6"/>
      <c r="F17" s="17"/>
      <c r="G17" s="17"/>
    </row>
    <row r="18" spans="1:7" s="19" customFormat="1" ht="12" customHeight="1">
      <c r="A18" s="22" t="s">
        <v>53</v>
      </c>
      <c r="B18" s="23">
        <v>20000</v>
      </c>
      <c r="C18" s="23">
        <v>7016.21</v>
      </c>
      <c r="D18" s="12">
        <f t="shared" si="0"/>
        <v>35.081050000000005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2861575</v>
      </c>
      <c r="C23" s="23">
        <f>C25+C26+C27+C28</f>
        <v>987832.96</v>
      </c>
      <c r="D23" s="12">
        <f t="shared" si="0"/>
        <v>34.520603513799216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1837144</v>
      </c>
      <c r="C25" s="23">
        <v>853200</v>
      </c>
      <c r="D25" s="12">
        <f t="shared" si="0"/>
        <v>46.44165073614262</v>
      </c>
      <c r="E25" s="6"/>
      <c r="F25" s="17"/>
      <c r="G25" s="17"/>
    </row>
    <row r="26" spans="1:7" s="19" customFormat="1" ht="12" customHeight="1">
      <c r="A26" s="22" t="s">
        <v>19</v>
      </c>
      <c r="B26" s="23">
        <v>868657</v>
      </c>
      <c r="C26" s="23">
        <v>56232.96</v>
      </c>
      <c r="D26" s="12">
        <f t="shared" si="0"/>
        <v>6.473551701074188</v>
      </c>
      <c r="E26" s="6"/>
      <c r="F26" s="17"/>
      <c r="G26" s="17"/>
    </row>
    <row r="27" spans="1:7" s="19" customFormat="1" ht="12" customHeight="1">
      <c r="A27" s="22" t="s">
        <v>61</v>
      </c>
      <c r="B27" s="23">
        <v>155774</v>
      </c>
      <c r="C27" s="23">
        <v>78400</v>
      </c>
      <c r="D27" s="12">
        <f t="shared" si="0"/>
        <v>50.329323250349866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1" customHeight="1">
      <c r="A30" s="2" t="s">
        <v>20</v>
      </c>
      <c r="B30" s="4">
        <f>B32+B33+B34+B36+B37+B38+B40+B39+B35</f>
        <v>3234575</v>
      </c>
      <c r="C30" s="4">
        <f>C32+C33+C34+C36+C37+C38+C40+C39+C35</f>
        <v>863929.64</v>
      </c>
      <c r="D30" s="3">
        <f t="shared" si="0"/>
        <v>26.709216512215672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1085900</v>
      </c>
      <c r="C32" s="21">
        <v>431722.54</v>
      </c>
      <c r="D32" s="3">
        <f t="shared" si="0"/>
        <v>39.757117598305555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88900</v>
      </c>
      <c r="C33" s="21">
        <v>29312.96</v>
      </c>
      <c r="D33" s="3">
        <f t="shared" si="0"/>
        <v>32.97295838020247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833479.49</v>
      </c>
      <c r="C35" s="21">
        <v>34420</v>
      </c>
      <c r="D35" s="3">
        <f t="shared" si="0"/>
        <v>4.12967570443755</v>
      </c>
      <c r="E35" s="6" t="s">
        <v>8</v>
      </c>
      <c r="F35" s="17"/>
      <c r="G35" s="17"/>
    </row>
    <row r="36" spans="1:7" ht="23.25" customHeight="1">
      <c r="A36" s="30" t="s">
        <v>24</v>
      </c>
      <c r="B36" s="21">
        <v>915295.51</v>
      </c>
      <c r="C36" s="21">
        <v>199246.72</v>
      </c>
      <c r="D36" s="3">
        <f t="shared" si="0"/>
        <v>21.768567399615016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30" t="s">
        <v>58</v>
      </c>
      <c r="B38" s="21">
        <v>300000</v>
      </c>
      <c r="C38" s="21">
        <v>164227.42</v>
      </c>
      <c r="D38" s="3">
        <f t="shared" si="0"/>
        <v>54.74247333333334</v>
      </c>
      <c r="E38" s="6" t="s">
        <v>8</v>
      </c>
      <c r="F38" s="17"/>
      <c r="G38" s="17"/>
    </row>
    <row r="39" spans="1:7" ht="23.2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30" t="s">
        <v>59</v>
      </c>
      <c r="B40" s="21">
        <v>10000</v>
      </c>
      <c r="C40" s="21">
        <v>5000</v>
      </c>
      <c r="D40" s="3">
        <f t="shared" si="0"/>
        <v>50</v>
      </c>
      <c r="E40" s="6" t="s">
        <v>8</v>
      </c>
      <c r="F40" s="17"/>
      <c r="G40" s="17"/>
    </row>
    <row r="41" spans="1:7" ht="23.25" customHeight="1">
      <c r="A41" s="30" t="s">
        <v>27</v>
      </c>
      <c r="B41" s="21">
        <f>B30</f>
        <v>3234575</v>
      </c>
      <c r="C41" s="21">
        <f>C30</f>
        <v>863929.64</v>
      </c>
      <c r="D41" s="3">
        <f t="shared" si="0"/>
        <v>26.709216512215672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3232345</v>
      </c>
      <c r="C43" s="4">
        <f>C41-C44</f>
        <v>861699.64</v>
      </c>
      <c r="D43" s="6">
        <f t="shared" si="0"/>
        <v>26.658653083133142</v>
      </c>
      <c r="E43" s="3"/>
      <c r="F43" s="17"/>
      <c r="G43" s="17"/>
    </row>
    <row r="44" spans="1:7" ht="12" customHeight="1">
      <c r="A44" s="5" t="s">
        <v>54</v>
      </c>
      <c r="B44" s="4">
        <v>2230</v>
      </c>
      <c r="C44" s="4">
        <v>2230</v>
      </c>
      <c r="D44" s="6">
        <f t="shared" si="0"/>
        <v>100</v>
      </c>
      <c r="E44" s="3"/>
      <c r="F44" s="17"/>
      <c r="G44" s="17"/>
    </row>
    <row r="45" spans="1:7" ht="50.25" customHeight="1">
      <c r="A45" s="5" t="s">
        <v>64</v>
      </c>
      <c r="B45" s="21">
        <f>B5-B30</f>
        <v>0</v>
      </c>
      <c r="C45" s="21">
        <f>C5-C30</f>
        <v>285896.54999999993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69</v>
      </c>
      <c r="B63" s="58" t="s">
        <v>86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72</v>
      </c>
      <c r="B65" s="58" t="s">
        <v>71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8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91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3665836.52</v>
      </c>
      <c r="C5" s="4">
        <f>C6+C24+C7+C30</f>
        <v>854232.8099999999</v>
      </c>
      <c r="D5" s="3">
        <f aca="true" t="shared" si="0" ref="D5:D45">C5/B5*100</f>
        <v>23.302534233032297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510000</v>
      </c>
      <c r="C6" s="21">
        <f>C8+C9+C12+C13+C14+C15+C16+C17+C18+C19+C20+C22+C23+C21</f>
        <v>229160.71</v>
      </c>
      <c r="D6" s="3">
        <f t="shared" si="0"/>
        <v>44.933472549019605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102000</v>
      </c>
      <c r="C8" s="23">
        <v>42825.26</v>
      </c>
      <c r="D8" s="12">
        <f t="shared" si="0"/>
        <v>41.985549019607845</v>
      </c>
      <c r="E8" s="12"/>
      <c r="F8" s="26"/>
      <c r="G8" s="17"/>
    </row>
    <row r="9" spans="1:7" ht="12.75">
      <c r="A9" s="22" t="s">
        <v>12</v>
      </c>
      <c r="B9" s="23">
        <f>B11</f>
        <v>0</v>
      </c>
      <c r="C9" s="23">
        <f>C11</f>
        <v>33360.3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33360.3</v>
      </c>
      <c r="D11" s="12"/>
      <c r="E11" s="3"/>
      <c r="F11" s="17"/>
      <c r="G11" s="17"/>
    </row>
    <row r="12" spans="1:7" ht="12.75">
      <c r="A12" s="22" t="s">
        <v>14</v>
      </c>
      <c r="B12" s="23">
        <v>27000</v>
      </c>
      <c r="C12" s="23">
        <v>326.75</v>
      </c>
      <c r="D12" s="12">
        <f t="shared" si="0"/>
        <v>1.2101851851851853</v>
      </c>
      <c r="E12" s="3"/>
      <c r="F12" s="17"/>
      <c r="G12" s="17"/>
    </row>
    <row r="13" spans="1:7" ht="12.75">
      <c r="A13" s="22" t="s">
        <v>0</v>
      </c>
      <c r="B13" s="23">
        <v>150000</v>
      </c>
      <c r="C13" s="23">
        <v>5885.12</v>
      </c>
      <c r="D13" s="12">
        <f t="shared" si="0"/>
        <v>3.923413333333333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700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171000</v>
      </c>
      <c r="C15" s="23">
        <v>95185.12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60000</v>
      </c>
      <c r="C17" s="23">
        <v>25878.16</v>
      </c>
      <c r="D17" s="12">
        <f t="shared" si="0"/>
        <v>43.130266666666664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81</v>
      </c>
      <c r="B21" s="23"/>
      <c r="C21" s="23">
        <v>25000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3155836.52</v>
      </c>
      <c r="C24" s="23">
        <f>C26+C27+C28+C29</f>
        <v>625072.1</v>
      </c>
      <c r="D24" s="12">
        <f t="shared" si="0"/>
        <v>19.80685932362555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1608700</v>
      </c>
      <c r="C26" s="23">
        <v>546200</v>
      </c>
      <c r="D26" s="12">
        <f t="shared" si="0"/>
        <v>33.95288120842916</v>
      </c>
      <c r="E26" s="6"/>
      <c r="F26" s="17"/>
      <c r="G26" s="17"/>
    </row>
    <row r="27" spans="1:7" s="19" customFormat="1" ht="12.75">
      <c r="A27" s="22" t="s">
        <v>19</v>
      </c>
      <c r="B27" s="23">
        <v>1294484</v>
      </c>
      <c r="C27" s="23">
        <v>69772.1</v>
      </c>
      <c r="D27" s="12">
        <f t="shared" si="0"/>
        <v>5.389954607395689</v>
      </c>
      <c r="E27" s="6"/>
      <c r="F27" s="17"/>
      <c r="G27" s="17"/>
    </row>
    <row r="28" spans="1:7" s="19" customFormat="1" ht="12.75">
      <c r="A28" s="22" t="s">
        <v>61</v>
      </c>
      <c r="B28" s="23">
        <v>252652.52</v>
      </c>
      <c r="C28" s="23">
        <v>9100</v>
      </c>
      <c r="D28" s="12">
        <f t="shared" si="0"/>
        <v>3.6017847753903265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3665836.52</v>
      </c>
      <c r="C31" s="4">
        <f>C33+C34+C35+C37+C38+C39+C41+C40+C36</f>
        <v>735454.63</v>
      </c>
      <c r="D31" s="3">
        <f t="shared" si="0"/>
        <v>20.062395744805336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1214508.58</v>
      </c>
      <c r="C33" s="21">
        <v>522420.58</v>
      </c>
      <c r="D33" s="3">
        <f t="shared" si="0"/>
        <v>43.014976477152594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88900</v>
      </c>
      <c r="C34" s="21">
        <v>30373.1</v>
      </c>
      <c r="D34" s="3">
        <f t="shared" si="0"/>
        <v>34.165466816647914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21000</v>
      </c>
      <c r="C35" s="21">
        <v>20000</v>
      </c>
      <c r="D35" s="3">
        <f t="shared" si="0"/>
        <v>95.23809523809523</v>
      </c>
      <c r="E35" s="6" t="s">
        <v>8</v>
      </c>
      <c r="F35" s="17"/>
      <c r="G35" s="17"/>
    </row>
    <row r="36" spans="1:7" ht="24" customHeight="1">
      <c r="A36" s="30" t="s">
        <v>51</v>
      </c>
      <c r="B36" s="21">
        <v>1040232</v>
      </c>
      <c r="C36" s="21">
        <v>86286.96</v>
      </c>
      <c r="D36" s="3"/>
      <c r="E36" s="6" t="s">
        <v>8</v>
      </c>
      <c r="F36" s="17"/>
      <c r="G36" s="17"/>
    </row>
    <row r="37" spans="1:7" ht="24" customHeight="1">
      <c r="A37" s="30" t="s">
        <v>24</v>
      </c>
      <c r="B37" s="21">
        <v>1211054.52</v>
      </c>
      <c r="C37" s="21">
        <v>28847.57</v>
      </c>
      <c r="D37" s="3">
        <f t="shared" si="0"/>
        <v>2.382020753285327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70141.42</v>
      </c>
      <c r="C39" s="21">
        <v>32714.42</v>
      </c>
      <c r="D39" s="3">
        <f t="shared" si="0"/>
        <v>46.64065825870078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30" t="s">
        <v>59</v>
      </c>
      <c r="B41" s="21">
        <v>20000</v>
      </c>
      <c r="C41" s="21">
        <v>14812</v>
      </c>
      <c r="D41" s="3">
        <f t="shared" si="0"/>
        <v>74.06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3665836.52</v>
      </c>
      <c r="C42" s="21">
        <f>C31</f>
        <v>735454.63</v>
      </c>
      <c r="D42" s="3">
        <f t="shared" si="0"/>
        <v>20.062395744805336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3653606.52</v>
      </c>
      <c r="C44" s="4">
        <f>C42-C45</f>
        <v>723224.63</v>
      </c>
      <c r="D44" s="6">
        <f t="shared" si="0"/>
        <v>19.794814412582117</v>
      </c>
      <c r="E44" s="3"/>
      <c r="F44" s="17"/>
      <c r="G44" s="17"/>
    </row>
    <row r="45" spans="1:7" ht="12.75">
      <c r="A45" s="5" t="s">
        <v>54</v>
      </c>
      <c r="B45" s="4">
        <v>12230</v>
      </c>
      <c r="C45" s="4">
        <v>12230</v>
      </c>
      <c r="D45" s="6">
        <f t="shared" si="0"/>
        <v>100</v>
      </c>
      <c r="E45" s="3"/>
      <c r="F45" s="17"/>
      <c r="G45" s="17"/>
    </row>
    <row r="46" spans="1:7" ht="48.75" customHeight="1">
      <c r="A46" s="5" t="s">
        <v>64</v>
      </c>
      <c r="B46" s="21">
        <f>B5-B31</f>
        <v>0</v>
      </c>
      <c r="C46" s="21">
        <f>C5-C31</f>
        <v>118778.17999999993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69</v>
      </c>
      <c r="B64" s="58" t="s">
        <v>86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72</v>
      </c>
      <c r="B66" s="58" t="s">
        <v>71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24">
      <selection activeCell="D50" sqref="D5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70739134.14</v>
      </c>
      <c r="C5" s="4">
        <f>C6+C27+C34</f>
        <v>6662134.75</v>
      </c>
      <c r="D5" s="3">
        <f aca="true" t="shared" si="0" ref="D5:D50">C5/B5*100</f>
        <v>9.41789128605243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4996000</v>
      </c>
      <c r="C6" s="21">
        <f>C8+C9+C12+C13+C17+C18+C15+C16+C19+C20+C26+C25+C14+C21+C22+C24+C23</f>
        <v>2125654.87</v>
      </c>
      <c r="D6" s="3">
        <f t="shared" si="0"/>
        <v>42.54713510808647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1497000</v>
      </c>
      <c r="C8" s="23">
        <v>634745.44</v>
      </c>
      <c r="D8" s="12">
        <f t="shared" si="0"/>
        <v>42.401164996659986</v>
      </c>
      <c r="E8" s="12"/>
      <c r="F8" s="26"/>
      <c r="G8" s="17"/>
    </row>
    <row r="9" spans="1:7" ht="12.75">
      <c r="A9" s="22" t="s">
        <v>12</v>
      </c>
      <c r="B9" s="23">
        <f>B11</f>
        <v>3000</v>
      </c>
      <c r="C9" s="23">
        <f>C11</f>
        <v>2432.44</v>
      </c>
      <c r="D9" s="12">
        <f t="shared" si="0"/>
        <v>81.08133333333333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3000</v>
      </c>
      <c r="C11" s="23">
        <v>2432.44</v>
      </c>
      <c r="D11" s="12">
        <f t="shared" si="0"/>
        <v>81.08133333333333</v>
      </c>
      <c r="E11" s="3"/>
      <c r="F11" s="17"/>
      <c r="G11" s="17"/>
    </row>
    <row r="12" spans="1:7" ht="12.75">
      <c r="A12" s="22" t="s">
        <v>14</v>
      </c>
      <c r="B12" s="23">
        <v>717000</v>
      </c>
      <c r="C12" s="23">
        <v>109826.27</v>
      </c>
      <c r="D12" s="12">
        <f t="shared" si="0"/>
        <v>15.31747140864714</v>
      </c>
      <c r="E12" s="3"/>
      <c r="F12" s="17"/>
      <c r="G12" s="17"/>
    </row>
    <row r="13" spans="1:7" ht="12.75">
      <c r="A13" s="22" t="s">
        <v>0</v>
      </c>
      <c r="B13" s="23">
        <v>680000</v>
      </c>
      <c r="C13" s="23">
        <v>310736.64</v>
      </c>
      <c r="D13" s="12">
        <f t="shared" si="0"/>
        <v>45.69656470588235</v>
      </c>
      <c r="E13" s="3"/>
      <c r="F13" s="17"/>
      <c r="G13" s="17"/>
    </row>
    <row r="14" spans="1:7" ht="12.75">
      <c r="A14" s="22" t="s">
        <v>65</v>
      </c>
      <c r="B14" s="23">
        <v>709000</v>
      </c>
      <c r="C14" s="23">
        <v>394338.28</v>
      </c>
      <c r="D14" s="12">
        <f t="shared" si="0"/>
        <v>55.61893935119887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560000</v>
      </c>
      <c r="C17" s="23">
        <v>273117.64</v>
      </c>
      <c r="D17" s="12">
        <f t="shared" si="0"/>
        <v>48.77100714285715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153354.94</v>
      </c>
      <c r="D18" s="12">
        <f t="shared" si="0"/>
        <v>46.47119393939394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4637.51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74</v>
      </c>
      <c r="B21" s="23">
        <v>0</v>
      </c>
      <c r="C21" s="23">
        <v>0</v>
      </c>
      <c r="D21" s="12"/>
      <c r="E21" s="6"/>
      <c r="F21" s="17"/>
      <c r="G21" s="17"/>
    </row>
    <row r="22" spans="1:7" s="19" customFormat="1" ht="12.75">
      <c r="A22" s="22" t="s">
        <v>73</v>
      </c>
      <c r="B22" s="23">
        <v>0</v>
      </c>
      <c r="C22" s="23">
        <v>92465.71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500000</v>
      </c>
      <c r="C23" s="23">
        <v>150000</v>
      </c>
      <c r="D23" s="12"/>
      <c r="E23" s="6"/>
      <c r="F23" s="17"/>
      <c r="G23" s="17"/>
    </row>
    <row r="24" spans="1:7" s="19" customFormat="1" ht="12.75">
      <c r="A24" s="22" t="s">
        <v>75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0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65743134.14</v>
      </c>
      <c r="C27" s="23">
        <f>C29+C30+C32+C33</f>
        <v>4536479.88</v>
      </c>
      <c r="D27" s="12">
        <f t="shared" si="0"/>
        <v>6.900309727156552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14501772.48</v>
      </c>
      <c r="C29" s="23">
        <v>3386000</v>
      </c>
      <c r="D29" s="12">
        <f t="shared" si="0"/>
        <v>23.348869972065646</v>
      </c>
      <c r="E29" s="6"/>
      <c r="F29" s="17"/>
      <c r="G29" s="17"/>
    </row>
    <row r="30" spans="1:7" s="19" customFormat="1" ht="12.75">
      <c r="A30" s="22" t="s">
        <v>19</v>
      </c>
      <c r="B30" s="23">
        <v>50790247.6</v>
      </c>
      <c r="C30" s="23">
        <v>694279.88</v>
      </c>
      <c r="D30" s="12">
        <f t="shared" si="0"/>
        <v>1.3669551002543252</v>
      </c>
      <c r="E30" s="6"/>
      <c r="F30" s="17"/>
      <c r="G30" s="17"/>
    </row>
    <row r="31" spans="1:7" s="19" customFormat="1" ht="12.75">
      <c r="A31" s="22" t="s">
        <v>79</v>
      </c>
      <c r="B31" s="23">
        <v>2220.06</v>
      </c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>
        <v>448894</v>
      </c>
      <c r="C32" s="23">
        <v>456200</v>
      </c>
      <c r="D32" s="12">
        <f t="shared" si="0"/>
        <v>101.62755572585066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0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70739134.14</v>
      </c>
      <c r="C35" s="4">
        <f>C37+C38+C39+C41+C42+C43+C45+C44+C40+C46</f>
        <v>6693404.2299999995</v>
      </c>
      <c r="D35" s="3">
        <f t="shared" si="0"/>
        <v>9.462095219815762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5435170</v>
      </c>
      <c r="C37" s="21">
        <v>2982781.29</v>
      </c>
      <c r="D37" s="3">
        <f t="shared" si="0"/>
        <v>54.87926394206622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191300</v>
      </c>
      <c r="C38" s="21">
        <v>93997.88</v>
      </c>
      <c r="D38" s="3">
        <f t="shared" si="0"/>
        <v>49.13637219027706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70000</v>
      </c>
      <c r="C39" s="21">
        <v>29922.84</v>
      </c>
      <c r="D39" s="3">
        <f t="shared" si="0"/>
        <v>42.74691428571429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3963359</v>
      </c>
      <c r="C40" s="21">
        <v>1407448</v>
      </c>
      <c r="D40" s="3">
        <f t="shared" si="0"/>
        <v>35.511494164419624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58761305.14</v>
      </c>
      <c r="C41" s="21">
        <v>1404964.62</v>
      </c>
      <c r="D41" s="3">
        <f t="shared" si="0"/>
        <v>2.3909690512364272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1788000</v>
      </c>
      <c r="C43" s="21">
        <v>600000</v>
      </c>
      <c r="D43" s="3">
        <f t="shared" si="0"/>
        <v>33.557046979865774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23489.6</v>
      </c>
      <c r="D45" s="3">
        <f t="shared" si="0"/>
        <v>78.29866666666666</v>
      </c>
      <c r="E45" s="6" t="s">
        <v>8</v>
      </c>
      <c r="F45" s="17"/>
      <c r="G45" s="17"/>
    </row>
    <row r="46" spans="1:7" ht="23.25" customHeight="1">
      <c r="A46" s="30" t="s">
        <v>76</v>
      </c>
      <c r="B46" s="21">
        <v>500000</v>
      </c>
      <c r="C46" s="21">
        <v>150800</v>
      </c>
      <c r="D46" s="3">
        <f t="shared" si="0"/>
        <v>30.159999999999997</v>
      </c>
      <c r="E46" s="6"/>
      <c r="F46" s="17"/>
      <c r="G46" s="17"/>
    </row>
    <row r="47" spans="1:7" ht="23.25" customHeight="1">
      <c r="A47" s="30" t="s">
        <v>27</v>
      </c>
      <c r="B47" s="21">
        <f>B35</f>
        <v>70739134.14</v>
      </c>
      <c r="C47" s="21">
        <f>C35</f>
        <v>6693404.2299999995</v>
      </c>
      <c r="D47" s="3">
        <f t="shared" si="0"/>
        <v>9.462095219815762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29074465.240000002</v>
      </c>
      <c r="C49" s="4">
        <f>C47-C50</f>
        <v>6656549.7299999995</v>
      </c>
      <c r="D49" s="6">
        <f t="shared" si="0"/>
        <v>22.89483116904268</v>
      </c>
      <c r="E49" s="3"/>
      <c r="F49" s="17"/>
      <c r="G49" s="17"/>
    </row>
    <row r="50" spans="1:7" ht="12.75">
      <c r="A50" s="5" t="s">
        <v>54</v>
      </c>
      <c r="B50" s="4">
        <v>41664668.9</v>
      </c>
      <c r="C50" s="4">
        <v>36854.5</v>
      </c>
      <c r="D50" s="6">
        <f t="shared" si="0"/>
        <v>0.08845504110078264</v>
      </c>
      <c r="E50" s="3"/>
      <c r="F50" s="17"/>
      <c r="G50" s="17"/>
    </row>
    <row r="51" spans="1:7" ht="51">
      <c r="A51" s="5" t="s">
        <v>64</v>
      </c>
      <c r="B51" s="21">
        <f>B5-B35</f>
        <v>0</v>
      </c>
      <c r="C51" s="21">
        <f>C5-C35</f>
        <v>-31269.479999999516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69</v>
      </c>
      <c r="B69" s="58" t="s">
        <v>86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72</v>
      </c>
      <c r="B71" s="58" t="s">
        <v>71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31">
      <selection activeCell="D46" sqref="D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3334500</v>
      </c>
      <c r="C5" s="4">
        <f>C6+C25+C31</f>
        <v>1088364.04</v>
      </c>
      <c r="D5" s="3">
        <f aca="true" t="shared" si="0" ref="D5:D46">C5/B5*100</f>
        <v>32.63949737591843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559000</v>
      </c>
      <c r="C6" s="21">
        <f>C8+C9+C12+C13+C17+C18+C14+C16+C19+C20+C24+C23+C15+C21+C22</f>
        <v>224049.94</v>
      </c>
      <c r="D6" s="3">
        <f t="shared" si="0"/>
        <v>40.08049016100179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21000</v>
      </c>
      <c r="C8" s="23">
        <v>10110.75</v>
      </c>
      <c r="D8" s="12">
        <f t="shared" si="0"/>
        <v>48.14642857142857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24000</v>
      </c>
      <c r="C12" s="23">
        <v>545</v>
      </c>
      <c r="D12" s="12">
        <f t="shared" si="0"/>
        <v>2.2708333333333335</v>
      </c>
      <c r="E12" s="3"/>
      <c r="F12" s="17"/>
      <c r="G12" s="17"/>
    </row>
    <row r="13" spans="1:7" ht="12.75">
      <c r="A13" s="22" t="s">
        <v>0</v>
      </c>
      <c r="B13" s="23">
        <v>101000</v>
      </c>
      <c r="C13" s="23">
        <v>3996.06</v>
      </c>
      <c r="D13" s="12">
        <f t="shared" si="0"/>
        <v>3.9564950495049502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300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200000</v>
      </c>
      <c r="C15" s="23">
        <v>111255.32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206000</v>
      </c>
      <c r="C17" s="23">
        <v>94405.35</v>
      </c>
      <c r="D17" s="12">
        <f t="shared" si="0"/>
        <v>45.82783980582524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77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83</v>
      </c>
      <c r="B22" s="23"/>
      <c r="C22" s="23">
        <v>3437.46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2775500</v>
      </c>
      <c r="C25" s="23">
        <f>C27+C28+C29+C30</f>
        <v>864314.1</v>
      </c>
      <c r="D25" s="12">
        <f t="shared" si="0"/>
        <v>31.14084309133489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1619969</v>
      </c>
      <c r="C27" s="23">
        <v>508700</v>
      </c>
      <c r="D27" s="12">
        <f t="shared" si="0"/>
        <v>31.401835467221908</v>
      </c>
      <c r="E27" s="6"/>
      <c r="F27" s="17"/>
      <c r="G27" s="17"/>
    </row>
    <row r="28" spans="1:7" s="19" customFormat="1" ht="12.75">
      <c r="A28" s="22" t="s">
        <v>19</v>
      </c>
      <c r="B28" s="23">
        <v>1028257</v>
      </c>
      <c r="C28" s="23">
        <v>268926.1</v>
      </c>
      <c r="D28" s="12">
        <f t="shared" si="0"/>
        <v>26.153588062128435</v>
      </c>
      <c r="E28" s="6"/>
      <c r="F28" s="17"/>
      <c r="G28" s="17"/>
    </row>
    <row r="29" spans="1:7" s="19" customFormat="1" ht="12.75">
      <c r="A29" s="22" t="s">
        <v>61</v>
      </c>
      <c r="B29" s="23">
        <v>127274</v>
      </c>
      <c r="C29" s="23">
        <v>86688</v>
      </c>
      <c r="D29" s="12">
        <f t="shared" si="0"/>
        <v>68.11131888681113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3334500</v>
      </c>
      <c r="C32" s="4">
        <f>C34+C35+C36+C38+C39+C40+C42+C41+C37</f>
        <v>958821.51</v>
      </c>
      <c r="D32" s="3">
        <f t="shared" si="0"/>
        <v>28.754581196581196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1039872</v>
      </c>
      <c r="C34" s="21">
        <v>482337.87</v>
      </c>
      <c r="D34" s="3">
        <f t="shared" si="0"/>
        <v>46.38435018925406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88900</v>
      </c>
      <c r="C35" s="21">
        <v>31373.1</v>
      </c>
      <c r="D35" s="3">
        <f t="shared" si="0"/>
        <v>35.29032620922384</v>
      </c>
      <c r="E35" s="6" t="s">
        <v>8</v>
      </c>
      <c r="F35" s="17"/>
      <c r="G35" s="17"/>
    </row>
    <row r="36" spans="1:7" ht="22.5" customHeight="1">
      <c r="A36" s="30" t="s">
        <v>23</v>
      </c>
      <c r="B36" s="21">
        <v>1000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.75" customHeight="1">
      <c r="A37" s="30" t="s">
        <v>51</v>
      </c>
      <c r="B37" s="21">
        <v>790368</v>
      </c>
      <c r="C37" s="21">
        <v>85466</v>
      </c>
      <c r="D37" s="3"/>
      <c r="E37" s="6" t="s">
        <v>8</v>
      </c>
      <c r="F37" s="17"/>
      <c r="G37" s="17"/>
    </row>
    <row r="38" spans="1:7" ht="24" customHeight="1">
      <c r="A38" s="30" t="s">
        <v>24</v>
      </c>
      <c r="B38" s="21">
        <v>651360</v>
      </c>
      <c r="C38" s="21">
        <v>318344.54</v>
      </c>
      <c r="D38" s="3">
        <f t="shared" si="0"/>
        <v>48.87382399901743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30" t="s">
        <v>58</v>
      </c>
      <c r="B40" s="21">
        <v>753000</v>
      </c>
      <c r="C40" s="21">
        <v>34800</v>
      </c>
      <c r="D40" s="3">
        <f t="shared" si="0"/>
        <v>4.621513944223107</v>
      </c>
      <c r="E40" s="6" t="s">
        <v>8</v>
      </c>
      <c r="F40" s="17"/>
      <c r="G40" s="17"/>
    </row>
    <row r="41" spans="1:7" ht="23.25" customHeight="1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30" t="s">
        <v>59</v>
      </c>
      <c r="B42" s="21">
        <v>10000</v>
      </c>
      <c r="C42" s="21">
        <v>6500</v>
      </c>
      <c r="D42" s="3">
        <f t="shared" si="0"/>
        <v>65</v>
      </c>
      <c r="E42" s="6" t="s">
        <v>8</v>
      </c>
      <c r="F42" s="17"/>
      <c r="G42" s="17"/>
    </row>
    <row r="43" spans="1:7" ht="23.25" customHeight="1">
      <c r="A43" s="30" t="s">
        <v>27</v>
      </c>
      <c r="B43" s="21">
        <f>B32</f>
        <v>3334500</v>
      </c>
      <c r="C43" s="21">
        <f>C32</f>
        <v>958821.51</v>
      </c>
      <c r="D43" s="3">
        <f t="shared" si="0"/>
        <v>28.754581196581196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3326270</v>
      </c>
      <c r="C45" s="4">
        <f>C43-C46</f>
        <v>950591.51</v>
      </c>
      <c r="D45" s="6">
        <f t="shared" si="0"/>
        <v>28.578302723471033</v>
      </c>
      <c r="E45" s="3"/>
      <c r="F45" s="17"/>
      <c r="G45" s="17"/>
    </row>
    <row r="46" spans="1:7" ht="12.75">
      <c r="A46" s="5" t="s">
        <v>54</v>
      </c>
      <c r="B46" s="4">
        <v>8230</v>
      </c>
      <c r="C46" s="4">
        <v>8230</v>
      </c>
      <c r="D46" s="6">
        <f t="shared" si="0"/>
        <v>100</v>
      </c>
      <c r="E46" s="3"/>
      <c r="F46" s="17"/>
      <c r="G46" s="17"/>
    </row>
    <row r="47" spans="1:7" ht="49.5" customHeight="1">
      <c r="A47" s="5" t="s">
        <v>64</v>
      </c>
      <c r="B47" s="21">
        <f>B5-B32</f>
        <v>0</v>
      </c>
      <c r="C47" s="21">
        <f>C5-C32</f>
        <v>129542.53000000003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50"/>
      <c r="B64" s="51"/>
      <c r="C64" s="52"/>
      <c r="D64" s="53"/>
      <c r="E64" s="53"/>
      <c r="F64" s="17"/>
      <c r="G64" s="17"/>
    </row>
    <row r="65" spans="1:7" ht="12.75">
      <c r="A65" s="49" t="s">
        <v>69</v>
      </c>
      <c r="B65" s="58" t="s">
        <v>86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72</v>
      </c>
      <c r="B67" s="58" t="s">
        <v>71</v>
      </c>
      <c r="C67" s="58"/>
      <c r="D67" s="5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41"/>
      <c r="C73" s="41"/>
      <c r="D73" s="38"/>
      <c r="E73" s="38"/>
      <c r="F73" s="17"/>
      <c r="G73" s="17"/>
    </row>
    <row r="74" spans="1:7" ht="12.75">
      <c r="A74" s="40"/>
      <c r="B74" s="41"/>
      <c r="C74" s="41"/>
      <c r="D74" s="41"/>
      <c r="E74" s="41"/>
      <c r="F74" s="17"/>
      <c r="G74" s="17"/>
    </row>
    <row r="75" spans="1:7" ht="12.75">
      <c r="A75" s="42"/>
      <c r="B75" s="43"/>
      <c r="C75" s="43"/>
      <c r="D75" s="43"/>
      <c r="E75" s="43"/>
      <c r="F75" s="17"/>
      <c r="G75" s="17"/>
    </row>
    <row r="76" spans="1:7" ht="12.75">
      <c r="A76" s="44"/>
      <c r="B76" s="17"/>
      <c r="C76" s="17"/>
      <c r="D76" s="17"/>
      <c r="E76" s="17"/>
      <c r="F76" s="17"/>
      <c r="G76" s="17"/>
    </row>
    <row r="77" spans="1:4" ht="12.75">
      <c r="A77" s="55"/>
      <c r="B77" s="56"/>
      <c r="C77" s="56"/>
      <c r="D77" s="56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2019-04-15T07:12:14Z</cp:lastPrinted>
  <dcterms:created xsi:type="dcterms:W3CDTF">2008-11-10T05:44:55Z</dcterms:created>
  <dcterms:modified xsi:type="dcterms:W3CDTF">2019-07-05T12:29:00Z</dcterms:modified>
  <cp:category/>
  <cp:version/>
  <cp:contentType/>
  <cp:contentStatus/>
</cp:coreProperties>
</file>