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B30" i="4"/>
  <c r="G55"/>
  <c r="B55"/>
  <c r="H12" l="1"/>
  <c r="G18" l="1"/>
  <c r="C18"/>
  <c r="C17" s="1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31"/>
  <c r="H32"/>
  <c r="H42"/>
  <c r="H43"/>
  <c r="H44"/>
  <c r="H45"/>
  <c r="H48"/>
  <c r="H49"/>
  <c r="H54"/>
  <c r="F52"/>
  <c r="F53"/>
  <c r="D22"/>
  <c r="F22"/>
  <c r="F33"/>
  <c r="D33"/>
  <c r="G30"/>
  <c r="G17"/>
  <c r="G7"/>
  <c r="B7"/>
  <c r="D8"/>
  <c r="F8"/>
  <c r="D9"/>
  <c r="F9"/>
  <c r="D10"/>
  <c r="F10"/>
  <c r="D11"/>
  <c r="F11"/>
  <c r="D12"/>
  <c r="F12"/>
  <c r="D13"/>
  <c r="F13"/>
  <c r="D14"/>
  <c r="F14"/>
  <c r="D15"/>
  <c r="F15"/>
  <c r="B18"/>
  <c r="B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H55"/>
  <c r="I30"/>
  <c r="H17"/>
  <c r="H18"/>
  <c r="I18"/>
  <c r="H7"/>
  <c r="B16"/>
  <c r="B29" s="1"/>
  <c r="B40" s="1"/>
  <c r="F55"/>
  <c r="D30"/>
  <c r="F18"/>
  <c r="F7"/>
  <c r="D7"/>
  <c r="D55"/>
  <c r="F30"/>
  <c r="C16"/>
  <c r="C29" s="1"/>
  <c r="D17"/>
  <c r="F17"/>
  <c r="D18"/>
  <c r="G40" l="1"/>
  <c r="G56" s="1"/>
  <c r="H16"/>
  <c r="I16"/>
  <c r="F16"/>
  <c r="D16"/>
  <c r="E22" l="1"/>
  <c r="H29"/>
  <c r="I29"/>
  <c r="E29"/>
  <c r="E9"/>
  <c r="E15"/>
  <c r="E28"/>
  <c r="E26"/>
  <c r="E27"/>
  <c r="E11"/>
  <c r="D29"/>
  <c r="E10"/>
  <c r="F29"/>
  <c r="E24"/>
  <c r="E19"/>
  <c r="E20"/>
  <c r="C40"/>
  <c r="H40" s="1"/>
  <c r="E12"/>
  <c r="E23"/>
  <c r="E8"/>
  <c r="E14"/>
  <c r="E21"/>
  <c r="E7"/>
  <c r="E25"/>
  <c r="E18"/>
  <c r="E13"/>
  <c r="E17"/>
  <c r="E16"/>
  <c r="I40" l="1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<sst xmlns="http://schemas.openxmlformats.org/spreadsheetml/2006/main" count="64" uniqueCount="63">
  <si>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</si>
  <si>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</si>
  <si>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</si>
  <si>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</si>
  <si>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</si>
  <si>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</si>
  <si>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</si>
  <si>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</si>
  <si>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</si>
  <si>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</si>
  <si>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</si>
  <si>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</si>
  <si>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</si>
  <si>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</si>
  <si>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</si>
  <si>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</si>
  <si>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</si>
  <si>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</si>
  <si>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</si>
  <si>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</si>
  <si>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</si>
  <si>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</si>
  <si>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</si>
  <si>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</si>
  <si>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</si>
  <si>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</si>
  <si>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</si>
  <si>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</si>
  <si>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</si>
  <si>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</si>
  <si>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</si>
  <si>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</si>
  <si>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</si>
  <si>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</si>
  <si>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</si>
  <si>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</si>
  <si>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</si>
  <si>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</si>
  <si>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</si>
  <si>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</si>
  <si>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</si>
  <si>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</si>
  <si>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</si>
  <si>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</si>
  <si>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</si>
  <si>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</si>
  <si>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</si>
  <si>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</si>
  <si>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</si>
  <si>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</si>
  <si>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</si>
  <si>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</si>
  <si>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</si>
  <si>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</si>
  <si>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</si>
  <si>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</si>
  <si>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</si>
  <si>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</si>
  <si>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</si>
  <si>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2019 год </t>
  </si>
  <si>
    <t>Фактическое исполнение на 01.04.2019г.</t>
  </si>
  <si>
    <t>Исполнено на 01.04.2018г.</t>
  </si>
  <si>
    <t>АНАЛИЗ ИСПОЛНЕНИЯ БЮДЖЕТА ШУМЕРЛИНСКОГО РАЙОНА  ПО СОСТОЯНИЮ НА 01.04.2019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</si>
</sst>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43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2" fontId="4" fillId="2" borderId="6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wrapText="1"/>
    </xf>
    <xf numFmtId="164" fontId="4" fillId="3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2" fontId="4" fillId="4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2" fontId="3" fillId="3" borderId="2" xfId="0" applyNumberFormat="1" applyFont="1" applyFill="1" applyBorder="1" applyAlignment="1">
      <alignment wrapText="1"/>
    </xf>
    <xf numFmtId="164" fontId="4" fillId="3" borderId="9" xfId="0" applyNumberFormat="1" applyFont="1" applyFill="1" applyBorder="1" applyAlignment="1">
      <alignment horizontal="right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49" workbookViewId="0">
      <selection activeCell="B57" sqref="B57"/>
    </sheetView>
  </sheetViews>
  <sheetFormatPr defaultRowHeight="14.25"/>
  <cols>
    <col min="1" max="1" width="41" style="2" customWidth="1"/>
    <col min="2" max="2" width="12.88671875" style="22" customWidth="1"/>
    <col min="3" max="3" width="12.33203125" style="22" customWidth="1"/>
    <col min="4" max="4" width="11.44140625" style="2" customWidth="1"/>
    <col min="5" max="5" width="12.44140625" style="2" customWidth="1"/>
    <col min="6" max="6" width="12.77734375" style="2" customWidth="1"/>
    <col min="7" max="7" width="13.88671875" style="2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7" t="s">
        <v>62</v>
      </c>
      <c r="B1" s="37"/>
      <c r="C1" s="37"/>
      <c r="D1" s="37"/>
      <c r="E1" s="37"/>
      <c r="F1" s="37"/>
    </row>
    <row r="3" spans="1:9" ht="15" thickBot="1">
      <c r="E3" s="38" t="s">
        <v>50</v>
      </c>
      <c r="F3" s="38"/>
    </row>
    <row r="4" spans="1:9" ht="40.5" customHeight="1">
      <c r="A4" s="39" t="s">
        <v>5</v>
      </c>
      <c r="B4" s="41" t="s">
        <v>59</v>
      </c>
      <c r="C4" s="41" t="s">
        <v>60</v>
      </c>
      <c r="D4" s="33" t="s">
        <v>51</v>
      </c>
      <c r="E4" s="33" t="s">
        <v>6</v>
      </c>
      <c r="F4" s="33" t="s">
        <v>7</v>
      </c>
      <c r="G4" s="31" t="s">
        <v>61</v>
      </c>
      <c r="H4" s="33" t="s">
        <v>55</v>
      </c>
      <c r="I4" s="35" t="s">
        <v>56</v>
      </c>
    </row>
    <row r="5" spans="1:9" ht="51.75" customHeight="1" thickBot="1">
      <c r="A5" s="40"/>
      <c r="B5" s="42"/>
      <c r="C5" s="42"/>
      <c r="D5" s="34"/>
      <c r="E5" s="34"/>
      <c r="F5" s="34"/>
      <c r="G5" s="32"/>
      <c r="H5" s="34"/>
      <c r="I5" s="36"/>
    </row>
    <row r="6" spans="1:9" ht="25.5" customHeight="1">
      <c r="A6" s="5" t="s">
        <v>8</v>
      </c>
      <c r="B6" s="25"/>
      <c r="C6" s="25"/>
      <c r="D6" s="1"/>
      <c r="E6" s="1"/>
      <c r="F6" s="1"/>
      <c r="G6" s="29"/>
      <c r="H6" s="3"/>
      <c r="I6" s="4"/>
    </row>
    <row r="7" spans="1:9" ht="24" customHeight="1">
      <c r="A7" s="6" t="s">
        <v>9</v>
      </c>
      <c r="B7" s="26">
        <f>SUM(B8:B15)</f>
        <v>17885.3</v>
      </c>
      <c r="C7" s="26">
        <f>SUM(C8:C15)</f>
        <v>3435.3999999999996</v>
      </c>
      <c r="D7" s="11">
        <f>C7-B7</f>
        <v>-14449.9</v>
      </c>
      <c r="E7" s="12">
        <f t="shared" ref="E7:E29" si="0">IFERROR(C7/$C$29*100,"")</f>
        <v>84.54496234680316</v>
      </c>
      <c r="F7" s="12">
        <f t="shared" ref="F7:F39" si="1">IFERROR(C7/B7*100,"")</f>
        <v>19.207952899867486</v>
      </c>
      <c r="G7" s="23">
        <f>SUM(G8:G15)</f>
        <v>3471.4000000000005</v>
      </c>
      <c r="H7" s="16">
        <f t="shared" ref="H7:H14" si="2">C7/G7*100</f>
        <v>98.962954427608423</v>
      </c>
      <c r="I7" s="17">
        <f t="shared" ref="I7:I38" si="3">C7-G7</f>
        <v>-36.000000000000909</v>
      </c>
    </row>
    <row r="8" spans="1:9" ht="18.75" customHeight="1">
      <c r="A8" s="7" t="s">
        <v>0</v>
      </c>
      <c r="B8" s="27">
        <v>12723.4</v>
      </c>
      <c r="C8" s="27">
        <v>2275.1</v>
      </c>
      <c r="D8" s="11">
        <f t="shared" ref="D8:D55" si="4">C8-B8</f>
        <v>-10448.299999999999</v>
      </c>
      <c r="E8" s="13">
        <f t="shared" si="0"/>
        <v>55.990057587242212</v>
      </c>
      <c r="F8" s="13">
        <f t="shared" si="1"/>
        <v>17.881226716129337</v>
      </c>
      <c r="G8" s="24">
        <v>2406.3000000000002</v>
      </c>
      <c r="H8" s="16">
        <f t="shared" si="2"/>
        <v>94.547645763204912</v>
      </c>
      <c r="I8" s="17">
        <f t="shared" si="3"/>
        <v>-131.20000000000027</v>
      </c>
    </row>
    <row r="9" spans="1:9" ht="20.25" customHeight="1">
      <c r="A9" s="7" t="s">
        <v>10</v>
      </c>
      <c r="B9" s="27">
        <v>2730.3</v>
      </c>
      <c r="C9" s="27">
        <v>776</v>
      </c>
      <c r="D9" s="11">
        <f t="shared" si="4"/>
        <v>-1954.3000000000002</v>
      </c>
      <c r="E9" s="13">
        <f t="shared" si="0"/>
        <v>19.097307673376974</v>
      </c>
      <c r="F9" s="13">
        <f t="shared" si="1"/>
        <v>28.421785151814817</v>
      </c>
      <c r="G9" s="24">
        <v>613.9</v>
      </c>
      <c r="H9" s="16">
        <f t="shared" si="2"/>
        <v>126.4049519465711</v>
      </c>
      <c r="I9" s="17">
        <f t="shared" si="3"/>
        <v>162.10000000000002</v>
      </c>
    </row>
    <row r="10" spans="1:9" ht="31.5" customHeight="1">
      <c r="A10" s="7" t="s">
        <v>54</v>
      </c>
      <c r="B10" s="27">
        <v>1150</v>
      </c>
      <c r="C10" s="27">
        <v>188.1</v>
      </c>
      <c r="D10" s="11">
        <f t="shared" si="4"/>
        <v>-961.9</v>
      </c>
      <c r="E10" s="13">
        <f t="shared" si="0"/>
        <v>4.6291283161884138</v>
      </c>
      <c r="F10" s="13">
        <f t="shared" si="1"/>
        <v>16.356521739130432</v>
      </c>
      <c r="G10" s="24">
        <v>249.3</v>
      </c>
      <c r="H10" s="16">
        <f t="shared" si="2"/>
        <v>75.451263537906129</v>
      </c>
      <c r="I10" s="17">
        <f t="shared" si="3"/>
        <v>-61.200000000000017</v>
      </c>
    </row>
    <row r="11" spans="1:9" ht="18.75" customHeight="1">
      <c r="A11" s="7" t="s">
        <v>2</v>
      </c>
      <c r="B11" s="27">
        <v>86.6</v>
      </c>
      <c r="C11" s="27">
        <v>16.100000000000001</v>
      </c>
      <c r="D11" s="11">
        <f t="shared" si="4"/>
        <v>-70.5</v>
      </c>
      <c r="E11" s="13">
        <f t="shared" si="0"/>
        <v>0.39621991435743475</v>
      </c>
      <c r="F11" s="13">
        <f t="shared" si="1"/>
        <v>18.591224018475753</v>
      </c>
      <c r="G11" s="24">
        <v>27.2</v>
      </c>
      <c r="H11" s="16">
        <f t="shared" si="2"/>
        <v>59.191176470588246</v>
      </c>
      <c r="I11" s="17">
        <f t="shared" si="3"/>
        <v>-11.099999999999998</v>
      </c>
    </row>
    <row r="12" spans="1:9" ht="28.5">
      <c r="A12" s="7" t="s">
        <v>11</v>
      </c>
      <c r="B12" s="27">
        <v>220</v>
      </c>
      <c r="C12" s="27">
        <v>62.6</v>
      </c>
      <c r="D12" s="11">
        <f t="shared" si="4"/>
        <v>-157.4</v>
      </c>
      <c r="E12" s="13">
        <f t="shared" si="0"/>
        <v>1.5405817788059262</v>
      </c>
      <c r="F12" s="13">
        <f t="shared" si="1"/>
        <v>28.454545454545453</v>
      </c>
      <c r="G12" s="24">
        <v>34</v>
      </c>
      <c r="H12" s="16">
        <f t="shared" si="2"/>
        <v>184.11764705882354</v>
      </c>
      <c r="I12" s="17">
        <f t="shared" si="3"/>
        <v>28.6</v>
      </c>
    </row>
    <row r="13" spans="1:9" ht="19.5" customHeight="1">
      <c r="A13" s="7" t="s">
        <v>4</v>
      </c>
      <c r="B13" s="27">
        <v>630</v>
      </c>
      <c r="C13" s="27">
        <v>65.099999999999994</v>
      </c>
      <c r="D13" s="11">
        <f t="shared" si="4"/>
        <v>-564.9</v>
      </c>
      <c r="E13" s="13">
        <f t="shared" si="0"/>
        <v>1.602106610227888</v>
      </c>
      <c r="F13" s="13">
        <f t="shared" si="1"/>
        <v>10.333333333333332</v>
      </c>
      <c r="G13" s="24">
        <v>50.9</v>
      </c>
      <c r="H13" s="16">
        <f t="shared" si="2"/>
        <v>127.89783889980353</v>
      </c>
      <c r="I13" s="17">
        <f t="shared" si="3"/>
        <v>14.199999999999996</v>
      </c>
    </row>
    <row r="14" spans="1:9" ht="22.5" customHeight="1">
      <c r="A14" s="7" t="s">
        <v>12</v>
      </c>
      <c r="B14" s="27">
        <v>345</v>
      </c>
      <c r="C14" s="27">
        <v>52.4</v>
      </c>
      <c r="D14" s="11">
        <f t="shared" si="4"/>
        <v>-292.60000000000002</v>
      </c>
      <c r="E14" s="13">
        <f t="shared" si="0"/>
        <v>1.2895604666043214</v>
      </c>
      <c r="F14" s="13">
        <f t="shared" si="1"/>
        <v>15.188405797101447</v>
      </c>
      <c r="G14" s="24">
        <v>89.8</v>
      </c>
      <c r="H14" s="16">
        <f t="shared" si="2"/>
        <v>58.351893095768368</v>
      </c>
      <c r="I14" s="17">
        <f t="shared" si="3"/>
        <v>-37.4</v>
      </c>
    </row>
    <row r="15" spans="1:9" ht="28.5">
      <c r="A15" s="7" t="s">
        <v>13</v>
      </c>
      <c r="B15" s="27">
        <v>0</v>
      </c>
      <c r="C15" s="27">
        <v>0</v>
      </c>
      <c r="D15" s="11">
        <f t="shared" si="4"/>
        <v>0</v>
      </c>
      <c r="E15" s="13">
        <f t="shared" si="0"/>
        <v>0</v>
      </c>
      <c r="F15" s="13" t="str">
        <f t="shared" si="1"/>
        <v/>
      </c>
      <c r="G15" s="24">
        <v>0</v>
      </c>
      <c r="H15" s="16"/>
      <c r="I15" s="17">
        <f t="shared" si="3"/>
        <v>0</v>
      </c>
    </row>
    <row r="16" spans="1:9" ht="24" customHeight="1">
      <c r="A16" s="6" t="s">
        <v>14</v>
      </c>
      <c r="B16" s="26">
        <f>B17+B24+B25+B26+B27+B28</f>
        <v>10931.2</v>
      </c>
      <c r="C16" s="26">
        <f>C17+C24+C25+C26+C27+C28</f>
        <v>628</v>
      </c>
      <c r="D16" s="11">
        <f t="shared" si="4"/>
        <v>-10303.200000000001</v>
      </c>
      <c r="E16" s="12">
        <f t="shared" si="0"/>
        <v>15.455037653196833</v>
      </c>
      <c r="F16" s="12">
        <f t="shared" si="1"/>
        <v>5.7450234192037462</v>
      </c>
      <c r="G16" s="23">
        <f>G17+G24+G25+G26+G27+G28</f>
        <v>894.29999999999984</v>
      </c>
      <c r="H16" s="16">
        <f t="shared" ref="H16:H20" si="5">C16/G16*100</f>
        <v>70.222520407022259</v>
      </c>
      <c r="I16" s="17">
        <f t="shared" si="3"/>
        <v>-266.29999999999984</v>
      </c>
    </row>
    <row r="17" spans="1:9" ht="42.75">
      <c r="A17" s="7" t="s">
        <v>15</v>
      </c>
      <c r="B17" s="27">
        <f>B18+B21+B23+B22</f>
        <v>2991.2000000000003</v>
      </c>
      <c r="C17" s="27">
        <f>C18+C21+C23+C22</f>
        <v>257.2</v>
      </c>
      <c r="D17" s="11">
        <f t="shared" si="4"/>
        <v>-2734.0000000000005</v>
      </c>
      <c r="E17" s="13">
        <f t="shared" si="0"/>
        <v>6.3296746566914406</v>
      </c>
      <c r="F17" s="13">
        <f t="shared" si="1"/>
        <v>8.5985557635731471</v>
      </c>
      <c r="G17" s="24">
        <f>G18+G21+G23</f>
        <v>234.5</v>
      </c>
      <c r="H17" s="16">
        <f t="shared" si="5"/>
        <v>109.68017057569296</v>
      </c>
      <c r="I17" s="17">
        <f t="shared" si="3"/>
        <v>22.699999999999989</v>
      </c>
    </row>
    <row r="18" spans="1:9" ht="42.75">
      <c r="A18" s="8" t="s">
        <v>16</v>
      </c>
      <c r="B18" s="27">
        <f>SUM(B19:B20)</f>
        <v>2977.4</v>
      </c>
      <c r="C18" s="27">
        <f>SUM(C19:C20)</f>
        <v>255</v>
      </c>
      <c r="D18" s="11">
        <f t="shared" si="4"/>
        <v>-2722.4</v>
      </c>
      <c r="E18" s="13">
        <f t="shared" si="0"/>
        <v>6.2755328050401138</v>
      </c>
      <c r="F18" s="13">
        <f t="shared" si="1"/>
        <v>8.564519379324242</v>
      </c>
      <c r="G18" s="24">
        <f>SUM(G19:G20)</f>
        <v>234.5</v>
      </c>
      <c r="H18" s="16">
        <f t="shared" si="5"/>
        <v>108.74200426439234</v>
      </c>
      <c r="I18" s="17">
        <f t="shared" si="3"/>
        <v>20.5</v>
      </c>
    </row>
    <row r="19" spans="1:9">
      <c r="A19" s="9" t="s">
        <v>17</v>
      </c>
      <c r="B19" s="27">
        <v>2728.4</v>
      </c>
      <c r="C19" s="27">
        <v>212.8</v>
      </c>
      <c r="D19" s="11">
        <f t="shared" si="4"/>
        <v>-2515.6</v>
      </c>
      <c r="E19" s="13">
        <f t="shared" si="0"/>
        <v>5.2369936506373982</v>
      </c>
      <c r="F19" s="13">
        <f t="shared" si="1"/>
        <v>7.7994428969359335</v>
      </c>
      <c r="G19" s="24">
        <v>178.6</v>
      </c>
      <c r="H19" s="16">
        <f t="shared" si="5"/>
        <v>119.14893617021278</v>
      </c>
      <c r="I19" s="17">
        <f t="shared" si="3"/>
        <v>34.200000000000017</v>
      </c>
    </row>
    <row r="20" spans="1:9">
      <c r="A20" s="9" t="s">
        <v>18</v>
      </c>
      <c r="B20" s="27">
        <v>249</v>
      </c>
      <c r="C20" s="27">
        <v>42.2</v>
      </c>
      <c r="D20" s="11">
        <f t="shared" si="4"/>
        <v>-206.8</v>
      </c>
      <c r="E20" s="13">
        <f t="shared" si="0"/>
        <v>1.0385391544027172</v>
      </c>
      <c r="F20" s="13">
        <f t="shared" si="1"/>
        <v>16.947791164658636</v>
      </c>
      <c r="G20" s="24">
        <v>55.9</v>
      </c>
      <c r="H20" s="16">
        <f t="shared" si="5"/>
        <v>75.491949910554567</v>
      </c>
      <c r="I20" s="17">
        <f t="shared" si="3"/>
        <v>-13.699999999999996</v>
      </c>
    </row>
    <row r="21" spans="1:9" ht="28.5">
      <c r="A21" s="7" t="s">
        <v>19</v>
      </c>
      <c r="B21" s="27">
        <v>0</v>
      </c>
      <c r="C21" s="27">
        <v>0</v>
      </c>
      <c r="D21" s="11">
        <f t="shared" si="4"/>
        <v>0</v>
      </c>
      <c r="E21" s="13">
        <f t="shared" si="0"/>
        <v>0</v>
      </c>
      <c r="F21" s="13" t="str">
        <f t="shared" si="1"/>
        <v/>
      </c>
      <c r="G21" s="24">
        <v>0</v>
      </c>
      <c r="H21" s="16"/>
      <c r="I21" s="17">
        <f t="shared" si="3"/>
        <v>0</v>
      </c>
    </row>
    <row r="22" spans="1:9" ht="45.75" customHeight="1">
      <c r="A22" s="7" t="s">
        <v>57</v>
      </c>
      <c r="B22" s="27">
        <v>10</v>
      </c>
      <c r="C22" s="27">
        <v>0</v>
      </c>
      <c r="D22" s="11">
        <f t="shared" si="4"/>
        <v>-10</v>
      </c>
      <c r="E22" s="13">
        <f t="shared" si="0"/>
        <v>0</v>
      </c>
      <c r="F22" s="13">
        <f t="shared" si="1"/>
        <v>0</v>
      </c>
      <c r="G22" s="24">
        <v>0</v>
      </c>
      <c r="H22" s="16"/>
      <c r="I22" s="17">
        <f t="shared" si="3"/>
        <v>0</v>
      </c>
    </row>
    <row r="23" spans="1:9" ht="42.75">
      <c r="A23" s="7" t="s">
        <v>20</v>
      </c>
      <c r="B23" s="27">
        <v>3.8</v>
      </c>
      <c r="C23" s="27">
        <v>2.2000000000000002</v>
      </c>
      <c r="D23" s="11">
        <f t="shared" si="4"/>
        <v>-1.5999999999999996</v>
      </c>
      <c r="E23" s="13">
        <f t="shared" si="0"/>
        <v>5.4141851651326491E-2</v>
      </c>
      <c r="F23" s="13">
        <f t="shared" si="1"/>
        <v>57.894736842105267</v>
      </c>
      <c r="G23" s="24">
        <v>0</v>
      </c>
      <c r="H23" s="16"/>
      <c r="I23" s="17">
        <f t="shared" si="3"/>
        <v>2.2000000000000002</v>
      </c>
    </row>
    <row r="24" spans="1:9" ht="28.5">
      <c r="A24" s="7" t="s">
        <v>21</v>
      </c>
      <c r="B24" s="27">
        <v>720</v>
      </c>
      <c r="C24" s="27">
        <v>12.9</v>
      </c>
      <c r="D24" s="11">
        <f t="shared" si="4"/>
        <v>-707.1</v>
      </c>
      <c r="E24" s="13">
        <f t="shared" si="0"/>
        <v>0.31746813013732345</v>
      </c>
      <c r="F24" s="13">
        <f t="shared" si="1"/>
        <v>1.7916666666666667</v>
      </c>
      <c r="G24" s="24">
        <v>381.4</v>
      </c>
      <c r="H24" s="16">
        <f t="shared" ref="H24:H32" si="6">C24/G24*100</f>
        <v>3.3822758259045624</v>
      </c>
      <c r="I24" s="17">
        <f t="shared" si="3"/>
        <v>-368.5</v>
      </c>
    </row>
    <row r="25" spans="1:9" ht="28.5">
      <c r="A25" s="7" t="s">
        <v>22</v>
      </c>
      <c r="B25" s="27">
        <v>340</v>
      </c>
      <c r="C25" s="27">
        <v>174.9</v>
      </c>
      <c r="D25" s="11">
        <f t="shared" si="4"/>
        <v>-165.1</v>
      </c>
      <c r="E25" s="13">
        <f t="shared" si="0"/>
        <v>4.3042772062804557</v>
      </c>
      <c r="F25" s="13">
        <f t="shared" si="1"/>
        <v>51.441176470588232</v>
      </c>
      <c r="G25" s="24">
        <v>182.7</v>
      </c>
      <c r="H25" s="16">
        <f t="shared" si="6"/>
        <v>95.730706075533661</v>
      </c>
      <c r="I25" s="17">
        <f t="shared" si="3"/>
        <v>-7.7999999999999829</v>
      </c>
    </row>
    <row r="26" spans="1:9" ht="31.5" customHeight="1">
      <c r="A26" s="7" t="s">
        <v>23</v>
      </c>
      <c r="B26" s="27">
        <v>6650</v>
      </c>
      <c r="C26" s="27">
        <v>149.80000000000001</v>
      </c>
      <c r="D26" s="11">
        <f t="shared" si="4"/>
        <v>-6500.2</v>
      </c>
      <c r="E26" s="13">
        <f t="shared" si="0"/>
        <v>3.6865678988039581</v>
      </c>
      <c r="F26" s="13">
        <f t="shared" si="1"/>
        <v>2.2526315789473688</v>
      </c>
      <c r="G26" s="24">
        <v>80.3</v>
      </c>
      <c r="H26" s="16">
        <f t="shared" si="6"/>
        <v>186.55043586550437</v>
      </c>
      <c r="I26" s="17">
        <f t="shared" si="3"/>
        <v>69.500000000000014</v>
      </c>
    </row>
    <row r="27" spans="1:9" ht="19.5" customHeight="1">
      <c r="A27" s="7" t="s">
        <v>24</v>
      </c>
      <c r="B27" s="27">
        <v>230</v>
      </c>
      <c r="C27" s="27">
        <v>33.200000000000003</v>
      </c>
      <c r="D27" s="11">
        <f t="shared" si="4"/>
        <v>-196.8</v>
      </c>
      <c r="E27" s="13">
        <f t="shared" si="0"/>
        <v>0.81704976128365425</v>
      </c>
      <c r="F27" s="13">
        <f t="shared" si="1"/>
        <v>14.434782608695654</v>
      </c>
      <c r="G27" s="24">
        <v>15.4</v>
      </c>
      <c r="H27" s="16">
        <f t="shared" si="6"/>
        <v>215.58441558441558</v>
      </c>
      <c r="I27" s="17">
        <f t="shared" si="3"/>
        <v>17.800000000000004</v>
      </c>
    </row>
    <row r="28" spans="1:9" ht="20.25" customHeight="1">
      <c r="A28" s="7" t="s">
        <v>25</v>
      </c>
      <c r="B28" s="27">
        <v>0</v>
      </c>
      <c r="C28" s="27">
        <v>0</v>
      </c>
      <c r="D28" s="11">
        <f t="shared" si="4"/>
        <v>0</v>
      </c>
      <c r="E28" s="13">
        <f t="shared" si="0"/>
        <v>0</v>
      </c>
      <c r="F28" s="13" t="str">
        <f t="shared" si="1"/>
        <v/>
      </c>
      <c r="G28" s="24">
        <v>0</v>
      </c>
      <c r="H28" s="16"/>
      <c r="I28" s="17">
        <f t="shared" si="3"/>
        <v>0</v>
      </c>
    </row>
    <row r="29" spans="1:9" s="22" customFormat="1" ht="42" customHeight="1">
      <c r="A29" s="18" t="s">
        <v>26</v>
      </c>
      <c r="B29" s="26">
        <f>B7+B16</f>
        <v>28816.5</v>
      </c>
      <c r="C29" s="26">
        <f>C7+C16</f>
        <v>4063.3999999999996</v>
      </c>
      <c r="D29" s="11">
        <f t="shared" si="4"/>
        <v>-24753.1</v>
      </c>
      <c r="E29" s="19">
        <f t="shared" si="0"/>
        <v>100</v>
      </c>
      <c r="F29" s="19">
        <f t="shared" si="1"/>
        <v>14.100949109017403</v>
      </c>
      <c r="G29" s="23">
        <f>G7+G16</f>
        <v>4365.7000000000007</v>
      </c>
      <c r="H29" s="20">
        <f t="shared" si="6"/>
        <v>93.075566346748502</v>
      </c>
      <c r="I29" s="21">
        <f t="shared" si="3"/>
        <v>-302.30000000000109</v>
      </c>
    </row>
    <row r="30" spans="1:9" ht="19.5" customHeight="1">
      <c r="A30" s="6" t="s">
        <v>27</v>
      </c>
      <c r="B30" s="26">
        <f>SUM(B31:B39)</f>
        <v>191115.6</v>
      </c>
      <c r="C30" s="26">
        <f>SUM(C31:C39)</f>
        <v>23899.5</v>
      </c>
      <c r="D30" s="11">
        <f t="shared" si="4"/>
        <v>-167216.1</v>
      </c>
      <c r="E30" s="12"/>
      <c r="F30" s="12">
        <f t="shared" si="1"/>
        <v>12.50525859741434</v>
      </c>
      <c r="G30" s="23">
        <f>SUM(G31:G39)</f>
        <v>30457.8</v>
      </c>
      <c r="H30" s="16">
        <f t="shared" si="6"/>
        <v>78.467584658117147</v>
      </c>
      <c r="I30" s="17">
        <f t="shared" si="3"/>
        <v>-6558.2999999999993</v>
      </c>
    </row>
    <row r="31" spans="1:9" ht="28.5">
      <c r="A31" s="7" t="s">
        <v>28</v>
      </c>
      <c r="B31" s="27">
        <v>46446.6</v>
      </c>
      <c r="C31" s="27">
        <v>11611.5</v>
      </c>
      <c r="D31" s="11">
        <f t="shared" si="4"/>
        <v>-34835.1</v>
      </c>
      <c r="E31" s="13"/>
      <c r="F31" s="13">
        <f t="shared" si="1"/>
        <v>24.999677048481484</v>
      </c>
      <c r="G31" s="24">
        <v>2277.3000000000002</v>
      </c>
      <c r="H31" s="16">
        <f t="shared" si="6"/>
        <v>509.88012119615325</v>
      </c>
      <c r="I31" s="17">
        <f t="shared" si="3"/>
        <v>9334.2000000000007</v>
      </c>
    </row>
    <row r="32" spans="1:9" ht="42.75">
      <c r="A32" s="7" t="s">
        <v>29</v>
      </c>
      <c r="B32" s="27">
        <v>0</v>
      </c>
      <c r="C32" s="27">
        <v>0</v>
      </c>
      <c r="D32" s="11">
        <f t="shared" si="4"/>
        <v>0</v>
      </c>
      <c r="E32" s="13"/>
      <c r="F32" s="13" t="str">
        <f t="shared" si="1"/>
        <v/>
      </c>
      <c r="G32" s="24">
        <v>7885.3</v>
      </c>
      <c r="H32" s="16">
        <f t="shared" si="6"/>
        <v>0</v>
      </c>
      <c r="I32" s="17">
        <f t="shared" si="3"/>
        <v>-7885.3</v>
      </c>
    </row>
    <row r="33" spans="1:9">
      <c r="A33" s="7" t="s">
        <v>58</v>
      </c>
      <c r="B33" s="27">
        <v>35465.300000000003</v>
      </c>
      <c r="C33" s="27">
        <v>0</v>
      </c>
      <c r="D33" s="11">
        <f t="shared" si="4"/>
        <v>-35465.300000000003</v>
      </c>
      <c r="E33" s="13"/>
      <c r="F33" s="13">
        <f t="shared" si="1"/>
        <v>0</v>
      </c>
      <c r="G33" s="24">
        <v>524.4</v>
      </c>
      <c r="H33" s="16"/>
      <c r="I33" s="17">
        <f t="shared" si="3"/>
        <v>-524.4</v>
      </c>
    </row>
    <row r="34" spans="1:9" ht="18" customHeight="1">
      <c r="A34" s="7" t="s">
        <v>52</v>
      </c>
      <c r="B34" s="27">
        <v>55648.3</v>
      </c>
      <c r="C34" s="27">
        <v>2848.8</v>
      </c>
      <c r="D34" s="11">
        <f t="shared" si="4"/>
        <v>-52799.5</v>
      </c>
      <c r="E34" s="13"/>
      <c r="F34" s="13">
        <f t="shared" si="1"/>
        <v>5.1192938508453985</v>
      </c>
      <c r="G34" s="24">
        <v>2253.3000000000002</v>
      </c>
      <c r="H34" s="16">
        <f>C34/G34*100</f>
        <v>126.42790573825056</v>
      </c>
      <c r="I34" s="17">
        <f t="shared" si="3"/>
        <v>595.5</v>
      </c>
    </row>
    <row r="35" spans="1:9" ht="19.5" customHeight="1">
      <c r="A35" s="7" t="s">
        <v>53</v>
      </c>
      <c r="B35" s="27">
        <v>61995.1</v>
      </c>
      <c r="C35" s="27">
        <v>17878.900000000001</v>
      </c>
      <c r="D35" s="11">
        <f t="shared" si="4"/>
        <v>-44116.2</v>
      </c>
      <c r="E35" s="13"/>
      <c r="F35" s="13">
        <f t="shared" si="1"/>
        <v>28.839214712130477</v>
      </c>
      <c r="G35" s="24">
        <v>17517.5</v>
      </c>
      <c r="H35" s="16">
        <f>C35/G35*100</f>
        <v>102.0630797773655</v>
      </c>
      <c r="I35" s="17">
        <f t="shared" si="3"/>
        <v>361.40000000000146</v>
      </c>
    </row>
    <row r="36" spans="1:9" ht="18" customHeight="1">
      <c r="A36" s="8" t="s">
        <v>3</v>
      </c>
      <c r="B36" s="27">
        <v>0</v>
      </c>
      <c r="C36" s="27">
        <v>0</v>
      </c>
      <c r="D36" s="11">
        <f t="shared" si="4"/>
        <v>0</v>
      </c>
      <c r="E36" s="13"/>
      <c r="F36" s="13" t="str">
        <f t="shared" si="1"/>
        <v/>
      </c>
      <c r="G36" s="24">
        <v>0</v>
      </c>
      <c r="H36" s="16"/>
      <c r="I36" s="17">
        <f t="shared" si="3"/>
        <v>0</v>
      </c>
    </row>
    <row r="37" spans="1:9" ht="18" customHeight="1">
      <c r="A37" s="7" t="s">
        <v>30</v>
      </c>
      <c r="B37" s="27">
        <v>0</v>
      </c>
      <c r="C37" s="27">
        <v>0</v>
      </c>
      <c r="D37" s="11">
        <f t="shared" si="4"/>
        <v>0</v>
      </c>
      <c r="E37" s="13"/>
      <c r="F37" s="13" t="str">
        <f t="shared" si="1"/>
        <v/>
      </c>
      <c r="G37" s="24">
        <v>0</v>
      </c>
      <c r="H37" s="16"/>
      <c r="I37" s="17">
        <f t="shared" si="3"/>
        <v>0</v>
      </c>
    </row>
    <row r="38" spans="1:9" ht="33.75" customHeight="1">
      <c r="A38" s="7" t="s">
        <v>31</v>
      </c>
      <c r="B38" s="27">
        <v>0</v>
      </c>
      <c r="C38" s="27">
        <v>0</v>
      </c>
      <c r="D38" s="11">
        <f t="shared" si="4"/>
        <v>0</v>
      </c>
      <c r="E38" s="13"/>
      <c r="F38" s="13" t="str">
        <f t="shared" si="1"/>
        <v/>
      </c>
      <c r="G38" s="24">
        <v>0</v>
      </c>
      <c r="H38" s="16"/>
      <c r="I38" s="17">
        <f t="shared" si="3"/>
        <v>0</v>
      </c>
    </row>
    <row r="39" spans="1:9" ht="28.5">
      <c r="A39" s="7" t="s">
        <v>32</v>
      </c>
      <c r="B39" s="27">
        <v>-8439.7000000000007</v>
      </c>
      <c r="C39" s="27">
        <v>-8439.7000000000007</v>
      </c>
      <c r="D39" s="11">
        <f t="shared" si="4"/>
        <v>0</v>
      </c>
      <c r="E39" s="13"/>
      <c r="F39" s="13">
        <f t="shared" si="1"/>
        <v>100</v>
      </c>
      <c r="G39" s="24">
        <v>0</v>
      </c>
      <c r="H39" s="16"/>
      <c r="I39" s="17">
        <f t="shared" ref="I39:I55" si="7">C39-G39</f>
        <v>-8439.7000000000007</v>
      </c>
    </row>
    <row r="40" spans="1:9" ht="24.75" customHeight="1">
      <c r="A40" s="6" t="s">
        <v>33</v>
      </c>
      <c r="B40" s="26">
        <f>B29+B30</f>
        <v>219932.1</v>
      </c>
      <c r="C40" s="26">
        <f>C29+C30</f>
        <v>27962.9</v>
      </c>
      <c r="D40" s="11">
        <f t="shared" si="4"/>
        <v>-191969.2</v>
      </c>
      <c r="E40" s="12"/>
      <c r="F40" s="12">
        <f t="shared" ref="F40:F55" si="8">IFERROR(C40/B40*100,"")</f>
        <v>12.714333196472912</v>
      </c>
      <c r="G40" s="23">
        <f>G29+G30</f>
        <v>34823.5</v>
      </c>
      <c r="H40" s="16">
        <f t="shared" ref="H40" si="9">C40/G40*100</f>
        <v>80.298936063290597</v>
      </c>
      <c r="I40" s="17">
        <f t="shared" si="7"/>
        <v>-6860.5999999999985</v>
      </c>
    </row>
    <row r="41" spans="1:9" ht="21.75" customHeight="1">
      <c r="A41" s="5" t="s">
        <v>1</v>
      </c>
      <c r="B41" s="26"/>
      <c r="C41" s="26"/>
      <c r="D41" s="11"/>
      <c r="E41" s="12"/>
      <c r="F41" s="12" t="str">
        <f t="shared" si="8"/>
        <v/>
      </c>
      <c r="G41" s="23"/>
      <c r="H41" s="16"/>
      <c r="I41" s="17">
        <f t="shared" si="7"/>
        <v>0</v>
      </c>
    </row>
    <row r="42" spans="1:9">
      <c r="A42" s="7" t="s">
        <v>34</v>
      </c>
      <c r="B42" s="27">
        <v>31007.5</v>
      </c>
      <c r="C42" s="27">
        <v>6745.6</v>
      </c>
      <c r="D42" s="11">
        <f t="shared" si="4"/>
        <v>-24261.9</v>
      </c>
      <c r="E42" s="13"/>
      <c r="F42" s="13">
        <f t="shared" si="8"/>
        <v>21.754736757236152</v>
      </c>
      <c r="G42" s="24">
        <v>6454.1</v>
      </c>
      <c r="H42" s="16">
        <f>C42/G42*100</f>
        <v>104.51650888582451</v>
      </c>
      <c r="I42" s="17">
        <f t="shared" si="7"/>
        <v>291.5</v>
      </c>
    </row>
    <row r="43" spans="1:9">
      <c r="A43" s="7" t="s">
        <v>35</v>
      </c>
      <c r="B43" s="27">
        <v>989.4</v>
      </c>
      <c r="C43" s="27">
        <v>244.8</v>
      </c>
      <c r="D43" s="11">
        <f t="shared" si="4"/>
        <v>-744.59999999999991</v>
      </c>
      <c r="E43" s="13"/>
      <c r="F43" s="13">
        <f t="shared" si="8"/>
        <v>24.742268041237114</v>
      </c>
      <c r="G43" s="24">
        <v>127.7</v>
      </c>
      <c r="H43" s="16">
        <f>C43/G43*100</f>
        <v>191.69929522317932</v>
      </c>
      <c r="I43" s="17">
        <f t="shared" si="7"/>
        <v>117.10000000000001</v>
      </c>
    </row>
    <row r="44" spans="1:9" ht="28.5">
      <c r="A44" s="7" t="s">
        <v>36</v>
      </c>
      <c r="B44" s="27">
        <v>5128.5</v>
      </c>
      <c r="C44" s="27">
        <v>224.8</v>
      </c>
      <c r="D44" s="11">
        <f t="shared" si="4"/>
        <v>-4903.7</v>
      </c>
      <c r="E44" s="13"/>
      <c r="F44" s="13">
        <f t="shared" si="8"/>
        <v>4.3833479574924441</v>
      </c>
      <c r="G44" s="24">
        <v>216.7</v>
      </c>
      <c r="H44" s="16">
        <f>C44/G44*100</f>
        <v>103.73788647900324</v>
      </c>
      <c r="I44" s="17">
        <f t="shared" si="7"/>
        <v>8.1000000000000227</v>
      </c>
    </row>
    <row r="45" spans="1:9" ht="17.25" customHeight="1">
      <c r="A45" s="8" t="s">
        <v>37</v>
      </c>
      <c r="B45" s="27">
        <v>47182.6</v>
      </c>
      <c r="C45" s="27">
        <v>3377.8</v>
      </c>
      <c r="D45" s="11">
        <f t="shared" si="4"/>
        <v>-43804.799999999996</v>
      </c>
      <c r="E45" s="13"/>
      <c r="F45" s="13">
        <f t="shared" si="8"/>
        <v>7.1589950532611608</v>
      </c>
      <c r="G45" s="24">
        <v>1899.5</v>
      </c>
      <c r="H45" s="16">
        <f>C45/G45*100</f>
        <v>177.82574361674125</v>
      </c>
      <c r="I45" s="17">
        <f t="shared" si="7"/>
        <v>1478.3000000000002</v>
      </c>
    </row>
    <row r="46" spans="1:9">
      <c r="A46" s="8" t="s">
        <v>38</v>
      </c>
      <c r="B46" s="27">
        <v>4755.3999999999996</v>
      </c>
      <c r="C46" s="27">
        <v>0.4</v>
      </c>
      <c r="D46" s="11">
        <f t="shared" si="4"/>
        <v>-4755</v>
      </c>
      <c r="E46" s="13"/>
      <c r="F46" s="13">
        <f t="shared" si="8"/>
        <v>8.4114900954704135E-3</v>
      </c>
      <c r="G46" s="24">
        <v>1.6</v>
      </c>
      <c r="H46" s="16">
        <f>C46/G46*100</f>
        <v>25</v>
      </c>
      <c r="I46" s="17">
        <f t="shared" si="7"/>
        <v>-1.2000000000000002</v>
      </c>
    </row>
    <row r="47" spans="1:9" ht="16.5" customHeight="1">
      <c r="A47" s="8" t="s">
        <v>39</v>
      </c>
      <c r="B47" s="27">
        <v>0</v>
      </c>
      <c r="C47" s="27">
        <v>0</v>
      </c>
      <c r="D47" s="11">
        <f t="shared" si="4"/>
        <v>0</v>
      </c>
      <c r="E47" s="13"/>
      <c r="F47" s="13" t="str">
        <f t="shared" si="8"/>
        <v/>
      </c>
      <c r="G47" s="24">
        <v>0</v>
      </c>
      <c r="H47" s="16"/>
      <c r="I47" s="17">
        <f t="shared" si="7"/>
        <v>0</v>
      </c>
    </row>
    <row r="48" spans="1:9" ht="18.75" customHeight="1">
      <c r="A48" s="8" t="s">
        <v>40</v>
      </c>
      <c r="B48" s="27">
        <v>79811.899999999994</v>
      </c>
      <c r="C48" s="27">
        <v>20547.3</v>
      </c>
      <c r="D48" s="11">
        <f t="shared" si="4"/>
        <v>-59264.599999999991</v>
      </c>
      <c r="E48" s="13"/>
      <c r="F48" s="13">
        <f t="shared" si="8"/>
        <v>25.744657125065313</v>
      </c>
      <c r="G48" s="24">
        <v>20717.599999999999</v>
      </c>
      <c r="H48" s="16">
        <f>C48/G48*100</f>
        <v>99.177993589991118</v>
      </c>
      <c r="I48" s="17">
        <f t="shared" si="7"/>
        <v>-170.29999999999927</v>
      </c>
    </row>
    <row r="49" spans="1:9" ht="17.25" customHeight="1">
      <c r="A49" s="7" t="s">
        <v>41</v>
      </c>
      <c r="B49" s="27">
        <v>32482.400000000001</v>
      </c>
      <c r="C49" s="27">
        <v>2536.4</v>
      </c>
      <c r="D49" s="11">
        <f t="shared" si="4"/>
        <v>-29946</v>
      </c>
      <c r="E49" s="13"/>
      <c r="F49" s="13">
        <f t="shared" si="8"/>
        <v>7.8085363150506124</v>
      </c>
      <c r="G49" s="24">
        <v>2637.8</v>
      </c>
      <c r="H49" s="16">
        <f>C49/G49*100</f>
        <v>96.155887481992565</v>
      </c>
      <c r="I49" s="17">
        <f t="shared" si="7"/>
        <v>-101.40000000000009</v>
      </c>
    </row>
    <row r="50" spans="1:9">
      <c r="A50" s="8" t="s">
        <v>42</v>
      </c>
      <c r="B50" s="27">
        <v>9674</v>
      </c>
      <c r="C50" s="27">
        <v>1430.3</v>
      </c>
      <c r="D50" s="11">
        <f t="shared" si="4"/>
        <v>-8243.7000000000007</v>
      </c>
      <c r="E50" s="13"/>
      <c r="F50" s="13">
        <f t="shared" si="8"/>
        <v>14.784990696712837</v>
      </c>
      <c r="G50" s="24">
        <v>562.20000000000005</v>
      </c>
      <c r="H50" s="16">
        <f>C50/G50*100</f>
        <v>254.41124155104941</v>
      </c>
      <c r="I50" s="17">
        <f t="shared" si="7"/>
        <v>868.09999999999991</v>
      </c>
    </row>
    <row r="51" spans="1:9">
      <c r="A51" s="8" t="s">
        <v>43</v>
      </c>
      <c r="B51" s="27">
        <v>50</v>
      </c>
      <c r="C51" s="27">
        <v>6.6</v>
      </c>
      <c r="D51" s="11">
        <f t="shared" si="4"/>
        <v>-43.4</v>
      </c>
      <c r="E51" s="13"/>
      <c r="F51" s="13">
        <f t="shared" si="8"/>
        <v>13.200000000000001</v>
      </c>
      <c r="G51" s="24">
        <v>22.7</v>
      </c>
      <c r="H51" s="16">
        <f>C51/G51*100</f>
        <v>29.074889867841406</v>
      </c>
      <c r="I51" s="17">
        <f t="shared" si="7"/>
        <v>-16.100000000000001</v>
      </c>
    </row>
    <row r="52" spans="1:9" ht="17.25" customHeight="1">
      <c r="A52" s="8" t="s">
        <v>44</v>
      </c>
      <c r="B52" s="27">
        <v>0</v>
      </c>
      <c r="C52" s="27">
        <v>0</v>
      </c>
      <c r="D52" s="11">
        <f t="shared" si="4"/>
        <v>0</v>
      </c>
      <c r="E52" s="13"/>
      <c r="F52" s="13" t="str">
        <f t="shared" si="8"/>
        <v/>
      </c>
      <c r="G52" s="24">
        <v>0</v>
      </c>
      <c r="H52" s="16"/>
      <c r="I52" s="17">
        <f t="shared" si="7"/>
        <v>0</v>
      </c>
    </row>
    <row r="53" spans="1:9" ht="34.5" customHeight="1">
      <c r="A53" s="8" t="s">
        <v>45</v>
      </c>
      <c r="B53" s="27">
        <v>0</v>
      </c>
      <c r="C53" s="27">
        <v>0</v>
      </c>
      <c r="D53" s="11">
        <f t="shared" si="4"/>
        <v>0</v>
      </c>
      <c r="E53" s="13"/>
      <c r="F53" s="13" t="str">
        <f t="shared" si="8"/>
        <v/>
      </c>
      <c r="G53" s="24">
        <v>0</v>
      </c>
      <c r="H53" s="16"/>
      <c r="I53" s="17">
        <f t="shared" si="7"/>
        <v>0</v>
      </c>
    </row>
    <row r="54" spans="1:9" ht="18" customHeight="1">
      <c r="A54" s="8" t="s">
        <v>46</v>
      </c>
      <c r="B54" s="27">
        <v>18976.099999999999</v>
      </c>
      <c r="C54" s="27">
        <v>2000.1</v>
      </c>
      <c r="D54" s="11">
        <f t="shared" si="4"/>
        <v>-16976</v>
      </c>
      <c r="E54" s="13"/>
      <c r="F54" s="13">
        <f t="shared" si="8"/>
        <v>10.540100442135108</v>
      </c>
      <c r="G54" s="24">
        <v>2635.5</v>
      </c>
      <c r="H54" s="16">
        <f>C54/G54*100</f>
        <v>75.890722822993737</v>
      </c>
      <c r="I54" s="17">
        <f t="shared" si="7"/>
        <v>-635.40000000000009</v>
      </c>
    </row>
    <row r="55" spans="1:9" ht="21.75" customHeight="1">
      <c r="A55" s="6" t="s">
        <v>47</v>
      </c>
      <c r="B55" s="26">
        <f>SUM(B42:B54)</f>
        <v>230057.8</v>
      </c>
      <c r="C55" s="26">
        <f>SUM(C42:C54)</f>
        <v>37114.1</v>
      </c>
      <c r="D55" s="11">
        <f t="shared" si="4"/>
        <v>-192943.69999999998</v>
      </c>
      <c r="E55" s="12"/>
      <c r="F55" s="12">
        <f t="shared" si="8"/>
        <v>16.132511047223787</v>
      </c>
      <c r="G55" s="23">
        <f>SUM(G42:G54)</f>
        <v>35275.399999999994</v>
      </c>
      <c r="H55" s="16">
        <f>C55/G55*100</f>
        <v>105.2124143170595</v>
      </c>
      <c r="I55" s="17">
        <f t="shared" si="7"/>
        <v>1838.7000000000044</v>
      </c>
    </row>
    <row r="56" spans="1:9" ht="24.75" customHeight="1" thickBot="1">
      <c r="A56" s="10" t="s">
        <v>48</v>
      </c>
      <c r="B56" s="28">
        <v>-9152.7000000000007</v>
      </c>
      <c r="C56" s="28">
        <f>C40-C55</f>
        <v>-9151.1999999999971</v>
      </c>
      <c r="D56" s="14"/>
      <c r="E56" s="15" t="s">
        <v>49</v>
      </c>
      <c r="F56" s="15" t="s">
        <v>49</v>
      </c>
      <c r="G56" s="30">
        <f>G40-G55</f>
        <v>-451.89999999999418</v>
      </c>
      <c r="H56" s="16"/>
      <c r="I56" s="17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2019-04-18T12:51:25Z</cp:lastPrinted>
  <dcterms:created xsi:type="dcterms:W3CDTF">2001-12-07T07:47:07Z</dcterms:created>
  <dcterms:modified xsi:type="dcterms:W3CDTF">2019-05-20T12:16:20Z</dcterms:modified>
</cp:coreProperties>
</file>