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</sheets>
  <definedNames>
    <definedName name="_xlnm.Print_Area" localSheetId="0">Лист1!$A$1:$L$66</definedName>
  </definedNames>
  <calcPr calcId="145621" iterateDelta="1E-4"/>
</workbook>
</file>

<file path=xl/calcChain.xml><?xml version="1.0" encoding="utf-8"?>
<calcChain xmlns="http://schemas.openxmlformats.org/spreadsheetml/2006/main">
  <c r="I40" i="1" l="1"/>
  <c r="E48" i="1" l="1"/>
  <c r="E29" i="1"/>
  <c r="K6" i="1"/>
  <c r="K15" i="1" l="1"/>
  <c r="I15" i="1"/>
  <c r="G15" i="1"/>
  <c r="K22" i="1"/>
  <c r="I22" i="1"/>
  <c r="K19" i="1"/>
  <c r="J19" i="1"/>
  <c r="I19" i="1"/>
  <c r="H19" i="1"/>
  <c r="G19" i="1"/>
  <c r="K47" i="1"/>
  <c r="K45" i="1" s="1"/>
  <c r="I47" i="1"/>
  <c r="I45" i="1" s="1"/>
  <c r="G47" i="1"/>
  <c r="G45" i="1" s="1"/>
  <c r="E60" i="1"/>
  <c r="E59" i="1"/>
  <c r="E58" i="1"/>
  <c r="E57" i="1"/>
  <c r="E56" i="1"/>
  <c r="E54" i="1"/>
  <c r="E53" i="1"/>
  <c r="E52" i="1"/>
  <c r="E51" i="1"/>
  <c r="K28" i="1"/>
  <c r="I28" i="1"/>
  <c r="G28" i="1"/>
  <c r="E37" i="1"/>
  <c r="E36" i="1"/>
  <c r="E35" i="1"/>
  <c r="G22" i="1"/>
  <c r="G6" i="1" l="1"/>
  <c r="G5" i="1" s="1"/>
  <c r="I6" i="1"/>
  <c r="E11" i="1"/>
  <c r="E12" i="1"/>
  <c r="E10" i="1"/>
  <c r="E9" i="1"/>
  <c r="K5" i="1" l="1"/>
  <c r="I5" i="1"/>
  <c r="E39" i="1" l="1"/>
  <c r="E66" i="1"/>
  <c r="E65" i="1"/>
  <c r="E64" i="1"/>
  <c r="E63" i="1"/>
  <c r="E61" i="1"/>
  <c r="E55" i="1"/>
  <c r="E50" i="1"/>
  <c r="E49" i="1"/>
  <c r="E46" i="1"/>
  <c r="E44" i="1"/>
  <c r="E42" i="1"/>
  <c r="E41" i="1" s="1"/>
  <c r="E40" i="1" s="1"/>
  <c r="E38" i="1"/>
  <c r="E34" i="1"/>
  <c r="E33" i="1"/>
  <c r="E32" i="1"/>
  <c r="E31" i="1"/>
  <c r="E30" i="1"/>
  <c r="E28" i="1" s="1"/>
  <c r="E18" i="1"/>
  <c r="E25" i="1"/>
  <c r="E24" i="1"/>
  <c r="E23" i="1"/>
  <c r="E21" i="1"/>
  <c r="E20" i="1"/>
  <c r="E17" i="1"/>
  <c r="E16" i="1"/>
  <c r="E14" i="1"/>
  <c r="E13" i="1"/>
  <c r="E8" i="1"/>
  <c r="E27" i="1" l="1"/>
  <c r="E6" i="1"/>
  <c r="E22" i="1"/>
  <c r="E15" i="1"/>
  <c r="E19" i="1"/>
  <c r="G62" i="1"/>
  <c r="K62" i="1"/>
  <c r="I62" i="1"/>
  <c r="E5" i="1" l="1"/>
  <c r="E62" i="1"/>
  <c r="K43" i="1"/>
  <c r="I43" i="1"/>
  <c r="K41" i="1"/>
  <c r="K40" i="1" s="1"/>
  <c r="I41" i="1"/>
  <c r="G41" i="1"/>
  <c r="G40" i="1" s="1"/>
  <c r="I27" i="1"/>
  <c r="G27" i="1"/>
  <c r="I26" i="1" l="1"/>
  <c r="E47" i="1"/>
  <c r="K27" i="1"/>
  <c r="K26" i="1" s="1"/>
  <c r="G43" i="1" l="1"/>
  <c r="G26" i="1" s="1"/>
  <c r="E45" i="1"/>
  <c r="E43" i="1" s="1"/>
  <c r="E26" i="1" s="1"/>
</calcChain>
</file>

<file path=xl/sharedStrings.xml><?xml version="1.0" encoding="utf-8"?>
<sst xmlns="http://schemas.openxmlformats.org/spreadsheetml/2006/main" count="323" uniqueCount="181">
  <si>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</si>
  <si>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</si>
  <si>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</si>
  <si>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</si>
  <si>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</si>
  <si>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</si>
  <si>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</si>
  <si>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1.</t>
  </si>
  <si>
    <t>х</t>
  </si>
  <si>
    <t>2.</t>
  </si>
  <si>
    <t>Создание дополнительных рабочих мест</t>
  </si>
  <si>
    <t>Наименование организации, срок ввода, вид налогов от данной организации</t>
  </si>
  <si>
    <t>3.</t>
  </si>
  <si>
    <t> х</t>
  </si>
  <si>
    <t>2017 год (тыс. рублей)</t>
  </si>
  <si>
    <t xml:space="preserve">2018 год (тыс. рублей)
</t>
  </si>
  <si>
    <t xml:space="preserve">2019 год (тыс. рублей)
</t>
  </si>
  <si>
    <t xml:space="preserve">Мероприятия должны быть конкретизированы показателями, определяющими результат . Рекомендуемый темп роста собственных доходов к утвержденным параметрам бюджета – на 2,5% ежегодно
</t>
  </si>
  <si>
    <t xml:space="preserve"> </t>
  </si>
  <si>
    <t>№  п/п</t>
  </si>
  <si>
    <t>1.1</t>
  </si>
  <si>
    <t>Оптимизация численности работников органов местного самоуправления муниципальных образований, в том числе:</t>
  </si>
  <si>
    <t>1.2</t>
  </si>
  <si>
    <t>отдел организационно-контрольной, кадровой работы и по работе с органами местного самоуправления</t>
  </si>
  <si>
    <t>2017 год</t>
  </si>
  <si>
    <t xml:space="preserve"> расчет ожидаемой экономии</t>
  </si>
  <si>
    <t xml:space="preserve">Меры по оптимизации численности работников  органов местного самоуправления муниципальных образований </t>
  </si>
  <si>
    <t>1.1.2</t>
  </si>
  <si>
    <t>1.1.3</t>
  </si>
  <si>
    <t>1.1.4</t>
  </si>
  <si>
    <t>1.1.5</t>
  </si>
  <si>
    <t>1.1.6</t>
  </si>
  <si>
    <t>Мероприятия по укрупнению сельских поселений, путем присоединения поселений с численностью менее 900 человек к более крупным</t>
  </si>
  <si>
    <t>2017 - 2018 г.г.</t>
  </si>
  <si>
    <t>Оказание муниципальных услуг  (выполнение работ)</t>
  </si>
  <si>
    <t>2017 - 2019 г.г.</t>
  </si>
  <si>
    <t>Повышение эффективности муниципальных  закупок (обоснованность закупок, начальных (максимальных) цен контрактов, проведение экспертизы качества поставляемого товара, результатов выполненной работы), исключение фактов заключения контрактов с недобросовестными поставщиками (подрядчиками, исполнителями)</t>
  </si>
  <si>
    <t>2.1</t>
  </si>
  <si>
    <t>2.1.1</t>
  </si>
  <si>
    <t>Экономия бюджетных средств по итогам размещения заказов</t>
  </si>
  <si>
    <t>3.1</t>
  </si>
  <si>
    <t>Оптимизация  численности работников муниципальных учреждений</t>
  </si>
  <si>
    <t xml:space="preserve">2017 - 2019 г.г. </t>
  </si>
  <si>
    <t xml:space="preserve">руководители учреждений </t>
  </si>
  <si>
    <t>руководители учреждений</t>
  </si>
  <si>
    <t>сокращение штатных единиц работников отдела образования</t>
  </si>
  <si>
    <t>3.2</t>
  </si>
  <si>
    <t>3.2.1</t>
  </si>
  <si>
    <t>3.2.2.</t>
  </si>
  <si>
    <t>3.2.3.</t>
  </si>
  <si>
    <t>3.3</t>
  </si>
  <si>
    <t>сокращение штатных единиц работников отдела социального развития</t>
  </si>
  <si>
    <t>3.3.1</t>
  </si>
  <si>
    <t>МАУ "Централизованная клубная система"</t>
  </si>
  <si>
    <t>3.3.2</t>
  </si>
  <si>
    <t>МАУ "Централизованная библиотечная система"</t>
  </si>
  <si>
    <t>3.3.3</t>
  </si>
  <si>
    <t>МАУ "Централизованная музейная система"</t>
  </si>
  <si>
    <t>3.3.4</t>
  </si>
  <si>
    <t>сокращение штатных единиц работников технического персонала отдела социального развития</t>
  </si>
  <si>
    <t>отдел экономики и промышленности, отдел сельского хозяйства</t>
  </si>
  <si>
    <t>Осуществление мероприятий по погашению задолженности в местный бюджет</t>
  </si>
  <si>
    <t>Мероприятия по погашению задолженности по налогу на доходы физических лиц</t>
  </si>
  <si>
    <t>сектор имущественных и земельных отношений</t>
  </si>
  <si>
    <t>4.</t>
  </si>
  <si>
    <t>Принятие мер по увеличению неналоговых доходов в бюджет муниципального образования</t>
  </si>
  <si>
    <t>Вовлечение в оборот всех земельных участков, включенных в Единый информационный ресурс о свободных от застройки земельных участках, расположенных на территории Ядринского района Чувашской Республики, путем предоставления их в аренду или в собственность</t>
  </si>
  <si>
    <t>Проведение мероприятий по выявлению собственников земельных участков и другого недвижимого имущества и привлечению их к налогообложению, содействие в оформлении прав собственности на земельные участки и имущество физических лиц</t>
  </si>
  <si>
    <t xml:space="preserve">Создание актуальной информационной базы данных об объектах недвижимого имущества </t>
  </si>
  <si>
    <t>Выявление собственников земельных участков и другого недвижимого имущества в целях привлечения их к налогообложению</t>
  </si>
  <si>
    <t>Содействие в оформлении прав собственности на земельные участки и имущество физических лиц</t>
  </si>
  <si>
    <t>5.</t>
  </si>
  <si>
    <t>отдел экономики и промышленности, финансовый отдел, МИФНС №8 по ЧР (по согласованию), Отделение ПФР в Ядринском районе (по согласованию), РО ФСС (по согласованию), Прокуратура Ядринского района ЧР (по согласованию)</t>
  </si>
  <si>
    <t>1.3</t>
  </si>
  <si>
    <t>1.4</t>
  </si>
  <si>
    <t>1.5</t>
  </si>
  <si>
    <t>1.6</t>
  </si>
  <si>
    <t>1.7</t>
  </si>
  <si>
    <t>2.2</t>
  </si>
  <si>
    <t>4.1</t>
  </si>
  <si>
    <t>4.2</t>
  </si>
  <si>
    <t>5.1</t>
  </si>
  <si>
    <t>5.2</t>
  </si>
  <si>
    <t>5.3</t>
  </si>
  <si>
    <t>Оптимизация бюджетных расходов бюджета Ядринского района Чувашской Республики, всего</t>
  </si>
  <si>
    <t>Повышение доходного потенциала Ядринского района Чувашской Республики, всего</t>
  </si>
  <si>
    <t>2017-2019 г.г.</t>
  </si>
  <si>
    <t>2017 - 2018 г.г</t>
  </si>
  <si>
    <t>2017 г.</t>
  </si>
  <si>
    <t xml:space="preserve">Мочарское сельское поселение </t>
  </si>
  <si>
    <t>Малокарачкинское сельское поселение</t>
  </si>
  <si>
    <t xml:space="preserve">Николаевское сельское поселение </t>
  </si>
  <si>
    <t xml:space="preserve">Персирланское сельское поселение  </t>
  </si>
  <si>
    <t>Стрелецкое сельское поселение</t>
  </si>
  <si>
    <t xml:space="preserve">Ядринское сельское поселение </t>
  </si>
  <si>
    <t xml:space="preserve">Мониторинг поступления платы за наем жилых помещений, находящихся в муниципальной собственности, в местный бюджет, а также принятие мер по взысканию образующейся задолженности </t>
  </si>
  <si>
    <t>сокращение штатных единиц работников Ядринской районной администрации ( в части работников, не относящихся к ОМСУ)</t>
  </si>
  <si>
    <t>сокращение штатных единиц работников аппарата управления отдела образования</t>
  </si>
  <si>
    <t xml:space="preserve">МБОУ"Хочашевская ООШ" </t>
  </si>
  <si>
    <t xml:space="preserve">МБОУ"Селоядринская СОШ"  </t>
  </si>
  <si>
    <t xml:space="preserve">МБОУ"СОШ №2"  </t>
  </si>
  <si>
    <t>сокращение штатных единиц работников учреждений дополнительного образования детей</t>
  </si>
  <si>
    <t xml:space="preserve">Осуществление мониторинга и принятие мер по своевременному погашению задолженности по арендной плате за земельные участки и муниципальное имущество, в том числе: в 2017 году  с трех организаций  ; в 2018 году  с десяти организаций </t>
  </si>
  <si>
    <t xml:space="preserve">ПЛАН МЕРОПРИЯТИЙ («ДОРОЖНАЯ КАРТА»)
по увеличению собственных доходов, оптимизации бюджетных расходов, сокращению нерезультативных расходов за счет имеющихся резервов по Ядринскому району Чувашской Республики                                                                                                                    на 2017-2019 гг.
</t>
  </si>
  <si>
    <t>2018 - 2019 г.г.</t>
  </si>
  <si>
    <t>Строительство сельскохозяйственного рынка на прилегающей к городской территории к  трассе М7 «Волга» (ООО «Засурское»).Срок ввода-август 2019г. НДФЛ. Вводится 5 рабочих мест.</t>
  </si>
  <si>
    <t>Цех по производству мягких сыров и увеличение производства класического творога (ОАО "Ядринмолоко") Срок ввода июнь 2017г. НДФЛ. Вводится 12 рабочих мест.В 2018 году планируется создание еще 8 рабочих мест с октября 2018г.</t>
  </si>
  <si>
    <t>Производство промышленной продукции ООО "Спиртовой завод "Ядринский".Количество созданных рабочих мест на 01.01.2018г. (действует с 01.04.2017г.) - 87 чел. НДФЛ.В 2018 году планируется создание еще 20 рабочих мест с августа 2018г.</t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</si>
  <si>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руб.*5 мес.*5 раб.=279,075 тыс. руб. НДФЛ(13%)- 36,3 тыс. руб., в т.ч. в Ядринский райбюджет (61,494%)-22,3 тыс. руб. и бюджет Иванькоского с/пос.(3%)-1,1 тыс. руб., всего 23,4 тыс. руб.  </t>
    </r>
  </si>
  <si>
    <t xml:space="preserve">Строительство картофеле-хранилища на 5 тыс. тонн (КФХ Григорьевой О.В.). Срок ввода- май 2019г. НДФЛ. Вводится 5 рабочих мест.  </t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</si>
  <si>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руб.*8 мес.*5 раб.=446,5 тыс. руб. НДФЛ(13%)- 58,0 тыс. руб., в т.ч. в Ядринский райбюджет (61,5%)-35,7 тыс. руб. и бюджет Кильдишевского с/пос.(3%)-1,7 тыс. руб., всего 37,4 тыс. руб.  </t>
    </r>
  </si>
  <si>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11163 руб.*6 мес.*3 раб.=200,9 тыс. руб. НДФЛ(13%)- 26,1 тыс. руб., в т.ч. в Ядринский райбюджет (61,5%)-16,0 тыс. руб. и бюджет Кильдишевского с/пос.(3%)-0,7 тыс. руб., всего 16,7тыс. руб.  </t>
    </r>
  </si>
  <si>
    <t xml:space="preserve">Реконструкция молочно-товарной фермы на 50 голов. (КФХ Григорьева Д.В.) Срок ввода-октябрь 2019г.) НДФЛ. Вводится 3 рабочих места.
</t>
  </si>
  <si>
    <t>Строительство гидросооружения и установка мелиоративной техники (КФХ Григорьевой О.В.) Срок ввода- июль 2019г. НДФЛ. Вводится 3 рабочих места.</t>
  </si>
  <si>
    <r>
      <rPr>
        <b/>
        <i/>
        <sz val="9"/>
        <color rgb="FF000000"/>
        <rFont val="Calibri"/>
        <family val="2"/>
        <charset val="204"/>
      </rPr>
      <t>2019 год</t>
    </r>
    <r>
      <rPr>
        <i/>
        <sz val="9"/>
        <color rgb="FF000000"/>
        <rFont val="Calibri"/>
        <family val="2"/>
        <charset val="204"/>
      </rPr>
      <t xml:space="preserve"> 11163 руб.*3 мес.*3 раб.=100,5 руб. НДФЛ(13%)- 13,0 тыс. руб., в т.ч. в Ядринский райбюджет (61,5%)-8,0 тыс. руб. и бюджет Ядринского с/пос.(3%)-0,4 тыс. руб., всего 8,4 тыс. руб.  </t>
    </r>
  </si>
  <si>
    <t xml:space="preserve">Строительство комплекса придорожного сервиса на 585+860 км трассы М-7 "Волга"»  (ООО "Засурское"): 1)Автозаправочная станция  (срок ввода-декабрь 2018г.); НДФЛ. Вводится 8 рабочих мест. 2)Станция технического обслуживания автомобилей, автомойка, шиномонтаж (срок ввода-ноябрь 2019г.) НДФЛ. Вводится еще 23 рабочих места.
</t>
  </si>
  <si>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20000 руб*1 мес.*8 раб.=160,0 тыс. руб. НДФЛ (13%) - 20,8 тыс. руб., в т.ч. в Ядринский райбюджет (61,5%) - 12,8 тыс. руб. и бюджет Иваньковского с/пос.(3%)- 0,6 тыс. руб., всего- 13,4 тыс. руб.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20000руб.*12 мес.*11,8 раб.=2832,0 тыс. руб. НДФЛ (13%) - 368,1 тыс. руб., в т.ч. в Ядринский райбюджет (61,5%)-226,4 тыс. руб. и бюджет Иваньковского с/пос.(3%) - 11,0 тыс. руб., всего - 237,4 тыс. руб. </t>
    </r>
  </si>
  <si>
    <t>отдел имущественных и земельных отношений, отдел экономики и промышленности, финансовый отдел</t>
  </si>
  <si>
    <t>Активизация работы комиссий по легализации объектов налогообложения
Количество планируемых Межведомственных рейдов по снижению неформальной занятости:                                                        2017 год -11;
2018 год -13;                                                                                                                                                                                                2019 год  -15.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</si>
  <si>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 июня 2017г. 20500 руб.*7 мес. *7 раб=1004,5 тыс. руб. НДФЛ (13%) -130,6 тыс. руб., в т.ч. в Ядринский районный бюджет (53,494%)- 69,8 тыс. рублей и бюджет Ядринского гор/пос(11%)-14,4 тыс. руб., итого 84,2 тыс. рублей, С 01 июля 2017 года 17500 руб.*6 мес.*12 раб.=1260,0 тыс.руб. НДФЛ(13%)- 163,8 тыс. руб., в т.ч. в Ядринский райбюджет (53,494%)-87,6 тыс. руб. и бюджет Ядринского гор/пос.(11%)-18,0 тыс. руб., всего 105,6 тыс. руб., Всего 84,2+105,6= 189,8 тыс. рублей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20500 руб.*12 мес.*14 раб.=3444,0 тыс.руб. НДФЛ(13%)- 447,7 тыс. руб., в т.ч. в Ядринский райбюджет (53,5%)-239,5 тыс. руб. и  бюджет Ядринского гор/пос.(11%)-49 тыс. руб., всего 288,5 тыс. руб.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20500 руб.*12 мес.* 20 раб.=4820,0 тыс. руб., НДФЛ(13%)- 639,6 тыс. руб., в т.ч. в Ядринский райбюджет (53,5%)- 342,2 тыс. руб. и  бюджет Ядринского гор/пос.(11%)- 70,3 тыс. руб., всего 412,5 тыс. руб.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</si>
  <si>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Фактическое поступление НДФЛ(13%)- 2238,6 тыс. руб., в т.ч. в Ядринский райбюджет (53,494 %)-1197,5 тыс. руб. и бюджет Ядрин-ского гор/пос.(11%)- 246,2тыс. руб., всего 1443,7 тыс. руб. ; 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22600 руб.*12 мес.*99 чел.= 26848,8 тыс. руб. НДФЛ(13%)- 3490,3 тыс. руб., в т.ч. в Ядринский райбюд-жет (53,5%)-1867,3 тыс. руб. и бюджет Ядринского гор/пос.(11%)- 383,9 тыс. руб., всего 2251,2 тыс. руб.; 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i/>
        <sz val="9"/>
        <color rgb="FF000000"/>
        <rFont val="Calibri"/>
        <family val="2"/>
        <charset val="204"/>
      </rPr>
      <t xml:space="preserve"> 22600 руб.*12 мес.*111 чел.= 30103,2 тыс. руб. НДФЛ(13%)- 3913,4 тыс. руб., в т.ч. в Ядринский райбюд-жет (53,5%)-2093,6 тыс. руб. и бюджет Ядринского гор/пос.(11%)- 430,5 тыс. руб., всего 2524,1 тыс. руб.;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</si>
  <si>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Оплачена задолженность по НДФЛ: по колхозу ОПХ "Ленинская искра" в сумме 651,6 тыс. руб., в т.ч. в Ядринский райбюджет (61,494%)- 400,7 тыс. руб., бюджет Большешемердянского с/пос. (3%)- 5,4 тыс. руб., бюджет Хочашевского с/пос. (3%)-14,1 тыс. руб. всего - 420,2 тыс. руб.; по ЗАО "Ядринпромкомбинат" в сумме 781,8 тыс. рублей, в т.ч. в Ядринский райбюджет (53,494%)- 418,2тыс. руб., бюджет Ядринского гор/пос. (11%)- 86,0 тыс. руб., всего-504,2 тыс. рублей; по Ядринскому АТП филиала "Чувашавтотранс" в сумме 343,8 тыс. рублей, в т.ч. в Ядринский райбюджет (61,494%)- 211,4 тыс. руб., бюджет Персирланского с/пос. (3%)- 10,3 тыс. руб., всего-221,7 тыс. рублей; по СХПК "Знамя" в сумме 92,5 тыс. рублей, в т.ч. в Ядринский райбюджет (61,494%)- 56,9 тыс. руб., бюджет Ядринского с/пос. (3%)- 2,8 тыс. руб., всего-59,7 тыс. рублей; по колхозу "Пучах" в сумме 21,4 тыс. рублей, в т.ч. в Ядринский райбюджет (61,494%)- 13,2 тыс. руб., бюджет Ст.Тиньгешского с/пос. (3%)- 0,6 тыс. руб., всего-13,8 тыс. рублей;  по ООО "ПрогрессМеталл" в сумме 158,9 тыс. рублей, в т.ч. в Ядринский райбюджет (53,494%)- 85,0тыс. руб., бюджет Ядринского гор/пос. (11%)- 17,5 тыс. руб., всего-102,5тыс. рублей. </t>
    </r>
  </si>
  <si>
    <r>
      <rPr>
        <b/>
        <i/>
        <u/>
        <sz val="9"/>
        <color rgb="FF000000"/>
        <rFont val="Calibri"/>
        <family val="2"/>
        <charset val="204"/>
      </rPr>
      <t>За 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поступление налога на имущество от выявленных земельных участков составило 18,0 тыс.рублей.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На 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 прогнозируется офомить 50 жилых домов, средний налог 552 рублей (70*552 руб.=38640 рублей) 
</t>
    </r>
    <r>
      <rPr>
        <b/>
        <i/>
        <u/>
        <sz val="9"/>
        <color rgb="FF000000"/>
        <rFont val="Calibri"/>
        <family val="2"/>
        <charset val="204"/>
      </rPr>
      <t>На 2019 год</t>
    </r>
    <r>
      <rPr>
        <i/>
        <sz val="9"/>
        <color rgb="FF000000"/>
        <rFont val="Calibri"/>
        <family val="2"/>
        <charset val="204"/>
      </rPr>
      <t xml:space="preserve">  прогнозируется офомить 80 жилых домов, средний налог 662 рублей (80*662 руб.=52960 рублей) </t>
    </r>
  </si>
  <si>
    <t>1.1.1.</t>
  </si>
  <si>
    <t>Кукшумское сельское поселение</t>
  </si>
  <si>
    <t>с 01.01.2017г. сокращена 0,5 штатных единицы водителя на сумму 59,762 тыс. рублей</t>
  </si>
  <si>
    <t>с 01.01.2017г. сокращена 0,5 штатных единицы уборщика служебных помещений на сумму 59,762 тыс. рублей</t>
  </si>
  <si>
    <t xml:space="preserve">Планировалось сокращение 0,5 штатных единицы с месячным ФОТ 3,9963*12 месяцев=47,9556тыс.руб. С начислениями: 47,9556*1,302=62,43819тыс.руб.                                                                                                                             </t>
  </si>
  <si>
    <t xml:space="preserve">Планировалось сокращение 0,25 штатных единицы с месячным ФОТ 1,875*12 месяцев=22,5тыс.руб. С начислениями: 22,5*1,302=29,295тыс.руб.                                                                                                                             </t>
  </si>
  <si>
    <t>1.1.7.</t>
  </si>
  <si>
    <t>Хочашевское сельское поселение</t>
  </si>
  <si>
    <t>с 01.06.2017г. сокращена 1,0 штатная единица старщего нспектора на сумму 79,192 тыс. рублей</t>
  </si>
  <si>
    <t>с 01.09.2017г. сокращена 0,25 штатных единицы водителя на сумму 10,155 тыс. рублей</t>
  </si>
  <si>
    <t>1.1.8.</t>
  </si>
  <si>
    <t>Чебаковское сельское поселение</t>
  </si>
  <si>
    <t>с 01.11.2017г. сокращена 1,0 штатная единица специалиста 1 разряда на сумму 37,999 тыс. рублей</t>
  </si>
  <si>
    <t>1.1.9.</t>
  </si>
  <si>
    <t>Ядринское городское поселение</t>
  </si>
  <si>
    <t>с 01.01.2017г. сокращены 3,0 штатных единиц на сумму 671,179 тыс. рублей</t>
  </si>
  <si>
    <t>1.1.10</t>
  </si>
  <si>
    <t xml:space="preserve">Планировалось сокращение 0,5 штатных единицы с месячным ФОТ 1,875*10 месяцев=18,75тыс.руб. С начислениями: 18,75*1,302=24,4125тыс.руб.                                                                                                                             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</si>
  <si>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>:</t>
    </r>
    <r>
      <rPr>
        <i/>
        <sz val="9"/>
        <color rgb="FF000000"/>
        <rFont val="Calibri"/>
        <family val="2"/>
        <charset val="204"/>
      </rPr>
      <t xml:space="preserve"> бюджетная эффективность - 8135,38 тыс. рублей; </t>
    </r>
    <r>
      <rPr>
        <b/>
        <i/>
        <u/>
        <sz val="9"/>
        <color rgb="FF000000"/>
        <rFont val="Calibri"/>
        <family val="2"/>
        <charset val="204"/>
      </rPr>
      <t>2018 год:</t>
    </r>
    <r>
      <rPr>
        <i/>
        <u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оценка эффективности 2017 года 3830,63*102% (планируемый рост)*104,7% (индекс-дефлятор) = 4090,88 </t>
    </r>
    <r>
      <rPr>
        <b/>
        <i/>
        <u/>
        <sz val="9"/>
        <color rgb="FF000000"/>
        <rFont val="Calibri"/>
        <family val="2"/>
        <charset val="204"/>
      </rPr>
      <t>2019 год:</t>
    </r>
    <r>
      <rPr>
        <i/>
        <sz val="9"/>
        <color rgb="FF000000"/>
        <rFont val="Calibri"/>
        <family val="2"/>
        <charset val="204"/>
      </rPr>
      <t xml:space="preserve"> оценка эффективности 2018 года 4090,88*102% (планируемый рост)*104,3% (индекс-дефлятор) = 4352,11</t>
    </r>
  </si>
  <si>
    <t>с 01.12.2016г. сокращено 5 штатных единиц, ожидаемая зарплата за 1 квартал 2017г. 151,725 тыс. рублей, выплачено за период трудоустройства-53,850 тыс. рублей.Экономия за январь-март 2017 составила 97,875 тыс. рублей.</t>
  </si>
  <si>
    <t>Сокращена 1 штатная единица на сумму 119,524 тыс.руб.</t>
  </si>
  <si>
    <t>МБОУ "Большечурашевская СОШ"</t>
  </si>
  <si>
    <t>Сокращена 6,4 ставки на сумму 217,990 тыс.руб.</t>
  </si>
  <si>
    <t>Сокращена 1,5 ставки на сумму 82,154 тыс.руб.</t>
  </si>
  <si>
    <t>Сокращена 1,25 ставки на сумму 52,512 тыс.руб.</t>
  </si>
  <si>
    <t>МБОУ "Засурская  ООШ"</t>
  </si>
  <si>
    <t>Сокращена 0,5 ставки на сумму 23,753 тыс.руб.</t>
  </si>
  <si>
    <t>МБОУ "Советская СОШ"</t>
  </si>
  <si>
    <t>Сокращена 0,25 ставки на сумму 10,155 тыс.руб.</t>
  </si>
  <si>
    <t>МБОУ "Ювановская СОШ"</t>
  </si>
  <si>
    <t>Сокращена 0,25 ставки на сумму 10,939 тыс.руб.</t>
  </si>
  <si>
    <t>МБОУ "Гимназия №!"</t>
  </si>
  <si>
    <t>Сокращена 0,5 ставки на сумму 36,448 тыс.руб.</t>
  </si>
  <si>
    <t>Сокращена 0,25 ставки на сумму 12,814 тыс.руб.</t>
  </si>
  <si>
    <t>МБДОУ "Аленушка"</t>
  </si>
  <si>
    <t>Сокращена 3,0 ставки на сумму 121,867 тыс.руб.</t>
  </si>
  <si>
    <t>МБДОУ "Золотой ключик"</t>
  </si>
  <si>
    <t>Сокращена 6,9 ставки на сумму 130,439 тыс.руб.</t>
  </si>
  <si>
    <t>МБДОУ "Росинка"</t>
  </si>
  <si>
    <t>Сокращена 4,6 ставки на сумму 137,292 тыс.руб.</t>
  </si>
  <si>
    <t>МБДОУ "Сказка"</t>
  </si>
  <si>
    <t>Сокращена 5,85 ставки на сумму 119,316 тыс.руб.</t>
  </si>
  <si>
    <t>МБДОУ "Пукане"</t>
  </si>
  <si>
    <t>Сокращена 4,65 ставки на сумму 106,357 тыс.руб.</t>
  </si>
  <si>
    <t>сокращение штатных единиц работников учреждений дошкольного и общего образования детей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</si>
  <si>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СХПК "Заветы Ильича" погашена задолженность по арендной плате за земельные участки  в сумме 75075 руб. 33 коп. тыс. руб. Решение суда о взыскании задолженности по аредной плате за земельные участки ООО "Эксперт-21" на сумму 232,1 тыс. руб.находится у судебных приставов.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Взыскание задолженности по арендной плате за земельные участки от ОАО "Регионавтоснаб" в сумме 128,71 тыс. руб. по решению суда от 06.12.2017г. 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</si>
  <si>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Взыскана задолженность за наем жилых помещений в бюджет Ядринского городского поселения в сумме 130,0 тыс. руб. 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Взыскание задолженности за наем жилых помещений в Ядринский районный бюджет Чувашской Республики за 2017 год в сумме 39,0 тыс. руб.</t>
    </r>
  </si>
  <si>
    <r>
      <t xml:space="preserve">за </t>
    </r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1 земельный участок для строительства многоквартирного жилого дома экономического класса (площадь - 0,2325 га 21:24:120202:119) на сумму 100,0 тыс. руб. не реализован.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i/>
        <sz val="9"/>
        <color rgb="FF000000"/>
        <rFont val="Calibri"/>
        <family val="2"/>
        <charset val="204"/>
      </rPr>
      <t xml:space="preserve"> 1 земельный участок для строительства многоквартирного жилого дома экономического класса (площадь - 0,2325 га 21:24:120202:119) на сумму 100,0 тыс. руб.</t>
    </r>
  </si>
  <si>
    <r>
      <rPr>
        <b/>
        <i/>
        <u/>
        <sz val="9"/>
        <color rgb="FF000000"/>
        <rFont val="Calibri"/>
        <family val="2"/>
        <charset val="204"/>
      </rPr>
      <t>за 2017 год</t>
    </r>
    <r>
      <rPr>
        <i/>
        <sz val="9"/>
        <color rgb="FF000000"/>
        <rFont val="Calibri"/>
        <family val="2"/>
        <charset val="204"/>
      </rPr>
      <t xml:space="preserve"> неиспользуемое здания бывшей школы в деревне Большие Багиши не реализовано. 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i/>
        <sz val="9"/>
        <color rgb="FF000000"/>
        <rFont val="Calibri"/>
        <family val="2"/>
        <charset val="204"/>
      </rPr>
      <t xml:space="preserve"> реализация включенного в прогнозный план (программу приватизации) муниципального имущества двух объектовнедвижимости в д. Б.Багиши и в д.Нижние Мочары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</si>
  <si>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Поступление земельного налога от выявленных земельных участков составила 30,0 тыс.рублей.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Средняя кадастровая стоимость 1 кв.м. 3,0 руб., с торгов в 2017 году реализовано 1031 земельных участков площадью 9967691 кв.м. (9967691х3х0,3%(ставка налога)=89709 рублей. Т.к. часть земель продана в конце года, ожидается поступление земельного налога не менее 67282 рублей. 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Средняя кадастровая стоимость 1 участка 20000 рублей *0,3 % (ставка налога) = 60 рублей. Прогноз на 167 участков*60 руб. = 10000 рублей</t>
    </r>
  </si>
  <si>
    <t>отдел имущественных и земельных отношений</t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</si>
  <si>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 января 2017года трудоустроено 3 раб по ср.месяч.зарплате 7500 руб., с июня 2017 года 6 раб по ср.месяч.зарплате 7800 руб. НДФЛ(13%)- 77,7 тыс. руб., в т.ч. в Ядринский райбюджет (53,494%)-41,6 тыс. руб. и бюджет Ядринского гор.пос.(11%)-8,5 тыс. руб., всего 50,1 тыс. руб.</t>
    </r>
    <r>
      <rPr>
        <b/>
        <i/>
        <sz val="9"/>
        <color rgb="FF000000"/>
        <rFont val="Calibri"/>
        <family val="2"/>
        <charset val="204"/>
      </rPr>
      <t xml:space="preserve">
</t>
    </r>
    <r>
      <rPr>
        <b/>
        <i/>
        <u/>
        <sz val="9"/>
        <color rgb="FF000000"/>
        <rFont val="Calibri"/>
        <family val="2"/>
        <charset val="204"/>
      </rPr>
      <t>2018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10600 руб.*12 мес.*15 раб.=1908000 руб. НДФЛ(13%)- 248,0 тыс. руб., в т.ч. в Ядринский райбюджет (53,5%)-132,7тыс. руб. и бюджет Ядринского гор.пос.(11%)-27,3 тыс. руб., всего 160,0 тыс. руб</t>
    </r>
    <r>
      <rPr>
        <b/>
        <i/>
        <sz val="9"/>
        <color rgb="FF000000"/>
        <rFont val="Calibri"/>
        <family val="2"/>
        <charset val="204"/>
      </rPr>
      <t xml:space="preserve">.
</t>
    </r>
    <r>
      <rPr>
        <b/>
        <i/>
        <u/>
        <sz val="9"/>
        <color rgb="FF000000"/>
        <rFont val="Calibri"/>
        <family val="2"/>
        <charset val="204"/>
      </rPr>
      <t>2019 год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11200 руб.*12 мес.*18 раб.=2419200 руб. НДФЛ(13%)- 314,5 тыс. руб., в т.ч. в Ядринский райбюджет (53,5%)- 168,2 тыс. руб. и бюджет Ядринского гор.пос.(11%)- 34,6тыс. руб., всего 202,8 тыс. руб.</t>
    </r>
  </si>
  <si>
    <r>
      <rPr>
        <b/>
        <i/>
        <u/>
        <sz val="9"/>
        <color rgb="FF000000"/>
        <rFont val="Calibri"/>
        <family val="2"/>
        <charset val="204"/>
      </rPr>
      <t>2017г.</t>
    </r>
    <r>
      <rPr>
        <i/>
        <sz val="9"/>
        <color rgb="FF000000"/>
        <rFont val="Calibri"/>
        <family val="2"/>
        <charset val="204"/>
      </rPr>
      <t xml:space="preserve"> В МАУ "ФСК "Присурье" с 01.12.201сокращено 1,67 ставки на сумму 17,616 тыс. рублей.
</t>
    </r>
    <r>
      <rPr>
        <b/>
        <i/>
        <u/>
        <sz val="9"/>
        <color rgb="FF000000"/>
        <rFont val="Calibri"/>
        <family val="2"/>
        <charset val="204"/>
      </rPr>
      <t>2018г.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 xml:space="preserve">Сокращение ставок: в МБУДО"ДДТ"- 2,12ст на сумму 49,695 тыс. рублей; в МБУ ДО "ДШИ"- 1,5ст. на сумму 112,7 тыс. рублей; в МАУ "ФСК "Присурье"- 2,22 ст. на сумму 276,399 тыс. рублей; Всего - 438,794 тыс. рублей. </t>
    </r>
    <r>
      <rPr>
        <b/>
        <i/>
        <u/>
        <sz val="9"/>
        <color rgb="FF000000"/>
        <rFont val="Calibri"/>
        <family val="2"/>
        <charset val="204"/>
      </rPr>
      <t>2019г.</t>
    </r>
    <r>
      <rPr>
        <b/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rgb="FF000000"/>
        <rFont val="Calibri"/>
        <family val="2"/>
        <charset val="204"/>
      </rPr>
      <t>Сокращение ставок: в МБУДО"ДДТ"- 2,0 ст на сумму 46,882 тыс. рублей; в МБУ ДО "ДШИ"- 1,0ст. на сумму 148,260 тыс. рублей; в МАУ "ФСК "Присурье"- 2,0 ст. на сумму 296,520 тыс. рублей; Всего - 491,662 тыс. рублей.</t>
    </r>
  </si>
  <si>
    <r>
      <rPr>
        <b/>
        <i/>
        <u/>
        <sz val="9"/>
        <color rgb="FF000000"/>
        <rFont val="Calibri"/>
        <family val="2"/>
        <charset val="204"/>
      </rPr>
      <t>2017 год</t>
    </r>
    <r>
      <rPr>
        <i/>
        <sz val="9"/>
        <color rgb="FF000000"/>
        <rFont val="Calibri"/>
        <family val="2"/>
        <charset val="204"/>
      </rPr>
      <t xml:space="preserve"> с 02.10.2017г. сокращенао 0,25 ставки на сумму 6,406 тыс.руб.      4,25 штатных единицы с месячным ФОТ 35,05834*12 месяцев=420,70008тыс.руб. С начислениями: 420,70008*1,302=547,7515 тыс.руб.
</t>
    </r>
    <r>
      <rPr>
        <b/>
        <i/>
        <u/>
        <sz val="9"/>
        <color rgb="FF000000"/>
        <rFont val="Calibri"/>
        <family val="2"/>
        <charset val="204"/>
      </rPr>
      <t>2018 год:</t>
    </r>
    <r>
      <rPr>
        <i/>
        <sz val="9"/>
        <color rgb="FF000000"/>
        <rFont val="Calibri"/>
        <family val="2"/>
        <charset val="204"/>
      </rPr>
      <t xml:space="preserve"> сокращение 5,75 штатных единиц с месячным ФОТ 119,03 тыс. руб*12месяцев=1428,36 тыс.руб. С начислениями: 1428,36*1,302=1859,73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</si>
  <si>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с 02.10.2017г. сокращенао 0,25 ставки и с 15.11.2017г.- 0,25 ставки на сумму 37,843 тыс.руб.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4,25 штатных единиц с месячным ФОТ 85,0 тыс. рублей*12месяцев=1020,0 тыс.руб. С начислениями: 1020,0*1,302=1328,04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</si>
  <si>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Планировалось сокращение 0,25 ставки на сумму 25,943 тыс.руб. 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0,25 штатной единицы с месячным ФОТ 5,18 тыс. рублей*12 месяцев=62,160 тыс.руб. С начислениями: 62,160*1,302=80,93 тыс.руб.</t>
    </r>
  </si>
  <si>
    <r>
      <rPr>
        <b/>
        <i/>
        <u/>
        <sz val="9"/>
        <color rgb="FF000000"/>
        <rFont val="Calibri"/>
        <family val="2"/>
        <charset val="204"/>
      </rPr>
      <t>2017 год:</t>
    </r>
    <r>
      <rPr>
        <i/>
        <sz val="9"/>
        <color rgb="FF000000"/>
        <rFont val="Calibri"/>
        <family val="2"/>
        <charset val="204"/>
      </rPr>
      <t xml:space="preserve"> Планировалось сокращение 6 штатных единицы на сумму 703,08 тыс.руб.
</t>
    </r>
    <r>
      <rPr>
        <b/>
        <i/>
        <u/>
        <sz val="9"/>
        <color rgb="FF000000"/>
        <rFont val="Calibri"/>
        <family val="2"/>
        <charset val="204"/>
      </rPr>
      <t xml:space="preserve">2018 год: </t>
    </r>
    <r>
      <rPr>
        <i/>
        <sz val="9"/>
        <color rgb="FF000000"/>
        <rFont val="Calibri"/>
        <family val="2"/>
        <charset val="204"/>
      </rPr>
      <t>сокращение 3,5 штатной единицы с месячным ФОТ 26,25 тыс. рублей*12 месяцев=315,0 тыс.руб. С начислениями: 315,0*1,302=410,130 тыс.руб.</t>
    </r>
  </si>
  <si>
    <t xml:space="preserve">Приложение
к постановлению Ядринской 
районной администрации
Чувашской Республики
от 15.05.2019г. № 338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</si>
</sst>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9"/>
      <color rgb="FF000000"/>
      <name val="Calibri"/>
    </font>
    <font>
      <b/>
      <sz val="8"/>
      <color rgb="FF000000"/>
      <name val="Calibri"/>
    </font>
    <font>
      <b/>
      <sz val="7"/>
      <color rgb="FF000000"/>
      <name val="Calibri"/>
    </font>
    <font>
      <b/>
      <sz val="6"/>
      <color rgb="FF000000"/>
      <name val="Calibri"/>
    </font>
    <font>
      <sz val="9"/>
      <color rgb="FF000000"/>
      <name val="Calibri"/>
    </font>
    <font>
      <i/>
      <sz val="9"/>
      <color rgb="FF000000"/>
      <name val="Calibri"/>
    </font>
    <font>
      <i/>
      <sz val="6"/>
      <color rgb="FF000000"/>
      <name val="Calibri"/>
    </font>
    <font>
      <b/>
      <sz val="8"/>
      <color rgb="FF000000"/>
      <name val="Times New Roman"/>
      <family val="1"/>
      <charset val="204"/>
    </font>
    <font>
      <i/>
      <sz val="9"/>
      <color rgb="FF000000"/>
      <name val="Calibri"/>
      <family val="2"/>
      <charset val="204"/>
    </font>
    <font>
      <i/>
      <sz val="6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6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u/>
      <sz val="9"/>
      <color rgb="FF000000"/>
      <name val="Calibri"/>
      <family val="2"/>
      <charset val="204"/>
    </font>
    <font>
      <i/>
      <u/>
      <sz val="9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i/>
      <sz val="9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9" fillId="0" borderId="1" xfId="0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2" fontId="9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5" fillId="0" borderId="1" xfId="0" applyFont="1" applyFill="1" applyBorder="1" applyAlignment="1">
      <alignment horizontal="left" wrapText="1" readingOrder="1"/>
    </xf>
    <xf numFmtId="0" fontId="21" fillId="0" borderId="1" xfId="0" applyFont="1" applyFill="1" applyBorder="1" applyAlignment="1">
      <alignment horizontal="left" vertical="top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4" fontId="24" fillId="0" borderId="1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 applyFill="1"/>
    <xf numFmtId="4" fontId="9" fillId="0" borderId="1" xfId="0" applyNumberFormat="1" applyFont="1" applyFill="1" applyBorder="1" applyAlignment="1">
      <alignment horizontal="center" vertical="center" wrapText="1" readingOrder="1"/>
    </xf>
    <xf numFmtId="0" fontId="2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2" fontId="1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left" vertical="center" wrapText="1" readingOrder="1"/>
    </xf>
    <xf numFmtId="0" fontId="9" fillId="0" borderId="1" xfId="0" applyFont="1" applyFill="1" applyBorder="1" applyAlignment="1">
      <alignment horizontal="left" vertical="center" wrapText="1" readingOrder="1"/>
    </xf>
    <xf numFmtId="0" fontId="13" fillId="0" borderId="1" xfId="0" applyFont="1" applyFill="1" applyBorder="1" applyAlignment="1">
      <alignment horizontal="left" vertical="top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4" fontId="27" fillId="0" borderId="1" xfId="0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2" fontId="11" fillId="0" borderId="1" xfId="0" applyNumberFormat="1" applyFont="1" applyFill="1" applyBorder="1" applyAlignment="1">
      <alignment horizontal="center" vertical="center" wrapText="1" readingOrder="1"/>
    </xf>
    <xf numFmtId="49" fontId="11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left" vertical="top" wrapText="1" readingOrder="1"/>
    </xf>
    <xf numFmtId="0" fontId="11" fillId="0" borderId="1" xfId="0" applyFont="1" applyFill="1" applyBorder="1" applyAlignment="1">
      <alignment horizontal="left" vertical="center" wrapText="1" readingOrder="1"/>
    </xf>
    <xf numFmtId="0" fontId="10" fillId="0" borderId="1" xfId="0" applyFont="1" applyFill="1" applyBorder="1" applyAlignment="1">
      <alignment horizontal="left" vertical="top" wrapText="1" readingOrder="1"/>
    </xf>
    <xf numFmtId="2" fontId="15" fillId="0" borderId="1" xfId="0" applyNumberFormat="1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vertical="top" wrapText="1" readingOrder="1"/>
    </xf>
    <xf numFmtId="0" fontId="19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left" vertical="top" wrapText="1" readingOrder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left" vertical="top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left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left" wrapText="1" readingOrder="1"/>
    </xf>
    <xf numFmtId="2" fontId="24" fillId="0" borderId="1" xfId="0" applyNumberFormat="1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center" vertical="center" wrapText="1" readingOrder="1"/>
    </xf>
    <xf numFmtId="0" fontId="24" fillId="0" borderId="1" xfId="0" applyFont="1" applyFill="1" applyBorder="1" applyAlignment="1">
      <alignment horizontal="left" vertical="center" wrapText="1" readingOrder="1"/>
    </xf>
    <xf numFmtId="4" fontId="1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 wrapText="1"/>
    </xf>
    <xf numFmtId="0" fontId="24" fillId="0" borderId="3" xfId="0" applyFont="1" applyFill="1" applyBorder="1" applyAlignment="1">
      <alignment horizontal="left" vertical="center" wrapText="1" readingOrder="1"/>
    </xf>
    <xf numFmtId="0" fontId="24" fillId="0" borderId="4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left" vertical="top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0" fontId="11" fillId="0" borderId="6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zoomScaleNormal="75" zoomScaleSheetLayoutView="100" workbookViewId="0">
      <selection activeCell="A67" sqref="A67:L67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21" style="1" customWidth="1"/>
    <col min="4" max="4" width="10.33203125" style="1" customWidth="1"/>
    <col min="5" max="5" width="11" style="1" customWidth="1"/>
    <col min="6" max="6" width="11.6640625" style="1" customWidth="1"/>
    <col min="7" max="7" width="11" style="1" customWidth="1"/>
    <col min="8" max="8" width="11.44140625" style="1" customWidth="1"/>
    <col min="9" max="11" width="11" style="1" customWidth="1"/>
    <col min="12" max="12" width="45.6640625" style="1" customWidth="1"/>
    <col min="13" max="16384" width="9.109375" style="1"/>
  </cols>
  <sheetData>
    <row r="1" spans="1:14" ht="77.400000000000006" customHeight="1" x14ac:dyDescent="0.3">
      <c r="B1" s="2"/>
      <c r="C1" s="2"/>
      <c r="D1" s="2"/>
      <c r="E1" s="2"/>
      <c r="F1" s="2"/>
      <c r="G1" s="2"/>
      <c r="H1" s="2"/>
      <c r="I1" s="2"/>
      <c r="J1" s="2"/>
      <c r="K1" s="61" t="s">
        <v>180</v>
      </c>
      <c r="L1" s="61"/>
    </row>
    <row r="2" spans="1:14" ht="49.2" customHeight="1" x14ac:dyDescent="0.3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N2" s="1" t="s">
        <v>18</v>
      </c>
    </row>
    <row r="3" spans="1:14" ht="16.2" customHeight="1" x14ac:dyDescent="0.3">
      <c r="A3" s="58" t="s">
        <v>19</v>
      </c>
      <c r="B3" s="58" t="s">
        <v>0</v>
      </c>
      <c r="C3" s="58" t="s">
        <v>1</v>
      </c>
      <c r="D3" s="58" t="s">
        <v>2</v>
      </c>
      <c r="E3" s="58" t="s">
        <v>3</v>
      </c>
      <c r="F3" s="57" t="s">
        <v>14</v>
      </c>
      <c r="G3" s="57"/>
      <c r="H3" s="57" t="s">
        <v>15</v>
      </c>
      <c r="I3" s="57"/>
      <c r="J3" s="57" t="s">
        <v>16</v>
      </c>
      <c r="K3" s="57"/>
      <c r="L3" s="58" t="s">
        <v>4</v>
      </c>
    </row>
    <row r="4" spans="1:14" ht="84.75" customHeight="1" x14ac:dyDescent="0.3">
      <c r="A4" s="58"/>
      <c r="B4" s="58"/>
      <c r="C4" s="58"/>
      <c r="D4" s="58"/>
      <c r="E4" s="58"/>
      <c r="F4" s="7" t="s">
        <v>5</v>
      </c>
      <c r="G4" s="7" t="s">
        <v>6</v>
      </c>
      <c r="H4" s="7" t="s">
        <v>5</v>
      </c>
      <c r="I4" s="7" t="s">
        <v>6</v>
      </c>
      <c r="J4" s="7" t="s">
        <v>5</v>
      </c>
      <c r="K4" s="7" t="s">
        <v>6</v>
      </c>
      <c r="L4" s="58"/>
    </row>
    <row r="5" spans="1:14" ht="46.2" customHeight="1" x14ac:dyDescent="0.3">
      <c r="A5" s="62" t="s">
        <v>85</v>
      </c>
      <c r="B5" s="63"/>
      <c r="C5" s="8"/>
      <c r="D5" s="8"/>
      <c r="E5" s="15">
        <f>SUM(E6+E15+E18+E19+E22)</f>
        <v>10821.109999999999</v>
      </c>
      <c r="F5" s="15">
        <v>138624.9</v>
      </c>
      <c r="G5" s="15">
        <f>SUM(G6+G15+G18+G19+G22)</f>
        <v>3558.7999999999997</v>
      </c>
      <c r="H5" s="15">
        <v>152003.1</v>
      </c>
      <c r="I5" s="15">
        <f>SUM(I6+I15+I18+I19+I22)</f>
        <v>3736.71</v>
      </c>
      <c r="J5" s="15">
        <v>168343</v>
      </c>
      <c r="K5" s="15">
        <f>SUM(K6+K15+K18+K19+K22)</f>
        <v>3525.6000000000004</v>
      </c>
      <c r="L5" s="9"/>
    </row>
    <row r="6" spans="1:14" ht="26.4" customHeight="1" x14ac:dyDescent="0.3">
      <c r="A6" s="64" t="s">
        <v>7</v>
      </c>
      <c r="B6" s="11" t="s">
        <v>10</v>
      </c>
      <c r="C6" s="65" t="s">
        <v>60</v>
      </c>
      <c r="D6" s="66" t="s">
        <v>35</v>
      </c>
      <c r="E6" s="55">
        <f>E8+E9+E10+E11+E12+E13+E14</f>
        <v>7746.4999999999991</v>
      </c>
      <c r="F6" s="68" t="s">
        <v>8</v>
      </c>
      <c r="G6" s="55">
        <f>G8+G9+G10+G11+G12+G13+G14</f>
        <v>1933.5</v>
      </c>
      <c r="H6" s="58" t="s">
        <v>8</v>
      </c>
      <c r="I6" s="55">
        <f>I8+I9+I10+I11+I12+I13+I14</f>
        <v>2553.1</v>
      </c>
      <c r="J6" s="58" t="s">
        <v>8</v>
      </c>
      <c r="K6" s="55">
        <f>K8+K9+K10+K11+K12+K13+K14</f>
        <v>3259.9</v>
      </c>
      <c r="L6" s="56"/>
    </row>
    <row r="7" spans="1:14" ht="39" customHeight="1" x14ac:dyDescent="0.3">
      <c r="A7" s="64"/>
      <c r="B7" s="11" t="s">
        <v>11</v>
      </c>
      <c r="C7" s="65"/>
      <c r="D7" s="67"/>
      <c r="E7" s="55"/>
      <c r="F7" s="58"/>
      <c r="G7" s="55"/>
      <c r="H7" s="58"/>
      <c r="I7" s="55"/>
      <c r="J7" s="58"/>
      <c r="K7" s="55"/>
      <c r="L7" s="56"/>
    </row>
    <row r="8" spans="1:14" ht="85.95" customHeight="1" x14ac:dyDescent="0.3">
      <c r="A8" s="14" t="s">
        <v>20</v>
      </c>
      <c r="B8" s="10" t="s">
        <v>105</v>
      </c>
      <c r="C8" s="10"/>
      <c r="D8" s="5"/>
      <c r="E8" s="17">
        <f t="shared" ref="E8:E14" si="0">SUM(G8+I8+K8)</f>
        <v>323.39999999999998</v>
      </c>
      <c r="F8" s="4"/>
      <c r="G8" s="6">
        <v>300</v>
      </c>
      <c r="H8" s="4"/>
      <c r="I8" s="6">
        <v>0</v>
      </c>
      <c r="J8" s="4"/>
      <c r="K8" s="6">
        <v>23.4</v>
      </c>
      <c r="L8" s="12" t="s">
        <v>108</v>
      </c>
    </row>
    <row r="9" spans="1:14" ht="157.80000000000001" customHeight="1" x14ac:dyDescent="0.3">
      <c r="A9" s="14" t="s">
        <v>22</v>
      </c>
      <c r="B9" s="10" t="s">
        <v>106</v>
      </c>
      <c r="C9" s="10"/>
      <c r="D9" s="5"/>
      <c r="E9" s="17">
        <f t="shared" si="0"/>
        <v>890.8</v>
      </c>
      <c r="F9" s="4"/>
      <c r="G9" s="6">
        <v>189.8</v>
      </c>
      <c r="H9" s="4"/>
      <c r="I9" s="6">
        <v>288.5</v>
      </c>
      <c r="J9" s="4"/>
      <c r="K9" s="6">
        <v>412.5</v>
      </c>
      <c r="L9" s="12" t="s">
        <v>119</v>
      </c>
    </row>
    <row r="10" spans="1:14" ht="147" customHeight="1" x14ac:dyDescent="0.3">
      <c r="A10" s="14" t="s">
        <v>73</v>
      </c>
      <c r="B10" s="10" t="s">
        <v>107</v>
      </c>
      <c r="C10" s="10"/>
      <c r="D10" s="5"/>
      <c r="E10" s="17">
        <f t="shared" si="0"/>
        <v>6219</v>
      </c>
      <c r="F10" s="4"/>
      <c r="G10" s="6">
        <v>1443.7</v>
      </c>
      <c r="H10" s="4"/>
      <c r="I10" s="6">
        <v>2251.1999999999998</v>
      </c>
      <c r="J10" s="4"/>
      <c r="K10" s="6">
        <v>2524.1</v>
      </c>
      <c r="L10" s="12" t="s">
        <v>120</v>
      </c>
    </row>
    <row r="11" spans="1:14" ht="59.4" customHeight="1" x14ac:dyDescent="0.3">
      <c r="A11" s="14" t="s">
        <v>74</v>
      </c>
      <c r="B11" s="10" t="s">
        <v>109</v>
      </c>
      <c r="C11" s="10"/>
      <c r="D11" s="5"/>
      <c r="E11" s="17">
        <f t="shared" si="0"/>
        <v>37.4</v>
      </c>
      <c r="F11" s="4"/>
      <c r="G11" s="6">
        <v>0</v>
      </c>
      <c r="H11" s="4"/>
      <c r="I11" s="6">
        <v>0</v>
      </c>
      <c r="J11" s="4"/>
      <c r="K11" s="6">
        <v>37.4</v>
      </c>
      <c r="L11" s="12" t="s">
        <v>110</v>
      </c>
    </row>
    <row r="12" spans="1:14" ht="75.599999999999994" customHeight="1" x14ac:dyDescent="0.3">
      <c r="A12" s="14" t="s">
        <v>75</v>
      </c>
      <c r="B12" s="10" t="s">
        <v>113</v>
      </c>
      <c r="C12" s="10"/>
      <c r="D12" s="5"/>
      <c r="E12" s="17">
        <f t="shared" si="0"/>
        <v>16.7</v>
      </c>
      <c r="F12" s="4"/>
      <c r="G12" s="6">
        <v>0</v>
      </c>
      <c r="H12" s="4"/>
      <c r="I12" s="6">
        <v>0</v>
      </c>
      <c r="J12" s="4"/>
      <c r="K12" s="6">
        <v>16.7</v>
      </c>
      <c r="L12" s="12" t="s">
        <v>111</v>
      </c>
    </row>
    <row r="13" spans="1:14" ht="61.8" customHeight="1" x14ac:dyDescent="0.3">
      <c r="A13" s="14" t="s">
        <v>76</v>
      </c>
      <c r="B13" s="10" t="s">
        <v>112</v>
      </c>
      <c r="C13" s="10"/>
      <c r="D13" s="5"/>
      <c r="E13" s="17">
        <f t="shared" si="0"/>
        <v>8.4</v>
      </c>
      <c r="F13" s="4"/>
      <c r="G13" s="6">
        <v>0</v>
      </c>
      <c r="H13" s="4"/>
      <c r="I13" s="6">
        <v>0</v>
      </c>
      <c r="J13" s="4"/>
      <c r="K13" s="6">
        <v>8.4</v>
      </c>
      <c r="L13" s="3" t="s">
        <v>114</v>
      </c>
    </row>
    <row r="14" spans="1:14" ht="154.19999999999999" customHeight="1" x14ac:dyDescent="0.3">
      <c r="A14" s="14" t="s">
        <v>77</v>
      </c>
      <c r="B14" s="10" t="s">
        <v>115</v>
      </c>
      <c r="C14" s="10"/>
      <c r="D14" s="5"/>
      <c r="E14" s="17">
        <f t="shared" si="0"/>
        <v>250.8</v>
      </c>
      <c r="F14" s="4"/>
      <c r="G14" s="6">
        <v>0</v>
      </c>
      <c r="H14" s="4"/>
      <c r="I14" s="6">
        <v>13.4</v>
      </c>
      <c r="J14" s="4"/>
      <c r="K14" s="6">
        <v>237.4</v>
      </c>
      <c r="L14" s="12" t="s">
        <v>116</v>
      </c>
    </row>
    <row r="15" spans="1:14" ht="62.4" customHeight="1" x14ac:dyDescent="0.3">
      <c r="A15" s="13" t="s">
        <v>9</v>
      </c>
      <c r="B15" s="20" t="s">
        <v>61</v>
      </c>
      <c r="C15" s="42" t="s">
        <v>117</v>
      </c>
      <c r="D15" s="21" t="s">
        <v>35</v>
      </c>
      <c r="E15" s="22">
        <f>SUM(E16+E17)</f>
        <v>1525.9099999999999</v>
      </c>
      <c r="F15" s="19"/>
      <c r="G15" s="19">
        <f>G16+G17</f>
        <v>1397.1999999999998</v>
      </c>
      <c r="H15" s="19"/>
      <c r="I15" s="19">
        <f>I16+I17</f>
        <v>128.71</v>
      </c>
      <c r="J15" s="19"/>
      <c r="K15" s="26">
        <f>K16+K17</f>
        <v>0</v>
      </c>
      <c r="L15" s="12"/>
    </row>
    <row r="16" spans="1:14" ht="181.95" customHeight="1" x14ac:dyDescent="0.3">
      <c r="A16" s="14" t="s">
        <v>37</v>
      </c>
      <c r="B16" s="10" t="s">
        <v>102</v>
      </c>
      <c r="C16" s="10"/>
      <c r="D16" s="39"/>
      <c r="E16" s="17">
        <f t="shared" ref="E16:E17" si="1">SUM(G16+I16+K16)</f>
        <v>203.81</v>
      </c>
      <c r="F16" s="4"/>
      <c r="G16" s="6">
        <v>75.099999999999994</v>
      </c>
      <c r="H16" s="4"/>
      <c r="I16" s="6">
        <v>128.71</v>
      </c>
      <c r="J16" s="4"/>
      <c r="K16" s="6">
        <v>0</v>
      </c>
      <c r="L16" s="12" t="s">
        <v>168</v>
      </c>
    </row>
    <row r="17" spans="1:15" ht="279.60000000000002" customHeight="1" x14ac:dyDescent="0.3">
      <c r="A17" s="14" t="s">
        <v>78</v>
      </c>
      <c r="B17" s="10" t="s">
        <v>62</v>
      </c>
      <c r="C17" s="10"/>
      <c r="D17" s="5"/>
      <c r="E17" s="17">
        <f t="shared" si="1"/>
        <v>1322.1</v>
      </c>
      <c r="F17" s="4"/>
      <c r="G17" s="6">
        <v>1322.1</v>
      </c>
      <c r="H17" s="4"/>
      <c r="I17" s="6">
        <v>0</v>
      </c>
      <c r="J17" s="4"/>
      <c r="K17" s="6">
        <v>0</v>
      </c>
      <c r="L17" s="27" t="s">
        <v>121</v>
      </c>
    </row>
    <row r="18" spans="1:15" ht="190.8" customHeight="1" x14ac:dyDescent="0.3">
      <c r="A18" s="13" t="s">
        <v>12</v>
      </c>
      <c r="B18" s="20" t="s">
        <v>118</v>
      </c>
      <c r="C18" s="18" t="s">
        <v>72</v>
      </c>
      <c r="D18" s="23" t="s">
        <v>86</v>
      </c>
      <c r="E18" s="22">
        <f>SUM(G18+I18+K18)</f>
        <v>412.9</v>
      </c>
      <c r="F18" s="19"/>
      <c r="G18" s="26">
        <v>50.1</v>
      </c>
      <c r="H18" s="19"/>
      <c r="I18" s="26">
        <v>160</v>
      </c>
      <c r="J18" s="19"/>
      <c r="K18" s="26">
        <v>202.8</v>
      </c>
      <c r="L18" s="12" t="s">
        <v>174</v>
      </c>
    </row>
    <row r="19" spans="1:15" ht="37.200000000000003" customHeight="1" x14ac:dyDescent="0.3">
      <c r="A19" s="13" t="s">
        <v>64</v>
      </c>
      <c r="B19" s="41" t="s">
        <v>65</v>
      </c>
      <c r="C19" s="42" t="s">
        <v>173</v>
      </c>
      <c r="D19" s="23" t="s">
        <v>87</v>
      </c>
      <c r="E19" s="22">
        <f>SUM(E20+E21)</f>
        <v>269</v>
      </c>
      <c r="F19" s="26"/>
      <c r="G19" s="26">
        <f>G20+G21</f>
        <v>130</v>
      </c>
      <c r="H19" s="26">
        <f t="shared" ref="H19:K19" si="2">H20+H21</f>
        <v>0</v>
      </c>
      <c r="I19" s="26">
        <f t="shared" si="2"/>
        <v>139</v>
      </c>
      <c r="J19" s="26">
        <f t="shared" si="2"/>
        <v>0</v>
      </c>
      <c r="K19" s="26">
        <f t="shared" si="2"/>
        <v>0</v>
      </c>
      <c r="L19" s="27"/>
    </row>
    <row r="20" spans="1:15" ht="99" customHeight="1" x14ac:dyDescent="0.3">
      <c r="A20" s="14" t="s">
        <v>79</v>
      </c>
      <c r="B20" s="40" t="s">
        <v>95</v>
      </c>
      <c r="C20" s="10"/>
      <c r="D20" s="5"/>
      <c r="E20" s="17">
        <f t="shared" ref="E20:E21" si="3">SUM(G20+I20+K20)</f>
        <v>169</v>
      </c>
      <c r="F20" s="4"/>
      <c r="G20" s="6">
        <v>130</v>
      </c>
      <c r="H20" s="4"/>
      <c r="I20" s="6">
        <v>39</v>
      </c>
      <c r="J20" s="4"/>
      <c r="K20" s="6">
        <v>0</v>
      </c>
      <c r="L20" s="12" t="s">
        <v>169</v>
      </c>
    </row>
    <row r="21" spans="1:15" ht="120.6" customHeight="1" x14ac:dyDescent="0.3">
      <c r="A21" s="14" t="s">
        <v>80</v>
      </c>
      <c r="B21" s="40" t="s">
        <v>66</v>
      </c>
      <c r="C21" s="10"/>
      <c r="D21" s="5"/>
      <c r="E21" s="17">
        <f t="shared" si="3"/>
        <v>100</v>
      </c>
      <c r="F21" s="4"/>
      <c r="G21" s="6">
        <v>0</v>
      </c>
      <c r="H21" s="4"/>
      <c r="I21" s="6">
        <v>100</v>
      </c>
      <c r="J21" s="4"/>
      <c r="K21" s="6">
        <v>0</v>
      </c>
      <c r="L21" s="12" t="s">
        <v>170</v>
      </c>
    </row>
    <row r="22" spans="1:15" ht="109.2" customHeight="1" x14ac:dyDescent="0.3">
      <c r="A22" s="14" t="s">
        <v>71</v>
      </c>
      <c r="B22" s="18" t="s">
        <v>67</v>
      </c>
      <c r="C22" s="42" t="s">
        <v>63</v>
      </c>
      <c r="D22" s="23" t="s">
        <v>86</v>
      </c>
      <c r="E22" s="22">
        <f>SUM(E23+E24+E25)</f>
        <v>866.8</v>
      </c>
      <c r="F22" s="26"/>
      <c r="G22" s="26">
        <f>G23+G24+G25</f>
        <v>48</v>
      </c>
      <c r="H22" s="19"/>
      <c r="I22" s="26">
        <f>I23+I24+I25</f>
        <v>755.9</v>
      </c>
      <c r="J22" s="19"/>
      <c r="K22" s="26">
        <f>K23+K24+K25</f>
        <v>62.9</v>
      </c>
      <c r="L22" s="27"/>
    </row>
    <row r="23" spans="1:15" ht="72" customHeight="1" x14ac:dyDescent="0.3">
      <c r="A23" s="14" t="s">
        <v>81</v>
      </c>
      <c r="B23" s="40" t="s">
        <v>68</v>
      </c>
      <c r="C23" s="10"/>
      <c r="D23" s="5"/>
      <c r="E23" s="17">
        <f t="shared" ref="E23:E25" si="4">SUM(G23+I23+K23)</f>
        <v>650</v>
      </c>
      <c r="F23" s="4"/>
      <c r="G23" s="6">
        <v>0</v>
      </c>
      <c r="H23" s="4"/>
      <c r="I23" s="6">
        <v>650</v>
      </c>
      <c r="J23" s="4"/>
      <c r="K23" s="6">
        <v>0</v>
      </c>
      <c r="L23" s="3" t="s">
        <v>171</v>
      </c>
    </row>
    <row r="24" spans="1:15" ht="109.95" customHeight="1" x14ac:dyDescent="0.3">
      <c r="A24" s="14" t="s">
        <v>82</v>
      </c>
      <c r="B24" s="40" t="s">
        <v>69</v>
      </c>
      <c r="C24" s="10"/>
      <c r="D24" s="5"/>
      <c r="E24" s="17">
        <f t="shared" si="4"/>
        <v>107.3</v>
      </c>
      <c r="F24" s="6"/>
      <c r="G24" s="6">
        <v>30</v>
      </c>
      <c r="H24" s="4"/>
      <c r="I24" s="6">
        <v>67.3</v>
      </c>
      <c r="J24" s="4"/>
      <c r="K24" s="6">
        <v>10</v>
      </c>
      <c r="L24" s="12" t="s">
        <v>172</v>
      </c>
    </row>
    <row r="25" spans="1:15" ht="97.95" customHeight="1" x14ac:dyDescent="0.3">
      <c r="A25" s="14" t="s">
        <v>83</v>
      </c>
      <c r="B25" s="43" t="s">
        <v>70</v>
      </c>
      <c r="C25" s="44"/>
      <c r="D25" s="45"/>
      <c r="E25" s="17">
        <f t="shared" si="4"/>
        <v>109.5</v>
      </c>
      <c r="F25" s="6"/>
      <c r="G25" s="6">
        <v>18</v>
      </c>
      <c r="H25" s="4"/>
      <c r="I25" s="6">
        <v>38.6</v>
      </c>
      <c r="J25" s="4"/>
      <c r="K25" s="6">
        <v>52.9</v>
      </c>
      <c r="L25" s="12" t="s">
        <v>122</v>
      </c>
    </row>
    <row r="26" spans="1:15" ht="63.6" customHeight="1" x14ac:dyDescent="0.3">
      <c r="A26" s="62" t="s">
        <v>84</v>
      </c>
      <c r="B26" s="63"/>
      <c r="C26" s="36"/>
      <c r="D26" s="8"/>
      <c r="E26" s="15">
        <f>SUM(E27+E40+E43)</f>
        <v>23505.68</v>
      </c>
      <c r="F26" s="25" t="s">
        <v>13</v>
      </c>
      <c r="G26" s="52">
        <f>SUM(G27+G40+G43)</f>
        <v>10454.49</v>
      </c>
      <c r="H26" s="53" t="s">
        <v>13</v>
      </c>
      <c r="I26" s="52">
        <f>SUM(I27+I40+I43)</f>
        <v>8207.380000000001</v>
      </c>
      <c r="J26" s="53" t="s">
        <v>13</v>
      </c>
      <c r="K26" s="52">
        <f>SUM(K27+K40+K43)</f>
        <v>4843.8099999999995</v>
      </c>
      <c r="L26" s="54" t="s">
        <v>25</v>
      </c>
    </row>
    <row r="27" spans="1:15" ht="62.4" customHeight="1" x14ac:dyDescent="0.3">
      <c r="A27" s="25" t="s">
        <v>7</v>
      </c>
      <c r="B27" s="35" t="s">
        <v>26</v>
      </c>
      <c r="C27" s="35" t="s">
        <v>23</v>
      </c>
      <c r="D27" s="25" t="s">
        <v>33</v>
      </c>
      <c r="E27" s="24">
        <f>SUM(E28+E39)</f>
        <v>977.81</v>
      </c>
      <c r="F27" s="25" t="s">
        <v>13</v>
      </c>
      <c r="G27" s="33">
        <f>SUM(G28)</f>
        <v>977.81</v>
      </c>
      <c r="H27" s="25" t="s">
        <v>13</v>
      </c>
      <c r="I27" s="33">
        <f>SUM(I28+I39)</f>
        <v>0</v>
      </c>
      <c r="J27" s="25" t="s">
        <v>13</v>
      </c>
      <c r="K27" s="33">
        <f>SUM(K28+K39)</f>
        <v>0</v>
      </c>
      <c r="L27" s="9"/>
      <c r="O27" s="16"/>
    </row>
    <row r="28" spans="1:15" ht="60.6" customHeight="1" x14ac:dyDescent="0.3">
      <c r="A28" s="34" t="s">
        <v>20</v>
      </c>
      <c r="B28" s="35" t="s">
        <v>21</v>
      </c>
      <c r="C28" s="35" t="s">
        <v>23</v>
      </c>
      <c r="D28" s="23" t="s">
        <v>24</v>
      </c>
      <c r="E28" s="33">
        <f>E29+E30+E31+E32+E33+E34+E35+E36+E37+E38</f>
        <v>977.81</v>
      </c>
      <c r="F28" s="23" t="s">
        <v>13</v>
      </c>
      <c r="G28" s="33">
        <f>G29+G30+G31+G32+G33+G34+G35+G36+G37+G38</f>
        <v>977.81</v>
      </c>
      <c r="H28" s="23" t="s">
        <v>13</v>
      </c>
      <c r="I28" s="33">
        <f>I29+I30+I31+I32+I33+I34+I35+I36+I37+I38</f>
        <v>0</v>
      </c>
      <c r="J28" s="23" t="s">
        <v>13</v>
      </c>
      <c r="K28" s="33">
        <f>K29+K30+K31+K32+K33+K34+K35+K36+K37+K38</f>
        <v>0</v>
      </c>
      <c r="L28" s="36"/>
    </row>
    <row r="29" spans="1:15" ht="60.6" customHeight="1" x14ac:dyDescent="0.3">
      <c r="A29" s="14" t="s">
        <v>123</v>
      </c>
      <c r="B29" s="3" t="s">
        <v>124</v>
      </c>
      <c r="C29" s="3"/>
      <c r="D29" s="4"/>
      <c r="E29" s="17">
        <f>SUM(G29+I29+K29)</f>
        <v>59.76</v>
      </c>
      <c r="F29" s="4" t="s">
        <v>8</v>
      </c>
      <c r="G29" s="6">
        <v>59.76</v>
      </c>
      <c r="H29" s="4" t="s">
        <v>8</v>
      </c>
      <c r="I29" s="6">
        <v>0</v>
      </c>
      <c r="J29" s="4" t="s">
        <v>8</v>
      </c>
      <c r="K29" s="6">
        <v>0</v>
      </c>
      <c r="L29" s="28" t="s">
        <v>125</v>
      </c>
    </row>
    <row r="30" spans="1:15" ht="39.6" customHeight="1" x14ac:dyDescent="0.3">
      <c r="A30" s="14" t="s">
        <v>27</v>
      </c>
      <c r="B30" s="3" t="s">
        <v>89</v>
      </c>
      <c r="C30" s="29"/>
      <c r="D30" s="30"/>
      <c r="E30" s="17">
        <f>SUM(G30+I30+K30)</f>
        <v>59.76</v>
      </c>
      <c r="F30" s="32" t="s">
        <v>8</v>
      </c>
      <c r="G30" s="6">
        <v>59.76</v>
      </c>
      <c r="H30" s="32" t="s">
        <v>13</v>
      </c>
      <c r="I30" s="6">
        <v>0</v>
      </c>
      <c r="J30" s="32" t="s">
        <v>13</v>
      </c>
      <c r="K30" s="6">
        <v>0</v>
      </c>
      <c r="L30" s="28" t="s">
        <v>126</v>
      </c>
    </row>
    <row r="31" spans="1:15" ht="38.4" customHeight="1" x14ac:dyDescent="0.3">
      <c r="A31" s="14" t="s">
        <v>28</v>
      </c>
      <c r="B31" s="3" t="s">
        <v>90</v>
      </c>
      <c r="C31" s="29"/>
      <c r="D31" s="30"/>
      <c r="E31" s="17">
        <f t="shared" ref="E31:E38" si="5">SUM(G31+I31+K31)</f>
        <v>0</v>
      </c>
      <c r="F31" s="32" t="s">
        <v>8</v>
      </c>
      <c r="G31" s="6">
        <v>0</v>
      </c>
      <c r="H31" s="32" t="s">
        <v>13</v>
      </c>
      <c r="I31" s="6">
        <v>0</v>
      </c>
      <c r="J31" s="32" t="s">
        <v>13</v>
      </c>
      <c r="K31" s="6">
        <v>0</v>
      </c>
      <c r="L31" s="28" t="s">
        <v>127</v>
      </c>
    </row>
    <row r="32" spans="1:15" ht="38.4" customHeight="1" x14ac:dyDescent="0.3">
      <c r="A32" s="14" t="s">
        <v>29</v>
      </c>
      <c r="B32" s="3" t="s">
        <v>91</v>
      </c>
      <c r="C32" s="29"/>
      <c r="D32" s="30"/>
      <c r="E32" s="17">
        <f t="shared" si="5"/>
        <v>59.76</v>
      </c>
      <c r="F32" s="32" t="s">
        <v>8</v>
      </c>
      <c r="G32" s="6">
        <v>59.76</v>
      </c>
      <c r="H32" s="32" t="s">
        <v>13</v>
      </c>
      <c r="I32" s="6">
        <v>0</v>
      </c>
      <c r="J32" s="32" t="s">
        <v>13</v>
      </c>
      <c r="K32" s="6">
        <v>0</v>
      </c>
      <c r="L32" s="28" t="s">
        <v>125</v>
      </c>
    </row>
    <row r="33" spans="1:12" ht="37.200000000000003" customHeight="1" x14ac:dyDescent="0.3">
      <c r="A33" s="14" t="s">
        <v>30</v>
      </c>
      <c r="B33" s="3" t="s">
        <v>92</v>
      </c>
      <c r="C33" s="29"/>
      <c r="D33" s="30"/>
      <c r="E33" s="17">
        <f t="shared" si="5"/>
        <v>0</v>
      </c>
      <c r="F33" s="32" t="s">
        <v>8</v>
      </c>
      <c r="G33" s="6">
        <v>0</v>
      </c>
      <c r="H33" s="32" t="s">
        <v>13</v>
      </c>
      <c r="I33" s="6">
        <v>0</v>
      </c>
      <c r="J33" s="32" t="s">
        <v>13</v>
      </c>
      <c r="K33" s="6">
        <v>0</v>
      </c>
      <c r="L33" s="28" t="s">
        <v>128</v>
      </c>
    </row>
    <row r="34" spans="1:12" ht="40.200000000000003" customHeight="1" x14ac:dyDescent="0.3">
      <c r="A34" s="14" t="s">
        <v>31</v>
      </c>
      <c r="B34" s="3" t="s">
        <v>93</v>
      </c>
      <c r="C34" s="29"/>
      <c r="D34" s="30"/>
      <c r="E34" s="17">
        <f t="shared" si="5"/>
        <v>79.19</v>
      </c>
      <c r="F34" s="32" t="s">
        <v>8</v>
      </c>
      <c r="G34" s="6">
        <v>79.19</v>
      </c>
      <c r="H34" s="32" t="s">
        <v>13</v>
      </c>
      <c r="I34" s="6">
        <v>0</v>
      </c>
      <c r="J34" s="32" t="s">
        <v>13</v>
      </c>
      <c r="K34" s="6">
        <v>0</v>
      </c>
      <c r="L34" s="28" t="s">
        <v>131</v>
      </c>
    </row>
    <row r="35" spans="1:12" ht="40.200000000000003" customHeight="1" x14ac:dyDescent="0.3">
      <c r="A35" s="14" t="s">
        <v>129</v>
      </c>
      <c r="B35" s="3" t="s">
        <v>130</v>
      </c>
      <c r="C35" s="29"/>
      <c r="D35" s="30"/>
      <c r="E35" s="17">
        <f t="shared" si="5"/>
        <v>10.16</v>
      </c>
      <c r="F35" s="32" t="s">
        <v>8</v>
      </c>
      <c r="G35" s="6">
        <v>10.16</v>
      </c>
      <c r="H35" s="32" t="s">
        <v>8</v>
      </c>
      <c r="I35" s="6">
        <v>0</v>
      </c>
      <c r="J35" s="32" t="s">
        <v>8</v>
      </c>
      <c r="K35" s="6">
        <v>0</v>
      </c>
      <c r="L35" s="28" t="s">
        <v>132</v>
      </c>
    </row>
    <row r="36" spans="1:12" ht="40.200000000000003" customHeight="1" x14ac:dyDescent="0.3">
      <c r="A36" s="14" t="s">
        <v>133</v>
      </c>
      <c r="B36" s="3" t="s">
        <v>134</v>
      </c>
      <c r="C36" s="29"/>
      <c r="D36" s="30"/>
      <c r="E36" s="17">
        <f t="shared" si="5"/>
        <v>38</v>
      </c>
      <c r="F36" s="32" t="s">
        <v>8</v>
      </c>
      <c r="G36" s="6">
        <v>38</v>
      </c>
      <c r="H36" s="32" t="s">
        <v>8</v>
      </c>
      <c r="I36" s="6">
        <v>0</v>
      </c>
      <c r="J36" s="32" t="s">
        <v>8</v>
      </c>
      <c r="K36" s="6">
        <v>0</v>
      </c>
      <c r="L36" s="28" t="s">
        <v>135</v>
      </c>
    </row>
    <row r="37" spans="1:12" ht="40.200000000000003" customHeight="1" x14ac:dyDescent="0.3">
      <c r="A37" s="14" t="s">
        <v>136</v>
      </c>
      <c r="B37" s="3" t="s">
        <v>137</v>
      </c>
      <c r="C37" s="29"/>
      <c r="D37" s="30"/>
      <c r="E37" s="17">
        <f t="shared" si="5"/>
        <v>671.18</v>
      </c>
      <c r="F37" s="32" t="s">
        <v>8</v>
      </c>
      <c r="G37" s="6">
        <v>671.18</v>
      </c>
      <c r="H37" s="32" t="s">
        <v>8</v>
      </c>
      <c r="I37" s="6">
        <v>0</v>
      </c>
      <c r="J37" s="32" t="s">
        <v>8</v>
      </c>
      <c r="K37" s="6">
        <v>0</v>
      </c>
      <c r="L37" s="28" t="s">
        <v>138</v>
      </c>
    </row>
    <row r="38" spans="1:12" ht="37.950000000000003" customHeight="1" x14ac:dyDescent="0.3">
      <c r="A38" s="14" t="s">
        <v>139</v>
      </c>
      <c r="B38" s="3" t="s">
        <v>94</v>
      </c>
      <c r="C38" s="29"/>
      <c r="D38" s="30"/>
      <c r="E38" s="17">
        <f t="shared" si="5"/>
        <v>0</v>
      </c>
      <c r="F38" s="32" t="s">
        <v>8</v>
      </c>
      <c r="G38" s="6">
        <v>0</v>
      </c>
      <c r="H38" s="32" t="s">
        <v>13</v>
      </c>
      <c r="I38" s="6">
        <v>0</v>
      </c>
      <c r="J38" s="32" t="s">
        <v>13</v>
      </c>
      <c r="K38" s="6">
        <v>0</v>
      </c>
      <c r="L38" s="28" t="s">
        <v>140</v>
      </c>
    </row>
    <row r="39" spans="1:12" ht="61.2" customHeight="1" x14ac:dyDescent="0.3">
      <c r="A39" s="34" t="s">
        <v>22</v>
      </c>
      <c r="B39" s="35" t="s">
        <v>32</v>
      </c>
      <c r="C39" s="35" t="s">
        <v>23</v>
      </c>
      <c r="D39" s="25" t="s">
        <v>104</v>
      </c>
      <c r="E39" s="24">
        <f>I39+K39</f>
        <v>0</v>
      </c>
      <c r="F39" s="25" t="s">
        <v>13</v>
      </c>
      <c r="G39" s="33">
        <v>0</v>
      </c>
      <c r="H39" s="25" t="s">
        <v>13</v>
      </c>
      <c r="I39" s="33">
        <v>0</v>
      </c>
      <c r="J39" s="25" t="s">
        <v>13</v>
      </c>
      <c r="K39" s="33">
        <v>0</v>
      </c>
      <c r="L39" s="36"/>
    </row>
    <row r="40" spans="1:12" ht="25.2" customHeight="1" x14ac:dyDescent="0.3">
      <c r="A40" s="23" t="s">
        <v>9</v>
      </c>
      <c r="B40" s="35" t="s">
        <v>34</v>
      </c>
      <c r="C40" s="35" t="s">
        <v>44</v>
      </c>
      <c r="D40" s="23" t="s">
        <v>35</v>
      </c>
      <c r="E40" s="22">
        <f>SUM(E41)</f>
        <v>16578.37</v>
      </c>
      <c r="F40" s="19" t="s">
        <v>8</v>
      </c>
      <c r="G40" s="26">
        <f>SUM(G41)</f>
        <v>8135.38</v>
      </c>
      <c r="H40" s="19" t="s">
        <v>8</v>
      </c>
      <c r="I40" s="26">
        <f>SUM(I41)</f>
        <v>4090.88</v>
      </c>
      <c r="J40" s="19" t="s">
        <v>8</v>
      </c>
      <c r="K40" s="26">
        <f>SUM(K41)</f>
        <v>4352.1099999999997</v>
      </c>
      <c r="L40" s="9"/>
    </row>
    <row r="41" spans="1:12" ht="145.19999999999999" customHeight="1" x14ac:dyDescent="0.3">
      <c r="A41" s="34" t="s">
        <v>37</v>
      </c>
      <c r="B41" s="35" t="s">
        <v>36</v>
      </c>
      <c r="C41" s="46"/>
      <c r="D41" s="47"/>
      <c r="E41" s="22">
        <f>SUM(E42)</f>
        <v>16578.37</v>
      </c>
      <c r="F41" s="32" t="s">
        <v>13</v>
      </c>
      <c r="G41" s="33">
        <f>SUM(G42)</f>
        <v>8135.38</v>
      </c>
      <c r="H41" s="32" t="s">
        <v>13</v>
      </c>
      <c r="I41" s="33">
        <f>SUM(I42)</f>
        <v>4090.88</v>
      </c>
      <c r="J41" s="32" t="s">
        <v>13</v>
      </c>
      <c r="K41" s="33">
        <f>SUM(K42)</f>
        <v>4352.1099999999997</v>
      </c>
      <c r="L41" s="48"/>
    </row>
    <row r="42" spans="1:12" ht="75" customHeight="1" x14ac:dyDescent="0.3">
      <c r="A42" s="14" t="s">
        <v>38</v>
      </c>
      <c r="B42" s="3" t="s">
        <v>39</v>
      </c>
      <c r="C42" s="49"/>
      <c r="D42" s="45"/>
      <c r="E42" s="31">
        <f>SUM(G42+I42+K42)</f>
        <v>16578.37</v>
      </c>
      <c r="F42" s="32" t="s">
        <v>8</v>
      </c>
      <c r="G42" s="4">
        <v>8135.38</v>
      </c>
      <c r="H42" s="32" t="s">
        <v>13</v>
      </c>
      <c r="I42" s="4">
        <v>4090.88</v>
      </c>
      <c r="J42" s="32" t="s">
        <v>13</v>
      </c>
      <c r="K42" s="50">
        <v>4352.1099999999997</v>
      </c>
      <c r="L42" s="3" t="s">
        <v>141</v>
      </c>
    </row>
    <row r="43" spans="1:12" ht="36" x14ac:dyDescent="0.3">
      <c r="A43" s="34" t="s">
        <v>12</v>
      </c>
      <c r="B43" s="35" t="s">
        <v>41</v>
      </c>
      <c r="C43" s="35" t="s">
        <v>43</v>
      </c>
      <c r="D43" s="23" t="s">
        <v>42</v>
      </c>
      <c r="E43" s="22">
        <f>SUM(E44+E45+E62)</f>
        <v>5949.4999999999991</v>
      </c>
      <c r="F43" s="32" t="s">
        <v>13</v>
      </c>
      <c r="G43" s="33">
        <f>SUM(G44+G45+G62)</f>
        <v>1341.2999999999997</v>
      </c>
      <c r="H43" s="32" t="s">
        <v>13</v>
      </c>
      <c r="I43" s="33">
        <f>SUM(I44+I45+I62)</f>
        <v>4116.5</v>
      </c>
      <c r="J43" s="32" t="s">
        <v>13</v>
      </c>
      <c r="K43" s="33">
        <f>SUM(K44+K45+K62)</f>
        <v>491.7</v>
      </c>
      <c r="L43" s="48"/>
    </row>
    <row r="44" spans="1:12" ht="62.4" customHeight="1" x14ac:dyDescent="0.3">
      <c r="A44" s="14" t="s">
        <v>40</v>
      </c>
      <c r="B44" s="3" t="s">
        <v>96</v>
      </c>
      <c r="C44" s="37"/>
      <c r="D44" s="4" t="s">
        <v>88</v>
      </c>
      <c r="E44" s="31">
        <f t="shared" ref="E44:E66" si="6">SUM(G44+I44+K44)</f>
        <v>97.87</v>
      </c>
      <c r="F44" s="4" t="s">
        <v>8</v>
      </c>
      <c r="G44" s="6">
        <v>97.87</v>
      </c>
      <c r="H44" s="4" t="s">
        <v>13</v>
      </c>
      <c r="I44" s="6">
        <v>0</v>
      </c>
      <c r="J44" s="4" t="s">
        <v>13</v>
      </c>
      <c r="K44" s="38">
        <v>0</v>
      </c>
      <c r="L44" s="3" t="s">
        <v>142</v>
      </c>
    </row>
    <row r="45" spans="1:12" ht="36" x14ac:dyDescent="0.3">
      <c r="A45" s="14" t="s">
        <v>46</v>
      </c>
      <c r="B45" s="3" t="s">
        <v>45</v>
      </c>
      <c r="C45" s="37"/>
      <c r="D45" s="4" t="s">
        <v>88</v>
      </c>
      <c r="E45" s="31">
        <f t="shared" si="6"/>
        <v>2128.6799999999994</v>
      </c>
      <c r="F45" s="4" t="s">
        <v>8</v>
      </c>
      <c r="G45" s="6">
        <f>G46+G47+G61</f>
        <v>1199.1799999999996</v>
      </c>
      <c r="H45" s="4" t="s">
        <v>13</v>
      </c>
      <c r="I45" s="6">
        <f>I46+I47+I61</f>
        <v>437.8</v>
      </c>
      <c r="J45" s="4" t="s">
        <v>13</v>
      </c>
      <c r="K45" s="6">
        <f>K46+K47+K61</f>
        <v>491.7</v>
      </c>
      <c r="L45" s="3"/>
    </row>
    <row r="46" spans="1:12" ht="36" x14ac:dyDescent="0.3">
      <c r="A46" s="14" t="s">
        <v>47</v>
      </c>
      <c r="B46" s="3" t="s">
        <v>97</v>
      </c>
      <c r="C46" s="37"/>
      <c r="D46" s="5"/>
      <c r="E46" s="31">
        <f t="shared" si="6"/>
        <v>119.52</v>
      </c>
      <c r="F46" s="4" t="s">
        <v>13</v>
      </c>
      <c r="G46" s="6">
        <v>119.52</v>
      </c>
      <c r="H46" s="4" t="s">
        <v>13</v>
      </c>
      <c r="I46" s="6">
        <v>0</v>
      </c>
      <c r="J46" s="4" t="s">
        <v>13</v>
      </c>
      <c r="K46" s="38">
        <v>0</v>
      </c>
      <c r="L46" s="3" t="s">
        <v>143</v>
      </c>
    </row>
    <row r="47" spans="1:12" ht="48" x14ac:dyDescent="0.3">
      <c r="A47" s="14" t="s">
        <v>48</v>
      </c>
      <c r="B47" s="3" t="s">
        <v>167</v>
      </c>
      <c r="C47" s="37"/>
      <c r="D47" s="5"/>
      <c r="E47" s="31">
        <f t="shared" si="6"/>
        <v>1062.0399999999997</v>
      </c>
      <c r="F47" s="4" t="s">
        <v>13</v>
      </c>
      <c r="G47" s="6">
        <f>G48+G49+G50+G51+G52+G53+G54+G55+G56+G57+G58+G59+G60</f>
        <v>1062.0399999999997</v>
      </c>
      <c r="H47" s="4" t="s">
        <v>13</v>
      </c>
      <c r="I47" s="6">
        <f>I48+I49+I50+I51+I52+I53+I54+I55+I56+I57+I58+I59+I60</f>
        <v>0</v>
      </c>
      <c r="J47" s="4" t="s">
        <v>13</v>
      </c>
      <c r="K47" s="6">
        <f>K48+K49+K50+K51+K52+K53+K54+K55+K56+K57+K58+K59+K60</f>
        <v>0</v>
      </c>
      <c r="L47" s="3"/>
    </row>
    <row r="48" spans="1:12" ht="24" x14ac:dyDescent="0.3">
      <c r="A48" s="14"/>
      <c r="B48" s="3" t="s">
        <v>144</v>
      </c>
      <c r="C48" s="37"/>
      <c r="D48" s="5"/>
      <c r="E48" s="31">
        <f t="shared" si="6"/>
        <v>217.99</v>
      </c>
      <c r="F48" s="4" t="s">
        <v>8</v>
      </c>
      <c r="G48" s="6">
        <v>217.99</v>
      </c>
      <c r="H48" s="4" t="s">
        <v>8</v>
      </c>
      <c r="I48" s="6">
        <v>0</v>
      </c>
      <c r="J48" s="4" t="s">
        <v>8</v>
      </c>
      <c r="K48" s="6">
        <v>0</v>
      </c>
      <c r="L48" s="3" t="s">
        <v>145</v>
      </c>
    </row>
    <row r="49" spans="1:12" ht="25.95" customHeight="1" x14ac:dyDescent="0.3">
      <c r="A49" s="14"/>
      <c r="B49" s="3" t="s">
        <v>98</v>
      </c>
      <c r="C49" s="37"/>
      <c r="D49" s="5"/>
      <c r="E49" s="31">
        <f t="shared" si="6"/>
        <v>82.15</v>
      </c>
      <c r="F49" s="4" t="s">
        <v>13</v>
      </c>
      <c r="G49" s="6">
        <v>82.15</v>
      </c>
      <c r="H49" s="4" t="s">
        <v>13</v>
      </c>
      <c r="I49" s="6">
        <v>0</v>
      </c>
      <c r="J49" s="4" t="s">
        <v>13</v>
      </c>
      <c r="K49" s="38">
        <v>0</v>
      </c>
      <c r="L49" s="3" t="s">
        <v>146</v>
      </c>
    </row>
    <row r="50" spans="1:12" ht="25.95" customHeight="1" x14ac:dyDescent="0.3">
      <c r="A50" s="14"/>
      <c r="B50" s="3" t="s">
        <v>99</v>
      </c>
      <c r="C50" s="37"/>
      <c r="D50" s="5"/>
      <c r="E50" s="31">
        <f t="shared" si="6"/>
        <v>52.51</v>
      </c>
      <c r="F50" s="4" t="s">
        <v>13</v>
      </c>
      <c r="G50" s="6">
        <v>52.51</v>
      </c>
      <c r="H50" s="4" t="s">
        <v>13</v>
      </c>
      <c r="I50" s="6">
        <v>0</v>
      </c>
      <c r="J50" s="4" t="s">
        <v>13</v>
      </c>
      <c r="K50" s="38">
        <v>0</v>
      </c>
      <c r="L50" s="3" t="s">
        <v>147</v>
      </c>
    </row>
    <row r="51" spans="1:12" ht="25.95" customHeight="1" x14ac:dyDescent="0.3">
      <c r="A51" s="14"/>
      <c r="B51" s="3" t="s">
        <v>148</v>
      </c>
      <c r="C51" s="37"/>
      <c r="D51" s="5"/>
      <c r="E51" s="31">
        <f t="shared" si="6"/>
        <v>23.75</v>
      </c>
      <c r="F51" s="4" t="s">
        <v>8</v>
      </c>
      <c r="G51" s="6">
        <v>23.75</v>
      </c>
      <c r="H51" s="4" t="s">
        <v>8</v>
      </c>
      <c r="I51" s="6">
        <v>0</v>
      </c>
      <c r="J51" s="4" t="s">
        <v>8</v>
      </c>
      <c r="K51" s="38">
        <v>0</v>
      </c>
      <c r="L51" s="3" t="s">
        <v>149</v>
      </c>
    </row>
    <row r="52" spans="1:12" ht="25.95" customHeight="1" x14ac:dyDescent="0.3">
      <c r="A52" s="14"/>
      <c r="B52" s="3" t="s">
        <v>150</v>
      </c>
      <c r="C52" s="37"/>
      <c r="D52" s="5"/>
      <c r="E52" s="31">
        <f t="shared" si="6"/>
        <v>10.16</v>
      </c>
      <c r="F52" s="4" t="s">
        <v>8</v>
      </c>
      <c r="G52" s="6">
        <v>10.16</v>
      </c>
      <c r="H52" s="4" t="s">
        <v>8</v>
      </c>
      <c r="I52" s="6">
        <v>0</v>
      </c>
      <c r="J52" s="4" t="s">
        <v>8</v>
      </c>
      <c r="K52" s="38">
        <v>0</v>
      </c>
      <c r="L52" s="3" t="s">
        <v>151</v>
      </c>
    </row>
    <row r="53" spans="1:12" ht="25.95" customHeight="1" x14ac:dyDescent="0.3">
      <c r="A53" s="14"/>
      <c r="B53" s="3" t="s">
        <v>152</v>
      </c>
      <c r="C53" s="37"/>
      <c r="D53" s="5"/>
      <c r="E53" s="31">
        <f t="shared" si="6"/>
        <v>10.94</v>
      </c>
      <c r="F53" s="4" t="s">
        <v>8</v>
      </c>
      <c r="G53" s="6">
        <v>10.94</v>
      </c>
      <c r="H53" s="4" t="s">
        <v>8</v>
      </c>
      <c r="I53" s="6">
        <v>0</v>
      </c>
      <c r="J53" s="4" t="s">
        <v>8</v>
      </c>
      <c r="K53" s="38">
        <v>0</v>
      </c>
      <c r="L53" s="3" t="s">
        <v>153</v>
      </c>
    </row>
    <row r="54" spans="1:12" ht="25.95" customHeight="1" x14ac:dyDescent="0.3">
      <c r="A54" s="14"/>
      <c r="B54" s="3" t="s">
        <v>154</v>
      </c>
      <c r="C54" s="37"/>
      <c r="D54" s="5"/>
      <c r="E54" s="31">
        <f t="shared" si="6"/>
        <v>36.450000000000003</v>
      </c>
      <c r="F54" s="4" t="s">
        <v>8</v>
      </c>
      <c r="G54" s="6">
        <v>36.450000000000003</v>
      </c>
      <c r="H54" s="4" t="s">
        <v>8</v>
      </c>
      <c r="I54" s="6">
        <v>0</v>
      </c>
      <c r="J54" s="4" t="s">
        <v>8</v>
      </c>
      <c r="K54" s="38">
        <v>0</v>
      </c>
      <c r="L54" s="3" t="s">
        <v>155</v>
      </c>
    </row>
    <row r="55" spans="1:12" ht="26.4" customHeight="1" x14ac:dyDescent="0.3">
      <c r="A55" s="14"/>
      <c r="B55" s="3" t="s">
        <v>100</v>
      </c>
      <c r="C55" s="37"/>
      <c r="D55" s="5"/>
      <c r="E55" s="31">
        <f t="shared" si="6"/>
        <v>12.81</v>
      </c>
      <c r="F55" s="4" t="s">
        <v>13</v>
      </c>
      <c r="G55" s="6">
        <v>12.81</v>
      </c>
      <c r="H55" s="4" t="s">
        <v>13</v>
      </c>
      <c r="I55" s="6">
        <v>0</v>
      </c>
      <c r="J55" s="4" t="s">
        <v>13</v>
      </c>
      <c r="K55" s="6">
        <v>0</v>
      </c>
      <c r="L55" s="3" t="s">
        <v>156</v>
      </c>
    </row>
    <row r="56" spans="1:12" ht="26.4" customHeight="1" x14ac:dyDescent="0.3">
      <c r="A56" s="14"/>
      <c r="B56" s="3" t="s">
        <v>157</v>
      </c>
      <c r="C56" s="37"/>
      <c r="D56" s="5"/>
      <c r="E56" s="31">
        <f t="shared" si="6"/>
        <v>121.87</v>
      </c>
      <c r="F56" s="4" t="s">
        <v>8</v>
      </c>
      <c r="G56" s="6">
        <v>121.87</v>
      </c>
      <c r="H56" s="4" t="s">
        <v>8</v>
      </c>
      <c r="I56" s="6">
        <v>0</v>
      </c>
      <c r="J56" s="4" t="s">
        <v>8</v>
      </c>
      <c r="K56" s="6">
        <v>0</v>
      </c>
      <c r="L56" s="3" t="s">
        <v>158</v>
      </c>
    </row>
    <row r="57" spans="1:12" ht="26.4" customHeight="1" x14ac:dyDescent="0.3">
      <c r="A57" s="14"/>
      <c r="B57" s="3" t="s">
        <v>159</v>
      </c>
      <c r="C57" s="37"/>
      <c r="D57" s="5"/>
      <c r="E57" s="31">
        <f t="shared" si="6"/>
        <v>130.44</v>
      </c>
      <c r="F57" s="4" t="s">
        <v>8</v>
      </c>
      <c r="G57" s="6">
        <v>130.44</v>
      </c>
      <c r="H57" s="4" t="s">
        <v>8</v>
      </c>
      <c r="I57" s="6">
        <v>0</v>
      </c>
      <c r="J57" s="4" t="s">
        <v>8</v>
      </c>
      <c r="K57" s="6">
        <v>0</v>
      </c>
      <c r="L57" s="3" t="s">
        <v>160</v>
      </c>
    </row>
    <row r="58" spans="1:12" ht="26.4" customHeight="1" x14ac:dyDescent="0.3">
      <c r="A58" s="14"/>
      <c r="B58" s="3" t="s">
        <v>161</v>
      </c>
      <c r="C58" s="37"/>
      <c r="D58" s="5"/>
      <c r="E58" s="31">
        <f t="shared" si="6"/>
        <v>137.29</v>
      </c>
      <c r="F58" s="4" t="s">
        <v>8</v>
      </c>
      <c r="G58" s="6">
        <v>137.29</v>
      </c>
      <c r="H58" s="4" t="s">
        <v>8</v>
      </c>
      <c r="I58" s="6">
        <v>0</v>
      </c>
      <c r="J58" s="4" t="s">
        <v>8</v>
      </c>
      <c r="K58" s="6">
        <v>0</v>
      </c>
      <c r="L58" s="3" t="s">
        <v>162</v>
      </c>
    </row>
    <row r="59" spans="1:12" ht="26.4" customHeight="1" x14ac:dyDescent="0.3">
      <c r="A59" s="14"/>
      <c r="B59" s="3" t="s">
        <v>163</v>
      </c>
      <c r="C59" s="37"/>
      <c r="D59" s="5"/>
      <c r="E59" s="31">
        <f t="shared" si="6"/>
        <v>119.32</v>
      </c>
      <c r="F59" s="4" t="s">
        <v>8</v>
      </c>
      <c r="G59" s="6">
        <v>119.32</v>
      </c>
      <c r="H59" s="4" t="s">
        <v>8</v>
      </c>
      <c r="I59" s="6">
        <v>0</v>
      </c>
      <c r="J59" s="4" t="s">
        <v>8</v>
      </c>
      <c r="K59" s="6">
        <v>0</v>
      </c>
      <c r="L59" s="3" t="s">
        <v>164</v>
      </c>
    </row>
    <row r="60" spans="1:12" ht="26.4" customHeight="1" x14ac:dyDescent="0.3">
      <c r="A60" s="14"/>
      <c r="B60" s="3" t="s">
        <v>165</v>
      </c>
      <c r="C60" s="37"/>
      <c r="D60" s="5"/>
      <c r="E60" s="31">
        <f t="shared" si="6"/>
        <v>106.36</v>
      </c>
      <c r="F60" s="4" t="s">
        <v>8</v>
      </c>
      <c r="G60" s="6">
        <v>106.36</v>
      </c>
      <c r="H60" s="4" t="s">
        <v>8</v>
      </c>
      <c r="I60" s="6">
        <v>0</v>
      </c>
      <c r="J60" s="4" t="s">
        <v>8</v>
      </c>
      <c r="K60" s="6">
        <v>0</v>
      </c>
      <c r="L60" s="3" t="s">
        <v>166</v>
      </c>
    </row>
    <row r="61" spans="1:12" ht="120.6" customHeight="1" x14ac:dyDescent="0.3">
      <c r="A61" s="14" t="s">
        <v>49</v>
      </c>
      <c r="B61" s="3" t="s">
        <v>101</v>
      </c>
      <c r="C61" s="37"/>
      <c r="D61" s="5"/>
      <c r="E61" s="31">
        <f t="shared" si="6"/>
        <v>947.12</v>
      </c>
      <c r="F61" s="4" t="s">
        <v>13</v>
      </c>
      <c r="G61" s="6">
        <v>17.62</v>
      </c>
      <c r="H61" s="4" t="s">
        <v>13</v>
      </c>
      <c r="I61" s="6">
        <v>437.8</v>
      </c>
      <c r="J61" s="4" t="s">
        <v>13</v>
      </c>
      <c r="K61" s="6">
        <v>491.7</v>
      </c>
      <c r="L61" s="3" t="s">
        <v>175</v>
      </c>
    </row>
    <row r="62" spans="1:12" ht="36" x14ac:dyDescent="0.3">
      <c r="A62" s="14" t="s">
        <v>50</v>
      </c>
      <c r="B62" s="3" t="s">
        <v>51</v>
      </c>
      <c r="C62" s="37"/>
      <c r="D62" s="4" t="s">
        <v>86</v>
      </c>
      <c r="E62" s="31">
        <f t="shared" si="6"/>
        <v>3722.95</v>
      </c>
      <c r="F62" s="4" t="s">
        <v>13</v>
      </c>
      <c r="G62" s="6">
        <f>SUM(G63+G64+G65+G66)</f>
        <v>44.25</v>
      </c>
      <c r="H62" s="4" t="s">
        <v>13</v>
      </c>
      <c r="I62" s="6">
        <f>SUM(I63+I64+I65+I66)</f>
        <v>3678.7</v>
      </c>
      <c r="J62" s="4" t="s">
        <v>13</v>
      </c>
      <c r="K62" s="6">
        <f>SUM(K63+K64+K65+K66)</f>
        <v>0</v>
      </c>
      <c r="L62" s="51"/>
    </row>
    <row r="63" spans="1:12" ht="87.6" customHeight="1" x14ac:dyDescent="0.3">
      <c r="A63" s="14" t="s">
        <v>52</v>
      </c>
      <c r="B63" s="3" t="s">
        <v>53</v>
      </c>
      <c r="C63" s="37"/>
      <c r="D63" s="5"/>
      <c r="E63" s="31">
        <f t="shared" si="6"/>
        <v>1866.1100000000001</v>
      </c>
      <c r="F63" s="4" t="s">
        <v>13</v>
      </c>
      <c r="G63" s="6">
        <v>6.41</v>
      </c>
      <c r="H63" s="4" t="s">
        <v>13</v>
      </c>
      <c r="I63" s="6">
        <v>1859.7</v>
      </c>
      <c r="J63" s="4" t="s">
        <v>13</v>
      </c>
      <c r="K63" s="6">
        <v>0</v>
      </c>
      <c r="L63" s="3" t="s">
        <v>176</v>
      </c>
    </row>
    <row r="64" spans="1:12" ht="64.2" customHeight="1" x14ac:dyDescent="0.3">
      <c r="A64" s="14" t="s">
        <v>54</v>
      </c>
      <c r="B64" s="3" t="s">
        <v>55</v>
      </c>
      <c r="C64" s="37"/>
      <c r="D64" s="5"/>
      <c r="E64" s="31">
        <f t="shared" si="6"/>
        <v>1365.84</v>
      </c>
      <c r="F64" s="4" t="s">
        <v>13</v>
      </c>
      <c r="G64" s="6">
        <v>37.840000000000003</v>
      </c>
      <c r="H64" s="4" t="s">
        <v>13</v>
      </c>
      <c r="I64" s="6">
        <v>1328</v>
      </c>
      <c r="J64" s="4" t="s">
        <v>13</v>
      </c>
      <c r="K64" s="6">
        <v>0</v>
      </c>
      <c r="L64" s="3" t="s">
        <v>177</v>
      </c>
    </row>
    <row r="65" spans="1:12" ht="60.6" x14ac:dyDescent="0.3">
      <c r="A65" s="14" t="s">
        <v>56</v>
      </c>
      <c r="B65" s="3" t="s">
        <v>57</v>
      </c>
      <c r="C65" s="37"/>
      <c r="D65" s="5"/>
      <c r="E65" s="31">
        <f t="shared" si="6"/>
        <v>80.900000000000006</v>
      </c>
      <c r="F65" s="4" t="s">
        <v>13</v>
      </c>
      <c r="G65" s="6">
        <v>0</v>
      </c>
      <c r="H65" s="4" t="s">
        <v>13</v>
      </c>
      <c r="I65" s="6">
        <v>80.900000000000006</v>
      </c>
      <c r="J65" s="4" t="s">
        <v>13</v>
      </c>
      <c r="K65" s="6">
        <v>0</v>
      </c>
      <c r="L65" s="51" t="s">
        <v>178</v>
      </c>
    </row>
    <row r="66" spans="1:12" ht="63.6" customHeight="1" x14ac:dyDescent="0.3">
      <c r="A66" s="14" t="s">
        <v>58</v>
      </c>
      <c r="B66" s="3" t="s">
        <v>59</v>
      </c>
      <c r="C66" s="37"/>
      <c r="D66" s="5"/>
      <c r="E66" s="31">
        <f t="shared" si="6"/>
        <v>410.1</v>
      </c>
      <c r="F66" s="4" t="s">
        <v>13</v>
      </c>
      <c r="G66" s="6">
        <v>0</v>
      </c>
      <c r="H66" s="4" t="s">
        <v>13</v>
      </c>
      <c r="I66" s="6">
        <v>410.1</v>
      </c>
      <c r="J66" s="4" t="s">
        <v>13</v>
      </c>
      <c r="K66" s="6">
        <v>0</v>
      </c>
      <c r="L66" s="3" t="s">
        <v>179</v>
      </c>
    </row>
    <row r="67" spans="1:12" ht="32.4" customHeight="1" x14ac:dyDescent="0.3">
      <c r="A67" s="59" t="s">
        <v>17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</row>
  </sheetData>
  <mergeCells count="25">
    <mergeCell ref="A67:L67"/>
    <mergeCell ref="K1:L1"/>
    <mergeCell ref="A3:A4"/>
    <mergeCell ref="A26:B26"/>
    <mergeCell ref="A6:A7"/>
    <mergeCell ref="C6:C7"/>
    <mergeCell ref="D6:D7"/>
    <mergeCell ref="E6:E7"/>
    <mergeCell ref="F6:F7"/>
    <mergeCell ref="G6:G7"/>
    <mergeCell ref="H6:H7"/>
    <mergeCell ref="A2:L2"/>
    <mergeCell ref="A5:B5"/>
    <mergeCell ref="B3:B4"/>
    <mergeCell ref="C3:C4"/>
    <mergeCell ref="D3:D4"/>
    <mergeCell ref="K6:K7"/>
    <mergeCell ref="L6:L7"/>
    <mergeCell ref="J3:K3"/>
    <mergeCell ref="L3:L4"/>
    <mergeCell ref="E3:E4"/>
    <mergeCell ref="F3:G3"/>
    <mergeCell ref="H3:I3"/>
    <mergeCell ref="I6:I7"/>
    <mergeCell ref="J6:J7"/>
  </mergeCells>
  <pageMargins left="0" right="0" top="0.59055118110236227" bottom="0" header="0.31496062992125984" footer="0.31496062992125984"/>
  <pageSetup paperSize="9" scale="78" orientation="landscape" r:id="rId1"/>
  <rowBreaks count="5" manualBreakCount="5">
    <brk id="12" max="11" man="1"/>
    <brk id="17" max="11" man="1"/>
    <brk id="24" max="11" man="1"/>
    <brk id="44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2019-06-14T12:12:00Z</dcterms:modified>
</cp:coreProperties>
</file>