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0 ГОД\ОЦЕНКА КАЧЕСТВА МЗ 2019\"/>
    </mc:Choice>
  </mc:AlternateContent>
  <bookViews>
    <workbookView xWindow="0" yWindow="0" windowWidth="19200" windowHeight="10470"/>
  </bookViews>
  <sheets>
    <sheet name="свод" sheetId="1" r:id="rId1"/>
  </sheets>
  <definedNames>
    <definedName name="_xlnm.Print_Area" localSheetId="0">свод!$A$1:$O$680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6" i="1" l="1"/>
  <c r="I646" i="1" l="1"/>
  <c r="I228" i="1"/>
  <c r="H228" i="1"/>
  <c r="E215" i="1" l="1"/>
  <c r="D215" i="1"/>
  <c r="I215" i="1"/>
  <c r="H215" i="1"/>
  <c r="I629" i="1" l="1"/>
  <c r="H629" i="1"/>
  <c r="E629" i="1"/>
  <c r="D629" i="1"/>
  <c r="I393" i="1"/>
  <c r="E556" i="1"/>
  <c r="H556" i="1"/>
  <c r="I556" i="1"/>
  <c r="O568" i="1"/>
  <c r="J568" i="1"/>
  <c r="O567" i="1"/>
  <c r="J567" i="1"/>
  <c r="O566" i="1"/>
  <c r="J566" i="1"/>
  <c r="F566" i="1"/>
  <c r="O565" i="1"/>
  <c r="O564" i="1"/>
  <c r="O563" i="1"/>
  <c r="J563" i="1"/>
  <c r="F563" i="1"/>
  <c r="O562" i="1"/>
  <c r="J562" i="1"/>
  <c r="O561" i="1"/>
  <c r="J561" i="1"/>
  <c r="O560" i="1"/>
  <c r="J560" i="1"/>
  <c r="F560" i="1"/>
  <c r="O559" i="1"/>
  <c r="O558" i="1"/>
  <c r="O557" i="1"/>
  <c r="J557" i="1"/>
  <c r="F557" i="1"/>
  <c r="I514" i="1"/>
  <c r="H514" i="1"/>
  <c r="E514" i="1"/>
  <c r="D514" i="1"/>
  <c r="O515" i="1"/>
  <c r="O516" i="1"/>
  <c r="O517" i="1"/>
  <c r="O518" i="1"/>
  <c r="O519" i="1"/>
  <c r="O520" i="1"/>
  <c r="J520" i="1"/>
  <c r="J519" i="1"/>
  <c r="J518" i="1"/>
  <c r="F518" i="1"/>
  <c r="J515" i="1"/>
  <c r="F515" i="1"/>
  <c r="I403" i="1"/>
  <c r="H403" i="1"/>
  <c r="E403" i="1"/>
  <c r="D403" i="1"/>
  <c r="D323" i="1" l="1"/>
  <c r="E323" i="1"/>
  <c r="O329" i="1"/>
  <c r="J329" i="1"/>
  <c r="O328" i="1"/>
  <c r="J328" i="1"/>
  <c r="O327" i="1"/>
  <c r="J327" i="1"/>
  <c r="F327" i="1"/>
  <c r="O326" i="1"/>
  <c r="O325" i="1"/>
  <c r="O324" i="1"/>
  <c r="J324" i="1"/>
  <c r="F324" i="1"/>
  <c r="O443" i="1"/>
  <c r="D307" i="1"/>
  <c r="E307" i="1"/>
  <c r="O313" i="1"/>
  <c r="J313" i="1"/>
  <c r="O312" i="1"/>
  <c r="J312" i="1"/>
  <c r="O311" i="1"/>
  <c r="J311" i="1"/>
  <c r="F311" i="1"/>
  <c r="O310" i="1"/>
  <c r="O309" i="1"/>
  <c r="O308" i="1"/>
  <c r="J308" i="1"/>
  <c r="F308" i="1"/>
  <c r="E275" i="1"/>
  <c r="D275" i="1"/>
  <c r="O281" i="1"/>
  <c r="J281" i="1"/>
  <c r="O280" i="1"/>
  <c r="J280" i="1"/>
  <c r="O279" i="1"/>
  <c r="J279" i="1"/>
  <c r="F279" i="1"/>
  <c r="O278" i="1"/>
  <c r="O277" i="1"/>
  <c r="O276" i="1"/>
  <c r="J276" i="1"/>
  <c r="F276" i="1"/>
  <c r="F47" i="1"/>
  <c r="D49" i="1"/>
  <c r="E49" i="1"/>
  <c r="H49" i="1"/>
  <c r="I49" i="1"/>
  <c r="J47" i="1"/>
  <c r="O47" i="1"/>
  <c r="O56" i="1"/>
  <c r="J56" i="1"/>
  <c r="O55" i="1"/>
  <c r="I668" i="1" l="1"/>
  <c r="H668" i="1"/>
  <c r="O672" i="1"/>
  <c r="F672" i="1"/>
  <c r="O671" i="1"/>
  <c r="F671" i="1"/>
  <c r="O670" i="1"/>
  <c r="F670" i="1"/>
  <c r="O669" i="1"/>
  <c r="J669" i="1"/>
  <c r="F669" i="1"/>
  <c r="E668" i="1"/>
  <c r="D668" i="1"/>
  <c r="I666" i="1"/>
  <c r="H666" i="1"/>
  <c r="E666" i="1"/>
  <c r="D666" i="1"/>
  <c r="J651" i="1"/>
  <c r="J648" i="1"/>
  <c r="I647" i="1"/>
  <c r="H647" i="1"/>
  <c r="E647" i="1"/>
  <c r="D647" i="1"/>
  <c r="O645" i="1"/>
  <c r="O644" i="1"/>
  <c r="O643" i="1"/>
  <c r="O642" i="1"/>
  <c r="J642" i="1"/>
  <c r="F642" i="1"/>
  <c r="O641" i="1"/>
  <c r="J641" i="1"/>
  <c r="O640" i="1"/>
  <c r="J640" i="1"/>
  <c r="O639" i="1"/>
  <c r="J639" i="1"/>
  <c r="F639" i="1"/>
  <c r="O638" i="1"/>
  <c r="O637" i="1"/>
  <c r="O636" i="1"/>
  <c r="J636" i="1"/>
  <c r="F636" i="1"/>
  <c r="O635" i="1"/>
  <c r="J635" i="1"/>
  <c r="O634" i="1"/>
  <c r="J634" i="1"/>
  <c r="O633" i="1"/>
  <c r="J633" i="1"/>
  <c r="F633" i="1"/>
  <c r="O632" i="1"/>
  <c r="O631" i="1"/>
  <c r="O630" i="1"/>
  <c r="J630" i="1"/>
  <c r="F630" i="1"/>
  <c r="O628" i="1"/>
  <c r="O627" i="1"/>
  <c r="O626" i="1"/>
  <c r="O625" i="1"/>
  <c r="O624" i="1"/>
  <c r="J624" i="1"/>
  <c r="F624" i="1"/>
  <c r="O623" i="1"/>
  <c r="O622" i="1"/>
  <c r="O621" i="1"/>
  <c r="O620" i="1"/>
  <c r="O619" i="1"/>
  <c r="J619" i="1"/>
  <c r="F619" i="1"/>
  <c r="O618" i="1"/>
  <c r="O617" i="1"/>
  <c r="O616" i="1"/>
  <c r="O615" i="1"/>
  <c r="J615" i="1"/>
  <c r="F615" i="1"/>
  <c r="I614" i="1"/>
  <c r="H614" i="1"/>
  <c r="E614" i="1"/>
  <c r="D614" i="1"/>
  <c r="O613" i="1"/>
  <c r="O612" i="1"/>
  <c r="O611" i="1"/>
  <c r="O610" i="1"/>
  <c r="O609" i="1"/>
  <c r="J609" i="1"/>
  <c r="F609" i="1"/>
  <c r="O608" i="1"/>
  <c r="O607" i="1"/>
  <c r="O606" i="1"/>
  <c r="O605" i="1"/>
  <c r="O604" i="1"/>
  <c r="J604" i="1"/>
  <c r="F604" i="1"/>
  <c r="O603" i="1"/>
  <c r="O602" i="1"/>
  <c r="O601" i="1"/>
  <c r="O600" i="1"/>
  <c r="J600" i="1"/>
  <c r="F600" i="1"/>
  <c r="I599" i="1"/>
  <c r="H599" i="1"/>
  <c r="E599" i="1"/>
  <c r="D599" i="1"/>
  <c r="O598" i="1"/>
  <c r="O597" i="1"/>
  <c r="O596" i="1"/>
  <c r="O595" i="1"/>
  <c r="O594" i="1"/>
  <c r="J594" i="1"/>
  <c r="F594" i="1"/>
  <c r="O593" i="1"/>
  <c r="O592" i="1"/>
  <c r="O591" i="1"/>
  <c r="O590" i="1"/>
  <c r="J590" i="1"/>
  <c r="F590" i="1"/>
  <c r="O589" i="1"/>
  <c r="J589" i="1"/>
  <c r="O588" i="1"/>
  <c r="J588" i="1"/>
  <c r="O587" i="1"/>
  <c r="J587" i="1"/>
  <c r="F587" i="1"/>
  <c r="O586" i="1"/>
  <c r="O585" i="1"/>
  <c r="O584" i="1"/>
  <c r="J584" i="1"/>
  <c r="F584" i="1"/>
  <c r="I583" i="1"/>
  <c r="H583" i="1"/>
  <c r="H646" i="1" s="1"/>
  <c r="E583" i="1"/>
  <c r="D583" i="1"/>
  <c r="O582" i="1"/>
  <c r="O581" i="1"/>
  <c r="O580" i="1"/>
  <c r="O579" i="1"/>
  <c r="O578" i="1"/>
  <c r="J578" i="1"/>
  <c r="F578" i="1"/>
  <c r="O577" i="1"/>
  <c r="O576" i="1"/>
  <c r="O575" i="1"/>
  <c r="O574" i="1"/>
  <c r="O573" i="1"/>
  <c r="J573" i="1"/>
  <c r="F573" i="1"/>
  <c r="O572" i="1"/>
  <c r="O571" i="1"/>
  <c r="O570" i="1"/>
  <c r="O569" i="1"/>
  <c r="J569" i="1"/>
  <c r="F569" i="1"/>
  <c r="O555" i="1"/>
  <c r="O554" i="1"/>
  <c r="O553" i="1"/>
  <c r="O552" i="1"/>
  <c r="O551" i="1"/>
  <c r="J551" i="1"/>
  <c r="F551" i="1"/>
  <c r="O550" i="1"/>
  <c r="O549" i="1"/>
  <c r="O548" i="1"/>
  <c r="O547" i="1"/>
  <c r="O546" i="1"/>
  <c r="J546" i="1"/>
  <c r="F546" i="1"/>
  <c r="O545" i="1"/>
  <c r="O544" i="1"/>
  <c r="O543" i="1"/>
  <c r="O542" i="1"/>
  <c r="J542" i="1"/>
  <c r="F542" i="1"/>
  <c r="O541" i="1"/>
  <c r="J541" i="1"/>
  <c r="O540" i="1"/>
  <c r="J540" i="1"/>
  <c r="O539" i="1"/>
  <c r="J539" i="1"/>
  <c r="F539" i="1"/>
  <c r="O538" i="1"/>
  <c r="O537" i="1"/>
  <c r="O536" i="1"/>
  <c r="J536" i="1"/>
  <c r="F536" i="1"/>
  <c r="I535" i="1"/>
  <c r="H535" i="1"/>
  <c r="E535" i="1"/>
  <c r="D535" i="1"/>
  <c r="O534" i="1"/>
  <c r="O533" i="1"/>
  <c r="O532" i="1"/>
  <c r="O531" i="1"/>
  <c r="O530" i="1"/>
  <c r="J530" i="1"/>
  <c r="F530" i="1"/>
  <c r="O529" i="1"/>
  <c r="O528" i="1"/>
  <c r="O527" i="1"/>
  <c r="O526" i="1"/>
  <c r="O525" i="1"/>
  <c r="J525" i="1"/>
  <c r="F525" i="1"/>
  <c r="O524" i="1"/>
  <c r="O523" i="1"/>
  <c r="O522" i="1"/>
  <c r="O521" i="1"/>
  <c r="J521" i="1"/>
  <c r="F521" i="1"/>
  <c r="O513" i="1"/>
  <c r="O512" i="1"/>
  <c r="O511" i="1"/>
  <c r="O510" i="1"/>
  <c r="O509" i="1"/>
  <c r="J509" i="1"/>
  <c r="F509" i="1"/>
  <c r="O508" i="1"/>
  <c r="O507" i="1"/>
  <c r="O506" i="1"/>
  <c r="O505" i="1"/>
  <c r="O504" i="1"/>
  <c r="J504" i="1"/>
  <c r="F504" i="1"/>
  <c r="O503" i="1"/>
  <c r="O502" i="1"/>
  <c r="O501" i="1"/>
  <c r="O500" i="1"/>
  <c r="J500" i="1"/>
  <c r="F500" i="1"/>
  <c r="I499" i="1"/>
  <c r="H499" i="1"/>
  <c r="E499" i="1"/>
  <c r="D499" i="1"/>
  <c r="O498" i="1"/>
  <c r="O497" i="1"/>
  <c r="O496" i="1"/>
  <c r="O495" i="1"/>
  <c r="J495" i="1"/>
  <c r="F495" i="1"/>
  <c r="O494" i="1"/>
  <c r="J494" i="1"/>
  <c r="O493" i="1"/>
  <c r="J493" i="1"/>
  <c r="O492" i="1"/>
  <c r="J492" i="1"/>
  <c r="F492" i="1"/>
  <c r="O491" i="1"/>
  <c r="O490" i="1"/>
  <c r="O489" i="1"/>
  <c r="J489" i="1"/>
  <c r="F489" i="1"/>
  <c r="O488" i="1"/>
  <c r="J488" i="1"/>
  <c r="O487" i="1"/>
  <c r="J487" i="1"/>
  <c r="O486" i="1"/>
  <c r="J486" i="1"/>
  <c r="F486" i="1"/>
  <c r="O485" i="1"/>
  <c r="O484" i="1"/>
  <c r="O483" i="1"/>
  <c r="J483" i="1"/>
  <c r="F483" i="1"/>
  <c r="I482" i="1"/>
  <c r="H482" i="1"/>
  <c r="E482" i="1"/>
  <c r="D482" i="1"/>
  <c r="O481" i="1"/>
  <c r="O480" i="1"/>
  <c r="O479" i="1"/>
  <c r="O478" i="1"/>
  <c r="O477" i="1"/>
  <c r="J477" i="1"/>
  <c r="F477" i="1"/>
  <c r="O476" i="1"/>
  <c r="O475" i="1"/>
  <c r="O474" i="1"/>
  <c r="O473" i="1"/>
  <c r="J473" i="1"/>
  <c r="F473" i="1"/>
  <c r="O472" i="1"/>
  <c r="J472" i="1"/>
  <c r="O471" i="1"/>
  <c r="J471" i="1"/>
  <c r="O470" i="1"/>
  <c r="J470" i="1"/>
  <c r="F470" i="1"/>
  <c r="O469" i="1"/>
  <c r="O468" i="1"/>
  <c r="O467" i="1"/>
  <c r="J467" i="1"/>
  <c r="F467" i="1"/>
  <c r="O466" i="1"/>
  <c r="J466" i="1"/>
  <c r="O465" i="1"/>
  <c r="J465" i="1"/>
  <c r="O464" i="1"/>
  <c r="J464" i="1"/>
  <c r="F464" i="1"/>
  <c r="O463" i="1"/>
  <c r="O462" i="1"/>
  <c r="O461" i="1"/>
  <c r="J461" i="1"/>
  <c r="F461" i="1"/>
  <c r="I460" i="1"/>
  <c r="H460" i="1"/>
  <c r="E460" i="1"/>
  <c r="D460" i="1"/>
  <c r="O459" i="1"/>
  <c r="O458" i="1"/>
  <c r="O457" i="1"/>
  <c r="O456" i="1"/>
  <c r="O455" i="1"/>
  <c r="J455" i="1"/>
  <c r="F455" i="1"/>
  <c r="O454" i="1"/>
  <c r="O453" i="1"/>
  <c r="O452" i="1"/>
  <c r="O451" i="1"/>
  <c r="O450" i="1"/>
  <c r="J450" i="1"/>
  <c r="F450" i="1"/>
  <c r="O449" i="1"/>
  <c r="O448" i="1"/>
  <c r="O447" i="1"/>
  <c r="O446" i="1"/>
  <c r="J446" i="1"/>
  <c r="F446" i="1"/>
  <c r="I445" i="1"/>
  <c r="H445" i="1"/>
  <c r="E445" i="1"/>
  <c r="D445" i="1"/>
  <c r="O444" i="1"/>
  <c r="O442" i="1"/>
  <c r="O441" i="1"/>
  <c r="O440" i="1"/>
  <c r="J440" i="1"/>
  <c r="F440" i="1"/>
  <c r="O439" i="1"/>
  <c r="O438" i="1"/>
  <c r="O437" i="1"/>
  <c r="O436" i="1"/>
  <c r="O435" i="1"/>
  <c r="J435" i="1"/>
  <c r="F435" i="1"/>
  <c r="O434" i="1"/>
  <c r="O433" i="1"/>
  <c r="O432" i="1"/>
  <c r="O431" i="1"/>
  <c r="J431" i="1"/>
  <c r="F431" i="1"/>
  <c r="O430" i="1"/>
  <c r="J430" i="1"/>
  <c r="O429" i="1"/>
  <c r="J429" i="1"/>
  <c r="O428" i="1"/>
  <c r="J428" i="1"/>
  <c r="F428" i="1"/>
  <c r="O427" i="1"/>
  <c r="O426" i="1"/>
  <c r="O425" i="1"/>
  <c r="J425" i="1"/>
  <c r="F425" i="1"/>
  <c r="I424" i="1"/>
  <c r="H424" i="1"/>
  <c r="E424" i="1"/>
  <c r="D424" i="1"/>
  <c r="O423" i="1"/>
  <c r="O422" i="1"/>
  <c r="O421" i="1"/>
  <c r="O420" i="1"/>
  <c r="O419" i="1"/>
  <c r="J419" i="1"/>
  <c r="F419" i="1"/>
  <c r="O418" i="1"/>
  <c r="O417" i="1"/>
  <c r="O416" i="1"/>
  <c r="O415" i="1"/>
  <c r="O414" i="1"/>
  <c r="J414" i="1"/>
  <c r="F414" i="1"/>
  <c r="O413" i="1"/>
  <c r="O412" i="1"/>
  <c r="O411" i="1"/>
  <c r="O410" i="1"/>
  <c r="J410" i="1"/>
  <c r="F410" i="1"/>
  <c r="O409" i="1"/>
  <c r="J409" i="1"/>
  <c r="O408" i="1"/>
  <c r="J408" i="1"/>
  <c r="O407" i="1"/>
  <c r="J407" i="1"/>
  <c r="F407" i="1"/>
  <c r="O406" i="1"/>
  <c r="O405" i="1"/>
  <c r="O404" i="1"/>
  <c r="J404" i="1"/>
  <c r="F404" i="1"/>
  <c r="O227" i="1"/>
  <c r="J227" i="1"/>
  <c r="O226" i="1"/>
  <c r="J226" i="1"/>
  <c r="O225" i="1"/>
  <c r="J225" i="1"/>
  <c r="F225" i="1"/>
  <c r="O224" i="1"/>
  <c r="O223" i="1"/>
  <c r="O222" i="1"/>
  <c r="J222" i="1"/>
  <c r="F222" i="1"/>
  <c r="O221" i="1"/>
  <c r="J221" i="1"/>
  <c r="O220" i="1"/>
  <c r="J220" i="1"/>
  <c r="O219" i="1"/>
  <c r="J219" i="1"/>
  <c r="F219" i="1"/>
  <c r="O218" i="1"/>
  <c r="O217" i="1"/>
  <c r="O216" i="1"/>
  <c r="J216" i="1"/>
  <c r="F216" i="1"/>
  <c r="O402" i="1"/>
  <c r="O401" i="1"/>
  <c r="O400" i="1"/>
  <c r="O399" i="1"/>
  <c r="O398" i="1"/>
  <c r="J398" i="1"/>
  <c r="F398" i="1"/>
  <c r="O397" i="1"/>
  <c r="O396" i="1"/>
  <c r="O395" i="1"/>
  <c r="O394" i="1"/>
  <c r="J394" i="1"/>
  <c r="F394" i="1"/>
  <c r="H393" i="1"/>
  <c r="E393" i="1"/>
  <c r="D393" i="1"/>
  <c r="O392" i="1"/>
  <c r="O391" i="1"/>
  <c r="O390" i="1"/>
  <c r="O389" i="1"/>
  <c r="J389" i="1"/>
  <c r="F389" i="1"/>
  <c r="O388" i="1"/>
  <c r="J388" i="1"/>
  <c r="O387" i="1"/>
  <c r="J387" i="1"/>
  <c r="O386" i="1"/>
  <c r="J386" i="1"/>
  <c r="F386" i="1"/>
  <c r="O385" i="1"/>
  <c r="J385" i="1"/>
  <c r="O384" i="1"/>
  <c r="J384" i="1"/>
  <c r="O383" i="1"/>
  <c r="J383" i="1"/>
  <c r="F383" i="1"/>
  <c r="O382" i="1"/>
  <c r="O381" i="1"/>
  <c r="O380" i="1"/>
  <c r="J380" i="1"/>
  <c r="F380" i="1"/>
  <c r="O379" i="1"/>
  <c r="O378" i="1"/>
  <c r="O377" i="1"/>
  <c r="J377" i="1"/>
  <c r="F377" i="1"/>
  <c r="I376" i="1"/>
  <c r="H376" i="1"/>
  <c r="E376" i="1"/>
  <c r="D376" i="1"/>
  <c r="O375" i="1"/>
  <c r="O374" i="1"/>
  <c r="O373" i="1"/>
  <c r="O372" i="1"/>
  <c r="J372" i="1"/>
  <c r="F372" i="1"/>
  <c r="O371" i="1"/>
  <c r="J371" i="1"/>
  <c r="O370" i="1"/>
  <c r="J370" i="1"/>
  <c r="O369" i="1"/>
  <c r="J369" i="1"/>
  <c r="F369" i="1"/>
  <c r="O368" i="1"/>
  <c r="O367" i="1"/>
  <c r="O366" i="1"/>
  <c r="J366" i="1"/>
  <c r="F366" i="1"/>
  <c r="I365" i="1"/>
  <c r="H365" i="1"/>
  <c r="E365" i="1"/>
  <c r="D365" i="1"/>
  <c r="O364" i="1"/>
  <c r="O363" i="1"/>
  <c r="O362" i="1"/>
  <c r="O361" i="1"/>
  <c r="O360" i="1"/>
  <c r="J360" i="1"/>
  <c r="F360" i="1"/>
  <c r="O359" i="1"/>
  <c r="O358" i="1"/>
  <c r="O357" i="1"/>
  <c r="O356" i="1"/>
  <c r="O355" i="1"/>
  <c r="J355" i="1"/>
  <c r="F355" i="1"/>
  <c r="O354" i="1"/>
  <c r="O353" i="1"/>
  <c r="O352" i="1"/>
  <c r="O351" i="1"/>
  <c r="J351" i="1"/>
  <c r="F351" i="1"/>
  <c r="O350" i="1"/>
  <c r="J350" i="1"/>
  <c r="O349" i="1"/>
  <c r="J349" i="1"/>
  <c r="O348" i="1"/>
  <c r="J348" i="1"/>
  <c r="F348" i="1"/>
  <c r="O347" i="1"/>
  <c r="O346" i="1"/>
  <c r="O345" i="1"/>
  <c r="J345" i="1"/>
  <c r="F345" i="1"/>
  <c r="I344" i="1"/>
  <c r="H344" i="1"/>
  <c r="E344" i="1"/>
  <c r="D344" i="1"/>
  <c r="O343" i="1"/>
  <c r="O342" i="1"/>
  <c r="O341" i="1"/>
  <c r="O340" i="1"/>
  <c r="O339" i="1"/>
  <c r="J339" i="1"/>
  <c r="F339" i="1"/>
  <c r="O338" i="1"/>
  <c r="O337" i="1"/>
  <c r="O336" i="1"/>
  <c r="O335" i="1"/>
  <c r="O334" i="1"/>
  <c r="J334" i="1"/>
  <c r="F334" i="1"/>
  <c r="O333" i="1"/>
  <c r="O332" i="1"/>
  <c r="O331" i="1"/>
  <c r="O330" i="1"/>
  <c r="J330" i="1"/>
  <c r="F330" i="1"/>
  <c r="I323" i="1"/>
  <c r="H323" i="1"/>
  <c r="O322" i="1"/>
  <c r="O321" i="1"/>
  <c r="O320" i="1"/>
  <c r="O319" i="1"/>
  <c r="O318" i="1"/>
  <c r="J318" i="1"/>
  <c r="F318" i="1"/>
  <c r="O317" i="1"/>
  <c r="O316" i="1"/>
  <c r="O315" i="1"/>
  <c r="O314" i="1"/>
  <c r="J314" i="1"/>
  <c r="F314" i="1"/>
  <c r="I307" i="1"/>
  <c r="H307" i="1"/>
  <c r="O306" i="1"/>
  <c r="O305" i="1"/>
  <c r="O304" i="1"/>
  <c r="O303" i="1"/>
  <c r="O302" i="1"/>
  <c r="J302" i="1"/>
  <c r="F302" i="1"/>
  <c r="O301" i="1"/>
  <c r="O300" i="1"/>
  <c r="O299" i="1"/>
  <c r="O298" i="1"/>
  <c r="O297" i="1"/>
  <c r="J297" i="1"/>
  <c r="F297" i="1"/>
  <c r="I296" i="1"/>
  <c r="H296" i="1"/>
  <c r="E296" i="1"/>
  <c r="D296" i="1"/>
  <c r="O295" i="1"/>
  <c r="O294" i="1"/>
  <c r="O293" i="1"/>
  <c r="O292" i="1"/>
  <c r="O291" i="1"/>
  <c r="J291" i="1"/>
  <c r="F291" i="1"/>
  <c r="O290" i="1"/>
  <c r="O289" i="1"/>
  <c r="O288" i="1"/>
  <c r="O287" i="1"/>
  <c r="O286" i="1"/>
  <c r="J286" i="1"/>
  <c r="F286" i="1"/>
  <c r="O285" i="1"/>
  <c r="O284" i="1"/>
  <c r="O283" i="1"/>
  <c r="O282" i="1"/>
  <c r="J282" i="1"/>
  <c r="F282" i="1"/>
  <c r="I275" i="1"/>
  <c r="H275" i="1"/>
  <c r="O274" i="1"/>
  <c r="O273" i="1"/>
  <c r="O272" i="1"/>
  <c r="O271" i="1"/>
  <c r="O270" i="1"/>
  <c r="J270" i="1"/>
  <c r="F270" i="1"/>
  <c r="O269" i="1"/>
  <c r="O268" i="1"/>
  <c r="O267" i="1"/>
  <c r="O266" i="1"/>
  <c r="O265" i="1"/>
  <c r="J265" i="1"/>
  <c r="F265" i="1"/>
  <c r="O264" i="1"/>
  <c r="O263" i="1"/>
  <c r="O262" i="1"/>
  <c r="O261" i="1"/>
  <c r="J261" i="1"/>
  <c r="F261" i="1"/>
  <c r="I260" i="1"/>
  <c r="H260" i="1"/>
  <c r="E260" i="1"/>
  <c r="D260" i="1"/>
  <c r="O259" i="1"/>
  <c r="O258" i="1"/>
  <c r="O257" i="1"/>
  <c r="O256" i="1"/>
  <c r="O255" i="1"/>
  <c r="J255" i="1"/>
  <c r="F255" i="1"/>
  <c r="O254" i="1"/>
  <c r="O253" i="1"/>
  <c r="O252" i="1"/>
  <c r="O251" i="1"/>
  <c r="O250" i="1"/>
  <c r="J250" i="1"/>
  <c r="F250" i="1"/>
  <c r="O249" i="1"/>
  <c r="O248" i="1"/>
  <c r="O247" i="1"/>
  <c r="O246" i="1"/>
  <c r="J246" i="1"/>
  <c r="F246" i="1"/>
  <c r="O245" i="1"/>
  <c r="J245" i="1"/>
  <c r="O244" i="1"/>
  <c r="J244" i="1"/>
  <c r="O243" i="1"/>
  <c r="J243" i="1"/>
  <c r="F243" i="1"/>
  <c r="O242" i="1"/>
  <c r="O241" i="1"/>
  <c r="O240" i="1"/>
  <c r="J240" i="1"/>
  <c r="F240" i="1"/>
  <c r="I239" i="1"/>
  <c r="H239" i="1"/>
  <c r="E239" i="1"/>
  <c r="D239" i="1"/>
  <c r="O238" i="1"/>
  <c r="O237" i="1"/>
  <c r="O236" i="1"/>
  <c r="O235" i="1"/>
  <c r="O234" i="1"/>
  <c r="J234" i="1"/>
  <c r="F234" i="1"/>
  <c r="O233" i="1"/>
  <c r="O232" i="1"/>
  <c r="O231" i="1"/>
  <c r="O230" i="1"/>
  <c r="J230" i="1"/>
  <c r="F230" i="1"/>
  <c r="I229" i="1"/>
  <c r="H229" i="1"/>
  <c r="E229" i="1"/>
  <c r="D229" i="1"/>
  <c r="D646" i="1" l="1"/>
  <c r="E646" i="1"/>
  <c r="J323" i="1"/>
  <c r="J365" i="1"/>
  <c r="J376" i="1"/>
  <c r="J460" i="1"/>
  <c r="J499" i="1"/>
  <c r="J514" i="1"/>
  <c r="J535" i="1"/>
  <c r="J599" i="1"/>
  <c r="J614" i="1"/>
  <c r="J629" i="1"/>
  <c r="F275" i="1"/>
  <c r="F296" i="1"/>
  <c r="F393" i="1"/>
  <c r="F215" i="1"/>
  <c r="F403" i="1"/>
  <c r="F424" i="1"/>
  <c r="J647" i="1"/>
  <c r="F239" i="1"/>
  <c r="F307" i="1"/>
  <c r="F323" i="1"/>
  <c r="F344" i="1"/>
  <c r="F365" i="1"/>
  <c r="F376" i="1"/>
  <c r="F445" i="1"/>
  <c r="F460" i="1"/>
  <c r="F482" i="1"/>
  <c r="F499" i="1"/>
  <c r="F514" i="1"/>
  <c r="F535" i="1"/>
  <c r="F556" i="1"/>
  <c r="F583" i="1"/>
  <c r="F599" i="1"/>
  <c r="F614" i="1"/>
  <c r="F629" i="1"/>
  <c r="J296" i="1"/>
  <c r="J307" i="1"/>
  <c r="J344" i="1"/>
  <c r="J393" i="1"/>
  <c r="J403" i="1"/>
  <c r="J424" i="1"/>
  <c r="J445" i="1"/>
  <c r="J556" i="1"/>
  <c r="J583" i="1"/>
  <c r="F647" i="1"/>
  <c r="F668" i="1"/>
  <c r="J668" i="1"/>
  <c r="J275" i="1"/>
  <c r="F260" i="1"/>
  <c r="J239" i="1"/>
  <c r="F229" i="1"/>
  <c r="J229" i="1"/>
  <c r="J482" i="1"/>
  <c r="J215" i="1"/>
  <c r="J260" i="1"/>
  <c r="J646" i="1" l="1"/>
  <c r="F646" i="1"/>
  <c r="O214" i="1"/>
  <c r="J214" i="1"/>
  <c r="O213" i="1"/>
  <c r="J213" i="1"/>
  <c r="O212" i="1"/>
  <c r="J212" i="1"/>
  <c r="F212" i="1"/>
  <c r="O211" i="1"/>
  <c r="J211" i="1"/>
  <c r="O210" i="1"/>
  <c r="J210" i="1"/>
  <c r="O209" i="1"/>
  <c r="J209" i="1"/>
  <c r="F209" i="1"/>
  <c r="O208" i="1"/>
  <c r="O207" i="1"/>
  <c r="O206" i="1"/>
  <c r="J206" i="1"/>
  <c r="F206" i="1"/>
  <c r="O205" i="1"/>
  <c r="O204" i="1"/>
  <c r="O203" i="1"/>
  <c r="J203" i="1"/>
  <c r="F203" i="1"/>
  <c r="I202" i="1"/>
  <c r="H202" i="1"/>
  <c r="E202" i="1"/>
  <c r="D202" i="1"/>
  <c r="O201" i="1"/>
  <c r="J201" i="1"/>
  <c r="O200" i="1"/>
  <c r="J200" i="1"/>
  <c r="O199" i="1"/>
  <c r="J199" i="1"/>
  <c r="F199" i="1"/>
  <c r="O198" i="1"/>
  <c r="J198" i="1"/>
  <c r="O197" i="1"/>
  <c r="J197" i="1"/>
  <c r="O196" i="1"/>
  <c r="J196" i="1"/>
  <c r="F196" i="1"/>
  <c r="O195" i="1"/>
  <c r="O194" i="1"/>
  <c r="O193" i="1"/>
  <c r="J193" i="1"/>
  <c r="F193" i="1"/>
  <c r="O192" i="1"/>
  <c r="O191" i="1"/>
  <c r="O190" i="1"/>
  <c r="J190" i="1"/>
  <c r="F190" i="1"/>
  <c r="I189" i="1"/>
  <c r="H189" i="1"/>
  <c r="E189" i="1"/>
  <c r="D189" i="1"/>
  <c r="O188" i="1"/>
  <c r="J188" i="1"/>
  <c r="O187" i="1"/>
  <c r="J187" i="1"/>
  <c r="O186" i="1"/>
  <c r="J186" i="1"/>
  <c r="F186" i="1"/>
  <c r="O185" i="1"/>
  <c r="J185" i="1"/>
  <c r="O184" i="1"/>
  <c r="J184" i="1"/>
  <c r="O183" i="1"/>
  <c r="J183" i="1"/>
  <c r="F183" i="1"/>
  <c r="O182" i="1"/>
  <c r="O181" i="1"/>
  <c r="O180" i="1"/>
  <c r="J180" i="1"/>
  <c r="F180" i="1"/>
  <c r="O179" i="1"/>
  <c r="O178" i="1"/>
  <c r="O177" i="1"/>
  <c r="J177" i="1"/>
  <c r="F177" i="1"/>
  <c r="I176" i="1"/>
  <c r="H176" i="1"/>
  <c r="E176" i="1"/>
  <c r="D176" i="1"/>
  <c r="O175" i="1"/>
  <c r="J175" i="1"/>
  <c r="O174" i="1"/>
  <c r="J174" i="1"/>
  <c r="O173" i="1"/>
  <c r="J173" i="1"/>
  <c r="F173" i="1"/>
  <c r="O172" i="1"/>
  <c r="J172" i="1"/>
  <c r="O171" i="1"/>
  <c r="J171" i="1"/>
  <c r="O170" i="1"/>
  <c r="J170" i="1"/>
  <c r="F170" i="1"/>
  <c r="O169" i="1"/>
  <c r="O168" i="1"/>
  <c r="O167" i="1"/>
  <c r="J167" i="1"/>
  <c r="F167" i="1"/>
  <c r="O166" i="1"/>
  <c r="O165" i="1"/>
  <c r="O164" i="1"/>
  <c r="J164" i="1"/>
  <c r="F164" i="1"/>
  <c r="I163" i="1"/>
  <c r="H163" i="1"/>
  <c r="E163" i="1"/>
  <c r="D163" i="1"/>
  <c r="O162" i="1"/>
  <c r="J162" i="1"/>
  <c r="O161" i="1"/>
  <c r="J161" i="1"/>
  <c r="O160" i="1"/>
  <c r="J160" i="1"/>
  <c r="F160" i="1"/>
  <c r="O159" i="1"/>
  <c r="J159" i="1"/>
  <c r="O158" i="1"/>
  <c r="J158" i="1"/>
  <c r="O157" i="1"/>
  <c r="J157" i="1"/>
  <c r="F157" i="1"/>
  <c r="O156" i="1"/>
  <c r="O155" i="1"/>
  <c r="O154" i="1"/>
  <c r="J154" i="1"/>
  <c r="F154" i="1"/>
  <c r="O153" i="1"/>
  <c r="O152" i="1"/>
  <c r="O151" i="1"/>
  <c r="J151" i="1"/>
  <c r="F151" i="1"/>
  <c r="I150" i="1"/>
  <c r="H150" i="1"/>
  <c r="E150" i="1"/>
  <c r="D150" i="1"/>
  <c r="O149" i="1"/>
  <c r="J149" i="1"/>
  <c r="O148" i="1"/>
  <c r="J148" i="1"/>
  <c r="O147" i="1"/>
  <c r="J147" i="1"/>
  <c r="F147" i="1"/>
  <c r="O146" i="1"/>
  <c r="J146" i="1"/>
  <c r="O145" i="1"/>
  <c r="J145" i="1"/>
  <c r="O144" i="1"/>
  <c r="J144" i="1"/>
  <c r="F144" i="1"/>
  <c r="O143" i="1"/>
  <c r="O142" i="1"/>
  <c r="O141" i="1"/>
  <c r="J141" i="1"/>
  <c r="F141" i="1"/>
  <c r="O140" i="1"/>
  <c r="O139" i="1"/>
  <c r="O138" i="1"/>
  <c r="J138" i="1"/>
  <c r="F138" i="1"/>
  <c r="I137" i="1"/>
  <c r="H137" i="1"/>
  <c r="E137" i="1"/>
  <c r="D137" i="1"/>
  <c r="O136" i="1"/>
  <c r="J136" i="1"/>
  <c r="O135" i="1"/>
  <c r="J135" i="1"/>
  <c r="O134" i="1"/>
  <c r="J134" i="1"/>
  <c r="F134" i="1"/>
  <c r="O133" i="1"/>
  <c r="J133" i="1"/>
  <c r="O132" i="1"/>
  <c r="J132" i="1"/>
  <c r="O131" i="1"/>
  <c r="J131" i="1"/>
  <c r="F131" i="1"/>
  <c r="O130" i="1"/>
  <c r="O129" i="1"/>
  <c r="O128" i="1"/>
  <c r="J128" i="1"/>
  <c r="F128" i="1"/>
  <c r="O127" i="1"/>
  <c r="O126" i="1"/>
  <c r="O125" i="1"/>
  <c r="J125" i="1"/>
  <c r="F125" i="1"/>
  <c r="I124" i="1"/>
  <c r="H124" i="1"/>
  <c r="E124" i="1"/>
  <c r="D124" i="1"/>
  <c r="O123" i="1"/>
  <c r="J123" i="1"/>
  <c r="O122" i="1"/>
  <c r="J122" i="1"/>
  <c r="O121" i="1"/>
  <c r="J121" i="1"/>
  <c r="F121" i="1"/>
  <c r="O120" i="1"/>
  <c r="J120" i="1"/>
  <c r="O119" i="1"/>
  <c r="J119" i="1"/>
  <c r="O118" i="1"/>
  <c r="J118" i="1"/>
  <c r="F118" i="1"/>
  <c r="O117" i="1"/>
  <c r="O116" i="1"/>
  <c r="O115" i="1"/>
  <c r="J115" i="1"/>
  <c r="F115" i="1"/>
  <c r="O114" i="1"/>
  <c r="O113" i="1"/>
  <c r="O112" i="1"/>
  <c r="J112" i="1"/>
  <c r="F112" i="1"/>
  <c r="I111" i="1"/>
  <c r="H111" i="1"/>
  <c r="E111" i="1"/>
  <c r="D111" i="1"/>
  <c r="O110" i="1"/>
  <c r="J110" i="1"/>
  <c r="O109" i="1"/>
  <c r="J109" i="1"/>
  <c r="O108" i="1"/>
  <c r="J108" i="1"/>
  <c r="F108" i="1"/>
  <c r="O107" i="1"/>
  <c r="J107" i="1"/>
  <c r="O106" i="1"/>
  <c r="J106" i="1"/>
  <c r="O105" i="1"/>
  <c r="J105" i="1"/>
  <c r="F105" i="1"/>
  <c r="O104" i="1"/>
  <c r="O103" i="1"/>
  <c r="O102" i="1"/>
  <c r="J102" i="1"/>
  <c r="F102" i="1"/>
  <c r="O101" i="1"/>
  <c r="O100" i="1"/>
  <c r="O99" i="1"/>
  <c r="J99" i="1"/>
  <c r="F99" i="1"/>
  <c r="I98" i="1"/>
  <c r="H98" i="1"/>
  <c r="E98" i="1"/>
  <c r="E228" i="1" s="1"/>
  <c r="D98" i="1"/>
  <c r="D228" i="1" s="1"/>
  <c r="D673" i="1" s="1"/>
  <c r="O97" i="1"/>
  <c r="J97" i="1"/>
  <c r="O96" i="1"/>
  <c r="J96" i="1"/>
  <c r="O95" i="1"/>
  <c r="J95" i="1"/>
  <c r="F95" i="1"/>
  <c r="O94" i="1"/>
  <c r="J94" i="1"/>
  <c r="O93" i="1"/>
  <c r="J93" i="1"/>
  <c r="O92" i="1"/>
  <c r="J92" i="1"/>
  <c r="F92" i="1"/>
  <c r="O91" i="1"/>
  <c r="O90" i="1"/>
  <c r="O89" i="1"/>
  <c r="J89" i="1"/>
  <c r="F89" i="1"/>
  <c r="O88" i="1"/>
  <c r="O87" i="1"/>
  <c r="O86" i="1"/>
  <c r="J86" i="1"/>
  <c r="F86" i="1"/>
  <c r="I85" i="1"/>
  <c r="H85" i="1"/>
  <c r="H673" i="1" s="1"/>
  <c r="E85" i="1"/>
  <c r="D85" i="1"/>
  <c r="F85" i="1" l="1"/>
  <c r="J85" i="1"/>
  <c r="F98" i="1"/>
  <c r="F111" i="1"/>
  <c r="F124" i="1"/>
  <c r="F137" i="1"/>
  <c r="F150" i="1"/>
  <c r="F163" i="1"/>
  <c r="F176" i="1"/>
  <c r="F189" i="1"/>
  <c r="F202" i="1"/>
  <c r="J202" i="1"/>
  <c r="E673" i="1"/>
  <c r="J98" i="1"/>
  <c r="J111" i="1"/>
  <c r="J124" i="1"/>
  <c r="J137" i="1"/>
  <c r="J150" i="1"/>
  <c r="J163" i="1"/>
  <c r="J176" i="1"/>
  <c r="J189" i="1"/>
  <c r="E28" i="1"/>
  <c r="D28" i="1"/>
  <c r="I28" i="1"/>
  <c r="H28" i="1"/>
  <c r="E78" i="1"/>
  <c r="D78" i="1"/>
  <c r="F70" i="1"/>
  <c r="E64" i="1"/>
  <c r="D64" i="1"/>
  <c r="F63" i="1"/>
  <c r="F60" i="1"/>
  <c r="F59" i="1"/>
  <c r="F58" i="1"/>
  <c r="F57" i="1"/>
  <c r="F55" i="1"/>
  <c r="F48" i="1"/>
  <c r="F46" i="1"/>
  <c r="E39" i="1"/>
  <c r="D39" i="1"/>
  <c r="F35" i="1"/>
  <c r="F26" i="1"/>
  <c r="F24" i="1"/>
  <c r="F22" i="1"/>
  <c r="E15" i="1"/>
  <c r="D15" i="1"/>
  <c r="F13" i="1"/>
  <c r="F8" i="1"/>
  <c r="I15" i="1"/>
  <c r="H15" i="1"/>
  <c r="J12" i="1"/>
  <c r="J10" i="1"/>
  <c r="F673" i="1" l="1"/>
  <c r="F228" i="1"/>
  <c r="J228" i="1"/>
  <c r="I673" i="1"/>
  <c r="J673" i="1" s="1"/>
  <c r="F49" i="1"/>
  <c r="F78" i="1"/>
  <c r="F15" i="1"/>
  <c r="F28" i="1"/>
  <c r="F39" i="1"/>
  <c r="F64" i="1"/>
  <c r="J23" i="1" l="1"/>
  <c r="I78" i="1"/>
  <c r="H78" i="1"/>
  <c r="J77" i="1"/>
  <c r="J76" i="1"/>
  <c r="J75" i="1"/>
  <c r="J74" i="1"/>
  <c r="J73" i="1"/>
  <c r="J70" i="1"/>
  <c r="J71" i="1"/>
  <c r="J72" i="1"/>
  <c r="I39" i="1"/>
  <c r="H39" i="1"/>
  <c r="J38" i="1"/>
  <c r="O35" i="1"/>
  <c r="J14" i="1"/>
  <c r="J11" i="1"/>
  <c r="I64" i="1"/>
  <c r="H64" i="1"/>
  <c r="J63" i="1"/>
  <c r="J60" i="1"/>
  <c r="O60" i="1"/>
  <c r="J61" i="1"/>
  <c r="O61" i="1"/>
  <c r="J62" i="1"/>
  <c r="J59" i="1"/>
  <c r="O59" i="1"/>
  <c r="J58" i="1"/>
  <c r="O58" i="1"/>
  <c r="J57" i="1"/>
  <c r="J49" i="1" l="1"/>
  <c r="J28" i="1"/>
  <c r="J15" i="1"/>
  <c r="J39" i="1"/>
  <c r="J78" i="1"/>
  <c r="J64" i="1"/>
  <c r="O63" i="1"/>
  <c r="O62" i="1"/>
  <c r="O57" i="1"/>
  <c r="J55" i="1"/>
  <c r="O48" i="1"/>
  <c r="J48" i="1"/>
  <c r="O46" i="1"/>
  <c r="J46" i="1"/>
  <c r="J35" i="1" l="1"/>
  <c r="J26" i="1" l="1"/>
  <c r="J24" i="1"/>
  <c r="J22" i="1"/>
  <c r="O13" i="1"/>
  <c r="J13" i="1"/>
  <c r="J9" i="1"/>
  <c r="J8" i="1"/>
</calcChain>
</file>

<file path=xl/sharedStrings.xml><?xml version="1.0" encoding="utf-8"?>
<sst xmlns="http://schemas.openxmlformats.org/spreadsheetml/2006/main" count="1801" uniqueCount="193">
  <si>
    <t>АУ «Централизованная клубная система»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</si>
  <si>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</si>
  <si>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</si>
  <si>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</si>
  <si>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 xml:space="preserve">Объем оказываемой муниципальной услуги (работы), утвержденной в муниципальном задании             
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</si>
  <si>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</si>
  <si>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>Показатели качества оказываемых муниципальных услуг (работ)</t>
  </si>
  <si>
    <t>утверждено</t>
  </si>
  <si>
    <t>исполнено</t>
  </si>
  <si>
    <t>выполнение *            (%)</t>
  </si>
  <si>
    <t xml:space="preserve">наименование показателя, установленного в муниципальном задании    
</t>
  </si>
  <si>
    <t>единица измерения</t>
  </si>
  <si>
    <t xml:space="preserve">значение показателя в муниципальном задании    
государственном
    задании    
</t>
  </si>
  <si>
    <t>фактическое значение показателя, на отчетную дату</t>
  </si>
  <si>
    <t>Культура и кинематография 0801</t>
  </si>
  <si>
    <t>%</t>
  </si>
  <si>
    <t>Организация деятельности клубных формирований и формирований самодеятельного народного творчества</t>
  </si>
  <si>
    <t>Итого</t>
  </si>
  <si>
    <t xml:space="preserve">значение показателя в муниципальном задании    
</t>
  </si>
  <si>
    <t>процент</t>
  </si>
  <si>
    <t>Осуществление экскурсионного обслуживания</t>
  </si>
  <si>
    <t>Доля удовлетворенных экскурсантов</t>
  </si>
  <si>
    <t>Создание экспозиций(выставок) музеев, организация выездных выставок(в стационарных условиях)</t>
  </si>
  <si>
    <t>Количество экспозиций (выставок) музеев, организация выездных выставок (единица)</t>
  </si>
  <si>
    <t>Доля удовлетворенных качеством услуг от числа опрошенных</t>
  </si>
  <si>
    <t>число образовательных программ(единица)</t>
  </si>
  <si>
    <t>МБУ "Батыревский райархив"" Батыревского района ЧР</t>
  </si>
  <si>
    <t>Обеспечение доступа к архивным документам (копиям) и справочно-поисковым системам</t>
  </si>
  <si>
    <t>Работа по комплектованию архивными документами</t>
  </si>
  <si>
    <t>МБУК "Централизованная библиотечная система" Батыревского района ЧР</t>
  </si>
  <si>
    <t xml:space="preserve">Количество посетителей (чел)                                     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</si>
  <si>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                                           Дети -инвалиды</t>
  </si>
  <si>
    <t>Образование</t>
  </si>
  <si>
    <t>0113</t>
  </si>
  <si>
    <t>Услуга по осуществлению библиотечного,библиографического и информационного обслуживания пользователей библиотеки в (стационарных условиях)</t>
  </si>
  <si>
    <t>Формирование, учет, изучение, обеспечение физического сохранения и безопасности фондов библиотеки</t>
  </si>
  <si>
    <t>Количество документов (ед)</t>
  </si>
  <si>
    <t>Работа по обеспечению сохранности и учету архивных документов</t>
  </si>
  <si>
    <t>Защита сведений, составляющих государственную тайну, других охраняемых законом тайн, содержащихся в архивных документах и организации в установленном порядке их рассекречивания</t>
  </si>
  <si>
    <t>Доля запросов, исполненных в нормативные сроки от общего количества поступивших запросов</t>
  </si>
  <si>
    <t>Доля числа пользователей читального зала, удовлетворенных качеством муниципальной услуги</t>
  </si>
  <si>
    <t>Количество посещений (чел)</t>
  </si>
  <si>
    <t>Научное описание архивных документов , создание справочно-поисковых средств к ним</t>
  </si>
  <si>
    <t>Доля числа переработанных и усовершенствованных описей, утвержденных ЭПК Минкультуры Чувашии</t>
  </si>
  <si>
    <t>Переработка и усовершенствование описей (единица хранения)</t>
  </si>
  <si>
    <t xml:space="preserve">Доля количества дел постоянного хранения (документов), принятых на хранение по описям, утвержденных ЭПК Минкультуры Чувашии </t>
  </si>
  <si>
    <t xml:space="preserve">Количество дел по личному составу (документов), принятых на хранение по описям, утвержденных ЭПК Минкультуры Чувашии </t>
  </si>
  <si>
    <t xml:space="preserve">Количество дел постоянного хранения (документов), включенных в состав Архивного фонда Российской Федерации по описям, утвержденных ЭПК Минкультуры Чувашии </t>
  </si>
  <si>
    <t>Количество дел по личному составу (документов), принятых на хранение</t>
  </si>
  <si>
    <t>Количество дел постоянного хранения (документов), включенных в состав Архивного фонда Российской Федерации</t>
  </si>
  <si>
    <t xml:space="preserve">Объем хранимых документов по описям, утвержденным ЭПК Минкультуры Чувашии </t>
  </si>
  <si>
    <t>Объем хранимых документов (единица хранения)</t>
  </si>
  <si>
    <t>Количество дел постоянного хранения (документов), принятых на хранение</t>
  </si>
  <si>
    <t>Объем хранимых документов (ед)</t>
  </si>
  <si>
    <t>Услуга по организации и проведению культурно-массовых мероприятий (методический (семинары, коференции)), культурно-массовых (иных зрелищных мероприятий), творческих (фестиваль, выставка, конкурс, смотр)</t>
  </si>
  <si>
    <t>количество проведенных семинаров</t>
  </si>
  <si>
    <t xml:space="preserve">количество отчетов составленных по результатам работы </t>
  </si>
  <si>
    <t>Количество проведенных мероприятий (творческих (фестиваль, выставка, конкурс, смотр)</t>
  </si>
  <si>
    <t>количество клубных формирований (шт)</t>
  </si>
  <si>
    <t>количество участников (чел)</t>
  </si>
  <si>
    <t>Другие общегосударственные вопросы  0113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</si>
  <si>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</si>
  <si>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государственных (муниципальных) услуг, оказвыаемых заявителям</t>
  </si>
  <si>
    <t>услуга</t>
  </si>
  <si>
    <t>уровень удовлетворенности граждан качеством предоставления государственных и муниципальных услуг (процент)</t>
  </si>
  <si>
    <t>количество государственных (муниципальных) услуг, оказвыаемых заявителям (единица)</t>
  </si>
  <si>
    <t xml:space="preserve"> АУ "МФЦ по предоставлению государственных и муниципальных услуг"</t>
  </si>
  <si>
    <t>АУ "Бизнес-инкубатор по поддержке малого и среднего предпринимательства и содействию занятости населения Батыревского района"</t>
  </si>
  <si>
    <t>Услуга по предоставлению конскультационной и информационной поддержки субъектам малого и среднего предпринимательства</t>
  </si>
  <si>
    <t>предоставление государственных (муниципальных ) услуг субъектам малого и среднего предпринимательства</t>
  </si>
  <si>
    <t>Количество мероприятий (совещания, скминары, круглые столы и т.д.)</t>
  </si>
  <si>
    <t>предоставление в пользование конференцзала и комнат для переговоров субъектов малого предпринимательства</t>
  </si>
  <si>
    <t>консультационные услуги по вопросам бухгалтерского учета и налогообложения, юридическим вопросам и вопросам бизнес-планирования</t>
  </si>
  <si>
    <t>Оказание имущественной поддержки субъектам малого и среднего предпринимательства в виде передачи в пользованите государственного имущества на льготных условиях</t>
  </si>
  <si>
    <t>срок заключения договора аренды по результатам конкурсного отбора</t>
  </si>
  <si>
    <t>сутки</t>
  </si>
  <si>
    <t>не более 30</t>
  </si>
  <si>
    <t>количество заключенных договоров аренды (единиц)</t>
  </si>
  <si>
    <t>количество компаний-резидентов, размещенных в АУ "БИ"</t>
  </si>
  <si>
    <t>площаль нежилых помещений, предоставляемых в аренду (кв.м)</t>
  </si>
  <si>
    <t>количество заседаний комиссий по отбору проектов-претендентов на размещение в АУ и другим видам муниципальной поддержки (ед)</t>
  </si>
  <si>
    <t>степень заполнения площадей АУ, предназначенных для размещения (аренды) компаний-резидентов (процент)</t>
  </si>
  <si>
    <t>Динамика количества посещений по сравнению с предыдущим годом</t>
  </si>
  <si>
    <t>Доля документов, хранящихся в нормативных условиях</t>
  </si>
  <si>
    <t>БУ "Историко-этнографический музей "Хлеб"</t>
  </si>
  <si>
    <t>количество экскурснтов</t>
  </si>
  <si>
    <t>число экскурсий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</si>
  <si>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(тыс.рублей)             
</t>
  </si>
  <si>
    <t>Другие вопросы в области национальной экономики           0412</t>
  </si>
  <si>
    <t>Укомплектованность учреждения педагогическими кадрами</t>
  </si>
  <si>
    <t>Доля обучающихся, закончивших образовательный уровень на "4" и "5"</t>
  </si>
  <si>
    <t>Уровень соответствия условий для реализации образовательных программ дошкольного образования действующим ФГОС</t>
  </si>
  <si>
    <t>Доля педагогических работников, прошедших аттестацию</t>
  </si>
  <si>
    <t>число обучающихся (человек)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</si>
  <si>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1 года до 3 лет,</t>
  </si>
  <si>
    <t>Присмотр и уход,дети от 1 года до 3 лет</t>
  </si>
  <si>
    <t>число детей (человек)</t>
  </si>
  <si>
    <t>число человеко-дней пребывания</t>
  </si>
  <si>
    <t>число человеко-часов пребывания</t>
  </si>
  <si>
    <t>Присмотр и уход,дети от 3  до 8 лет</t>
  </si>
  <si>
    <t xml:space="preserve">Реализация основных общеобразовательных программ дошкольного образования,дети от 1 года до 3 лет,                                                         </t>
  </si>
  <si>
    <t xml:space="preserve">Реализация основных общеобразовательных программ дошкольного образования,дети от 3 до 8 лет,                                                         </t>
  </si>
  <si>
    <t xml:space="preserve">Присмотр и уход,дети от 1 года до 3 лет,                                                         </t>
  </si>
  <si>
    <t xml:space="preserve">Присмотр и уход,дети от 3 до 8 лет,                                                         </t>
  </si>
  <si>
    <t xml:space="preserve">Реализация основных общеобразовательных программ начального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</si>
  <si>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обучающихся, успешно освоивших образовательные программы по итогам года</t>
  </si>
  <si>
    <t>Удовлетворенность родителей (законных представителей) качеством услуги</t>
  </si>
  <si>
    <t>Доля учащихся 9 классов, успешно сдавших ГИА-9</t>
  </si>
  <si>
    <t xml:space="preserve">Реализация основных общеобразовательных программ основного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</si>
  <si>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основных общеобразовательных программ среднего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</si>
  <si>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учащихся, успешно сдавших ЕГЭ</t>
  </si>
  <si>
    <t>Реализация дополнительных общеобразовательных программ туристско-краеведческой направленности</t>
  </si>
  <si>
    <t>Доля детей, осваивающих дополнительные образовательные прогроаммы</t>
  </si>
  <si>
    <t>Доля детей, ставших победителями и призерами республиканских, всероссийских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</si>
  <si>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</si>
  <si>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количество человеко-часов</t>
  </si>
  <si>
    <t>Реализация дополнительных общеобразовательных программ спортивной направленности</t>
  </si>
  <si>
    <t>Реализация дополнительных общеобразовательных программ художественно-эстетической направленности</t>
  </si>
  <si>
    <t>Реализация дополнительных общеобразовательных программ социально-педагогической направленности</t>
  </si>
  <si>
    <t>Реализация дополнительных общеобразовательных программ эколого-биологической направленности</t>
  </si>
  <si>
    <t>Реализация дополнительных общеобразовательных программ технической направленности</t>
  </si>
  <si>
    <t>Услуга по реализации дополнительных  общеобразовательных программ в области физической культуры и спорта</t>
  </si>
  <si>
    <t>Дополнительное образование детей  0703</t>
  </si>
  <si>
    <t xml:space="preserve"> Дополнительное образование детей  0703 Массовый спорт 1102</t>
  </si>
  <si>
    <t>Дошкольное образование 0701</t>
  </si>
  <si>
    <t>Допустимые (возможные) отклонения от установленных показателей, в пределах которых муниципальное задание считается выполненным - не более 10%</t>
  </si>
  <si>
    <t>Количество посетителей мероприятий</t>
  </si>
  <si>
    <t>Доля пользователей, удовлетворенных качеством услуг от общего количества опрошенных по месту расположения организации</t>
  </si>
  <si>
    <t>Доля сохранности контингента</t>
  </si>
  <si>
    <t>Создание экспозиций(выставок) музеев, организация выездных выставок (вне стационарных условиях)</t>
  </si>
  <si>
    <t>Культура  0801</t>
  </si>
  <si>
    <t xml:space="preserve">  Муниципальное бюджетное дошкольное образовательное учреждение "Батыревский детский сад "Василек" Батыревского района Чувашской Республики</t>
  </si>
  <si>
    <t>Муниципальное бюджетное дошкольное образовательное учреждение "Батыревский детский сад "Солнышко" Батыревского района Чувашской Республики</t>
  </si>
  <si>
    <t xml:space="preserve"> Муниципальное бюджетное дошкольное образовательное учреждение "Батыревский детский сад "Центральный"  Батыревского района Чувашской Республики</t>
  </si>
  <si>
    <t xml:space="preserve">   Муниципальное бюджетное дошкольное образовательное учреждение "Новоахпердинский детский сад "Сеспель"  Батыревского района Чувашской Республики</t>
  </si>
  <si>
    <t>Муниципальное бюджетное дошкольное образовательное учреждение "Сугутский детский сад "Родник" Батыревского района Чувашской Республики</t>
  </si>
  <si>
    <t xml:space="preserve"> Муниципальное бюджетное дошкольное образовательное учреждение "Тарханский детский сад "Сеспель" Батыревского района Чувашской Республики</t>
  </si>
  <si>
    <t xml:space="preserve"> Муниципальное бюджетное дошкольное образовательное учреждение "Первомайский детский сад "Шусам"  Батыревского района Чувашской Республики</t>
  </si>
  <si>
    <t>Муниципальное бюджетное дошкольное образовательное учреждение "Шыгырданский детский сад "Ромашка" Батыревского района Чувашской Республики</t>
  </si>
  <si>
    <t>Итого по 0701</t>
  </si>
  <si>
    <t>Обшее образование 0702</t>
  </si>
  <si>
    <t>Муниципальное бюджетное общеобразовательное учреждение "Балабаш-Баишевская средняя общеобразовательная школа"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</si>
  <si>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№1"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</si>
  <si>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№2" Батыревского района Чувашской Республики</t>
  </si>
  <si>
    <t xml:space="preserve"> Муниципальное бюджетное общеобразовательное учреждение "Батыревская вечерняя (сменная)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</si>
  <si>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"Алманчиковская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</si>
  <si>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"Бахтигильдинская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</si>
  <si>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"Большечеменевская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</si>
  <si>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"Долгоостровская средняя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</si>
  <si>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"Кзыл-Камышская  начальная школа - детский сад" Батыревского района Чувашской Республики</t>
  </si>
  <si>
    <t xml:space="preserve">  Муниципальное бюджетное общеобразовательное учреждение "Красномайская начальная школа - детский сад" Батыревского района Чувашской Республики</t>
  </si>
  <si>
    <t xml:space="preserve">Реализация основных общеобразовательных программ дошкольного образования,дети от 3 до 8 лет (ГКП)                                                     </t>
  </si>
  <si>
    <t xml:space="preserve">Присмотр и уход,дети от 3 до 8 лет (ГКП)                                                   </t>
  </si>
  <si>
    <t xml:space="preserve"> Муниципальное бюджетное общеобразовательное учреждение "Новоахпердинская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</si>
  <si>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"Норваш Шигалинская средняя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</si>
  <si>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"Полевобикшикская средняя общеобразовательная школа" Батыревского района Чувашской Республики</t>
  </si>
  <si>
    <t>Охват учащихся организованным подвозом</t>
  </si>
  <si>
    <t xml:space="preserve">  Муниципальное бюджетное общеобразовательное учреждение "Первомайская средняя общеобразовательная школа имени Васлeя Митты" Батыревского района Чувашской Республики</t>
  </si>
  <si>
    <t>Муниципальное бюджетное общеобразовательное учреждение "Староахпердинская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</si>
  <si>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"Старотойсинская начальная школа - детский сад" Батыревского района Чувашской Республики</t>
  </si>
  <si>
    <t>Присмотр и уход,дети от 3 до 8 лет (ГКП)</t>
  </si>
  <si>
    <t xml:space="preserve">  Муниципальное бюджетное общеобразовательное учреждение "Тарханская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</si>
  <si>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"Тойсинская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</si>
  <si>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"Шаймурзинская основная общеобразовательная школа имени Г.Айги" Батыревского района Чувашской Республики</t>
  </si>
  <si>
    <t xml:space="preserve">  Муниципальное бюджетное общеобразовательное учреждение "Шыгырданская средняя общеобразовательная школа №1" Батыревского района Чувашской Республики</t>
  </si>
  <si>
    <t xml:space="preserve">  Муниципальное бюджетное общеобразовательное учреждение "Яншиховская начальная школа - детский сад им. П.А.Сидорова" Батыревского района Чувашской Республики</t>
  </si>
  <si>
    <t>Реализация основных общеобразовательных программ дошкольного образования,дети от 3 до 8 лет (ГКП)</t>
  </si>
  <si>
    <t>Итого по 0702</t>
  </si>
  <si>
    <t>Реализация дополнительных образовательных предпрофессиональных программ в области искусств (Музыкальное)</t>
  </si>
  <si>
    <t>Реализация дополнительных образовательных предпрофессиональных программ в области искусств (хореографическое искусство)</t>
  </si>
  <si>
    <t>Реализация дополнительных образовательных предпрофессиональных программ в области искусств (изобразительное искусство)</t>
  </si>
  <si>
    <t>Реализация дополнительных образовательных предпрофессиональных программ в области искусств (эстетическое)</t>
  </si>
  <si>
    <t>Сисло осваивающих общеразвивающие программы</t>
  </si>
  <si>
    <t>чел.</t>
  </si>
  <si>
    <t xml:space="preserve"> Муниципальное бюджетное учреждение дополнительного образования "Батыревская детская школа искусств" Батыревского района Чувашской Республики</t>
  </si>
  <si>
    <t xml:space="preserve"> Муниципальное бюджетное учреждение дополнительного образования "Дом детского творчества" Батыревского района Чувашской Республики</t>
  </si>
  <si>
    <t xml:space="preserve">  Муниципальное автономное учреждение дополнительного образования "Детско-юношеская спортивная школа - Физкультурно-спортивный комплекс "Паттар" Батыревского района Чувашской Республики</t>
  </si>
  <si>
    <t>Доля потребителей, удовлетворенных качеством оказания услуг (отсутствие оборснованных жалоб родителей или законных представителей)</t>
  </si>
  <si>
    <t>число обучающихся осваивающих общеразвивающие программы(человек)</t>
  </si>
  <si>
    <t>ВСЕГО</t>
  </si>
  <si>
    <t xml:space="preserve">Сводный отчет об исполнении муниципальных заданий по оказанию муниципальных услуг (работ) за 2019 год </t>
  </si>
  <si>
    <t>Оказание информационных услуг на основе архивных документов (физические лица)</t>
  </si>
  <si>
    <t>Оказание информационных услуг на основе архивных документов (органы госвласти, органы местного самоуправления, юридические лица)</t>
  </si>
  <si>
    <t xml:space="preserve">Количество исполненных запросов (шт)                                     </t>
  </si>
  <si>
    <t>Организация и проведение культурно-массовых мероприятий</t>
  </si>
  <si>
    <t>Доля удовлетворенных участников от общего количества участников</t>
  </si>
  <si>
    <t>Количество проведенных мероприятий (ед.)</t>
  </si>
  <si>
    <t xml:space="preserve"> Муниципальное бюджетное дошкольное образовательное учреждение  "Новокотяковский детский сад им. А.Т.Краснова" Батыревского района Чувашской Республики</t>
  </si>
  <si>
    <t xml:space="preserve">  Муниципальное автономное дошкольное образовательное учреждение "Батыревский детский сад  "Сказка" Батыревского района Чувашской Республики</t>
  </si>
  <si>
    <t>Муниципальное автономное дошкольное образовательное учреждение "Шыгырданский детский сад "Сандугач" Батыревского района Чувашской Республики</t>
  </si>
  <si>
    <t xml:space="preserve"> Муниципальное автономное общеобразовательное учреждение "Сугутская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</si>
  <si>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"Татарско-Сугутская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</si>
  <si>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"Шыгырданская средняя общеобразовательная школа имени профессора Э.З.Феизова" Батыревского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</si>
</sst>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8">
      <alignment horizontal="left" vertical="top" wrapText="1" shrinkToFit="1"/>
    </xf>
  </cellStyleXfs>
  <cellXfs count="176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top"/>
    </xf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/>
    <xf numFmtId="165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 wrapText="1"/>
    </xf>
    <xf numFmtId="0" fontId="4" fillId="2" borderId="0" xfId="0" applyFont="1" applyFill="1"/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0" fontId="6" fillId="2" borderId="1" xfId="0" applyFont="1" applyFill="1" applyBorder="1"/>
    <xf numFmtId="165" fontId="6" fillId="2" borderId="1" xfId="0" applyNumberFormat="1" applyFont="1" applyFill="1" applyBorder="1"/>
    <xf numFmtId="3" fontId="6" fillId="2" borderId="1" xfId="0" applyNumberFormat="1" applyFont="1" applyFill="1" applyBorder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top"/>
    </xf>
    <xf numFmtId="0" fontId="6" fillId="3" borderId="1" xfId="0" applyFont="1" applyFill="1" applyBorder="1"/>
    <xf numFmtId="165" fontId="6" fillId="3" borderId="1" xfId="0" applyNumberFormat="1" applyFont="1" applyFill="1" applyBorder="1"/>
    <xf numFmtId="3" fontId="6" fillId="3" borderId="1" xfId="0" applyNumberFormat="1" applyFont="1" applyFill="1" applyBorder="1"/>
    <xf numFmtId="165" fontId="4" fillId="0" borderId="0" xfId="0" applyNumberFormat="1" applyFont="1" applyFill="1"/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right" vertical="top" wrapText="1"/>
    </xf>
    <xf numFmtId="165" fontId="1" fillId="0" borderId="4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0" fontId="14" fillId="2" borderId="1" xfId="2" applyNumberFormat="1" applyFont="1" applyFill="1" applyBorder="1" applyAlignment="1" applyProtection="1">
      <alignment horizontal="center" vertical="top" wrapText="1" shrinkToFi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14" fillId="2" borderId="9" xfId="2" applyNumberFormat="1" applyFont="1" applyFill="1" applyBorder="1" applyAlignment="1" applyProtection="1">
      <alignment horizontal="center" vertical="top" wrapText="1" shrinkToFit="1"/>
    </xf>
    <xf numFmtId="0" fontId="14" fillId="2" borderId="7" xfId="2" applyNumberFormat="1" applyFont="1" applyFill="1" applyBorder="1" applyAlignment="1" applyProtection="1">
      <alignment horizontal="center" vertical="top" wrapText="1" shrinkToFit="1"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quotePrefix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top"/>
    </xf>
    <xf numFmtId="165" fontId="1" fillId="0" borderId="2" xfId="0" applyNumberFormat="1" applyFont="1" applyFill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top"/>
    </xf>
    <xf numFmtId="165" fontId="1" fillId="0" borderId="3" xfId="0" applyNumberFormat="1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</cellXfs>
  <cellStyles count="3">
    <cellStyle name="xl3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5"/>
  <sheetViews>
    <sheetView tabSelected="1" topLeftCell="A668" zoomScale="75" zoomScaleNormal="75" workbookViewId="0">
      <selection activeCell="H590" sqref="H590:H593"/>
    </sheetView>
  </sheetViews>
  <sheetFormatPr defaultRowHeight="15" x14ac:dyDescent="0.25"/>
  <cols>
    <col min="1" max="1" width="1.140625" style="2" customWidth="1"/>
    <col min="2" max="2" width="31.85546875" style="2" customWidth="1"/>
    <col min="3" max="3" width="16.42578125" style="2" customWidth="1"/>
    <col min="4" max="4" width="12.7109375" style="2" customWidth="1"/>
    <col min="5" max="5" width="12.42578125" style="2" customWidth="1"/>
    <col min="6" max="6" width="9.140625" style="2"/>
    <col min="7" max="7" width="11.28515625" style="2" customWidth="1"/>
    <col min="8" max="8" width="12.28515625" style="2" customWidth="1"/>
    <col min="9" max="9" width="17" style="2" customWidth="1"/>
    <col min="10" max="10" width="11" style="2" bestFit="1" customWidth="1"/>
    <col min="11" max="11" width="16.42578125" style="2" customWidth="1"/>
    <col min="12" max="21" width="9.140625" style="2"/>
  </cols>
  <sheetData>
    <row r="1" spans="1:21" s="28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8" customFormat="1" ht="18.75" x14ac:dyDescent="0.25">
      <c r="A2" s="5"/>
      <c r="B2" s="159" t="s">
        <v>180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5"/>
      <c r="Q2" s="5"/>
      <c r="R2" s="5"/>
      <c r="S2" s="5"/>
      <c r="T2" s="5"/>
      <c r="U2" s="5"/>
    </row>
    <row r="3" spans="1:21" s="28" customFormat="1" ht="18.75" x14ac:dyDescent="0.25">
      <c r="A3" s="5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5"/>
      <c r="Q3" s="5"/>
      <c r="R3" s="5"/>
      <c r="S3" s="5"/>
      <c r="T3" s="5"/>
      <c r="U3" s="5"/>
    </row>
    <row r="4" spans="1:21" s="28" customFormat="1" ht="15.75" x14ac:dyDescent="0.25">
      <c r="A4" s="5"/>
      <c r="B4" s="14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5"/>
      <c r="Q4" s="5"/>
      <c r="R4" s="5"/>
      <c r="S4" s="5"/>
      <c r="T4" s="5"/>
      <c r="U4" s="5"/>
    </row>
    <row r="5" spans="1:21" s="28" customFormat="1" ht="113.25" customHeight="1" x14ac:dyDescent="0.25">
      <c r="A5" s="5"/>
      <c r="B5" s="147" t="s">
        <v>1</v>
      </c>
      <c r="C5" s="147" t="s">
        <v>2</v>
      </c>
      <c r="D5" s="147" t="s">
        <v>5</v>
      </c>
      <c r="E5" s="147"/>
      <c r="F5" s="147"/>
      <c r="G5" s="161" t="s">
        <v>4</v>
      </c>
      <c r="H5" s="162"/>
      <c r="I5" s="162"/>
      <c r="J5" s="163"/>
      <c r="K5" s="147" t="s">
        <v>6</v>
      </c>
      <c r="L5" s="147"/>
      <c r="M5" s="147"/>
      <c r="N5" s="147"/>
      <c r="O5" s="147"/>
      <c r="P5" s="5"/>
      <c r="Q5" s="5"/>
      <c r="R5" s="5"/>
      <c r="S5" s="5"/>
      <c r="T5" s="5"/>
      <c r="U5" s="5"/>
    </row>
    <row r="6" spans="1:21" s="28" customFormat="1" ht="132" x14ac:dyDescent="0.25">
      <c r="A6" s="5"/>
      <c r="B6" s="147"/>
      <c r="C6" s="147"/>
      <c r="D6" s="29" t="s">
        <v>7</v>
      </c>
      <c r="E6" s="29" t="s">
        <v>8</v>
      </c>
      <c r="F6" s="29" t="s">
        <v>9</v>
      </c>
      <c r="G6" s="30" t="s">
        <v>3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11</v>
      </c>
      <c r="M6" s="29" t="s">
        <v>12</v>
      </c>
      <c r="N6" s="29" t="s">
        <v>13</v>
      </c>
      <c r="O6" s="29" t="s">
        <v>9</v>
      </c>
      <c r="P6" s="5"/>
      <c r="Q6" s="5"/>
      <c r="R6" s="5"/>
      <c r="S6" s="5"/>
      <c r="T6" s="5"/>
      <c r="U6" s="5"/>
    </row>
    <row r="7" spans="1:21" s="28" customFormat="1" x14ac:dyDescent="0.25">
      <c r="A7" s="5"/>
      <c r="B7" s="29">
        <v>1</v>
      </c>
      <c r="C7" s="29">
        <v>2</v>
      </c>
      <c r="D7" s="29">
        <v>7</v>
      </c>
      <c r="E7" s="29">
        <v>8</v>
      </c>
      <c r="F7" s="29">
        <v>9</v>
      </c>
      <c r="G7" s="29">
        <v>3</v>
      </c>
      <c r="H7" s="29">
        <v>4</v>
      </c>
      <c r="I7" s="29">
        <v>5</v>
      </c>
      <c r="J7" s="29">
        <v>6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5"/>
      <c r="Q7" s="5"/>
      <c r="R7" s="5"/>
      <c r="S7" s="5"/>
      <c r="T7" s="5"/>
      <c r="U7" s="5"/>
    </row>
    <row r="8" spans="1:21" s="5" customFormat="1" ht="150" customHeight="1" x14ac:dyDescent="0.25">
      <c r="B8" s="139" t="s">
        <v>54</v>
      </c>
      <c r="C8" s="105" t="s">
        <v>130</v>
      </c>
      <c r="D8" s="137">
        <v>16067.3</v>
      </c>
      <c r="E8" s="137">
        <v>16067.3</v>
      </c>
      <c r="F8" s="151">
        <f>E8/D8*100</f>
        <v>100</v>
      </c>
      <c r="G8" s="1" t="s">
        <v>55</v>
      </c>
      <c r="H8" s="25">
        <v>17</v>
      </c>
      <c r="I8" s="25">
        <v>17</v>
      </c>
      <c r="J8" s="21">
        <f t="shared" ref="J8:J15" si="0">I8/H8*100</f>
        <v>100</v>
      </c>
      <c r="K8" s="105" t="s">
        <v>127</v>
      </c>
      <c r="L8" s="120" t="s">
        <v>19</v>
      </c>
      <c r="M8" s="105">
        <v>100</v>
      </c>
      <c r="N8" s="120">
        <v>100</v>
      </c>
      <c r="O8" s="126">
        <v>100</v>
      </c>
    </row>
    <row r="9" spans="1:21" s="5" customFormat="1" ht="90" x14ac:dyDescent="0.25">
      <c r="B9" s="139"/>
      <c r="C9" s="106"/>
      <c r="D9" s="137"/>
      <c r="E9" s="137"/>
      <c r="F9" s="151"/>
      <c r="G9" s="22" t="s">
        <v>56</v>
      </c>
      <c r="H9" s="25">
        <v>2</v>
      </c>
      <c r="I9" s="25">
        <v>2</v>
      </c>
      <c r="J9" s="21">
        <f t="shared" si="0"/>
        <v>100</v>
      </c>
      <c r="K9" s="106"/>
      <c r="L9" s="121"/>
      <c r="M9" s="106"/>
      <c r="N9" s="121"/>
      <c r="O9" s="127"/>
    </row>
    <row r="10" spans="1:21" s="5" customFormat="1" ht="78.75" customHeight="1" x14ac:dyDescent="0.25">
      <c r="B10" s="139"/>
      <c r="C10" s="106"/>
      <c r="D10" s="137"/>
      <c r="E10" s="137"/>
      <c r="F10" s="151"/>
      <c r="G10" s="22" t="s">
        <v>126</v>
      </c>
      <c r="H10" s="25">
        <v>5550</v>
      </c>
      <c r="I10" s="25">
        <v>5550</v>
      </c>
      <c r="J10" s="21">
        <f t="shared" si="0"/>
        <v>100</v>
      </c>
      <c r="K10" s="106"/>
      <c r="L10" s="121"/>
      <c r="M10" s="106"/>
      <c r="N10" s="121"/>
      <c r="O10" s="127"/>
    </row>
    <row r="11" spans="1:21" s="5" customFormat="1" ht="180" x14ac:dyDescent="0.25">
      <c r="B11" s="139"/>
      <c r="C11" s="106"/>
      <c r="D11" s="137"/>
      <c r="E11" s="137"/>
      <c r="F11" s="151"/>
      <c r="G11" s="22" t="s">
        <v>57</v>
      </c>
      <c r="H11" s="25">
        <v>200110</v>
      </c>
      <c r="I11" s="25">
        <v>200110</v>
      </c>
      <c r="J11" s="21">
        <f t="shared" si="0"/>
        <v>100</v>
      </c>
      <c r="K11" s="106"/>
      <c r="L11" s="121"/>
      <c r="M11" s="106"/>
      <c r="N11" s="121"/>
      <c r="O11" s="127"/>
    </row>
    <row r="12" spans="1:21" s="5" customFormat="1" ht="90" x14ac:dyDescent="0.25">
      <c r="B12" s="139"/>
      <c r="C12" s="107"/>
      <c r="D12" s="137"/>
      <c r="E12" s="137"/>
      <c r="F12" s="151"/>
      <c r="G12" s="22" t="s">
        <v>126</v>
      </c>
      <c r="H12" s="25">
        <v>16000</v>
      </c>
      <c r="I12" s="25">
        <v>16000</v>
      </c>
      <c r="J12" s="21">
        <f t="shared" si="0"/>
        <v>100</v>
      </c>
      <c r="K12" s="107"/>
      <c r="L12" s="122"/>
      <c r="M12" s="107"/>
      <c r="N12" s="122"/>
      <c r="O12" s="128"/>
    </row>
    <row r="13" spans="1:21" s="5" customFormat="1" ht="70.5" customHeight="1" x14ac:dyDescent="0.25">
      <c r="B13" s="139" t="s">
        <v>16</v>
      </c>
      <c r="C13" s="139" t="s">
        <v>130</v>
      </c>
      <c r="D13" s="137">
        <v>7023.5</v>
      </c>
      <c r="E13" s="137">
        <v>7023.5</v>
      </c>
      <c r="F13" s="151">
        <f>E13/D13*100</f>
        <v>100</v>
      </c>
      <c r="G13" s="22" t="s">
        <v>58</v>
      </c>
      <c r="H13" s="25">
        <v>260</v>
      </c>
      <c r="I13" s="25">
        <v>260</v>
      </c>
      <c r="J13" s="21">
        <f t="shared" si="0"/>
        <v>100</v>
      </c>
      <c r="K13" s="139" t="s">
        <v>128</v>
      </c>
      <c r="L13" s="156" t="s">
        <v>19</v>
      </c>
      <c r="M13" s="151">
        <v>100</v>
      </c>
      <c r="N13" s="151">
        <v>100</v>
      </c>
      <c r="O13" s="151">
        <f>N13/M13*100</f>
        <v>100</v>
      </c>
    </row>
    <row r="14" spans="1:21" s="5" customFormat="1" ht="56.25" customHeight="1" x14ac:dyDescent="0.25">
      <c r="B14" s="139"/>
      <c r="C14" s="139"/>
      <c r="D14" s="137"/>
      <c r="E14" s="137"/>
      <c r="F14" s="151"/>
      <c r="G14" s="22" t="s">
        <v>59</v>
      </c>
      <c r="H14" s="25">
        <v>3471</v>
      </c>
      <c r="I14" s="25">
        <v>3500</v>
      </c>
      <c r="J14" s="21">
        <f t="shared" si="0"/>
        <v>100.83549409392106</v>
      </c>
      <c r="K14" s="139"/>
      <c r="L14" s="156"/>
      <c r="M14" s="151"/>
      <c r="N14" s="151"/>
      <c r="O14" s="151"/>
    </row>
    <row r="15" spans="1:21" s="14" customFormat="1" x14ac:dyDescent="0.25">
      <c r="B15" s="15" t="s">
        <v>17</v>
      </c>
      <c r="C15" s="15"/>
      <c r="D15" s="16">
        <f>D8+D13</f>
        <v>23090.799999999999</v>
      </c>
      <c r="E15" s="16">
        <f>E8+E13</f>
        <v>23090.799999999999</v>
      </c>
      <c r="F15" s="17">
        <f>E15/D15*100</f>
        <v>100</v>
      </c>
      <c r="G15" s="15"/>
      <c r="H15" s="16">
        <f>H8+H9+H10+H11+H12+H13+H14</f>
        <v>225410</v>
      </c>
      <c r="I15" s="16">
        <f>I8+I9+I10+I11+I12+I13+I14</f>
        <v>225439</v>
      </c>
      <c r="J15" s="17">
        <f t="shared" si="0"/>
        <v>100.01286544518877</v>
      </c>
      <c r="K15" s="18"/>
      <c r="L15" s="15"/>
      <c r="M15" s="19"/>
      <c r="N15" s="15"/>
      <c r="O15" s="15"/>
    </row>
    <row r="16" spans="1:21" s="28" customFormat="1" x14ac:dyDescent="0.25">
      <c r="A16" s="5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5"/>
      <c r="Q16" s="5"/>
      <c r="R16" s="5"/>
      <c r="S16" s="5"/>
      <c r="T16" s="5"/>
      <c r="U16" s="5"/>
    </row>
    <row r="17" spans="1:21" s="5" customFormat="1" ht="15.75" x14ac:dyDescent="0.25">
      <c r="B17" s="164" t="s">
        <v>84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21" s="5" customFormat="1" ht="15.75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21" s="5" customFormat="1" ht="96" customHeight="1" x14ac:dyDescent="0.25">
      <c r="B19" s="147" t="s">
        <v>1</v>
      </c>
      <c r="C19" s="147" t="s">
        <v>2</v>
      </c>
      <c r="D19" s="147" t="s">
        <v>87</v>
      </c>
      <c r="E19" s="147"/>
      <c r="F19" s="147"/>
      <c r="G19" s="147" t="s">
        <v>3</v>
      </c>
      <c r="H19" s="147" t="s">
        <v>4</v>
      </c>
      <c r="I19" s="147"/>
      <c r="J19" s="147"/>
      <c r="K19" s="147" t="s">
        <v>6</v>
      </c>
      <c r="L19" s="147"/>
      <c r="M19" s="147"/>
      <c r="N19" s="147"/>
      <c r="O19" s="147"/>
    </row>
    <row r="20" spans="1:21" s="5" customFormat="1" ht="120" x14ac:dyDescent="0.25">
      <c r="B20" s="147"/>
      <c r="C20" s="147"/>
      <c r="D20" s="29" t="s">
        <v>7</v>
      </c>
      <c r="E20" s="29" t="s">
        <v>8</v>
      </c>
      <c r="F20" s="29" t="s">
        <v>9</v>
      </c>
      <c r="G20" s="147"/>
      <c r="H20" s="29" t="s">
        <v>7</v>
      </c>
      <c r="I20" s="29" t="s">
        <v>8</v>
      </c>
      <c r="J20" s="29" t="s">
        <v>9</v>
      </c>
      <c r="K20" s="29" t="s">
        <v>10</v>
      </c>
      <c r="L20" s="29" t="s">
        <v>11</v>
      </c>
      <c r="M20" s="29" t="s">
        <v>18</v>
      </c>
      <c r="N20" s="29" t="s">
        <v>13</v>
      </c>
      <c r="O20" s="29" t="s">
        <v>9</v>
      </c>
    </row>
    <row r="21" spans="1:21" s="5" customFormat="1" x14ac:dyDescent="0.25">
      <c r="B21" s="29">
        <v>1</v>
      </c>
      <c r="C21" s="29">
        <v>2</v>
      </c>
      <c r="D21" s="29">
        <v>7</v>
      </c>
      <c r="E21" s="29">
        <v>8</v>
      </c>
      <c r="F21" s="29">
        <v>9</v>
      </c>
      <c r="G21" s="29">
        <v>3</v>
      </c>
      <c r="H21" s="29">
        <v>4</v>
      </c>
      <c r="I21" s="29">
        <v>5</v>
      </c>
      <c r="J21" s="29">
        <v>6</v>
      </c>
      <c r="K21" s="29">
        <v>10</v>
      </c>
      <c r="L21" s="29">
        <v>11</v>
      </c>
      <c r="M21" s="29">
        <v>12</v>
      </c>
      <c r="N21" s="29">
        <v>13</v>
      </c>
      <c r="O21" s="29">
        <v>14</v>
      </c>
    </row>
    <row r="22" spans="1:21" s="5" customFormat="1" ht="45" x14ac:dyDescent="0.25">
      <c r="B22" s="139" t="s">
        <v>20</v>
      </c>
      <c r="C22" s="139" t="s">
        <v>130</v>
      </c>
      <c r="D22" s="137">
        <v>466.3</v>
      </c>
      <c r="E22" s="137">
        <v>466.3</v>
      </c>
      <c r="F22" s="151">
        <f>E22/D22*100</f>
        <v>100</v>
      </c>
      <c r="G22" s="22" t="s">
        <v>85</v>
      </c>
      <c r="H22" s="25">
        <v>4889</v>
      </c>
      <c r="I22" s="25">
        <v>4900</v>
      </c>
      <c r="J22" s="21">
        <f>I22/H22*100</f>
        <v>100.22499488647985</v>
      </c>
      <c r="K22" s="139" t="s">
        <v>21</v>
      </c>
      <c r="L22" s="156" t="s">
        <v>19</v>
      </c>
      <c r="M22" s="148">
        <v>100</v>
      </c>
      <c r="N22" s="137">
        <v>100</v>
      </c>
      <c r="O22" s="154">
        <v>100</v>
      </c>
      <c r="P22" s="31"/>
    </row>
    <row r="23" spans="1:21" s="5" customFormat="1" ht="30" x14ac:dyDescent="0.25">
      <c r="B23" s="139"/>
      <c r="C23" s="139"/>
      <c r="D23" s="137"/>
      <c r="E23" s="137"/>
      <c r="F23" s="151"/>
      <c r="G23" s="22" t="s">
        <v>86</v>
      </c>
      <c r="H23" s="25">
        <v>176</v>
      </c>
      <c r="I23" s="25">
        <v>183</v>
      </c>
      <c r="J23" s="21">
        <f>I23/H23*100</f>
        <v>103.97727272727273</v>
      </c>
      <c r="K23" s="139"/>
      <c r="L23" s="156"/>
      <c r="M23" s="148"/>
      <c r="N23" s="137"/>
      <c r="O23" s="154"/>
      <c r="P23" s="31"/>
    </row>
    <row r="24" spans="1:21" s="5" customFormat="1" ht="15" customHeight="1" x14ac:dyDescent="0.25">
      <c r="B24" s="139" t="s">
        <v>22</v>
      </c>
      <c r="C24" s="139"/>
      <c r="D24" s="108">
        <v>581.1</v>
      </c>
      <c r="E24" s="108">
        <v>581.1</v>
      </c>
      <c r="F24" s="151">
        <f>E24/D24*100</f>
        <v>100</v>
      </c>
      <c r="G24" s="139" t="s">
        <v>23</v>
      </c>
      <c r="H24" s="137">
        <v>28</v>
      </c>
      <c r="I24" s="137">
        <v>28</v>
      </c>
      <c r="J24" s="151">
        <f>I24/H24*100</f>
        <v>100</v>
      </c>
      <c r="K24" s="139" t="s">
        <v>24</v>
      </c>
      <c r="L24" s="156" t="s">
        <v>19</v>
      </c>
      <c r="M24" s="148">
        <v>100</v>
      </c>
      <c r="N24" s="137">
        <v>100</v>
      </c>
      <c r="O24" s="154">
        <v>100</v>
      </c>
      <c r="P24" s="31"/>
    </row>
    <row r="25" spans="1:21" s="5" customFormat="1" ht="45.75" customHeight="1" x14ac:dyDescent="0.25">
      <c r="B25" s="139"/>
      <c r="C25" s="139"/>
      <c r="D25" s="109"/>
      <c r="E25" s="109"/>
      <c r="F25" s="151"/>
      <c r="G25" s="139"/>
      <c r="H25" s="137"/>
      <c r="I25" s="137"/>
      <c r="J25" s="151"/>
      <c r="K25" s="139"/>
      <c r="L25" s="156"/>
      <c r="M25" s="148"/>
      <c r="N25" s="137"/>
      <c r="O25" s="154"/>
      <c r="P25" s="31"/>
    </row>
    <row r="26" spans="1:21" s="5" customFormat="1" ht="15" customHeight="1" x14ac:dyDescent="0.25">
      <c r="B26" s="139" t="s">
        <v>129</v>
      </c>
      <c r="C26" s="139"/>
      <c r="D26" s="109"/>
      <c r="E26" s="109"/>
      <c r="F26" s="151" t="e">
        <f>E26/D26*100</f>
        <v>#DIV/0!</v>
      </c>
      <c r="G26" s="139" t="s">
        <v>25</v>
      </c>
      <c r="H26" s="137">
        <v>9</v>
      </c>
      <c r="I26" s="137">
        <v>9</v>
      </c>
      <c r="J26" s="151">
        <f>I26/H26*100</f>
        <v>100</v>
      </c>
      <c r="K26" s="139" t="s">
        <v>24</v>
      </c>
      <c r="L26" s="156" t="s">
        <v>19</v>
      </c>
      <c r="M26" s="148">
        <v>100</v>
      </c>
      <c r="N26" s="137">
        <v>100</v>
      </c>
      <c r="O26" s="154">
        <v>100</v>
      </c>
      <c r="P26" s="31"/>
    </row>
    <row r="27" spans="1:21" s="5" customFormat="1" ht="63.75" customHeight="1" x14ac:dyDescent="0.25">
      <c r="B27" s="139"/>
      <c r="C27" s="139"/>
      <c r="D27" s="110"/>
      <c r="E27" s="110"/>
      <c r="F27" s="151"/>
      <c r="G27" s="139"/>
      <c r="H27" s="137"/>
      <c r="I27" s="137"/>
      <c r="J27" s="151"/>
      <c r="K27" s="139"/>
      <c r="L27" s="156"/>
      <c r="M27" s="148"/>
      <c r="N27" s="137"/>
      <c r="O27" s="154"/>
      <c r="P27" s="31"/>
    </row>
    <row r="28" spans="1:21" s="5" customFormat="1" ht="27.75" customHeight="1" x14ac:dyDescent="0.25">
      <c r="B28" s="6" t="s">
        <v>17</v>
      </c>
      <c r="C28" s="6"/>
      <c r="D28" s="32">
        <f>D22+D24</f>
        <v>1047.4000000000001</v>
      </c>
      <c r="E28" s="32">
        <f>E22+E24</f>
        <v>1047.4000000000001</v>
      </c>
      <c r="F28" s="33">
        <f>E28/D28*100</f>
        <v>100</v>
      </c>
      <c r="G28" s="6"/>
      <c r="H28" s="32">
        <f>H22+H23+H24+H26</f>
        <v>5102</v>
      </c>
      <c r="I28" s="32">
        <f>I22+I23+I24+I26</f>
        <v>5120</v>
      </c>
      <c r="J28" s="33">
        <f>I28/H28*100</f>
        <v>100.35280282242257</v>
      </c>
      <c r="K28" s="6"/>
      <c r="L28" s="6"/>
      <c r="M28" s="34"/>
      <c r="N28" s="34"/>
      <c r="O28" s="6"/>
    </row>
    <row r="29" spans="1:21" s="28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28" customFormat="1" ht="15.75" x14ac:dyDescent="0.25">
      <c r="A30" s="5"/>
      <c r="B30" s="164" t="s">
        <v>66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5"/>
      <c r="Q30" s="5"/>
      <c r="R30" s="5"/>
      <c r="S30" s="5"/>
      <c r="T30" s="5"/>
      <c r="U30" s="5"/>
    </row>
    <row r="31" spans="1:21" s="28" customFormat="1" ht="15.75" x14ac:dyDescent="0.25">
      <c r="A31" s="5"/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5"/>
      <c r="Q31" s="5"/>
      <c r="R31" s="5"/>
      <c r="S31" s="5"/>
      <c r="T31" s="5"/>
      <c r="U31" s="5"/>
    </row>
    <row r="32" spans="1:21" s="28" customFormat="1" ht="150" customHeight="1" x14ac:dyDescent="0.25">
      <c r="A32" s="5"/>
      <c r="B32" s="147" t="s">
        <v>1</v>
      </c>
      <c r="C32" s="147" t="s">
        <v>2</v>
      </c>
      <c r="D32" s="147" t="s">
        <v>5</v>
      </c>
      <c r="E32" s="147"/>
      <c r="F32" s="147"/>
      <c r="G32" s="147" t="s">
        <v>3</v>
      </c>
      <c r="H32" s="147" t="s">
        <v>4</v>
      </c>
      <c r="I32" s="147"/>
      <c r="J32" s="147"/>
      <c r="K32" s="147" t="s">
        <v>6</v>
      </c>
      <c r="L32" s="147"/>
      <c r="M32" s="147"/>
      <c r="N32" s="147"/>
      <c r="O32" s="147"/>
      <c r="P32" s="5"/>
      <c r="Q32" s="5"/>
      <c r="R32" s="5"/>
      <c r="S32" s="5"/>
      <c r="T32" s="5"/>
      <c r="U32" s="5"/>
    </row>
    <row r="33" spans="1:21" s="28" customFormat="1" ht="132" x14ac:dyDescent="0.25">
      <c r="A33" s="5"/>
      <c r="B33" s="147"/>
      <c r="C33" s="147"/>
      <c r="D33" s="29" t="s">
        <v>7</v>
      </c>
      <c r="E33" s="29" t="s">
        <v>8</v>
      </c>
      <c r="F33" s="29" t="s">
        <v>9</v>
      </c>
      <c r="G33" s="147"/>
      <c r="H33" s="29" t="s">
        <v>7</v>
      </c>
      <c r="I33" s="29" t="s">
        <v>8</v>
      </c>
      <c r="J33" s="29" t="s">
        <v>9</v>
      </c>
      <c r="K33" s="29" t="s">
        <v>10</v>
      </c>
      <c r="L33" s="29" t="s">
        <v>11</v>
      </c>
      <c r="M33" s="29" t="s">
        <v>12</v>
      </c>
      <c r="N33" s="29" t="s">
        <v>13</v>
      </c>
      <c r="O33" s="29" t="s">
        <v>9</v>
      </c>
      <c r="P33" s="5"/>
      <c r="Q33" s="5"/>
      <c r="R33" s="5"/>
      <c r="S33" s="5"/>
      <c r="T33" s="5"/>
      <c r="U33" s="5"/>
    </row>
    <row r="34" spans="1:21" s="28" customFormat="1" x14ac:dyDescent="0.25">
      <c r="A34" s="5"/>
      <c r="B34" s="29">
        <v>1</v>
      </c>
      <c r="C34" s="29">
        <v>2</v>
      </c>
      <c r="D34" s="29">
        <v>7</v>
      </c>
      <c r="E34" s="29">
        <v>8</v>
      </c>
      <c r="F34" s="29">
        <v>9</v>
      </c>
      <c r="G34" s="29">
        <v>3</v>
      </c>
      <c r="H34" s="29">
        <v>4</v>
      </c>
      <c r="I34" s="29">
        <v>5</v>
      </c>
      <c r="J34" s="29">
        <v>6</v>
      </c>
      <c r="K34" s="29">
        <v>10</v>
      </c>
      <c r="L34" s="29">
        <v>11</v>
      </c>
      <c r="M34" s="29">
        <v>12</v>
      </c>
      <c r="N34" s="29">
        <v>13</v>
      </c>
      <c r="O34" s="29">
        <v>14</v>
      </c>
      <c r="P34" s="5"/>
      <c r="Q34" s="5"/>
      <c r="R34" s="5"/>
      <c r="S34" s="5"/>
      <c r="T34" s="5"/>
      <c r="U34" s="5"/>
    </row>
    <row r="35" spans="1:21" s="28" customFormat="1" ht="105" customHeight="1" x14ac:dyDescent="0.25">
      <c r="A35" s="5"/>
      <c r="B35" s="136" t="s">
        <v>61</v>
      </c>
      <c r="C35" s="158" t="s">
        <v>60</v>
      </c>
      <c r="D35" s="137">
        <v>3329.1</v>
      </c>
      <c r="E35" s="137">
        <v>3329.1</v>
      </c>
      <c r="F35" s="138">
        <f>E35/D35*100</f>
        <v>100</v>
      </c>
      <c r="G35" s="139" t="s">
        <v>64</v>
      </c>
      <c r="H35" s="156">
        <v>95</v>
      </c>
      <c r="I35" s="156">
        <v>99</v>
      </c>
      <c r="J35" s="138">
        <f>I35/H35*100</f>
        <v>104.21052631578947</v>
      </c>
      <c r="K35" s="165" t="s">
        <v>62</v>
      </c>
      <c r="L35" s="165" t="s">
        <v>63</v>
      </c>
      <c r="M35" s="165">
        <v>8300</v>
      </c>
      <c r="N35" s="155">
        <v>8300</v>
      </c>
      <c r="O35" s="146">
        <f>N35/M35*100</f>
        <v>100</v>
      </c>
      <c r="P35" s="5"/>
      <c r="Q35" s="5"/>
      <c r="R35" s="5"/>
      <c r="S35" s="5"/>
      <c r="T35" s="5"/>
      <c r="U35" s="5"/>
    </row>
    <row r="36" spans="1:21" s="28" customFormat="1" ht="15.75" customHeight="1" x14ac:dyDescent="0.25">
      <c r="A36" s="5"/>
      <c r="B36" s="136"/>
      <c r="C36" s="158"/>
      <c r="D36" s="137"/>
      <c r="E36" s="137"/>
      <c r="F36" s="138"/>
      <c r="G36" s="139"/>
      <c r="H36" s="156"/>
      <c r="I36" s="156"/>
      <c r="J36" s="138"/>
      <c r="K36" s="165"/>
      <c r="L36" s="165"/>
      <c r="M36" s="165"/>
      <c r="N36" s="155"/>
      <c r="O36" s="146"/>
      <c r="P36" s="5"/>
      <c r="Q36" s="5"/>
      <c r="R36" s="5"/>
      <c r="S36" s="5"/>
      <c r="T36" s="5"/>
      <c r="U36" s="5"/>
    </row>
    <row r="37" spans="1:21" s="28" customFormat="1" ht="15.75" customHeight="1" x14ac:dyDescent="0.25">
      <c r="A37" s="5"/>
      <c r="B37" s="136"/>
      <c r="C37" s="158"/>
      <c r="D37" s="137"/>
      <c r="E37" s="137"/>
      <c r="F37" s="138"/>
      <c r="G37" s="139"/>
      <c r="H37" s="156"/>
      <c r="I37" s="156"/>
      <c r="J37" s="138"/>
      <c r="K37" s="165"/>
      <c r="L37" s="165"/>
      <c r="M37" s="165"/>
      <c r="N37" s="155"/>
      <c r="O37" s="146"/>
      <c r="P37" s="5"/>
      <c r="Q37" s="5"/>
      <c r="R37" s="5"/>
      <c r="S37" s="5"/>
      <c r="T37" s="5"/>
      <c r="U37" s="5"/>
    </row>
    <row r="38" spans="1:21" s="28" customFormat="1" ht="150" x14ac:dyDescent="0.25">
      <c r="A38" s="5"/>
      <c r="B38" s="136"/>
      <c r="C38" s="158"/>
      <c r="D38" s="137"/>
      <c r="E38" s="137"/>
      <c r="F38" s="138"/>
      <c r="G38" s="22" t="s">
        <v>65</v>
      </c>
      <c r="H38" s="26">
        <v>181</v>
      </c>
      <c r="I38" s="26">
        <v>183</v>
      </c>
      <c r="J38" s="35">
        <f>I38/H38*100</f>
        <v>101.10497237569061</v>
      </c>
      <c r="K38" s="165"/>
      <c r="L38" s="165"/>
      <c r="M38" s="165"/>
      <c r="N38" s="155"/>
      <c r="O38" s="146"/>
      <c r="P38" s="5"/>
      <c r="Q38" s="5"/>
      <c r="R38" s="5"/>
      <c r="S38" s="5"/>
      <c r="T38" s="5"/>
      <c r="U38" s="5"/>
    </row>
    <row r="39" spans="1:21" s="28" customFormat="1" x14ac:dyDescent="0.25">
      <c r="A39" s="5"/>
      <c r="B39" s="6" t="s">
        <v>17</v>
      </c>
      <c r="C39" s="6"/>
      <c r="D39" s="32">
        <f>SUM(D35:D37)</f>
        <v>3329.1</v>
      </c>
      <c r="E39" s="32">
        <f>SUM(E35:E37)</f>
        <v>3329.1</v>
      </c>
      <c r="F39" s="33">
        <f>E39/D39*100</f>
        <v>100</v>
      </c>
      <c r="G39" s="6"/>
      <c r="H39" s="36">
        <f>H38</f>
        <v>181</v>
      </c>
      <c r="I39" s="36">
        <f t="shared" ref="I39" si="1">I38</f>
        <v>183</v>
      </c>
      <c r="J39" s="33">
        <f>I39/H39*100</f>
        <v>101.10497237569061</v>
      </c>
      <c r="K39" s="6"/>
      <c r="L39" s="6"/>
      <c r="M39" s="6"/>
      <c r="N39" s="6"/>
      <c r="O39" s="6"/>
      <c r="P39" s="5"/>
      <c r="Q39" s="5"/>
      <c r="R39" s="5"/>
      <c r="S39" s="5"/>
      <c r="T39" s="5"/>
      <c r="U39" s="5"/>
    </row>
    <row r="40" spans="1:21" s="28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28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28" customFormat="1" ht="15.75" x14ac:dyDescent="0.25">
      <c r="A42" s="5"/>
      <c r="B42" s="149" t="s">
        <v>29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5"/>
      <c r="Q42" s="5"/>
      <c r="R42" s="5"/>
      <c r="S42" s="5"/>
      <c r="T42" s="5"/>
      <c r="U42" s="5"/>
    </row>
    <row r="43" spans="1:21" s="28" customFormat="1" ht="141.75" customHeight="1" x14ac:dyDescent="0.25">
      <c r="A43" s="5"/>
      <c r="B43" s="147" t="s">
        <v>1</v>
      </c>
      <c r="C43" s="147" t="s">
        <v>2</v>
      </c>
      <c r="D43" s="147" t="s">
        <v>5</v>
      </c>
      <c r="E43" s="147"/>
      <c r="F43" s="147"/>
      <c r="G43" s="147" t="s">
        <v>3</v>
      </c>
      <c r="H43" s="147" t="s">
        <v>4</v>
      </c>
      <c r="I43" s="147"/>
      <c r="J43" s="147"/>
      <c r="K43" s="147" t="s">
        <v>6</v>
      </c>
      <c r="L43" s="147"/>
      <c r="M43" s="147"/>
      <c r="N43" s="147"/>
      <c r="O43" s="147"/>
      <c r="P43" s="5"/>
      <c r="Q43" s="5"/>
      <c r="R43" s="5"/>
      <c r="S43" s="5"/>
      <c r="T43" s="5"/>
      <c r="U43" s="5"/>
    </row>
    <row r="44" spans="1:21" s="28" customFormat="1" ht="132" x14ac:dyDescent="0.25">
      <c r="A44" s="5"/>
      <c r="B44" s="147"/>
      <c r="C44" s="147"/>
      <c r="D44" s="29" t="s">
        <v>7</v>
      </c>
      <c r="E44" s="29" t="s">
        <v>8</v>
      </c>
      <c r="F44" s="29" t="s">
        <v>9</v>
      </c>
      <c r="G44" s="147"/>
      <c r="H44" s="29" t="s">
        <v>7</v>
      </c>
      <c r="I44" s="29" t="s">
        <v>8</v>
      </c>
      <c r="J44" s="29" t="s">
        <v>9</v>
      </c>
      <c r="K44" s="29" t="s">
        <v>10</v>
      </c>
      <c r="L44" s="29" t="s">
        <v>11</v>
      </c>
      <c r="M44" s="29" t="s">
        <v>12</v>
      </c>
      <c r="N44" s="29" t="s">
        <v>13</v>
      </c>
      <c r="O44" s="29" t="s">
        <v>9</v>
      </c>
      <c r="P44" s="5"/>
      <c r="Q44" s="5"/>
      <c r="R44" s="5"/>
      <c r="S44" s="5"/>
      <c r="T44" s="5"/>
      <c r="U44" s="5"/>
    </row>
    <row r="45" spans="1:21" s="28" customFormat="1" x14ac:dyDescent="0.25">
      <c r="A45" s="5"/>
      <c r="B45" s="29">
        <v>1</v>
      </c>
      <c r="C45" s="29">
        <v>2</v>
      </c>
      <c r="D45" s="29">
        <v>7</v>
      </c>
      <c r="E45" s="29">
        <v>8</v>
      </c>
      <c r="F45" s="29">
        <v>9</v>
      </c>
      <c r="G45" s="29">
        <v>3</v>
      </c>
      <c r="H45" s="29">
        <v>4</v>
      </c>
      <c r="I45" s="29">
        <v>5</v>
      </c>
      <c r="J45" s="29">
        <v>6</v>
      </c>
      <c r="K45" s="29">
        <v>10</v>
      </c>
      <c r="L45" s="29">
        <v>11</v>
      </c>
      <c r="M45" s="29">
        <v>12</v>
      </c>
      <c r="N45" s="29">
        <v>13</v>
      </c>
      <c r="O45" s="29">
        <v>14</v>
      </c>
      <c r="P45" s="5"/>
      <c r="Q45" s="5"/>
      <c r="R45" s="5"/>
      <c r="S45" s="5"/>
      <c r="T45" s="5"/>
      <c r="U45" s="5"/>
    </row>
    <row r="46" spans="1:21" s="5" customFormat="1" ht="92.25" customHeight="1" x14ac:dyDescent="0.25">
      <c r="B46" s="22" t="s">
        <v>34</v>
      </c>
      <c r="C46" s="105" t="s">
        <v>14</v>
      </c>
      <c r="D46" s="25">
        <v>5764.9</v>
      </c>
      <c r="E46" s="25">
        <v>5764.9</v>
      </c>
      <c r="F46" s="21">
        <f>E46/D46*100</f>
        <v>100</v>
      </c>
      <c r="G46" s="1" t="s">
        <v>30</v>
      </c>
      <c r="H46" s="37">
        <v>347843</v>
      </c>
      <c r="I46" s="37">
        <v>347843</v>
      </c>
      <c r="J46" s="21">
        <f>I46/H46*100</f>
        <v>100</v>
      </c>
      <c r="K46" s="38" t="s">
        <v>82</v>
      </c>
      <c r="L46" s="22" t="s">
        <v>19</v>
      </c>
      <c r="M46" s="22">
        <v>0.05</v>
      </c>
      <c r="N46" s="22">
        <v>0.05</v>
      </c>
      <c r="O46" s="27">
        <f>N46/M46*100</f>
        <v>100</v>
      </c>
    </row>
    <row r="47" spans="1:21" s="5" customFormat="1" ht="92.25" customHeight="1" x14ac:dyDescent="0.25">
      <c r="B47" s="22" t="s">
        <v>184</v>
      </c>
      <c r="C47" s="106"/>
      <c r="D47" s="25">
        <v>1929.5</v>
      </c>
      <c r="E47" s="25">
        <v>1929.5</v>
      </c>
      <c r="F47" s="21">
        <f>E47/D47*100</f>
        <v>100</v>
      </c>
      <c r="G47" s="1" t="s">
        <v>186</v>
      </c>
      <c r="H47" s="37">
        <v>16</v>
      </c>
      <c r="I47" s="37">
        <v>16</v>
      </c>
      <c r="J47" s="21">
        <f>I47/H47*100</f>
        <v>100</v>
      </c>
      <c r="K47" s="38" t="s">
        <v>185</v>
      </c>
      <c r="L47" s="22" t="s">
        <v>19</v>
      </c>
      <c r="M47" s="39">
        <v>90</v>
      </c>
      <c r="N47" s="39">
        <v>90</v>
      </c>
      <c r="O47" s="27">
        <f>N47/M47*100</f>
        <v>100</v>
      </c>
    </row>
    <row r="48" spans="1:21" s="5" customFormat="1" ht="75" x14ac:dyDescent="0.25">
      <c r="B48" s="1" t="s">
        <v>35</v>
      </c>
      <c r="C48" s="107"/>
      <c r="D48" s="25">
        <v>3769.7</v>
      </c>
      <c r="E48" s="25">
        <v>3769.7</v>
      </c>
      <c r="F48" s="21">
        <f>E48/D48*100</f>
        <v>100</v>
      </c>
      <c r="G48" s="1" t="s">
        <v>36</v>
      </c>
      <c r="H48" s="40">
        <v>343200</v>
      </c>
      <c r="I48" s="37">
        <v>343200</v>
      </c>
      <c r="J48" s="21">
        <f>I48/H48*100</f>
        <v>100</v>
      </c>
      <c r="K48" s="38" t="s">
        <v>83</v>
      </c>
      <c r="L48" s="22" t="s">
        <v>19</v>
      </c>
      <c r="M48" s="39">
        <v>100</v>
      </c>
      <c r="N48" s="27">
        <v>100</v>
      </c>
      <c r="O48" s="27">
        <f t="shared" ref="O48" si="2">N48/M48*100</f>
        <v>100</v>
      </c>
    </row>
    <row r="49" spans="1:21" s="28" customFormat="1" x14ac:dyDescent="0.25">
      <c r="A49" s="5"/>
      <c r="B49" s="41" t="s">
        <v>17</v>
      </c>
      <c r="C49" s="41"/>
      <c r="D49" s="25">
        <f>D46+D48+D47</f>
        <v>11464.099999999999</v>
      </c>
      <c r="E49" s="25">
        <f>E46+E48+E47</f>
        <v>11464.099999999999</v>
      </c>
      <c r="F49" s="21">
        <f>E49/D49*100</f>
        <v>100</v>
      </c>
      <c r="G49" s="41"/>
      <c r="H49" s="37">
        <f>H46+H48+H47</f>
        <v>691059</v>
      </c>
      <c r="I49" s="37">
        <f>I46+I48+I47</f>
        <v>691059</v>
      </c>
      <c r="J49" s="21">
        <f>I49/H49*100</f>
        <v>100</v>
      </c>
      <c r="K49" s="41"/>
      <c r="L49" s="41"/>
      <c r="M49" s="41"/>
      <c r="N49" s="41"/>
      <c r="O49" s="41"/>
      <c r="P49" s="5"/>
      <c r="Q49" s="5"/>
      <c r="R49" s="5"/>
      <c r="S49" s="5"/>
      <c r="T49" s="5"/>
      <c r="U49" s="5"/>
    </row>
    <row r="50" spans="1:21" s="28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28" customFormat="1" ht="15.75" x14ac:dyDescent="0.25">
      <c r="A51" s="5"/>
      <c r="B51" s="149" t="s">
        <v>26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5"/>
      <c r="Q51" s="5"/>
      <c r="R51" s="5"/>
      <c r="S51" s="5"/>
      <c r="T51" s="5"/>
      <c r="U51" s="5"/>
    </row>
    <row r="52" spans="1:21" s="28" customFormat="1" ht="105.75" customHeight="1" x14ac:dyDescent="0.25">
      <c r="A52" s="5"/>
      <c r="B52" s="147" t="s">
        <v>1</v>
      </c>
      <c r="C52" s="147" t="s">
        <v>2</v>
      </c>
      <c r="D52" s="147" t="s">
        <v>5</v>
      </c>
      <c r="E52" s="147"/>
      <c r="F52" s="147"/>
      <c r="G52" s="147" t="s">
        <v>3</v>
      </c>
      <c r="H52" s="147" t="s">
        <v>4</v>
      </c>
      <c r="I52" s="147"/>
      <c r="J52" s="147"/>
      <c r="K52" s="147" t="s">
        <v>6</v>
      </c>
      <c r="L52" s="147"/>
      <c r="M52" s="147"/>
      <c r="N52" s="147"/>
      <c r="O52" s="147"/>
      <c r="P52" s="5"/>
      <c r="Q52" s="5"/>
      <c r="R52" s="5"/>
      <c r="S52" s="5"/>
      <c r="T52" s="5"/>
      <c r="U52" s="5"/>
    </row>
    <row r="53" spans="1:21" s="28" customFormat="1" ht="132" x14ac:dyDescent="0.25">
      <c r="A53" s="5"/>
      <c r="B53" s="147"/>
      <c r="C53" s="147"/>
      <c r="D53" s="29" t="s">
        <v>7</v>
      </c>
      <c r="E53" s="29" t="s">
        <v>8</v>
      </c>
      <c r="F53" s="29" t="s">
        <v>9</v>
      </c>
      <c r="G53" s="147"/>
      <c r="H53" s="29" t="s">
        <v>7</v>
      </c>
      <c r="I53" s="29" t="s">
        <v>8</v>
      </c>
      <c r="J53" s="29" t="s">
        <v>9</v>
      </c>
      <c r="K53" s="29" t="s">
        <v>10</v>
      </c>
      <c r="L53" s="29" t="s">
        <v>11</v>
      </c>
      <c r="M53" s="29" t="s">
        <v>12</v>
      </c>
      <c r="N53" s="29" t="s">
        <v>13</v>
      </c>
      <c r="O53" s="29" t="s">
        <v>9</v>
      </c>
      <c r="P53" s="5"/>
      <c r="Q53" s="5"/>
      <c r="R53" s="5"/>
      <c r="S53" s="5"/>
      <c r="T53" s="5"/>
      <c r="U53" s="5"/>
    </row>
    <row r="54" spans="1:21" s="28" customFormat="1" x14ac:dyDescent="0.25">
      <c r="A54" s="5"/>
      <c r="B54" s="29">
        <v>1</v>
      </c>
      <c r="C54" s="29">
        <v>2</v>
      </c>
      <c r="D54" s="29">
        <v>7</v>
      </c>
      <c r="E54" s="29">
        <v>8</v>
      </c>
      <c r="F54" s="29">
        <v>9</v>
      </c>
      <c r="G54" s="29">
        <v>3</v>
      </c>
      <c r="H54" s="29">
        <v>4</v>
      </c>
      <c r="I54" s="29">
        <v>5</v>
      </c>
      <c r="J54" s="29">
        <v>6</v>
      </c>
      <c r="K54" s="29">
        <v>10</v>
      </c>
      <c r="L54" s="29">
        <v>11</v>
      </c>
      <c r="M54" s="29">
        <v>12</v>
      </c>
      <c r="N54" s="29">
        <v>13</v>
      </c>
      <c r="O54" s="29">
        <v>14</v>
      </c>
      <c r="P54" s="5"/>
      <c r="Q54" s="5"/>
      <c r="R54" s="5"/>
      <c r="S54" s="5"/>
      <c r="T54" s="5"/>
      <c r="U54" s="5"/>
    </row>
    <row r="55" spans="1:21" s="28" customFormat="1" ht="105" x14ac:dyDescent="0.25">
      <c r="A55" s="5"/>
      <c r="B55" s="1" t="s">
        <v>181</v>
      </c>
      <c r="C55" s="157" t="s">
        <v>33</v>
      </c>
      <c r="D55" s="126">
        <v>1063.7</v>
      </c>
      <c r="E55" s="126">
        <v>1063.7</v>
      </c>
      <c r="F55" s="129">
        <f>E55/D55*100</f>
        <v>100</v>
      </c>
      <c r="G55" s="1" t="s">
        <v>183</v>
      </c>
      <c r="H55" s="42">
        <v>2400</v>
      </c>
      <c r="I55" s="42">
        <v>2456</v>
      </c>
      <c r="J55" s="12">
        <f>I55/H55*100</f>
        <v>102.33333333333334</v>
      </c>
      <c r="K55" s="38" t="s">
        <v>39</v>
      </c>
      <c r="L55" s="22" t="s">
        <v>19</v>
      </c>
      <c r="M55" s="21">
        <v>100</v>
      </c>
      <c r="N55" s="21">
        <v>102</v>
      </c>
      <c r="O55" s="27">
        <f>N55/M55*100</f>
        <v>102</v>
      </c>
      <c r="P55" s="31"/>
      <c r="Q55" s="5"/>
      <c r="R55" s="5"/>
      <c r="S55" s="5"/>
      <c r="T55" s="5"/>
      <c r="U55" s="5"/>
    </row>
    <row r="56" spans="1:21" s="28" customFormat="1" ht="92.25" customHeight="1" x14ac:dyDescent="0.25">
      <c r="A56" s="5"/>
      <c r="B56" s="1" t="s">
        <v>182</v>
      </c>
      <c r="C56" s="157"/>
      <c r="D56" s="128"/>
      <c r="E56" s="128"/>
      <c r="F56" s="131"/>
      <c r="G56" s="1" t="s">
        <v>183</v>
      </c>
      <c r="H56" s="42">
        <v>600</v>
      </c>
      <c r="I56" s="42">
        <v>659</v>
      </c>
      <c r="J56" s="12">
        <f>I56/H56*100</f>
        <v>109.83333333333334</v>
      </c>
      <c r="K56" s="38" t="s">
        <v>39</v>
      </c>
      <c r="L56" s="22" t="s">
        <v>19</v>
      </c>
      <c r="M56" s="21">
        <v>100</v>
      </c>
      <c r="N56" s="21">
        <v>110</v>
      </c>
      <c r="O56" s="27">
        <f>N56/M56*100</f>
        <v>110.00000000000001</v>
      </c>
      <c r="P56" s="31"/>
      <c r="Q56" s="5"/>
      <c r="R56" s="5"/>
      <c r="S56" s="5"/>
      <c r="T56" s="5"/>
      <c r="U56" s="5"/>
    </row>
    <row r="57" spans="1:21" s="5" customFormat="1" ht="105" x14ac:dyDescent="0.25">
      <c r="B57" s="22" t="s">
        <v>27</v>
      </c>
      <c r="C57" s="157"/>
      <c r="D57" s="43">
        <v>34.9</v>
      </c>
      <c r="E57" s="43">
        <v>34.9</v>
      </c>
      <c r="F57" s="44">
        <f>E57/D57*100</f>
        <v>100</v>
      </c>
      <c r="G57" s="22" t="s">
        <v>41</v>
      </c>
      <c r="H57" s="9">
        <v>4</v>
      </c>
      <c r="I57" s="9">
        <v>4</v>
      </c>
      <c r="J57" s="12">
        <f>I57/H57*100</f>
        <v>100</v>
      </c>
      <c r="K57" s="38" t="s">
        <v>40</v>
      </c>
      <c r="L57" s="22" t="s">
        <v>19</v>
      </c>
      <c r="M57" s="21">
        <v>100</v>
      </c>
      <c r="N57" s="21">
        <v>100</v>
      </c>
      <c r="O57" s="27">
        <f t="shared" ref="O57:O63" si="3">N57/M57*100</f>
        <v>100</v>
      </c>
      <c r="P57" s="31"/>
    </row>
    <row r="58" spans="1:21" s="5" customFormat="1" ht="140.25" customHeight="1" x14ac:dyDescent="0.25">
      <c r="B58" s="22" t="s">
        <v>42</v>
      </c>
      <c r="C58" s="157"/>
      <c r="D58" s="43">
        <v>29</v>
      </c>
      <c r="E58" s="43">
        <v>29</v>
      </c>
      <c r="F58" s="44">
        <f>E58/D58*100</f>
        <v>100</v>
      </c>
      <c r="G58" s="22" t="s">
        <v>44</v>
      </c>
      <c r="H58" s="9">
        <v>57</v>
      </c>
      <c r="I58" s="9">
        <v>61</v>
      </c>
      <c r="J58" s="12">
        <f>I58/H58*100</f>
        <v>107.01754385964912</v>
      </c>
      <c r="K58" s="38" t="s">
        <v>43</v>
      </c>
      <c r="L58" s="22" t="s">
        <v>19</v>
      </c>
      <c r="M58" s="21">
        <v>100</v>
      </c>
      <c r="N58" s="21">
        <v>107</v>
      </c>
      <c r="O58" s="27">
        <f t="shared" ref="O58" si="4">N58/M58*100</f>
        <v>107</v>
      </c>
      <c r="P58" s="31"/>
    </row>
    <row r="59" spans="1:21" s="5" customFormat="1" ht="120" x14ac:dyDescent="0.25">
      <c r="B59" s="1" t="s">
        <v>37</v>
      </c>
      <c r="C59" s="157"/>
      <c r="D59" s="45">
        <v>23.3</v>
      </c>
      <c r="E59" s="45">
        <v>23.3</v>
      </c>
      <c r="F59" s="21">
        <f>E59/D59*100</f>
        <v>100</v>
      </c>
      <c r="G59" s="22" t="s">
        <v>51</v>
      </c>
      <c r="H59" s="22">
        <v>37480</v>
      </c>
      <c r="I59" s="26">
        <v>37483</v>
      </c>
      <c r="J59" s="21">
        <f>I59/H59*100</f>
        <v>100.00800426894342</v>
      </c>
      <c r="K59" s="38" t="s">
        <v>50</v>
      </c>
      <c r="L59" s="22" t="s">
        <v>19</v>
      </c>
      <c r="M59" s="22">
        <v>100</v>
      </c>
      <c r="N59" s="21">
        <v>100</v>
      </c>
      <c r="O59" s="27">
        <f>N59/M59*100</f>
        <v>100</v>
      </c>
      <c r="P59" s="31"/>
    </row>
    <row r="60" spans="1:21" s="5" customFormat="1" ht="165" x14ac:dyDescent="0.25">
      <c r="B60" s="139" t="s">
        <v>28</v>
      </c>
      <c r="C60" s="157"/>
      <c r="D60" s="166">
        <v>23.3</v>
      </c>
      <c r="E60" s="166">
        <v>23.3</v>
      </c>
      <c r="F60" s="151">
        <f>E60/D60*100</f>
        <v>100</v>
      </c>
      <c r="G60" s="1" t="s">
        <v>52</v>
      </c>
      <c r="H60" s="22">
        <v>600</v>
      </c>
      <c r="I60" s="26">
        <v>634</v>
      </c>
      <c r="J60" s="21">
        <f t="shared" ref="J60" si="5">I60/H60*100</f>
        <v>105.66666666666666</v>
      </c>
      <c r="K60" s="38" t="s">
        <v>45</v>
      </c>
      <c r="L60" s="22" t="s">
        <v>19</v>
      </c>
      <c r="M60" s="21">
        <v>100</v>
      </c>
      <c r="N60" s="21">
        <v>106</v>
      </c>
      <c r="O60" s="27">
        <f>N60/M60*100</f>
        <v>106</v>
      </c>
      <c r="P60" s="31"/>
    </row>
    <row r="61" spans="1:21" s="5" customFormat="1" ht="165" x14ac:dyDescent="0.25">
      <c r="B61" s="139"/>
      <c r="C61" s="157"/>
      <c r="D61" s="166"/>
      <c r="E61" s="166"/>
      <c r="F61" s="151"/>
      <c r="G61" s="1" t="s">
        <v>48</v>
      </c>
      <c r="H61" s="22">
        <v>1250</v>
      </c>
      <c r="I61" s="26">
        <v>1264</v>
      </c>
      <c r="J61" s="21">
        <f>I61/H61*100</f>
        <v>101.12</v>
      </c>
      <c r="K61" s="38" t="s">
        <v>46</v>
      </c>
      <c r="L61" s="22" t="s">
        <v>19</v>
      </c>
      <c r="M61" s="26">
        <v>100</v>
      </c>
      <c r="N61" s="21">
        <v>101</v>
      </c>
      <c r="O61" s="27">
        <f>N61/M61*100</f>
        <v>101</v>
      </c>
      <c r="P61" s="31"/>
    </row>
    <row r="62" spans="1:21" s="5" customFormat="1" ht="225" x14ac:dyDescent="0.25">
      <c r="B62" s="139"/>
      <c r="C62" s="157"/>
      <c r="D62" s="166"/>
      <c r="E62" s="166"/>
      <c r="F62" s="151"/>
      <c r="G62" s="1" t="s">
        <v>49</v>
      </c>
      <c r="H62" s="22">
        <v>600</v>
      </c>
      <c r="I62" s="26">
        <v>613</v>
      </c>
      <c r="J62" s="21">
        <f>I62/H62*100</f>
        <v>102.16666666666667</v>
      </c>
      <c r="K62" s="38" t="s">
        <v>47</v>
      </c>
      <c r="L62" s="22" t="s">
        <v>19</v>
      </c>
      <c r="M62" s="39">
        <v>100</v>
      </c>
      <c r="N62" s="27">
        <v>102</v>
      </c>
      <c r="O62" s="27">
        <f>N62/M62*100</f>
        <v>102</v>
      </c>
      <c r="P62" s="31"/>
    </row>
    <row r="63" spans="1:21" s="5" customFormat="1" ht="120" x14ac:dyDescent="0.25">
      <c r="B63" s="22" t="s">
        <v>38</v>
      </c>
      <c r="C63" s="157"/>
      <c r="D63" s="45">
        <v>5.8</v>
      </c>
      <c r="E63" s="45">
        <v>5.8</v>
      </c>
      <c r="F63" s="21">
        <f>E63/D63*100</f>
        <v>100</v>
      </c>
      <c r="G63" s="1" t="s">
        <v>53</v>
      </c>
      <c r="H63" s="22">
        <v>2</v>
      </c>
      <c r="I63" s="26">
        <v>2</v>
      </c>
      <c r="J63" s="21">
        <f>I63/H63*100</f>
        <v>100</v>
      </c>
      <c r="K63" s="38" t="s">
        <v>50</v>
      </c>
      <c r="L63" s="22" t="s">
        <v>19</v>
      </c>
      <c r="M63" s="39">
        <v>100</v>
      </c>
      <c r="N63" s="27">
        <v>100</v>
      </c>
      <c r="O63" s="27">
        <f t="shared" si="3"/>
        <v>100</v>
      </c>
      <c r="P63" s="31"/>
    </row>
    <row r="64" spans="1:21" s="14" customFormat="1" ht="15.75" x14ac:dyDescent="0.25">
      <c r="B64" s="46" t="s">
        <v>17</v>
      </c>
      <c r="C64" s="47"/>
      <c r="D64" s="48">
        <f t="shared" ref="D64:E64" si="6">D55+D57+D58+D59+D60+D61+D62+D63</f>
        <v>1180</v>
      </c>
      <c r="E64" s="48">
        <f t="shared" si="6"/>
        <v>1180</v>
      </c>
      <c r="F64" s="49">
        <f>E64/D64*100</f>
        <v>100</v>
      </c>
      <c r="G64" s="46"/>
      <c r="H64" s="49">
        <f>H55+H57+H58+H59+H60+H61+H62+H63</f>
        <v>42393</v>
      </c>
      <c r="I64" s="49">
        <f t="shared" ref="I64" si="7">I55+I57+I58+I59+I60+I61+I62+I63</f>
        <v>42517</v>
      </c>
      <c r="J64" s="49">
        <f>I64/H64*100</f>
        <v>100.29250112046799</v>
      </c>
      <c r="K64" s="50"/>
      <c r="L64" s="51"/>
      <c r="M64" s="51"/>
      <c r="N64" s="51"/>
      <c r="O64" s="51"/>
      <c r="P64" s="52"/>
    </row>
    <row r="65" spans="1:21" s="5" customFormat="1" x14ac:dyDescent="0.25">
      <c r="D65" s="4"/>
      <c r="E65" s="4"/>
      <c r="F65" s="4"/>
      <c r="H65" s="4"/>
      <c r="I65" s="4"/>
      <c r="J65" s="4"/>
      <c r="L65" s="4"/>
      <c r="M65" s="4"/>
      <c r="N65" s="4"/>
      <c r="O65" s="4"/>
      <c r="P65" s="4"/>
    </row>
    <row r="66" spans="1:21" s="5" customFormat="1" ht="30.75" customHeight="1" x14ac:dyDescent="0.25">
      <c r="B66" s="149" t="s">
        <v>67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4"/>
    </row>
    <row r="67" spans="1:21" s="28" customFormat="1" ht="85.5" customHeight="1" x14ac:dyDescent="0.25">
      <c r="A67" s="5"/>
      <c r="B67" s="147" t="s">
        <v>1</v>
      </c>
      <c r="C67" s="147" t="s">
        <v>2</v>
      </c>
      <c r="D67" s="147" t="s">
        <v>5</v>
      </c>
      <c r="E67" s="147"/>
      <c r="F67" s="147"/>
      <c r="G67" s="147" t="s">
        <v>3</v>
      </c>
      <c r="H67" s="147" t="s">
        <v>4</v>
      </c>
      <c r="I67" s="147"/>
      <c r="J67" s="147"/>
      <c r="K67" s="147" t="s">
        <v>6</v>
      </c>
      <c r="L67" s="147"/>
      <c r="M67" s="147"/>
      <c r="N67" s="147"/>
      <c r="O67" s="147"/>
      <c r="P67" s="4"/>
      <c r="Q67" s="5"/>
      <c r="R67" s="5"/>
      <c r="S67" s="5"/>
      <c r="T67" s="5"/>
      <c r="U67" s="5"/>
    </row>
    <row r="68" spans="1:21" s="28" customFormat="1" ht="132" x14ac:dyDescent="0.25">
      <c r="A68" s="5"/>
      <c r="B68" s="147"/>
      <c r="C68" s="147"/>
      <c r="D68" s="29" t="s">
        <v>7</v>
      </c>
      <c r="E68" s="29" t="s">
        <v>8</v>
      </c>
      <c r="F68" s="29" t="s">
        <v>9</v>
      </c>
      <c r="G68" s="147"/>
      <c r="H68" s="29" t="s">
        <v>7</v>
      </c>
      <c r="I68" s="29" t="s">
        <v>8</v>
      </c>
      <c r="J68" s="29" t="s">
        <v>9</v>
      </c>
      <c r="K68" s="29" t="s">
        <v>10</v>
      </c>
      <c r="L68" s="29" t="s">
        <v>11</v>
      </c>
      <c r="M68" s="29" t="s">
        <v>12</v>
      </c>
      <c r="N68" s="29" t="s">
        <v>13</v>
      </c>
      <c r="O68" s="29" t="s">
        <v>9</v>
      </c>
      <c r="P68" s="4"/>
      <c r="Q68" s="5"/>
      <c r="R68" s="5"/>
      <c r="S68" s="5"/>
      <c r="T68" s="5"/>
      <c r="U68" s="5"/>
    </row>
    <row r="69" spans="1:21" s="28" customFormat="1" x14ac:dyDescent="0.25">
      <c r="A69" s="5"/>
      <c r="B69" s="29">
        <v>1</v>
      </c>
      <c r="C69" s="29">
        <v>2</v>
      </c>
      <c r="D69" s="29">
        <v>7</v>
      </c>
      <c r="E69" s="29">
        <v>8</v>
      </c>
      <c r="F69" s="29">
        <v>9</v>
      </c>
      <c r="G69" s="29">
        <v>3</v>
      </c>
      <c r="H69" s="29">
        <v>4</v>
      </c>
      <c r="I69" s="29">
        <v>5</v>
      </c>
      <c r="J69" s="29">
        <v>6</v>
      </c>
      <c r="K69" s="29">
        <v>10</v>
      </c>
      <c r="L69" s="29">
        <v>11</v>
      </c>
      <c r="M69" s="29">
        <v>12</v>
      </c>
      <c r="N69" s="29">
        <v>13</v>
      </c>
      <c r="O69" s="29">
        <v>14</v>
      </c>
      <c r="P69" s="4"/>
      <c r="Q69" s="5"/>
      <c r="R69" s="5"/>
      <c r="S69" s="5"/>
      <c r="T69" s="5"/>
      <c r="U69" s="5"/>
    </row>
    <row r="70" spans="1:21" s="28" customFormat="1" ht="150" customHeight="1" x14ac:dyDescent="0.25">
      <c r="A70" s="5"/>
      <c r="B70" s="139" t="s">
        <v>68</v>
      </c>
      <c r="C70" s="157" t="s">
        <v>88</v>
      </c>
      <c r="D70" s="137">
        <v>674</v>
      </c>
      <c r="E70" s="137">
        <v>674</v>
      </c>
      <c r="F70" s="151">
        <f>E70/D70*100</f>
        <v>100</v>
      </c>
      <c r="G70" s="1" t="s">
        <v>70</v>
      </c>
      <c r="H70" s="42">
        <v>30</v>
      </c>
      <c r="I70" s="42">
        <v>30</v>
      </c>
      <c r="J70" s="12">
        <f t="shared" ref="J70:J78" si="8">I70/H70*100</f>
        <v>100</v>
      </c>
      <c r="K70" s="139" t="s">
        <v>69</v>
      </c>
      <c r="L70" s="139" t="s">
        <v>19</v>
      </c>
      <c r="M70" s="154">
        <v>100</v>
      </c>
      <c r="N70" s="154">
        <v>100</v>
      </c>
      <c r="O70" s="154">
        <v>100</v>
      </c>
      <c r="P70" s="4"/>
      <c r="Q70" s="5"/>
      <c r="R70" s="5"/>
      <c r="S70" s="5"/>
      <c r="T70" s="5"/>
      <c r="U70" s="5"/>
    </row>
    <row r="71" spans="1:21" s="28" customFormat="1" ht="210" x14ac:dyDescent="0.25">
      <c r="A71" s="5"/>
      <c r="B71" s="139"/>
      <c r="C71" s="157"/>
      <c r="D71" s="137"/>
      <c r="E71" s="137"/>
      <c r="F71" s="151"/>
      <c r="G71" s="22" t="s">
        <v>71</v>
      </c>
      <c r="H71" s="9">
        <v>12</v>
      </c>
      <c r="I71" s="9">
        <v>12</v>
      </c>
      <c r="J71" s="12">
        <f t="shared" si="8"/>
        <v>100</v>
      </c>
      <c r="K71" s="139"/>
      <c r="L71" s="139"/>
      <c r="M71" s="154"/>
      <c r="N71" s="154"/>
      <c r="O71" s="154"/>
      <c r="P71" s="4"/>
      <c r="Q71" s="5"/>
      <c r="R71" s="5"/>
      <c r="S71" s="5"/>
      <c r="T71" s="5"/>
      <c r="U71" s="5"/>
    </row>
    <row r="72" spans="1:21" s="28" customFormat="1" ht="240" x14ac:dyDescent="0.25">
      <c r="A72" s="5"/>
      <c r="B72" s="139"/>
      <c r="C72" s="157"/>
      <c r="D72" s="137"/>
      <c r="E72" s="137"/>
      <c r="F72" s="151"/>
      <c r="G72" s="22" t="s">
        <v>72</v>
      </c>
      <c r="H72" s="9"/>
      <c r="I72" s="9"/>
      <c r="J72" s="12" t="e">
        <f t="shared" si="8"/>
        <v>#DIV/0!</v>
      </c>
      <c r="K72" s="139"/>
      <c r="L72" s="139"/>
      <c r="M72" s="154"/>
      <c r="N72" s="154"/>
      <c r="O72" s="154"/>
      <c r="P72" s="4"/>
      <c r="Q72" s="5"/>
      <c r="R72" s="5"/>
      <c r="S72" s="5"/>
      <c r="T72" s="5"/>
      <c r="U72" s="5"/>
    </row>
    <row r="73" spans="1:21" s="28" customFormat="1" ht="90" x14ac:dyDescent="0.25">
      <c r="A73" s="5"/>
      <c r="B73" s="139" t="s">
        <v>73</v>
      </c>
      <c r="C73" s="157"/>
      <c r="D73" s="108">
        <v>427.5</v>
      </c>
      <c r="E73" s="108">
        <v>427.5</v>
      </c>
      <c r="F73" s="129">
        <v>100</v>
      </c>
      <c r="G73" s="22" t="s">
        <v>77</v>
      </c>
      <c r="H73" s="22">
        <v>23</v>
      </c>
      <c r="I73" s="26">
        <v>21</v>
      </c>
      <c r="J73" s="12">
        <f t="shared" si="8"/>
        <v>91.304347826086953</v>
      </c>
      <c r="K73" s="139" t="s">
        <v>74</v>
      </c>
      <c r="L73" s="139" t="s">
        <v>75</v>
      </c>
      <c r="M73" s="139" t="s">
        <v>76</v>
      </c>
      <c r="N73" s="139" t="s">
        <v>76</v>
      </c>
      <c r="O73" s="154">
        <v>100</v>
      </c>
      <c r="P73" s="4"/>
      <c r="Q73" s="5"/>
      <c r="R73" s="5"/>
      <c r="S73" s="5"/>
      <c r="T73" s="5"/>
      <c r="U73" s="5"/>
    </row>
    <row r="74" spans="1:21" s="28" customFormat="1" ht="105" x14ac:dyDescent="0.25">
      <c r="A74" s="5"/>
      <c r="B74" s="139"/>
      <c r="C74" s="157"/>
      <c r="D74" s="109"/>
      <c r="E74" s="109"/>
      <c r="F74" s="130"/>
      <c r="G74" s="1" t="s">
        <v>78</v>
      </c>
      <c r="H74" s="22">
        <v>21</v>
      </c>
      <c r="I74" s="26">
        <v>20</v>
      </c>
      <c r="J74" s="12">
        <f t="shared" si="8"/>
        <v>95.238095238095227</v>
      </c>
      <c r="K74" s="139"/>
      <c r="L74" s="139"/>
      <c r="M74" s="139"/>
      <c r="N74" s="139"/>
      <c r="O74" s="154"/>
      <c r="P74" s="5"/>
      <c r="Q74" s="5"/>
      <c r="R74" s="5"/>
      <c r="S74" s="5"/>
      <c r="T74" s="5"/>
      <c r="U74" s="5"/>
    </row>
    <row r="75" spans="1:21" s="28" customFormat="1" ht="120" x14ac:dyDescent="0.25">
      <c r="A75" s="5"/>
      <c r="B75" s="139"/>
      <c r="C75" s="157"/>
      <c r="D75" s="109"/>
      <c r="E75" s="109"/>
      <c r="F75" s="130"/>
      <c r="G75" s="1" t="s">
        <v>79</v>
      </c>
      <c r="H75" s="22">
        <v>467.2</v>
      </c>
      <c r="I75" s="26">
        <v>467.2</v>
      </c>
      <c r="J75" s="12">
        <f t="shared" si="8"/>
        <v>100</v>
      </c>
      <c r="K75" s="139"/>
      <c r="L75" s="139"/>
      <c r="M75" s="139"/>
      <c r="N75" s="139"/>
      <c r="O75" s="154"/>
      <c r="P75" s="5"/>
      <c r="Q75" s="5"/>
      <c r="R75" s="5"/>
      <c r="S75" s="5"/>
      <c r="T75" s="5"/>
      <c r="U75" s="5"/>
    </row>
    <row r="76" spans="1:21" s="28" customFormat="1" ht="225" x14ac:dyDescent="0.25">
      <c r="A76" s="5"/>
      <c r="B76" s="139"/>
      <c r="C76" s="157"/>
      <c r="D76" s="109"/>
      <c r="E76" s="109"/>
      <c r="F76" s="130"/>
      <c r="G76" s="1" t="s">
        <v>80</v>
      </c>
      <c r="H76" s="22">
        <v>4</v>
      </c>
      <c r="I76" s="26">
        <v>4</v>
      </c>
      <c r="J76" s="21">
        <f t="shared" si="8"/>
        <v>100</v>
      </c>
      <c r="K76" s="139"/>
      <c r="L76" s="139"/>
      <c r="M76" s="139"/>
      <c r="N76" s="139"/>
      <c r="O76" s="154"/>
      <c r="P76" s="5"/>
      <c r="Q76" s="5"/>
      <c r="R76" s="5"/>
      <c r="S76" s="5"/>
      <c r="T76" s="5"/>
      <c r="U76" s="5"/>
    </row>
    <row r="77" spans="1:21" s="28" customFormat="1" ht="165" x14ac:dyDescent="0.25">
      <c r="A77" s="5"/>
      <c r="B77" s="139"/>
      <c r="C77" s="157"/>
      <c r="D77" s="110"/>
      <c r="E77" s="110"/>
      <c r="F77" s="131"/>
      <c r="G77" s="1" t="s">
        <v>81</v>
      </c>
      <c r="H77" s="10">
        <v>85</v>
      </c>
      <c r="I77" s="25">
        <v>85</v>
      </c>
      <c r="J77" s="21">
        <f t="shared" si="8"/>
        <v>100</v>
      </c>
      <c r="K77" s="139"/>
      <c r="L77" s="139"/>
      <c r="M77" s="139"/>
      <c r="N77" s="139"/>
      <c r="O77" s="154"/>
      <c r="P77" s="5"/>
      <c r="Q77" s="5"/>
      <c r="R77" s="5"/>
      <c r="S77" s="5"/>
      <c r="T77" s="5"/>
      <c r="U77" s="5"/>
    </row>
    <row r="78" spans="1:21" s="28" customFormat="1" ht="15.75" x14ac:dyDescent="0.25">
      <c r="A78" s="5"/>
      <c r="B78" s="6" t="s">
        <v>17</v>
      </c>
      <c r="C78" s="1"/>
      <c r="D78" s="20">
        <f>D70+D73</f>
        <v>1101.5</v>
      </c>
      <c r="E78" s="20">
        <f>E70+E73</f>
        <v>1101.5</v>
      </c>
      <c r="F78" s="3">
        <f>E78/D78*100</f>
        <v>100</v>
      </c>
      <c r="G78" s="6"/>
      <c r="H78" s="11">
        <f>SUM(H70:H77)</f>
        <v>642.20000000000005</v>
      </c>
      <c r="I78" s="11">
        <f>SUM(I70:I77)</f>
        <v>639.20000000000005</v>
      </c>
      <c r="J78" s="3">
        <f t="shared" si="8"/>
        <v>99.532855808159454</v>
      </c>
      <c r="K78" s="7"/>
      <c r="L78" s="8"/>
      <c r="M78" s="8"/>
      <c r="N78" s="8"/>
      <c r="O78" s="8"/>
      <c r="P78" s="5"/>
      <c r="Q78" s="5"/>
      <c r="R78" s="5"/>
      <c r="S78" s="5"/>
      <c r="T78" s="5"/>
      <c r="U78" s="5"/>
    </row>
    <row r="79" spans="1:21" s="28" customFormat="1" x14ac:dyDescent="0.25">
      <c r="A79" s="5"/>
      <c r="B79" s="5"/>
      <c r="C79" s="5"/>
      <c r="D79" s="4"/>
      <c r="E79" s="4"/>
      <c r="F79" s="4"/>
      <c r="G79" s="5"/>
      <c r="H79" s="4"/>
      <c r="I79" s="4"/>
      <c r="J79" s="4"/>
      <c r="K79" s="5"/>
      <c r="L79" s="4"/>
      <c r="M79" s="4"/>
      <c r="N79" s="4"/>
      <c r="O79" s="4"/>
      <c r="P79" s="5"/>
      <c r="Q79" s="5"/>
      <c r="R79" s="5"/>
      <c r="S79" s="5"/>
      <c r="T79" s="5"/>
      <c r="U79" s="5"/>
    </row>
    <row r="80" spans="1:21" s="5" customFormat="1" ht="15.75" x14ac:dyDescent="0.25">
      <c r="E80" s="150" t="s">
        <v>32</v>
      </c>
      <c r="F80" s="150"/>
      <c r="G80" s="150"/>
    </row>
    <row r="81" spans="1:21" s="5" customFormat="1" ht="15.75" customHeight="1" x14ac:dyDescent="0.25"/>
    <row r="82" spans="1:21" s="5" customFormat="1" ht="155.25" customHeight="1" x14ac:dyDescent="0.25">
      <c r="B82" s="147" t="s">
        <v>1</v>
      </c>
      <c r="C82" s="147" t="s">
        <v>2</v>
      </c>
      <c r="D82" s="147" t="s">
        <v>5</v>
      </c>
      <c r="E82" s="147"/>
      <c r="F82" s="147"/>
      <c r="G82" s="147" t="s">
        <v>3</v>
      </c>
      <c r="H82" s="147" t="s">
        <v>4</v>
      </c>
      <c r="I82" s="147"/>
      <c r="J82" s="147"/>
      <c r="K82" s="147" t="s">
        <v>6</v>
      </c>
      <c r="L82" s="147"/>
      <c r="M82" s="147"/>
      <c r="N82" s="147"/>
      <c r="O82" s="147"/>
    </row>
    <row r="83" spans="1:21" s="28" customFormat="1" ht="132" x14ac:dyDescent="0.25">
      <c r="A83" s="5"/>
      <c r="B83" s="147"/>
      <c r="C83" s="147"/>
      <c r="D83" s="29" t="s">
        <v>7</v>
      </c>
      <c r="E83" s="29" t="s">
        <v>8</v>
      </c>
      <c r="F83" s="29" t="s">
        <v>9</v>
      </c>
      <c r="G83" s="147"/>
      <c r="H83" s="29" t="s">
        <v>7</v>
      </c>
      <c r="I83" s="29" t="s">
        <v>8</v>
      </c>
      <c r="J83" s="29" t="s">
        <v>9</v>
      </c>
      <c r="K83" s="29" t="s">
        <v>10</v>
      </c>
      <c r="L83" s="29" t="s">
        <v>11</v>
      </c>
      <c r="M83" s="29" t="s">
        <v>12</v>
      </c>
      <c r="N83" s="29" t="s">
        <v>13</v>
      </c>
      <c r="O83" s="29" t="s">
        <v>9</v>
      </c>
      <c r="P83" s="5"/>
      <c r="Q83" s="5"/>
      <c r="R83" s="5"/>
      <c r="S83" s="5"/>
      <c r="T83" s="5"/>
      <c r="U83" s="5"/>
    </row>
    <row r="84" spans="1:21" s="28" customFormat="1" x14ac:dyDescent="0.25">
      <c r="A84" s="5"/>
      <c r="B84" s="29">
        <v>2</v>
      </c>
      <c r="C84" s="29">
        <v>3</v>
      </c>
      <c r="D84" s="29">
        <v>8</v>
      </c>
      <c r="E84" s="29">
        <v>9</v>
      </c>
      <c r="F84" s="29">
        <v>10</v>
      </c>
      <c r="G84" s="29">
        <v>4</v>
      </c>
      <c r="H84" s="29">
        <v>5</v>
      </c>
      <c r="I84" s="29">
        <v>6</v>
      </c>
      <c r="J84" s="29">
        <v>7</v>
      </c>
      <c r="K84" s="29">
        <v>11</v>
      </c>
      <c r="L84" s="29">
        <v>12</v>
      </c>
      <c r="M84" s="29">
        <v>13</v>
      </c>
      <c r="N84" s="29">
        <v>14</v>
      </c>
      <c r="O84" s="29">
        <v>15</v>
      </c>
      <c r="P84" s="5"/>
      <c r="Q84" s="5"/>
      <c r="R84" s="5"/>
      <c r="S84" s="5"/>
      <c r="T84" s="5"/>
      <c r="U84" s="5"/>
    </row>
    <row r="85" spans="1:21" s="53" customFormat="1" ht="65.25" customHeight="1" x14ac:dyDescent="0.25">
      <c r="B85" s="141" t="s">
        <v>131</v>
      </c>
      <c r="C85" s="142"/>
      <c r="D85" s="54">
        <f>D86+D89+D92+D95</f>
        <v>10626.5</v>
      </c>
      <c r="E85" s="54">
        <f t="shared" ref="E85:F85" si="9">E86+E89+E92+E95</f>
        <v>10626.5</v>
      </c>
      <c r="F85" s="55">
        <f t="shared" si="9"/>
        <v>400</v>
      </c>
      <c r="G85" s="55"/>
      <c r="H85" s="56">
        <f>H86+H89+H92+H93+H94+H95+H96+H97</f>
        <v>214216</v>
      </c>
      <c r="I85" s="56">
        <f>I86+I89+I92+I93+I94+I95+I96+I97</f>
        <v>223407</v>
      </c>
      <c r="J85" s="55">
        <f>I85/H85*100</f>
        <v>104.29052918549502</v>
      </c>
      <c r="K85" s="57"/>
      <c r="L85" s="57"/>
      <c r="M85" s="57"/>
      <c r="N85" s="57"/>
      <c r="O85" s="57"/>
    </row>
    <row r="86" spans="1:21" s="28" customFormat="1" ht="60.75" customHeight="1" x14ac:dyDescent="0.25">
      <c r="A86" s="5"/>
      <c r="B86" s="136" t="s">
        <v>94</v>
      </c>
      <c r="C86" s="114" t="s">
        <v>124</v>
      </c>
      <c r="D86" s="108">
        <v>1089.0999999999999</v>
      </c>
      <c r="E86" s="108">
        <v>1089.0999999999999</v>
      </c>
      <c r="F86" s="117">
        <f>E86/D86*100</f>
        <v>100</v>
      </c>
      <c r="G86" s="105" t="s">
        <v>93</v>
      </c>
      <c r="H86" s="143">
        <v>29</v>
      </c>
      <c r="I86" s="143">
        <v>31</v>
      </c>
      <c r="J86" s="117">
        <f>I86/H86*100</f>
        <v>106.89655172413792</v>
      </c>
      <c r="K86" s="30" t="s">
        <v>89</v>
      </c>
      <c r="L86" s="58" t="s">
        <v>15</v>
      </c>
      <c r="M86" s="59">
        <v>100</v>
      </c>
      <c r="N86" s="11">
        <v>100</v>
      </c>
      <c r="O86" s="11">
        <f>N86/M86*100</f>
        <v>100</v>
      </c>
      <c r="P86" s="5"/>
      <c r="Q86" s="5"/>
      <c r="R86" s="5"/>
      <c r="S86" s="5"/>
      <c r="T86" s="5"/>
      <c r="U86" s="5"/>
    </row>
    <row r="87" spans="1:21" s="28" customFormat="1" ht="119.25" customHeight="1" x14ac:dyDescent="0.25">
      <c r="A87" s="5"/>
      <c r="B87" s="136"/>
      <c r="C87" s="115"/>
      <c r="D87" s="109"/>
      <c r="E87" s="109"/>
      <c r="F87" s="118"/>
      <c r="G87" s="106"/>
      <c r="H87" s="144"/>
      <c r="I87" s="144"/>
      <c r="J87" s="118"/>
      <c r="K87" s="60" t="s">
        <v>91</v>
      </c>
      <c r="L87" s="58" t="s">
        <v>15</v>
      </c>
      <c r="M87" s="59">
        <v>100</v>
      </c>
      <c r="N87" s="11">
        <v>100</v>
      </c>
      <c r="O87" s="11">
        <f t="shared" ref="O87:O97" si="10">N87/M87*100</f>
        <v>100</v>
      </c>
      <c r="P87" s="5"/>
      <c r="Q87" s="5"/>
      <c r="R87" s="5"/>
      <c r="S87" s="5"/>
      <c r="T87" s="5"/>
      <c r="U87" s="5"/>
    </row>
    <row r="88" spans="1:21" s="28" customFormat="1" ht="78.75" customHeight="1" x14ac:dyDescent="0.25">
      <c r="A88" s="5"/>
      <c r="B88" s="136"/>
      <c r="C88" s="115"/>
      <c r="D88" s="110"/>
      <c r="E88" s="110"/>
      <c r="F88" s="119"/>
      <c r="G88" s="106"/>
      <c r="H88" s="145"/>
      <c r="I88" s="145"/>
      <c r="J88" s="119"/>
      <c r="K88" s="60" t="s">
        <v>92</v>
      </c>
      <c r="L88" s="58" t="s">
        <v>15</v>
      </c>
      <c r="M88" s="59">
        <v>94</v>
      </c>
      <c r="N88" s="11">
        <v>94</v>
      </c>
      <c r="O88" s="11">
        <f t="shared" si="10"/>
        <v>100</v>
      </c>
      <c r="P88" s="5"/>
      <c r="Q88" s="5"/>
      <c r="R88" s="5"/>
      <c r="S88" s="5"/>
      <c r="T88" s="5"/>
      <c r="U88" s="5"/>
    </row>
    <row r="89" spans="1:21" s="28" customFormat="1" ht="62.25" customHeight="1" x14ac:dyDescent="0.25">
      <c r="A89" s="5"/>
      <c r="B89" s="136" t="s">
        <v>31</v>
      </c>
      <c r="C89" s="115"/>
      <c r="D89" s="137">
        <v>4200.6000000000004</v>
      </c>
      <c r="E89" s="137">
        <v>4200.6000000000004</v>
      </c>
      <c r="F89" s="138">
        <f>E89/D89*100</f>
        <v>100</v>
      </c>
      <c r="G89" s="139" t="s">
        <v>93</v>
      </c>
      <c r="H89" s="140">
        <v>115</v>
      </c>
      <c r="I89" s="140">
        <v>116</v>
      </c>
      <c r="J89" s="117">
        <f>I89/H89*100</f>
        <v>100.8695652173913</v>
      </c>
      <c r="K89" s="30" t="s">
        <v>89</v>
      </c>
      <c r="L89" s="58" t="s">
        <v>15</v>
      </c>
      <c r="M89" s="59">
        <v>100</v>
      </c>
      <c r="N89" s="11">
        <v>100</v>
      </c>
      <c r="O89" s="11">
        <f t="shared" si="10"/>
        <v>100</v>
      </c>
      <c r="P89" s="5"/>
      <c r="Q89" s="5"/>
      <c r="R89" s="5"/>
      <c r="S89" s="5"/>
      <c r="T89" s="5"/>
      <c r="U89" s="5"/>
    </row>
    <row r="90" spans="1:21" s="28" customFormat="1" ht="75" customHeight="1" x14ac:dyDescent="0.25">
      <c r="A90" s="5"/>
      <c r="B90" s="136"/>
      <c r="C90" s="115"/>
      <c r="D90" s="137"/>
      <c r="E90" s="137"/>
      <c r="F90" s="138"/>
      <c r="G90" s="139"/>
      <c r="H90" s="140"/>
      <c r="I90" s="140"/>
      <c r="J90" s="118"/>
      <c r="K90" s="60" t="s">
        <v>91</v>
      </c>
      <c r="L90" s="58" t="s">
        <v>15</v>
      </c>
      <c r="M90" s="59">
        <v>100</v>
      </c>
      <c r="N90" s="11">
        <v>100</v>
      </c>
      <c r="O90" s="11">
        <f t="shared" si="10"/>
        <v>100</v>
      </c>
      <c r="P90" s="5"/>
      <c r="Q90" s="5"/>
      <c r="R90" s="5"/>
      <c r="S90" s="5"/>
      <c r="T90" s="5"/>
      <c r="U90" s="5"/>
    </row>
    <row r="91" spans="1:21" s="28" customFormat="1" ht="60.75" customHeight="1" x14ac:dyDescent="0.25">
      <c r="A91" s="5"/>
      <c r="B91" s="136"/>
      <c r="C91" s="115"/>
      <c r="D91" s="137"/>
      <c r="E91" s="137"/>
      <c r="F91" s="138"/>
      <c r="G91" s="139"/>
      <c r="H91" s="140"/>
      <c r="I91" s="140"/>
      <c r="J91" s="119"/>
      <c r="K91" s="60" t="s">
        <v>92</v>
      </c>
      <c r="L91" s="58" t="s">
        <v>15</v>
      </c>
      <c r="M91" s="59">
        <v>94</v>
      </c>
      <c r="N91" s="11">
        <v>94</v>
      </c>
      <c r="O91" s="11">
        <f t="shared" si="10"/>
        <v>100</v>
      </c>
      <c r="P91" s="5"/>
      <c r="Q91" s="5"/>
      <c r="R91" s="5"/>
      <c r="S91" s="5"/>
      <c r="T91" s="5"/>
      <c r="U91" s="5"/>
    </row>
    <row r="92" spans="1:21" s="28" customFormat="1" ht="63" customHeight="1" x14ac:dyDescent="0.25">
      <c r="A92" s="5"/>
      <c r="B92" s="133" t="s">
        <v>95</v>
      </c>
      <c r="C92" s="115"/>
      <c r="D92" s="137">
        <v>1107.5</v>
      </c>
      <c r="E92" s="137">
        <v>1107.5</v>
      </c>
      <c r="F92" s="138">
        <f>E92/D92*100</f>
        <v>100</v>
      </c>
      <c r="G92" s="1" t="s">
        <v>96</v>
      </c>
      <c r="H92" s="61">
        <v>29</v>
      </c>
      <c r="I92" s="61">
        <v>31</v>
      </c>
      <c r="J92" s="62">
        <f t="shared" ref="J92:J99" si="11">I92/H92*100</f>
        <v>106.89655172413792</v>
      </c>
      <c r="K92" s="30" t="s">
        <v>89</v>
      </c>
      <c r="L92" s="58" t="s">
        <v>15</v>
      </c>
      <c r="M92" s="59">
        <v>100</v>
      </c>
      <c r="N92" s="11">
        <v>100</v>
      </c>
      <c r="O92" s="11">
        <f t="shared" si="10"/>
        <v>100</v>
      </c>
      <c r="P92" s="5"/>
      <c r="Q92" s="5"/>
      <c r="R92" s="5"/>
      <c r="S92" s="5"/>
      <c r="T92" s="5"/>
      <c r="U92" s="5"/>
    </row>
    <row r="93" spans="1:21" s="28" customFormat="1" ht="130.5" customHeight="1" x14ac:dyDescent="0.25">
      <c r="A93" s="5"/>
      <c r="B93" s="134"/>
      <c r="C93" s="115"/>
      <c r="D93" s="137"/>
      <c r="E93" s="137"/>
      <c r="F93" s="138"/>
      <c r="G93" s="1" t="s">
        <v>97</v>
      </c>
      <c r="H93" s="61">
        <v>5560</v>
      </c>
      <c r="I93" s="61">
        <v>5943</v>
      </c>
      <c r="J93" s="62">
        <f t="shared" si="11"/>
        <v>106.8884892086331</v>
      </c>
      <c r="K93" s="60" t="s">
        <v>91</v>
      </c>
      <c r="L93" s="58" t="s">
        <v>15</v>
      </c>
      <c r="M93" s="59">
        <v>100</v>
      </c>
      <c r="N93" s="11">
        <v>100</v>
      </c>
      <c r="O93" s="11">
        <f t="shared" si="10"/>
        <v>100</v>
      </c>
      <c r="P93" s="5"/>
      <c r="Q93" s="5"/>
      <c r="R93" s="5"/>
      <c r="S93" s="5"/>
      <c r="T93" s="5"/>
      <c r="U93" s="5"/>
    </row>
    <row r="94" spans="1:21" s="28" customFormat="1" ht="69" customHeight="1" x14ac:dyDescent="0.25">
      <c r="A94" s="5"/>
      <c r="B94" s="135"/>
      <c r="C94" s="115"/>
      <c r="D94" s="137"/>
      <c r="E94" s="137"/>
      <c r="F94" s="138"/>
      <c r="G94" s="1" t="s">
        <v>98</v>
      </c>
      <c r="H94" s="61">
        <v>55600</v>
      </c>
      <c r="I94" s="61">
        <v>59430</v>
      </c>
      <c r="J94" s="62">
        <f t="shared" si="11"/>
        <v>106.8884892086331</v>
      </c>
      <c r="K94" s="60" t="s">
        <v>92</v>
      </c>
      <c r="L94" s="58" t="s">
        <v>15</v>
      </c>
      <c r="M94" s="59">
        <v>94</v>
      </c>
      <c r="N94" s="11">
        <v>94</v>
      </c>
      <c r="O94" s="11">
        <f t="shared" si="10"/>
        <v>100</v>
      </c>
      <c r="P94" s="5"/>
      <c r="Q94" s="5"/>
      <c r="R94" s="5"/>
      <c r="S94" s="5"/>
      <c r="T94" s="5"/>
      <c r="U94" s="5"/>
    </row>
    <row r="95" spans="1:21" s="28" customFormat="1" ht="62.25" customHeight="1" x14ac:dyDescent="0.25">
      <c r="A95" s="5"/>
      <c r="B95" s="133" t="s">
        <v>99</v>
      </c>
      <c r="C95" s="115"/>
      <c r="D95" s="137">
        <v>4229.3</v>
      </c>
      <c r="E95" s="137">
        <v>4229.3</v>
      </c>
      <c r="F95" s="138">
        <f>E95/D95*100</f>
        <v>100</v>
      </c>
      <c r="G95" s="1" t="s">
        <v>96</v>
      </c>
      <c r="H95" s="61">
        <v>115</v>
      </c>
      <c r="I95" s="61">
        <v>116</v>
      </c>
      <c r="J95" s="62">
        <f t="shared" si="11"/>
        <v>100.8695652173913</v>
      </c>
      <c r="K95" s="30" t="s">
        <v>89</v>
      </c>
      <c r="L95" s="58" t="s">
        <v>15</v>
      </c>
      <c r="M95" s="59">
        <v>100</v>
      </c>
      <c r="N95" s="11">
        <v>100</v>
      </c>
      <c r="O95" s="11">
        <f t="shared" si="10"/>
        <v>100</v>
      </c>
      <c r="P95" s="5"/>
      <c r="Q95" s="5"/>
      <c r="R95" s="5"/>
      <c r="S95" s="5"/>
      <c r="T95" s="5"/>
      <c r="U95" s="5"/>
    </row>
    <row r="96" spans="1:21" s="28" customFormat="1" ht="75" customHeight="1" x14ac:dyDescent="0.25">
      <c r="A96" s="5"/>
      <c r="B96" s="134"/>
      <c r="C96" s="115"/>
      <c r="D96" s="137"/>
      <c r="E96" s="137"/>
      <c r="F96" s="138"/>
      <c r="G96" s="1" t="s">
        <v>97</v>
      </c>
      <c r="H96" s="61">
        <v>13888</v>
      </c>
      <c r="I96" s="61">
        <v>14340</v>
      </c>
      <c r="J96" s="62">
        <f t="shared" si="11"/>
        <v>103.25460829493088</v>
      </c>
      <c r="K96" s="60" t="s">
        <v>91</v>
      </c>
      <c r="L96" s="58" t="s">
        <v>15</v>
      </c>
      <c r="M96" s="59">
        <v>100</v>
      </c>
      <c r="N96" s="11">
        <v>100</v>
      </c>
      <c r="O96" s="11">
        <f t="shared" si="10"/>
        <v>100</v>
      </c>
      <c r="P96" s="5"/>
      <c r="Q96" s="5"/>
      <c r="R96" s="5"/>
      <c r="S96" s="5"/>
      <c r="T96" s="5"/>
      <c r="U96" s="5"/>
    </row>
    <row r="97" spans="1:21" s="28" customFormat="1" ht="63" customHeight="1" x14ac:dyDescent="0.25">
      <c r="A97" s="5"/>
      <c r="B97" s="135"/>
      <c r="C97" s="116"/>
      <c r="D97" s="137"/>
      <c r="E97" s="137"/>
      <c r="F97" s="138"/>
      <c r="G97" s="1" t="s">
        <v>98</v>
      </c>
      <c r="H97" s="61">
        <v>138880</v>
      </c>
      <c r="I97" s="61">
        <v>143400</v>
      </c>
      <c r="J97" s="62">
        <f t="shared" si="11"/>
        <v>103.25460829493088</v>
      </c>
      <c r="K97" s="60" t="s">
        <v>92</v>
      </c>
      <c r="L97" s="58" t="s">
        <v>15</v>
      </c>
      <c r="M97" s="59">
        <v>94</v>
      </c>
      <c r="N97" s="11">
        <v>94</v>
      </c>
      <c r="O97" s="11">
        <f t="shared" si="10"/>
        <v>100</v>
      </c>
      <c r="P97" s="5"/>
      <c r="Q97" s="5"/>
      <c r="R97" s="5"/>
      <c r="S97" s="5"/>
      <c r="T97" s="5"/>
      <c r="U97" s="5"/>
    </row>
    <row r="98" spans="1:21" s="53" customFormat="1" ht="65.25" customHeight="1" x14ac:dyDescent="0.25">
      <c r="B98" s="141" t="s">
        <v>188</v>
      </c>
      <c r="C98" s="142"/>
      <c r="D98" s="54">
        <f>D99+D102+D105+D108</f>
        <v>17341.800000000003</v>
      </c>
      <c r="E98" s="54">
        <f t="shared" ref="E98" si="12">E99+E102+E105+E108</f>
        <v>17341.800000000003</v>
      </c>
      <c r="F98" s="55">
        <f>E98/D98*100</f>
        <v>100</v>
      </c>
      <c r="G98" s="55"/>
      <c r="H98" s="56">
        <f>H99+H102+H105+H106+H107+H108+H109+H110</f>
        <v>396824</v>
      </c>
      <c r="I98" s="56">
        <f>I99+I102+I105+I106+I107+I108+I109+I110</f>
        <v>324918</v>
      </c>
      <c r="J98" s="55">
        <f t="shared" si="11"/>
        <v>81.879624216277236</v>
      </c>
      <c r="K98" s="57"/>
      <c r="L98" s="57"/>
      <c r="M98" s="57"/>
      <c r="N98" s="57"/>
      <c r="O98" s="57"/>
    </row>
    <row r="99" spans="1:21" s="28" customFormat="1" ht="75" customHeight="1" x14ac:dyDescent="0.25">
      <c r="A99" s="5"/>
      <c r="B99" s="136" t="s">
        <v>94</v>
      </c>
      <c r="C99" s="114" t="s">
        <v>124</v>
      </c>
      <c r="D99" s="108">
        <v>3778.4</v>
      </c>
      <c r="E99" s="108">
        <v>3778.4</v>
      </c>
      <c r="F99" s="117">
        <f>E99/D99*100</f>
        <v>100</v>
      </c>
      <c r="G99" s="105" t="s">
        <v>93</v>
      </c>
      <c r="H99" s="143">
        <v>92</v>
      </c>
      <c r="I99" s="143">
        <v>87</v>
      </c>
      <c r="J99" s="117">
        <f t="shared" si="11"/>
        <v>94.565217391304344</v>
      </c>
      <c r="K99" s="30" t="s">
        <v>89</v>
      </c>
      <c r="L99" s="58" t="s">
        <v>15</v>
      </c>
      <c r="M99" s="59">
        <v>100</v>
      </c>
      <c r="N99" s="11">
        <v>100</v>
      </c>
      <c r="O99" s="11">
        <f>N99/M99*100</f>
        <v>100</v>
      </c>
      <c r="P99" s="5"/>
      <c r="Q99" s="5"/>
      <c r="R99" s="5"/>
      <c r="S99" s="5"/>
      <c r="T99" s="5"/>
      <c r="U99" s="5"/>
    </row>
    <row r="100" spans="1:21" s="28" customFormat="1" ht="128.25" customHeight="1" x14ac:dyDescent="0.25">
      <c r="A100" s="5"/>
      <c r="B100" s="136"/>
      <c r="C100" s="115"/>
      <c r="D100" s="109"/>
      <c r="E100" s="109"/>
      <c r="F100" s="118"/>
      <c r="G100" s="106"/>
      <c r="H100" s="144"/>
      <c r="I100" s="144"/>
      <c r="J100" s="118"/>
      <c r="K100" s="60" t="s">
        <v>91</v>
      </c>
      <c r="L100" s="58" t="s">
        <v>15</v>
      </c>
      <c r="M100" s="59">
        <v>100</v>
      </c>
      <c r="N100" s="11">
        <v>100</v>
      </c>
      <c r="O100" s="11">
        <f t="shared" ref="O100:O110" si="13">N100/M100*100</f>
        <v>100</v>
      </c>
      <c r="P100" s="5"/>
      <c r="Q100" s="5"/>
      <c r="R100" s="5"/>
      <c r="S100" s="5"/>
      <c r="T100" s="5"/>
      <c r="U100" s="5"/>
    </row>
    <row r="101" spans="1:21" s="28" customFormat="1" ht="66" customHeight="1" x14ac:dyDescent="0.25">
      <c r="A101" s="5"/>
      <c r="B101" s="136"/>
      <c r="C101" s="115"/>
      <c r="D101" s="110"/>
      <c r="E101" s="110"/>
      <c r="F101" s="119"/>
      <c r="G101" s="106"/>
      <c r="H101" s="145"/>
      <c r="I101" s="145"/>
      <c r="J101" s="119"/>
      <c r="K101" s="60" t="s">
        <v>92</v>
      </c>
      <c r="L101" s="58" t="s">
        <v>15</v>
      </c>
      <c r="M101" s="59">
        <v>77</v>
      </c>
      <c r="N101" s="11">
        <v>80</v>
      </c>
      <c r="O101" s="11">
        <f t="shared" si="13"/>
        <v>103.89610389610388</v>
      </c>
      <c r="P101" s="5"/>
      <c r="Q101" s="5"/>
      <c r="R101" s="5"/>
      <c r="S101" s="5"/>
      <c r="T101" s="5"/>
      <c r="U101" s="5"/>
    </row>
    <row r="102" spans="1:21" s="28" customFormat="1" ht="68.25" customHeight="1" x14ac:dyDescent="0.25">
      <c r="A102" s="5"/>
      <c r="B102" s="136" t="s">
        <v>31</v>
      </c>
      <c r="C102" s="115"/>
      <c r="D102" s="137">
        <v>4910</v>
      </c>
      <c r="E102" s="137">
        <v>4910</v>
      </c>
      <c r="F102" s="138">
        <f>E102/D102*100</f>
        <v>100</v>
      </c>
      <c r="G102" s="139" t="s">
        <v>93</v>
      </c>
      <c r="H102" s="140">
        <v>188</v>
      </c>
      <c r="I102" s="140">
        <v>189</v>
      </c>
      <c r="J102" s="117">
        <f>I102/H102*100</f>
        <v>100.53191489361701</v>
      </c>
      <c r="K102" s="30" t="s">
        <v>89</v>
      </c>
      <c r="L102" s="58" t="s">
        <v>15</v>
      </c>
      <c r="M102" s="59">
        <v>100</v>
      </c>
      <c r="N102" s="11">
        <v>100</v>
      </c>
      <c r="O102" s="11">
        <f t="shared" si="13"/>
        <v>100</v>
      </c>
      <c r="P102" s="5"/>
      <c r="Q102" s="5"/>
      <c r="R102" s="5"/>
      <c r="S102" s="5"/>
      <c r="T102" s="5"/>
      <c r="U102" s="5"/>
    </row>
    <row r="103" spans="1:21" s="28" customFormat="1" ht="75" customHeight="1" x14ac:dyDescent="0.25">
      <c r="A103" s="5"/>
      <c r="B103" s="136"/>
      <c r="C103" s="115"/>
      <c r="D103" s="137"/>
      <c r="E103" s="137"/>
      <c r="F103" s="138"/>
      <c r="G103" s="139"/>
      <c r="H103" s="140"/>
      <c r="I103" s="140"/>
      <c r="J103" s="118"/>
      <c r="K103" s="60" t="s">
        <v>91</v>
      </c>
      <c r="L103" s="58" t="s">
        <v>15</v>
      </c>
      <c r="M103" s="59">
        <v>100</v>
      </c>
      <c r="N103" s="11">
        <v>100</v>
      </c>
      <c r="O103" s="11">
        <f t="shared" si="13"/>
        <v>100</v>
      </c>
      <c r="P103" s="5"/>
      <c r="Q103" s="5"/>
      <c r="R103" s="5"/>
      <c r="S103" s="5"/>
      <c r="T103" s="5"/>
      <c r="U103" s="5"/>
    </row>
    <row r="104" spans="1:21" s="28" customFormat="1" ht="66" customHeight="1" x14ac:dyDescent="0.25">
      <c r="A104" s="5"/>
      <c r="B104" s="136"/>
      <c r="C104" s="115"/>
      <c r="D104" s="137"/>
      <c r="E104" s="137"/>
      <c r="F104" s="138"/>
      <c r="G104" s="139"/>
      <c r="H104" s="140"/>
      <c r="I104" s="140"/>
      <c r="J104" s="119"/>
      <c r="K104" s="60" t="s">
        <v>92</v>
      </c>
      <c r="L104" s="58" t="s">
        <v>15</v>
      </c>
      <c r="M104" s="59">
        <v>77</v>
      </c>
      <c r="N104" s="11">
        <v>80</v>
      </c>
      <c r="O104" s="11">
        <f t="shared" si="13"/>
        <v>103.89610389610388</v>
      </c>
      <c r="P104" s="5"/>
      <c r="Q104" s="5"/>
      <c r="R104" s="5"/>
      <c r="S104" s="5"/>
      <c r="T104" s="5"/>
      <c r="U104" s="5"/>
    </row>
    <row r="105" spans="1:21" s="28" customFormat="1" ht="66" customHeight="1" x14ac:dyDescent="0.25">
      <c r="A105" s="5"/>
      <c r="B105" s="133" t="s">
        <v>95</v>
      </c>
      <c r="C105" s="115"/>
      <c r="D105" s="137">
        <v>3700.8</v>
      </c>
      <c r="E105" s="137">
        <v>3700.8</v>
      </c>
      <c r="F105" s="138">
        <f>E105/D105*100</f>
        <v>100</v>
      </c>
      <c r="G105" s="1" t="s">
        <v>96</v>
      </c>
      <c r="H105" s="61">
        <v>92</v>
      </c>
      <c r="I105" s="61">
        <v>87</v>
      </c>
      <c r="J105" s="62">
        <f t="shared" ref="J105:J112" si="14">I105/H105*100</f>
        <v>94.565217391304344</v>
      </c>
      <c r="K105" s="30" t="s">
        <v>89</v>
      </c>
      <c r="L105" s="58" t="s">
        <v>15</v>
      </c>
      <c r="M105" s="59">
        <v>100</v>
      </c>
      <c r="N105" s="11">
        <v>100</v>
      </c>
      <c r="O105" s="11">
        <f t="shared" si="13"/>
        <v>100</v>
      </c>
      <c r="P105" s="5"/>
      <c r="Q105" s="5"/>
      <c r="R105" s="5"/>
      <c r="S105" s="5"/>
      <c r="T105" s="5"/>
      <c r="U105" s="5"/>
    </row>
    <row r="106" spans="1:21" s="28" customFormat="1" ht="131.25" customHeight="1" x14ac:dyDescent="0.25">
      <c r="A106" s="5"/>
      <c r="B106" s="134"/>
      <c r="C106" s="115"/>
      <c r="D106" s="137"/>
      <c r="E106" s="137"/>
      <c r="F106" s="138"/>
      <c r="G106" s="1" t="s">
        <v>97</v>
      </c>
      <c r="H106" s="61">
        <v>10644</v>
      </c>
      <c r="I106" s="61">
        <v>9580</v>
      </c>
      <c r="J106" s="62">
        <f t="shared" si="14"/>
        <v>90.003757985719659</v>
      </c>
      <c r="K106" s="60" t="s">
        <v>91</v>
      </c>
      <c r="L106" s="58" t="s">
        <v>15</v>
      </c>
      <c r="M106" s="59">
        <v>100</v>
      </c>
      <c r="N106" s="11">
        <v>100</v>
      </c>
      <c r="O106" s="11">
        <f t="shared" si="13"/>
        <v>100</v>
      </c>
      <c r="P106" s="5"/>
      <c r="Q106" s="5"/>
      <c r="R106" s="5"/>
      <c r="S106" s="5"/>
      <c r="T106" s="5"/>
      <c r="U106" s="5"/>
    </row>
    <row r="107" spans="1:21" s="28" customFormat="1" ht="66" customHeight="1" x14ac:dyDescent="0.25">
      <c r="A107" s="5"/>
      <c r="B107" s="135"/>
      <c r="C107" s="115"/>
      <c r="D107" s="137"/>
      <c r="E107" s="137"/>
      <c r="F107" s="138"/>
      <c r="G107" s="1" t="s">
        <v>98</v>
      </c>
      <c r="H107" s="61">
        <v>106440</v>
      </c>
      <c r="I107" s="61">
        <v>9580</v>
      </c>
      <c r="J107" s="62">
        <f t="shared" si="14"/>
        <v>9.0003757985719641</v>
      </c>
      <c r="K107" s="60" t="s">
        <v>92</v>
      </c>
      <c r="L107" s="58" t="s">
        <v>15</v>
      </c>
      <c r="M107" s="59">
        <v>77</v>
      </c>
      <c r="N107" s="11">
        <v>80</v>
      </c>
      <c r="O107" s="11">
        <f t="shared" si="13"/>
        <v>103.89610389610388</v>
      </c>
      <c r="P107" s="5"/>
      <c r="Q107" s="5"/>
      <c r="R107" s="5"/>
      <c r="S107" s="5"/>
      <c r="T107" s="5"/>
      <c r="U107" s="5"/>
    </row>
    <row r="108" spans="1:21" s="28" customFormat="1" ht="63" customHeight="1" x14ac:dyDescent="0.25">
      <c r="A108" s="5"/>
      <c r="B108" s="133" t="s">
        <v>99</v>
      </c>
      <c r="C108" s="115"/>
      <c r="D108" s="137">
        <v>4952.6000000000004</v>
      </c>
      <c r="E108" s="137">
        <v>4952.6000000000004</v>
      </c>
      <c r="F108" s="138">
        <f>E108/D108*100</f>
        <v>100</v>
      </c>
      <c r="G108" s="1" t="s">
        <v>96</v>
      </c>
      <c r="H108" s="61">
        <v>188</v>
      </c>
      <c r="I108" s="61">
        <v>189</v>
      </c>
      <c r="J108" s="62">
        <f t="shared" si="14"/>
        <v>100.53191489361701</v>
      </c>
      <c r="K108" s="30" t="s">
        <v>89</v>
      </c>
      <c r="L108" s="58" t="s">
        <v>15</v>
      </c>
      <c r="M108" s="59">
        <v>100</v>
      </c>
      <c r="N108" s="11">
        <v>100</v>
      </c>
      <c r="O108" s="11">
        <f t="shared" si="13"/>
        <v>100</v>
      </c>
      <c r="P108" s="5"/>
      <c r="Q108" s="5"/>
      <c r="R108" s="5"/>
      <c r="S108" s="5"/>
      <c r="T108" s="5"/>
      <c r="U108" s="5"/>
    </row>
    <row r="109" spans="1:21" s="28" customFormat="1" ht="75" customHeight="1" x14ac:dyDescent="0.25">
      <c r="A109" s="5"/>
      <c r="B109" s="134"/>
      <c r="C109" s="115"/>
      <c r="D109" s="137"/>
      <c r="E109" s="137"/>
      <c r="F109" s="138"/>
      <c r="G109" s="1" t="s">
        <v>97</v>
      </c>
      <c r="H109" s="61">
        <v>25380</v>
      </c>
      <c r="I109" s="61">
        <v>27746</v>
      </c>
      <c r="J109" s="62">
        <f t="shared" si="14"/>
        <v>109.32230102442868</v>
      </c>
      <c r="K109" s="60" t="s">
        <v>91</v>
      </c>
      <c r="L109" s="58" t="s">
        <v>15</v>
      </c>
      <c r="M109" s="59">
        <v>100</v>
      </c>
      <c r="N109" s="11">
        <v>100</v>
      </c>
      <c r="O109" s="11">
        <f t="shared" si="13"/>
        <v>100</v>
      </c>
      <c r="P109" s="5"/>
      <c r="Q109" s="5"/>
      <c r="R109" s="5"/>
      <c r="S109" s="5"/>
      <c r="T109" s="5"/>
      <c r="U109" s="5"/>
    </row>
    <row r="110" spans="1:21" s="28" customFormat="1" ht="75" customHeight="1" x14ac:dyDescent="0.25">
      <c r="A110" s="5"/>
      <c r="B110" s="135"/>
      <c r="C110" s="116"/>
      <c r="D110" s="137"/>
      <c r="E110" s="137"/>
      <c r="F110" s="138"/>
      <c r="G110" s="1" t="s">
        <v>98</v>
      </c>
      <c r="H110" s="61">
        <v>253800</v>
      </c>
      <c r="I110" s="61">
        <v>277460</v>
      </c>
      <c r="J110" s="62">
        <f t="shared" si="14"/>
        <v>109.32230102442868</v>
      </c>
      <c r="K110" s="60" t="s">
        <v>92</v>
      </c>
      <c r="L110" s="58" t="s">
        <v>15</v>
      </c>
      <c r="M110" s="59">
        <v>77</v>
      </c>
      <c r="N110" s="11">
        <v>80</v>
      </c>
      <c r="O110" s="11">
        <f t="shared" si="13"/>
        <v>103.89610389610388</v>
      </c>
      <c r="P110" s="5"/>
      <c r="Q110" s="5"/>
      <c r="R110" s="5"/>
      <c r="S110" s="5"/>
      <c r="T110" s="5"/>
      <c r="U110" s="5"/>
    </row>
    <row r="111" spans="1:21" s="53" customFormat="1" ht="65.25" customHeight="1" x14ac:dyDescent="0.25">
      <c r="B111" s="141" t="s">
        <v>132</v>
      </c>
      <c r="C111" s="142"/>
      <c r="D111" s="54">
        <f>D112+D115+D118+D121</f>
        <v>7957.5</v>
      </c>
      <c r="E111" s="54">
        <f t="shared" ref="E111" si="15">E112+E115+E118+E121</f>
        <v>7957.5</v>
      </c>
      <c r="F111" s="55">
        <f>E111/D111*100</f>
        <v>100</v>
      </c>
      <c r="G111" s="55"/>
      <c r="H111" s="56">
        <f>H112+H115+H118+H119+H120+H121+H122+H123</f>
        <v>163022</v>
      </c>
      <c r="I111" s="56">
        <f>I112+I115+I118+I119+I120+I121+I122+I123</f>
        <v>165959</v>
      </c>
      <c r="J111" s="55">
        <f t="shared" si="14"/>
        <v>101.80159733042167</v>
      </c>
      <c r="K111" s="57"/>
      <c r="L111" s="57"/>
      <c r="M111" s="57"/>
      <c r="N111" s="57"/>
      <c r="O111" s="57"/>
    </row>
    <row r="112" spans="1:21" s="28" customFormat="1" ht="54" customHeight="1" x14ac:dyDescent="0.25">
      <c r="A112" s="5"/>
      <c r="B112" s="136" t="s">
        <v>94</v>
      </c>
      <c r="C112" s="114" t="s">
        <v>124</v>
      </c>
      <c r="D112" s="108">
        <v>1143.5999999999999</v>
      </c>
      <c r="E112" s="108">
        <v>1143.5999999999999</v>
      </c>
      <c r="F112" s="117">
        <f>E112/D112*100</f>
        <v>100</v>
      </c>
      <c r="G112" s="105" t="s">
        <v>93</v>
      </c>
      <c r="H112" s="143">
        <v>32</v>
      </c>
      <c r="I112" s="143">
        <v>32</v>
      </c>
      <c r="J112" s="133">
        <f t="shared" si="14"/>
        <v>100</v>
      </c>
      <c r="K112" s="30" t="s">
        <v>89</v>
      </c>
      <c r="L112" s="58" t="s">
        <v>15</v>
      </c>
      <c r="M112" s="59">
        <v>100</v>
      </c>
      <c r="N112" s="11">
        <v>100</v>
      </c>
      <c r="O112" s="11">
        <f>N112/M112*100</f>
        <v>100</v>
      </c>
      <c r="P112" s="5"/>
      <c r="Q112" s="5"/>
      <c r="R112" s="5"/>
      <c r="S112" s="5"/>
      <c r="T112" s="5"/>
      <c r="U112" s="5"/>
    </row>
    <row r="113" spans="1:21" s="28" customFormat="1" ht="123.75" customHeight="1" x14ac:dyDescent="0.25">
      <c r="A113" s="5"/>
      <c r="B113" s="136"/>
      <c r="C113" s="115"/>
      <c r="D113" s="109"/>
      <c r="E113" s="109"/>
      <c r="F113" s="118"/>
      <c r="G113" s="106"/>
      <c r="H113" s="144"/>
      <c r="I113" s="144"/>
      <c r="J113" s="134"/>
      <c r="K113" s="60" t="s">
        <v>91</v>
      </c>
      <c r="L113" s="58" t="s">
        <v>15</v>
      </c>
      <c r="M113" s="59">
        <v>100</v>
      </c>
      <c r="N113" s="11">
        <v>100</v>
      </c>
      <c r="O113" s="11">
        <f t="shared" ref="O113:O123" si="16">N113/M113*100</f>
        <v>100</v>
      </c>
      <c r="P113" s="5"/>
      <c r="Q113" s="5"/>
      <c r="R113" s="5"/>
      <c r="S113" s="5"/>
      <c r="T113" s="5"/>
      <c r="U113" s="5"/>
    </row>
    <row r="114" spans="1:21" s="28" customFormat="1" ht="61.5" customHeight="1" x14ac:dyDescent="0.25">
      <c r="A114" s="5"/>
      <c r="B114" s="136"/>
      <c r="C114" s="115"/>
      <c r="D114" s="110"/>
      <c r="E114" s="110"/>
      <c r="F114" s="119"/>
      <c r="G114" s="106"/>
      <c r="H114" s="145"/>
      <c r="I114" s="145"/>
      <c r="J114" s="135"/>
      <c r="K114" s="60" t="s">
        <v>92</v>
      </c>
      <c r="L114" s="58" t="s">
        <v>15</v>
      </c>
      <c r="M114" s="59">
        <v>90</v>
      </c>
      <c r="N114" s="11">
        <v>90</v>
      </c>
      <c r="O114" s="11">
        <f t="shared" si="16"/>
        <v>100</v>
      </c>
      <c r="P114" s="5"/>
      <c r="Q114" s="5"/>
      <c r="R114" s="5"/>
      <c r="S114" s="5"/>
      <c r="T114" s="5"/>
      <c r="U114" s="5"/>
    </row>
    <row r="115" spans="1:21" s="28" customFormat="1" ht="63.75" customHeight="1" x14ac:dyDescent="0.25">
      <c r="A115" s="5"/>
      <c r="B115" s="136" t="s">
        <v>31</v>
      </c>
      <c r="C115" s="115"/>
      <c r="D115" s="137">
        <v>2808.4</v>
      </c>
      <c r="E115" s="137">
        <v>2808.4</v>
      </c>
      <c r="F115" s="138">
        <f>E115/D115*100</f>
        <v>100</v>
      </c>
      <c r="G115" s="139" t="s">
        <v>93</v>
      </c>
      <c r="H115" s="140">
        <v>79</v>
      </c>
      <c r="I115" s="140">
        <v>79</v>
      </c>
      <c r="J115" s="117">
        <f>I115/H115*100</f>
        <v>100</v>
      </c>
      <c r="K115" s="30" t="s">
        <v>89</v>
      </c>
      <c r="L115" s="58" t="s">
        <v>15</v>
      </c>
      <c r="M115" s="59">
        <v>100</v>
      </c>
      <c r="N115" s="11">
        <v>100</v>
      </c>
      <c r="O115" s="11">
        <f t="shared" si="16"/>
        <v>100</v>
      </c>
      <c r="P115" s="5"/>
      <c r="Q115" s="5"/>
      <c r="R115" s="5"/>
      <c r="S115" s="5"/>
      <c r="T115" s="5"/>
      <c r="U115" s="5"/>
    </row>
    <row r="116" spans="1:21" s="28" customFormat="1" ht="75" customHeight="1" x14ac:dyDescent="0.25">
      <c r="A116" s="5"/>
      <c r="B116" s="136"/>
      <c r="C116" s="115"/>
      <c r="D116" s="137"/>
      <c r="E116" s="137"/>
      <c r="F116" s="138"/>
      <c r="G116" s="139"/>
      <c r="H116" s="140"/>
      <c r="I116" s="140"/>
      <c r="J116" s="118"/>
      <c r="K116" s="60" t="s">
        <v>91</v>
      </c>
      <c r="L116" s="58" t="s">
        <v>15</v>
      </c>
      <c r="M116" s="59">
        <v>100</v>
      </c>
      <c r="N116" s="11">
        <v>100</v>
      </c>
      <c r="O116" s="11">
        <f t="shared" si="16"/>
        <v>100</v>
      </c>
      <c r="P116" s="5"/>
      <c r="Q116" s="5"/>
      <c r="R116" s="5"/>
      <c r="S116" s="5"/>
      <c r="T116" s="5"/>
      <c r="U116" s="5"/>
    </row>
    <row r="117" spans="1:21" s="28" customFormat="1" ht="60.75" customHeight="1" x14ac:dyDescent="0.25">
      <c r="A117" s="5"/>
      <c r="B117" s="136"/>
      <c r="C117" s="115"/>
      <c r="D117" s="137"/>
      <c r="E117" s="137"/>
      <c r="F117" s="138"/>
      <c r="G117" s="139"/>
      <c r="H117" s="140"/>
      <c r="I117" s="140"/>
      <c r="J117" s="119"/>
      <c r="K117" s="60" t="s">
        <v>92</v>
      </c>
      <c r="L117" s="58" t="s">
        <v>15</v>
      </c>
      <c r="M117" s="59">
        <v>90</v>
      </c>
      <c r="N117" s="11">
        <v>90</v>
      </c>
      <c r="O117" s="11">
        <f t="shared" si="16"/>
        <v>100</v>
      </c>
      <c r="P117" s="5"/>
      <c r="Q117" s="5"/>
      <c r="R117" s="5"/>
      <c r="S117" s="5"/>
      <c r="T117" s="5"/>
      <c r="U117" s="5"/>
    </row>
    <row r="118" spans="1:21" s="28" customFormat="1" ht="62.25" customHeight="1" x14ac:dyDescent="0.25">
      <c r="A118" s="5"/>
      <c r="B118" s="133" t="s">
        <v>95</v>
      </c>
      <c r="C118" s="115"/>
      <c r="D118" s="137">
        <v>1157.5999999999999</v>
      </c>
      <c r="E118" s="137">
        <v>1157.5999999999999</v>
      </c>
      <c r="F118" s="138">
        <f>E118/D118*100</f>
        <v>100</v>
      </c>
      <c r="G118" s="1" t="s">
        <v>96</v>
      </c>
      <c r="H118" s="61">
        <v>32</v>
      </c>
      <c r="I118" s="61">
        <v>32</v>
      </c>
      <c r="J118" s="62">
        <f t="shared" ref="J118:J125" si="17">I118/H118*100</f>
        <v>100</v>
      </c>
      <c r="K118" s="30" t="s">
        <v>89</v>
      </c>
      <c r="L118" s="58" t="s">
        <v>15</v>
      </c>
      <c r="M118" s="59">
        <v>100</v>
      </c>
      <c r="N118" s="11">
        <v>100</v>
      </c>
      <c r="O118" s="11">
        <f t="shared" si="16"/>
        <v>100</v>
      </c>
      <c r="P118" s="5"/>
      <c r="Q118" s="5"/>
      <c r="R118" s="5"/>
      <c r="S118" s="5"/>
      <c r="T118" s="5"/>
      <c r="U118" s="5"/>
    </row>
    <row r="119" spans="1:21" s="28" customFormat="1" ht="122.25" customHeight="1" x14ac:dyDescent="0.25">
      <c r="A119" s="5"/>
      <c r="B119" s="134"/>
      <c r="C119" s="115"/>
      <c r="D119" s="137"/>
      <c r="E119" s="137"/>
      <c r="F119" s="138"/>
      <c r="G119" s="1" t="s">
        <v>97</v>
      </c>
      <c r="H119" s="61">
        <v>3800</v>
      </c>
      <c r="I119" s="61">
        <v>3828</v>
      </c>
      <c r="J119" s="62">
        <f t="shared" si="17"/>
        <v>100.73684210526315</v>
      </c>
      <c r="K119" s="60" t="s">
        <v>91</v>
      </c>
      <c r="L119" s="58" t="s">
        <v>15</v>
      </c>
      <c r="M119" s="59">
        <v>100</v>
      </c>
      <c r="N119" s="11">
        <v>100</v>
      </c>
      <c r="O119" s="11">
        <f t="shared" si="16"/>
        <v>100</v>
      </c>
      <c r="P119" s="5"/>
      <c r="Q119" s="5"/>
      <c r="R119" s="5"/>
      <c r="S119" s="5"/>
      <c r="T119" s="5"/>
      <c r="U119" s="5"/>
    </row>
    <row r="120" spans="1:21" s="28" customFormat="1" ht="63" customHeight="1" x14ac:dyDescent="0.25">
      <c r="A120" s="5"/>
      <c r="B120" s="135"/>
      <c r="C120" s="115"/>
      <c r="D120" s="137"/>
      <c r="E120" s="137"/>
      <c r="F120" s="138"/>
      <c r="G120" s="1" t="s">
        <v>98</v>
      </c>
      <c r="H120" s="61">
        <v>38000</v>
      </c>
      <c r="I120" s="61">
        <v>38280</v>
      </c>
      <c r="J120" s="62">
        <f t="shared" si="17"/>
        <v>100.73684210526315</v>
      </c>
      <c r="K120" s="60" t="s">
        <v>92</v>
      </c>
      <c r="L120" s="58" t="s">
        <v>15</v>
      </c>
      <c r="M120" s="59">
        <v>90</v>
      </c>
      <c r="N120" s="11">
        <v>90</v>
      </c>
      <c r="O120" s="11">
        <f t="shared" si="16"/>
        <v>100</v>
      </c>
      <c r="P120" s="5"/>
      <c r="Q120" s="5"/>
      <c r="R120" s="5"/>
      <c r="S120" s="5"/>
      <c r="T120" s="5"/>
      <c r="U120" s="5"/>
    </row>
    <row r="121" spans="1:21" s="28" customFormat="1" ht="60" customHeight="1" x14ac:dyDescent="0.25">
      <c r="A121" s="5"/>
      <c r="B121" s="133" t="s">
        <v>99</v>
      </c>
      <c r="C121" s="115"/>
      <c r="D121" s="137">
        <v>2847.9</v>
      </c>
      <c r="E121" s="137">
        <v>2847.9</v>
      </c>
      <c r="F121" s="138">
        <f>E121/D121*100</f>
        <v>100</v>
      </c>
      <c r="G121" s="1" t="s">
        <v>96</v>
      </c>
      <c r="H121" s="61">
        <v>79</v>
      </c>
      <c r="I121" s="61">
        <v>79</v>
      </c>
      <c r="J121" s="62">
        <f t="shared" si="17"/>
        <v>100</v>
      </c>
      <c r="K121" s="30" t="s">
        <v>89</v>
      </c>
      <c r="L121" s="58" t="s">
        <v>15</v>
      </c>
      <c r="M121" s="59">
        <v>100</v>
      </c>
      <c r="N121" s="11">
        <v>100</v>
      </c>
      <c r="O121" s="11">
        <f t="shared" si="16"/>
        <v>100</v>
      </c>
      <c r="P121" s="5"/>
      <c r="Q121" s="5"/>
      <c r="R121" s="5"/>
      <c r="S121" s="5"/>
      <c r="T121" s="5"/>
      <c r="U121" s="5"/>
    </row>
    <row r="122" spans="1:21" s="28" customFormat="1" ht="75" customHeight="1" x14ac:dyDescent="0.25">
      <c r="A122" s="5"/>
      <c r="B122" s="134"/>
      <c r="C122" s="115"/>
      <c r="D122" s="137"/>
      <c r="E122" s="137"/>
      <c r="F122" s="138"/>
      <c r="G122" s="1" t="s">
        <v>97</v>
      </c>
      <c r="H122" s="61">
        <v>11000</v>
      </c>
      <c r="I122" s="61">
        <v>11239</v>
      </c>
      <c r="J122" s="62">
        <f t="shared" si="17"/>
        <v>102.17272727272729</v>
      </c>
      <c r="K122" s="60" t="s">
        <v>91</v>
      </c>
      <c r="L122" s="58" t="s">
        <v>15</v>
      </c>
      <c r="M122" s="59">
        <v>100</v>
      </c>
      <c r="N122" s="11">
        <v>100</v>
      </c>
      <c r="O122" s="11">
        <f t="shared" si="16"/>
        <v>100</v>
      </c>
      <c r="P122" s="5"/>
      <c r="Q122" s="5"/>
      <c r="R122" s="5"/>
      <c r="S122" s="5"/>
      <c r="T122" s="5"/>
      <c r="U122" s="5"/>
    </row>
    <row r="123" spans="1:21" s="28" customFormat="1" ht="75" customHeight="1" x14ac:dyDescent="0.25">
      <c r="A123" s="5"/>
      <c r="B123" s="135"/>
      <c r="C123" s="116"/>
      <c r="D123" s="137"/>
      <c r="E123" s="137"/>
      <c r="F123" s="138"/>
      <c r="G123" s="1" t="s">
        <v>98</v>
      </c>
      <c r="H123" s="61">
        <v>110000</v>
      </c>
      <c r="I123" s="61">
        <v>112390</v>
      </c>
      <c r="J123" s="62">
        <f t="shared" si="17"/>
        <v>102.17272727272729</v>
      </c>
      <c r="K123" s="60" t="s">
        <v>92</v>
      </c>
      <c r="L123" s="58" t="s">
        <v>15</v>
      </c>
      <c r="M123" s="59">
        <v>90</v>
      </c>
      <c r="N123" s="11">
        <v>90</v>
      </c>
      <c r="O123" s="11">
        <f t="shared" si="16"/>
        <v>100</v>
      </c>
      <c r="P123" s="5"/>
      <c r="Q123" s="5"/>
      <c r="R123" s="5"/>
      <c r="S123" s="5"/>
      <c r="T123" s="5"/>
      <c r="U123" s="5"/>
    </row>
    <row r="124" spans="1:21" s="53" customFormat="1" ht="65.25" customHeight="1" x14ac:dyDescent="0.25">
      <c r="B124" s="141" t="s">
        <v>133</v>
      </c>
      <c r="C124" s="142"/>
      <c r="D124" s="54">
        <f>D125+D128+D131+D134</f>
        <v>7860.4000000000005</v>
      </c>
      <c r="E124" s="54">
        <f t="shared" ref="E124" si="18">E125+E128+E131+E134</f>
        <v>7860.4000000000005</v>
      </c>
      <c r="F124" s="55">
        <f>E124/D124*100</f>
        <v>100</v>
      </c>
      <c r="G124" s="55"/>
      <c r="H124" s="56">
        <f>H125+H128+H131+H132+H133+H134+H135+H136</f>
        <v>177735</v>
      </c>
      <c r="I124" s="56">
        <f>I125+I128+I131+I132+I133+I134+I135+I136</f>
        <v>178248</v>
      </c>
      <c r="J124" s="55">
        <f t="shared" si="17"/>
        <v>100.28863195206345</v>
      </c>
      <c r="K124" s="57"/>
      <c r="L124" s="57"/>
      <c r="M124" s="57"/>
      <c r="N124" s="57"/>
      <c r="O124" s="57"/>
    </row>
    <row r="125" spans="1:21" s="28" customFormat="1" ht="63" customHeight="1" x14ac:dyDescent="0.25">
      <c r="A125" s="5"/>
      <c r="B125" s="136" t="s">
        <v>94</v>
      </c>
      <c r="C125" s="114" t="s">
        <v>124</v>
      </c>
      <c r="D125" s="108">
        <v>1301.4000000000001</v>
      </c>
      <c r="E125" s="108">
        <v>1301.4000000000001</v>
      </c>
      <c r="F125" s="117">
        <f>E125/D125*100</f>
        <v>100</v>
      </c>
      <c r="G125" s="105" t="s">
        <v>93</v>
      </c>
      <c r="H125" s="143">
        <v>41</v>
      </c>
      <c r="I125" s="143">
        <v>38</v>
      </c>
      <c r="J125" s="117">
        <f t="shared" si="17"/>
        <v>92.682926829268297</v>
      </c>
      <c r="K125" s="30" t="s">
        <v>89</v>
      </c>
      <c r="L125" s="58" t="s">
        <v>15</v>
      </c>
      <c r="M125" s="59">
        <v>100</v>
      </c>
      <c r="N125" s="11">
        <v>100</v>
      </c>
      <c r="O125" s="11">
        <f>N125/M125*100</f>
        <v>100</v>
      </c>
      <c r="P125" s="5"/>
      <c r="Q125" s="5"/>
      <c r="R125" s="5"/>
      <c r="S125" s="5"/>
      <c r="T125" s="5"/>
      <c r="U125" s="5"/>
    </row>
    <row r="126" spans="1:21" s="28" customFormat="1" ht="133.5" customHeight="1" x14ac:dyDescent="0.25">
      <c r="A126" s="5"/>
      <c r="B126" s="136"/>
      <c r="C126" s="115"/>
      <c r="D126" s="109"/>
      <c r="E126" s="109"/>
      <c r="F126" s="118"/>
      <c r="G126" s="106"/>
      <c r="H126" s="144"/>
      <c r="I126" s="144"/>
      <c r="J126" s="118"/>
      <c r="K126" s="60" t="s">
        <v>91</v>
      </c>
      <c r="L126" s="58" t="s">
        <v>15</v>
      </c>
      <c r="M126" s="59">
        <v>100</v>
      </c>
      <c r="N126" s="11">
        <v>100</v>
      </c>
      <c r="O126" s="11">
        <f t="shared" ref="O126:O136" si="19">N126/M126*100</f>
        <v>100</v>
      </c>
      <c r="P126" s="5"/>
      <c r="Q126" s="5"/>
      <c r="R126" s="5"/>
      <c r="S126" s="5"/>
      <c r="T126" s="5"/>
      <c r="U126" s="5"/>
    </row>
    <row r="127" spans="1:21" s="28" customFormat="1" ht="57.75" customHeight="1" x14ac:dyDescent="0.25">
      <c r="A127" s="5"/>
      <c r="B127" s="136"/>
      <c r="C127" s="115"/>
      <c r="D127" s="110"/>
      <c r="E127" s="110"/>
      <c r="F127" s="119"/>
      <c r="G127" s="106"/>
      <c r="H127" s="145"/>
      <c r="I127" s="145"/>
      <c r="J127" s="119"/>
      <c r="K127" s="60" t="s">
        <v>92</v>
      </c>
      <c r="L127" s="58" t="s">
        <v>15</v>
      </c>
      <c r="M127" s="59">
        <v>89</v>
      </c>
      <c r="N127" s="11">
        <v>89</v>
      </c>
      <c r="O127" s="11">
        <f t="shared" si="19"/>
        <v>100</v>
      </c>
      <c r="P127" s="5"/>
      <c r="Q127" s="5"/>
      <c r="R127" s="5"/>
      <c r="S127" s="5"/>
      <c r="T127" s="5"/>
      <c r="U127" s="5"/>
    </row>
    <row r="128" spans="1:21" s="28" customFormat="1" ht="75" customHeight="1" x14ac:dyDescent="0.25">
      <c r="A128" s="5"/>
      <c r="B128" s="136" t="s">
        <v>31</v>
      </c>
      <c r="C128" s="115"/>
      <c r="D128" s="137">
        <v>2619.4</v>
      </c>
      <c r="E128" s="137">
        <v>2619.4</v>
      </c>
      <c r="F128" s="138">
        <f>E128/D128*100</f>
        <v>100</v>
      </c>
      <c r="G128" s="139" t="s">
        <v>93</v>
      </c>
      <c r="H128" s="140">
        <v>84</v>
      </c>
      <c r="I128" s="140">
        <v>85</v>
      </c>
      <c r="J128" s="117">
        <f>I128/H128*100</f>
        <v>101.19047619047619</v>
      </c>
      <c r="K128" s="30" t="s">
        <v>89</v>
      </c>
      <c r="L128" s="58" t="s">
        <v>15</v>
      </c>
      <c r="M128" s="59">
        <v>100</v>
      </c>
      <c r="N128" s="11">
        <v>100</v>
      </c>
      <c r="O128" s="11">
        <f t="shared" si="19"/>
        <v>100</v>
      </c>
      <c r="P128" s="5"/>
      <c r="Q128" s="5"/>
      <c r="R128" s="5"/>
      <c r="S128" s="5"/>
      <c r="T128" s="5"/>
      <c r="U128" s="5"/>
    </row>
    <row r="129" spans="1:21" s="28" customFormat="1" ht="75" customHeight="1" x14ac:dyDescent="0.25">
      <c r="A129" s="5"/>
      <c r="B129" s="136"/>
      <c r="C129" s="115"/>
      <c r="D129" s="137"/>
      <c r="E129" s="137"/>
      <c r="F129" s="138"/>
      <c r="G129" s="139"/>
      <c r="H129" s="140"/>
      <c r="I129" s="140"/>
      <c r="J129" s="118"/>
      <c r="K129" s="60" t="s">
        <v>91</v>
      </c>
      <c r="L129" s="58" t="s">
        <v>15</v>
      </c>
      <c r="M129" s="59">
        <v>100</v>
      </c>
      <c r="N129" s="11">
        <v>100</v>
      </c>
      <c r="O129" s="11">
        <f t="shared" si="19"/>
        <v>100</v>
      </c>
      <c r="P129" s="5"/>
      <c r="Q129" s="5"/>
      <c r="R129" s="5"/>
      <c r="S129" s="5"/>
      <c r="T129" s="5"/>
      <c r="U129" s="5"/>
    </row>
    <row r="130" spans="1:21" s="28" customFormat="1" ht="75" customHeight="1" x14ac:dyDescent="0.25">
      <c r="A130" s="5"/>
      <c r="B130" s="136"/>
      <c r="C130" s="115"/>
      <c r="D130" s="137"/>
      <c r="E130" s="137"/>
      <c r="F130" s="138"/>
      <c r="G130" s="139"/>
      <c r="H130" s="140"/>
      <c r="I130" s="140"/>
      <c r="J130" s="119"/>
      <c r="K130" s="60" t="s">
        <v>92</v>
      </c>
      <c r="L130" s="58" t="s">
        <v>15</v>
      </c>
      <c r="M130" s="59">
        <v>89</v>
      </c>
      <c r="N130" s="11">
        <v>89</v>
      </c>
      <c r="O130" s="11">
        <f t="shared" si="19"/>
        <v>100</v>
      </c>
      <c r="P130" s="5"/>
      <c r="Q130" s="5"/>
      <c r="R130" s="5"/>
      <c r="S130" s="5"/>
      <c r="T130" s="5"/>
      <c r="U130" s="5"/>
    </row>
    <row r="131" spans="1:21" s="28" customFormat="1" ht="75" customHeight="1" x14ac:dyDescent="0.25">
      <c r="A131" s="5"/>
      <c r="B131" s="133" t="s">
        <v>95</v>
      </c>
      <c r="C131" s="115"/>
      <c r="D131" s="137">
        <v>1294.4000000000001</v>
      </c>
      <c r="E131" s="137">
        <v>1294.4000000000001</v>
      </c>
      <c r="F131" s="138">
        <f>E131/D131*100</f>
        <v>100</v>
      </c>
      <c r="G131" s="1" t="s">
        <v>96</v>
      </c>
      <c r="H131" s="61">
        <v>41</v>
      </c>
      <c r="I131" s="61">
        <v>38</v>
      </c>
      <c r="J131" s="62">
        <f t="shared" ref="J131:J138" si="20">I131/H131*100</f>
        <v>92.682926829268297</v>
      </c>
      <c r="K131" s="30" t="s">
        <v>89</v>
      </c>
      <c r="L131" s="58" t="s">
        <v>15</v>
      </c>
      <c r="M131" s="59">
        <v>100</v>
      </c>
      <c r="N131" s="11">
        <v>100</v>
      </c>
      <c r="O131" s="11">
        <f t="shared" si="19"/>
        <v>100</v>
      </c>
      <c r="P131" s="5"/>
      <c r="Q131" s="5"/>
      <c r="R131" s="5"/>
      <c r="S131" s="5"/>
      <c r="T131" s="5"/>
      <c r="U131" s="5"/>
    </row>
    <row r="132" spans="1:21" s="28" customFormat="1" ht="131.25" customHeight="1" x14ac:dyDescent="0.25">
      <c r="A132" s="5"/>
      <c r="B132" s="134"/>
      <c r="C132" s="115"/>
      <c r="D132" s="137"/>
      <c r="E132" s="137"/>
      <c r="F132" s="138"/>
      <c r="G132" s="1" t="s">
        <v>97</v>
      </c>
      <c r="H132" s="61">
        <v>4833</v>
      </c>
      <c r="I132" s="61">
        <v>4651</v>
      </c>
      <c r="J132" s="62">
        <f t="shared" si="20"/>
        <v>96.234223049865506</v>
      </c>
      <c r="K132" s="60" t="s">
        <v>91</v>
      </c>
      <c r="L132" s="58" t="s">
        <v>15</v>
      </c>
      <c r="M132" s="59">
        <v>100</v>
      </c>
      <c r="N132" s="11">
        <v>100</v>
      </c>
      <c r="O132" s="11">
        <f t="shared" si="19"/>
        <v>100</v>
      </c>
      <c r="P132" s="5"/>
      <c r="Q132" s="5"/>
      <c r="R132" s="5"/>
      <c r="S132" s="5"/>
      <c r="T132" s="5"/>
      <c r="U132" s="5"/>
    </row>
    <row r="133" spans="1:21" s="28" customFormat="1" ht="75" customHeight="1" x14ac:dyDescent="0.25">
      <c r="A133" s="5"/>
      <c r="B133" s="135"/>
      <c r="C133" s="115"/>
      <c r="D133" s="137"/>
      <c r="E133" s="137"/>
      <c r="F133" s="138"/>
      <c r="G133" s="1" t="s">
        <v>98</v>
      </c>
      <c r="H133" s="61">
        <v>48330</v>
      </c>
      <c r="I133" s="61">
        <v>46510</v>
      </c>
      <c r="J133" s="62">
        <f t="shared" si="20"/>
        <v>96.234223049865506</v>
      </c>
      <c r="K133" s="60" t="s">
        <v>92</v>
      </c>
      <c r="L133" s="58" t="s">
        <v>15</v>
      </c>
      <c r="M133" s="59">
        <v>78</v>
      </c>
      <c r="N133" s="11">
        <v>78</v>
      </c>
      <c r="O133" s="11">
        <f t="shared" si="19"/>
        <v>100</v>
      </c>
      <c r="P133" s="5"/>
      <c r="Q133" s="5"/>
      <c r="R133" s="5"/>
      <c r="S133" s="5"/>
      <c r="T133" s="5"/>
      <c r="U133" s="5"/>
    </row>
    <row r="134" spans="1:21" s="28" customFormat="1" ht="75" customHeight="1" x14ac:dyDescent="0.25">
      <c r="A134" s="5"/>
      <c r="B134" s="133" t="s">
        <v>99</v>
      </c>
      <c r="C134" s="115"/>
      <c r="D134" s="137">
        <v>2645.2</v>
      </c>
      <c r="E134" s="137">
        <v>2645.2</v>
      </c>
      <c r="F134" s="138">
        <f>E134/D134*100</f>
        <v>100</v>
      </c>
      <c r="G134" s="1" t="s">
        <v>96</v>
      </c>
      <c r="H134" s="61">
        <v>84</v>
      </c>
      <c r="I134" s="61">
        <v>85</v>
      </c>
      <c r="J134" s="62">
        <f t="shared" si="20"/>
        <v>101.19047619047619</v>
      </c>
      <c r="K134" s="30" t="s">
        <v>89</v>
      </c>
      <c r="L134" s="58" t="s">
        <v>15</v>
      </c>
      <c r="M134" s="59">
        <v>100</v>
      </c>
      <c r="N134" s="11">
        <v>100</v>
      </c>
      <c r="O134" s="11">
        <f t="shared" si="19"/>
        <v>100</v>
      </c>
      <c r="P134" s="5"/>
      <c r="Q134" s="5"/>
      <c r="R134" s="5"/>
      <c r="S134" s="5"/>
      <c r="T134" s="5"/>
      <c r="U134" s="5"/>
    </row>
    <row r="135" spans="1:21" s="28" customFormat="1" ht="75" customHeight="1" x14ac:dyDescent="0.25">
      <c r="A135" s="5"/>
      <c r="B135" s="134"/>
      <c r="C135" s="115"/>
      <c r="D135" s="137"/>
      <c r="E135" s="137"/>
      <c r="F135" s="138"/>
      <c r="G135" s="1" t="s">
        <v>97</v>
      </c>
      <c r="H135" s="61">
        <v>11302</v>
      </c>
      <c r="I135" s="61">
        <v>11531</v>
      </c>
      <c r="J135" s="62">
        <f t="shared" si="20"/>
        <v>102.02619005485755</v>
      </c>
      <c r="K135" s="60" t="s">
        <v>91</v>
      </c>
      <c r="L135" s="58" t="s">
        <v>15</v>
      </c>
      <c r="M135" s="59">
        <v>100</v>
      </c>
      <c r="N135" s="11">
        <v>100</v>
      </c>
      <c r="O135" s="11">
        <f t="shared" si="19"/>
        <v>100</v>
      </c>
      <c r="P135" s="5"/>
      <c r="Q135" s="5"/>
      <c r="R135" s="5"/>
      <c r="S135" s="5"/>
      <c r="T135" s="5"/>
      <c r="U135" s="5"/>
    </row>
    <row r="136" spans="1:21" s="28" customFormat="1" ht="75" customHeight="1" x14ac:dyDescent="0.25">
      <c r="A136" s="5"/>
      <c r="B136" s="135"/>
      <c r="C136" s="116"/>
      <c r="D136" s="137"/>
      <c r="E136" s="137"/>
      <c r="F136" s="138"/>
      <c r="G136" s="1" t="s">
        <v>98</v>
      </c>
      <c r="H136" s="61">
        <v>113020</v>
      </c>
      <c r="I136" s="61">
        <v>115310</v>
      </c>
      <c r="J136" s="62">
        <f t="shared" si="20"/>
        <v>102.02619005485755</v>
      </c>
      <c r="K136" s="60" t="s">
        <v>92</v>
      </c>
      <c r="L136" s="58" t="s">
        <v>15</v>
      </c>
      <c r="M136" s="59">
        <v>78</v>
      </c>
      <c r="N136" s="11">
        <v>78</v>
      </c>
      <c r="O136" s="11">
        <f t="shared" si="19"/>
        <v>100</v>
      </c>
      <c r="P136" s="5"/>
      <c r="Q136" s="5"/>
      <c r="R136" s="5"/>
      <c r="S136" s="5"/>
      <c r="T136" s="5"/>
      <c r="U136" s="5"/>
    </row>
    <row r="137" spans="1:21" s="53" customFormat="1" ht="65.25" customHeight="1" x14ac:dyDescent="0.25">
      <c r="B137" s="141" t="s">
        <v>134</v>
      </c>
      <c r="C137" s="142"/>
      <c r="D137" s="54">
        <f>D138+D141+D144+D147</f>
        <v>3901.8999999999996</v>
      </c>
      <c r="E137" s="54">
        <f t="shared" ref="E137" si="21">E138+E141+E144+E147</f>
        <v>3901.8999999999996</v>
      </c>
      <c r="F137" s="55">
        <f>E137/D137*100</f>
        <v>100</v>
      </c>
      <c r="G137" s="55"/>
      <c r="H137" s="56">
        <f>H138+H141+H144+H145+H146+H147+H148+H149</f>
        <v>55477</v>
      </c>
      <c r="I137" s="56">
        <f>I138+I141+I144+I145+I146+I147+I148+I149</f>
        <v>59492</v>
      </c>
      <c r="J137" s="55">
        <f t="shared" si="20"/>
        <v>107.23723344809561</v>
      </c>
      <c r="K137" s="57"/>
      <c r="L137" s="57"/>
      <c r="M137" s="57"/>
      <c r="N137" s="57"/>
      <c r="O137" s="57"/>
    </row>
    <row r="138" spans="1:21" s="28" customFormat="1" ht="63.75" customHeight="1" x14ac:dyDescent="0.25">
      <c r="A138" s="5"/>
      <c r="B138" s="136" t="s">
        <v>94</v>
      </c>
      <c r="C138" s="114" t="s">
        <v>124</v>
      </c>
      <c r="D138" s="108">
        <v>807.8</v>
      </c>
      <c r="E138" s="108">
        <v>807.8</v>
      </c>
      <c r="F138" s="117">
        <f>E138/D138*100</f>
        <v>100</v>
      </c>
      <c r="G138" s="105" t="s">
        <v>93</v>
      </c>
      <c r="H138" s="143">
        <v>15</v>
      </c>
      <c r="I138" s="143">
        <v>15</v>
      </c>
      <c r="J138" s="133">
        <f t="shared" si="20"/>
        <v>100</v>
      </c>
      <c r="K138" s="30" t="s">
        <v>89</v>
      </c>
      <c r="L138" s="58" t="s">
        <v>15</v>
      </c>
      <c r="M138" s="59">
        <v>100</v>
      </c>
      <c r="N138" s="11">
        <v>100</v>
      </c>
      <c r="O138" s="11">
        <f>N138/M138*100</f>
        <v>100</v>
      </c>
      <c r="P138" s="5"/>
      <c r="Q138" s="5"/>
      <c r="R138" s="5"/>
      <c r="S138" s="5"/>
      <c r="T138" s="5"/>
      <c r="U138" s="5"/>
    </row>
    <row r="139" spans="1:21" s="28" customFormat="1" ht="123" customHeight="1" x14ac:dyDescent="0.25">
      <c r="A139" s="5"/>
      <c r="B139" s="136"/>
      <c r="C139" s="115"/>
      <c r="D139" s="109"/>
      <c r="E139" s="109"/>
      <c r="F139" s="118"/>
      <c r="G139" s="106"/>
      <c r="H139" s="144"/>
      <c r="I139" s="144"/>
      <c r="J139" s="134"/>
      <c r="K139" s="60" t="s">
        <v>91</v>
      </c>
      <c r="L139" s="58" t="s">
        <v>15</v>
      </c>
      <c r="M139" s="59">
        <v>100</v>
      </c>
      <c r="N139" s="11">
        <v>100</v>
      </c>
      <c r="O139" s="11">
        <f t="shared" ref="O139:O149" si="22">N139/M139*100</f>
        <v>100</v>
      </c>
      <c r="P139" s="5"/>
      <c r="Q139" s="5"/>
      <c r="R139" s="5"/>
      <c r="S139" s="5"/>
      <c r="T139" s="5"/>
      <c r="U139" s="5"/>
    </row>
    <row r="140" spans="1:21" s="28" customFormat="1" ht="78.75" customHeight="1" x14ac:dyDescent="0.25">
      <c r="A140" s="5"/>
      <c r="B140" s="136"/>
      <c r="C140" s="115"/>
      <c r="D140" s="110"/>
      <c r="E140" s="110"/>
      <c r="F140" s="119"/>
      <c r="G140" s="106"/>
      <c r="H140" s="145"/>
      <c r="I140" s="145"/>
      <c r="J140" s="135"/>
      <c r="K140" s="60" t="s">
        <v>92</v>
      </c>
      <c r="L140" s="58" t="s">
        <v>15</v>
      </c>
      <c r="M140" s="59">
        <v>100</v>
      </c>
      <c r="N140" s="11">
        <v>100</v>
      </c>
      <c r="O140" s="11">
        <f t="shared" si="22"/>
        <v>100</v>
      </c>
      <c r="P140" s="5"/>
      <c r="Q140" s="5"/>
      <c r="R140" s="5"/>
      <c r="S140" s="5"/>
      <c r="T140" s="5"/>
      <c r="U140" s="5"/>
    </row>
    <row r="141" spans="1:21" s="28" customFormat="1" ht="75" customHeight="1" x14ac:dyDescent="0.25">
      <c r="A141" s="5"/>
      <c r="B141" s="136" t="s">
        <v>31</v>
      </c>
      <c r="C141" s="115"/>
      <c r="D141" s="137">
        <v>1153.5999999999999</v>
      </c>
      <c r="E141" s="137">
        <v>1153.5999999999999</v>
      </c>
      <c r="F141" s="138">
        <f>E141/D141*100</f>
        <v>100</v>
      </c>
      <c r="G141" s="139" t="s">
        <v>93</v>
      </c>
      <c r="H141" s="140">
        <v>20</v>
      </c>
      <c r="I141" s="140">
        <v>20</v>
      </c>
      <c r="J141" s="117">
        <f>I141/H141*100</f>
        <v>100</v>
      </c>
      <c r="K141" s="30" t="s">
        <v>89</v>
      </c>
      <c r="L141" s="58" t="s">
        <v>15</v>
      </c>
      <c r="M141" s="59">
        <v>100</v>
      </c>
      <c r="N141" s="11">
        <v>100</v>
      </c>
      <c r="O141" s="11">
        <f t="shared" si="22"/>
        <v>100</v>
      </c>
      <c r="P141" s="5"/>
      <c r="Q141" s="5"/>
      <c r="R141" s="5"/>
      <c r="S141" s="5"/>
      <c r="T141" s="5"/>
      <c r="U141" s="5"/>
    </row>
    <row r="142" spans="1:21" s="28" customFormat="1" ht="75" customHeight="1" x14ac:dyDescent="0.25">
      <c r="A142" s="5"/>
      <c r="B142" s="136"/>
      <c r="C142" s="115"/>
      <c r="D142" s="137"/>
      <c r="E142" s="137"/>
      <c r="F142" s="138"/>
      <c r="G142" s="139"/>
      <c r="H142" s="140"/>
      <c r="I142" s="140"/>
      <c r="J142" s="118"/>
      <c r="K142" s="60" t="s">
        <v>91</v>
      </c>
      <c r="L142" s="58" t="s">
        <v>15</v>
      </c>
      <c r="M142" s="59">
        <v>100</v>
      </c>
      <c r="N142" s="11">
        <v>100</v>
      </c>
      <c r="O142" s="11">
        <f t="shared" si="22"/>
        <v>100</v>
      </c>
      <c r="P142" s="5"/>
      <c r="Q142" s="5"/>
      <c r="R142" s="5"/>
      <c r="S142" s="5"/>
      <c r="T142" s="5"/>
      <c r="U142" s="5"/>
    </row>
    <row r="143" spans="1:21" s="28" customFormat="1" ht="75" customHeight="1" x14ac:dyDescent="0.25">
      <c r="A143" s="5"/>
      <c r="B143" s="136"/>
      <c r="C143" s="115"/>
      <c r="D143" s="137"/>
      <c r="E143" s="137"/>
      <c r="F143" s="138"/>
      <c r="G143" s="139"/>
      <c r="H143" s="140"/>
      <c r="I143" s="140"/>
      <c r="J143" s="119"/>
      <c r="K143" s="60" t="s">
        <v>92</v>
      </c>
      <c r="L143" s="58" t="s">
        <v>15</v>
      </c>
      <c r="M143" s="59">
        <v>100</v>
      </c>
      <c r="N143" s="11">
        <v>100</v>
      </c>
      <c r="O143" s="11">
        <f t="shared" si="22"/>
        <v>100</v>
      </c>
      <c r="P143" s="5"/>
      <c r="Q143" s="5"/>
      <c r="R143" s="5"/>
      <c r="S143" s="5"/>
      <c r="T143" s="5"/>
      <c r="U143" s="5"/>
    </row>
    <row r="144" spans="1:21" s="28" customFormat="1" ht="75" customHeight="1" x14ac:dyDescent="0.25">
      <c r="A144" s="5"/>
      <c r="B144" s="133" t="s">
        <v>95</v>
      </c>
      <c r="C144" s="115"/>
      <c r="D144" s="137">
        <v>833.9</v>
      </c>
      <c r="E144" s="137">
        <v>833.9</v>
      </c>
      <c r="F144" s="138">
        <f>E144/D144*100</f>
        <v>100</v>
      </c>
      <c r="G144" s="1" t="s">
        <v>96</v>
      </c>
      <c r="H144" s="61">
        <v>15</v>
      </c>
      <c r="I144" s="61">
        <v>15</v>
      </c>
      <c r="J144" s="62">
        <f t="shared" ref="J144:J151" si="23">I144/H144*100</f>
        <v>100</v>
      </c>
      <c r="K144" s="30" t="s">
        <v>89</v>
      </c>
      <c r="L144" s="58" t="s">
        <v>15</v>
      </c>
      <c r="M144" s="59">
        <v>100</v>
      </c>
      <c r="N144" s="11">
        <v>100</v>
      </c>
      <c r="O144" s="11">
        <f t="shared" si="22"/>
        <v>100</v>
      </c>
      <c r="P144" s="5"/>
      <c r="Q144" s="5"/>
      <c r="R144" s="5"/>
      <c r="S144" s="5"/>
      <c r="T144" s="5"/>
      <c r="U144" s="5"/>
    </row>
    <row r="145" spans="1:21" s="28" customFormat="1" ht="118.5" customHeight="1" x14ac:dyDescent="0.25">
      <c r="A145" s="5"/>
      <c r="B145" s="134"/>
      <c r="C145" s="115"/>
      <c r="D145" s="137"/>
      <c r="E145" s="137"/>
      <c r="F145" s="138"/>
      <c r="G145" s="1" t="s">
        <v>97</v>
      </c>
      <c r="H145" s="61">
        <v>2033</v>
      </c>
      <c r="I145" s="61">
        <v>2178</v>
      </c>
      <c r="J145" s="62">
        <f t="shared" si="23"/>
        <v>107.13231677324151</v>
      </c>
      <c r="K145" s="60" t="s">
        <v>91</v>
      </c>
      <c r="L145" s="58" t="s">
        <v>15</v>
      </c>
      <c r="M145" s="59">
        <v>100</v>
      </c>
      <c r="N145" s="11">
        <v>100</v>
      </c>
      <c r="O145" s="11">
        <f t="shared" si="22"/>
        <v>100</v>
      </c>
      <c r="P145" s="5"/>
      <c r="Q145" s="5"/>
      <c r="R145" s="5"/>
      <c r="S145" s="5"/>
      <c r="T145" s="5"/>
      <c r="U145" s="5"/>
    </row>
    <row r="146" spans="1:21" s="28" customFormat="1" ht="75" customHeight="1" x14ac:dyDescent="0.25">
      <c r="A146" s="5"/>
      <c r="B146" s="135"/>
      <c r="C146" s="115"/>
      <c r="D146" s="137"/>
      <c r="E146" s="137"/>
      <c r="F146" s="138"/>
      <c r="G146" s="1" t="s">
        <v>98</v>
      </c>
      <c r="H146" s="61">
        <v>20330</v>
      </c>
      <c r="I146" s="61">
        <v>21780</v>
      </c>
      <c r="J146" s="62">
        <f t="shared" si="23"/>
        <v>107.13231677324151</v>
      </c>
      <c r="K146" s="60" t="s">
        <v>92</v>
      </c>
      <c r="L146" s="58" t="s">
        <v>15</v>
      </c>
      <c r="M146" s="59">
        <v>100</v>
      </c>
      <c r="N146" s="11">
        <v>100</v>
      </c>
      <c r="O146" s="11">
        <f t="shared" si="22"/>
        <v>100</v>
      </c>
      <c r="P146" s="5"/>
      <c r="Q146" s="5"/>
      <c r="R146" s="5"/>
      <c r="S146" s="5"/>
      <c r="T146" s="5"/>
      <c r="U146" s="5"/>
    </row>
    <row r="147" spans="1:21" s="28" customFormat="1" ht="75" customHeight="1" x14ac:dyDescent="0.25">
      <c r="A147" s="5"/>
      <c r="B147" s="133" t="s">
        <v>99</v>
      </c>
      <c r="C147" s="115"/>
      <c r="D147" s="137">
        <v>1106.5999999999999</v>
      </c>
      <c r="E147" s="137">
        <v>1106.5999999999999</v>
      </c>
      <c r="F147" s="138">
        <f>E147/D147*100</f>
        <v>100</v>
      </c>
      <c r="G147" s="1" t="s">
        <v>96</v>
      </c>
      <c r="H147" s="61">
        <v>20</v>
      </c>
      <c r="I147" s="61">
        <v>20</v>
      </c>
      <c r="J147" s="62">
        <f t="shared" si="23"/>
        <v>100</v>
      </c>
      <c r="K147" s="30" t="s">
        <v>89</v>
      </c>
      <c r="L147" s="58" t="s">
        <v>15</v>
      </c>
      <c r="M147" s="59">
        <v>100</v>
      </c>
      <c r="N147" s="11">
        <v>100</v>
      </c>
      <c r="O147" s="11">
        <f t="shared" si="22"/>
        <v>100</v>
      </c>
      <c r="P147" s="5"/>
      <c r="Q147" s="5"/>
      <c r="R147" s="5"/>
      <c r="S147" s="5"/>
      <c r="T147" s="5"/>
      <c r="U147" s="5"/>
    </row>
    <row r="148" spans="1:21" s="28" customFormat="1" ht="75" customHeight="1" x14ac:dyDescent="0.25">
      <c r="A148" s="5"/>
      <c r="B148" s="134"/>
      <c r="C148" s="115"/>
      <c r="D148" s="137"/>
      <c r="E148" s="137"/>
      <c r="F148" s="138"/>
      <c r="G148" s="1" t="s">
        <v>97</v>
      </c>
      <c r="H148" s="61">
        <v>3004</v>
      </c>
      <c r="I148" s="61">
        <v>3224</v>
      </c>
      <c r="J148" s="62">
        <f t="shared" si="23"/>
        <v>107.32356857523303</v>
      </c>
      <c r="K148" s="60" t="s">
        <v>91</v>
      </c>
      <c r="L148" s="58" t="s">
        <v>15</v>
      </c>
      <c r="M148" s="59">
        <v>100</v>
      </c>
      <c r="N148" s="11">
        <v>100</v>
      </c>
      <c r="O148" s="11">
        <f t="shared" si="22"/>
        <v>100</v>
      </c>
      <c r="P148" s="5"/>
      <c r="Q148" s="5"/>
      <c r="R148" s="5"/>
      <c r="S148" s="5"/>
      <c r="T148" s="5"/>
      <c r="U148" s="5"/>
    </row>
    <row r="149" spans="1:21" s="28" customFormat="1" ht="75" customHeight="1" x14ac:dyDescent="0.25">
      <c r="A149" s="5"/>
      <c r="B149" s="135"/>
      <c r="C149" s="116"/>
      <c r="D149" s="137"/>
      <c r="E149" s="137"/>
      <c r="F149" s="138"/>
      <c r="G149" s="1" t="s">
        <v>98</v>
      </c>
      <c r="H149" s="61">
        <v>30040</v>
      </c>
      <c r="I149" s="61">
        <v>32240</v>
      </c>
      <c r="J149" s="62">
        <f t="shared" si="23"/>
        <v>107.32356857523303</v>
      </c>
      <c r="K149" s="60" t="s">
        <v>92</v>
      </c>
      <c r="L149" s="58" t="s">
        <v>15</v>
      </c>
      <c r="M149" s="59">
        <v>100</v>
      </c>
      <c r="N149" s="11">
        <v>100</v>
      </c>
      <c r="O149" s="11">
        <f t="shared" si="22"/>
        <v>100</v>
      </c>
      <c r="P149" s="5"/>
      <c r="Q149" s="5"/>
      <c r="R149" s="5"/>
      <c r="S149" s="5"/>
      <c r="T149" s="5"/>
      <c r="U149" s="5"/>
    </row>
    <row r="150" spans="1:21" s="53" customFormat="1" ht="65.25" customHeight="1" x14ac:dyDescent="0.25">
      <c r="B150" s="141" t="s">
        <v>135</v>
      </c>
      <c r="C150" s="142"/>
      <c r="D150" s="54">
        <f>D151+D154+D157+D160</f>
        <v>5732.2</v>
      </c>
      <c r="E150" s="54">
        <f t="shared" ref="E150" si="24">E151+E154+E157+E160</f>
        <v>5732.2</v>
      </c>
      <c r="F150" s="55">
        <f>E150/D150*100</f>
        <v>100</v>
      </c>
      <c r="G150" s="55"/>
      <c r="H150" s="56">
        <f>H151+H154+H157+H158+H159+H160+H161+H162</f>
        <v>37044</v>
      </c>
      <c r="I150" s="56">
        <f>I151+I154+I157+I158+I159+I160+I161+I162</f>
        <v>37044</v>
      </c>
      <c r="J150" s="55">
        <f t="shared" si="23"/>
        <v>100</v>
      </c>
      <c r="K150" s="57"/>
      <c r="L150" s="57"/>
      <c r="M150" s="57"/>
      <c r="N150" s="57"/>
      <c r="O150" s="57"/>
    </row>
    <row r="151" spans="1:21" s="28" customFormat="1" ht="63" customHeight="1" x14ac:dyDescent="0.25">
      <c r="A151" s="5"/>
      <c r="B151" s="136" t="s">
        <v>94</v>
      </c>
      <c r="C151" s="114" t="s">
        <v>124</v>
      </c>
      <c r="D151" s="108">
        <v>787.4</v>
      </c>
      <c r="E151" s="108">
        <v>787.4</v>
      </c>
      <c r="F151" s="117">
        <f>E151/D151*100</f>
        <v>100</v>
      </c>
      <c r="G151" s="105" t="s">
        <v>93</v>
      </c>
      <c r="H151" s="143">
        <v>19</v>
      </c>
      <c r="I151" s="143">
        <v>19</v>
      </c>
      <c r="J151" s="133">
        <f t="shared" si="23"/>
        <v>100</v>
      </c>
      <c r="K151" s="30" t="s">
        <v>89</v>
      </c>
      <c r="L151" s="58" t="s">
        <v>15</v>
      </c>
      <c r="M151" s="59">
        <v>100</v>
      </c>
      <c r="N151" s="11">
        <v>100</v>
      </c>
      <c r="O151" s="11">
        <f>N151/M151*100</f>
        <v>100</v>
      </c>
      <c r="P151" s="5"/>
      <c r="Q151" s="5"/>
      <c r="R151" s="5"/>
      <c r="S151" s="5"/>
      <c r="T151" s="5"/>
      <c r="U151" s="5"/>
    </row>
    <row r="152" spans="1:21" s="28" customFormat="1" ht="129.75" customHeight="1" x14ac:dyDescent="0.25">
      <c r="A152" s="5"/>
      <c r="B152" s="136"/>
      <c r="C152" s="115"/>
      <c r="D152" s="109"/>
      <c r="E152" s="109"/>
      <c r="F152" s="118"/>
      <c r="G152" s="106"/>
      <c r="H152" s="144"/>
      <c r="I152" s="144"/>
      <c r="J152" s="134"/>
      <c r="K152" s="60" t="s">
        <v>91</v>
      </c>
      <c r="L152" s="58" t="s">
        <v>15</v>
      </c>
      <c r="M152" s="59">
        <v>100</v>
      </c>
      <c r="N152" s="11">
        <v>100</v>
      </c>
      <c r="O152" s="11">
        <f t="shared" ref="O152:O162" si="25">N152/M152*100</f>
        <v>100</v>
      </c>
      <c r="P152" s="5"/>
      <c r="Q152" s="5"/>
      <c r="R152" s="5"/>
      <c r="S152" s="5"/>
      <c r="T152" s="5"/>
      <c r="U152" s="5"/>
    </row>
    <row r="153" spans="1:21" s="28" customFormat="1" ht="78.75" customHeight="1" x14ac:dyDescent="0.25">
      <c r="A153" s="5"/>
      <c r="B153" s="136"/>
      <c r="C153" s="115"/>
      <c r="D153" s="110"/>
      <c r="E153" s="110"/>
      <c r="F153" s="119"/>
      <c r="G153" s="106"/>
      <c r="H153" s="145"/>
      <c r="I153" s="145"/>
      <c r="J153" s="135"/>
      <c r="K153" s="60" t="s">
        <v>92</v>
      </c>
      <c r="L153" s="58" t="s">
        <v>15</v>
      </c>
      <c r="M153" s="59">
        <v>100</v>
      </c>
      <c r="N153" s="11">
        <v>100</v>
      </c>
      <c r="O153" s="11">
        <f t="shared" si="25"/>
        <v>100</v>
      </c>
      <c r="P153" s="5"/>
      <c r="Q153" s="5"/>
      <c r="R153" s="5"/>
      <c r="S153" s="5"/>
      <c r="T153" s="5"/>
      <c r="U153" s="5"/>
    </row>
    <row r="154" spans="1:21" s="28" customFormat="1" ht="75" customHeight="1" x14ac:dyDescent="0.25">
      <c r="A154" s="5"/>
      <c r="B154" s="136" t="s">
        <v>31</v>
      </c>
      <c r="C154" s="115"/>
      <c r="D154" s="137">
        <v>2003.8</v>
      </c>
      <c r="E154" s="137">
        <v>2003.8</v>
      </c>
      <c r="F154" s="138">
        <f>E154/D154*100</f>
        <v>100</v>
      </c>
      <c r="G154" s="139" t="s">
        <v>93</v>
      </c>
      <c r="H154" s="140">
        <v>52</v>
      </c>
      <c r="I154" s="140">
        <v>52</v>
      </c>
      <c r="J154" s="117">
        <f>I154/H154*100</f>
        <v>100</v>
      </c>
      <c r="K154" s="30" t="s">
        <v>89</v>
      </c>
      <c r="L154" s="58" t="s">
        <v>15</v>
      </c>
      <c r="M154" s="59">
        <v>100</v>
      </c>
      <c r="N154" s="11">
        <v>100</v>
      </c>
      <c r="O154" s="11">
        <f t="shared" si="25"/>
        <v>100</v>
      </c>
      <c r="P154" s="5"/>
      <c r="Q154" s="5"/>
      <c r="R154" s="5"/>
      <c r="S154" s="5"/>
      <c r="T154" s="5"/>
      <c r="U154" s="5"/>
    </row>
    <row r="155" spans="1:21" s="28" customFormat="1" ht="75" customHeight="1" x14ac:dyDescent="0.25">
      <c r="A155" s="5"/>
      <c r="B155" s="136"/>
      <c r="C155" s="115"/>
      <c r="D155" s="137"/>
      <c r="E155" s="137"/>
      <c r="F155" s="138"/>
      <c r="G155" s="139"/>
      <c r="H155" s="140"/>
      <c r="I155" s="140"/>
      <c r="J155" s="118"/>
      <c r="K155" s="60" t="s">
        <v>91</v>
      </c>
      <c r="L155" s="58" t="s">
        <v>15</v>
      </c>
      <c r="M155" s="59">
        <v>100</v>
      </c>
      <c r="N155" s="11">
        <v>100</v>
      </c>
      <c r="O155" s="11">
        <f t="shared" si="25"/>
        <v>100</v>
      </c>
      <c r="P155" s="5"/>
      <c r="Q155" s="5"/>
      <c r="R155" s="5"/>
      <c r="S155" s="5"/>
      <c r="T155" s="5"/>
      <c r="U155" s="5"/>
    </row>
    <row r="156" spans="1:21" s="28" customFormat="1" ht="75" customHeight="1" x14ac:dyDescent="0.25">
      <c r="A156" s="5"/>
      <c r="B156" s="136"/>
      <c r="C156" s="115"/>
      <c r="D156" s="137"/>
      <c r="E156" s="137"/>
      <c r="F156" s="138"/>
      <c r="G156" s="139"/>
      <c r="H156" s="140"/>
      <c r="I156" s="140"/>
      <c r="J156" s="119"/>
      <c r="K156" s="60" t="s">
        <v>92</v>
      </c>
      <c r="L156" s="58" t="s">
        <v>15</v>
      </c>
      <c r="M156" s="59">
        <v>100</v>
      </c>
      <c r="N156" s="11">
        <v>100</v>
      </c>
      <c r="O156" s="11">
        <f t="shared" si="25"/>
        <v>100</v>
      </c>
      <c r="P156" s="5"/>
      <c r="Q156" s="5"/>
      <c r="R156" s="5"/>
      <c r="S156" s="5"/>
      <c r="T156" s="5"/>
      <c r="U156" s="5"/>
    </row>
    <row r="157" spans="1:21" s="28" customFormat="1" ht="75" customHeight="1" x14ac:dyDescent="0.25">
      <c r="A157" s="5"/>
      <c r="B157" s="133" t="s">
        <v>95</v>
      </c>
      <c r="C157" s="115"/>
      <c r="D157" s="137">
        <v>777.1</v>
      </c>
      <c r="E157" s="137">
        <v>777.1</v>
      </c>
      <c r="F157" s="138">
        <f>E157/D157*100</f>
        <v>100</v>
      </c>
      <c r="G157" s="1" t="s">
        <v>96</v>
      </c>
      <c r="H157" s="61">
        <v>19</v>
      </c>
      <c r="I157" s="61">
        <v>19</v>
      </c>
      <c r="J157" s="62">
        <f t="shared" ref="J157:J164" si="26">I157/H157*100</f>
        <v>100</v>
      </c>
      <c r="K157" s="30" t="s">
        <v>89</v>
      </c>
      <c r="L157" s="58" t="s">
        <v>15</v>
      </c>
      <c r="M157" s="59">
        <v>100</v>
      </c>
      <c r="N157" s="11">
        <v>100</v>
      </c>
      <c r="O157" s="11">
        <f t="shared" si="25"/>
        <v>100</v>
      </c>
      <c r="P157" s="5"/>
      <c r="Q157" s="5"/>
      <c r="R157" s="5"/>
      <c r="S157" s="5"/>
      <c r="T157" s="5"/>
      <c r="U157" s="5"/>
    </row>
    <row r="158" spans="1:21" s="28" customFormat="1" ht="125.25" customHeight="1" x14ac:dyDescent="0.25">
      <c r="A158" s="5"/>
      <c r="B158" s="134"/>
      <c r="C158" s="115"/>
      <c r="D158" s="137"/>
      <c r="E158" s="137"/>
      <c r="F158" s="138"/>
      <c r="G158" s="1" t="s">
        <v>97</v>
      </c>
      <c r="H158" s="61">
        <v>2320</v>
      </c>
      <c r="I158" s="61">
        <v>2320</v>
      </c>
      <c r="J158" s="62">
        <f t="shared" si="26"/>
        <v>100</v>
      </c>
      <c r="K158" s="60" t="s">
        <v>91</v>
      </c>
      <c r="L158" s="58" t="s">
        <v>15</v>
      </c>
      <c r="M158" s="59">
        <v>100</v>
      </c>
      <c r="N158" s="11">
        <v>100</v>
      </c>
      <c r="O158" s="11">
        <f t="shared" si="25"/>
        <v>100</v>
      </c>
      <c r="P158" s="5"/>
      <c r="Q158" s="5"/>
      <c r="R158" s="5"/>
      <c r="S158" s="5"/>
      <c r="T158" s="5"/>
      <c r="U158" s="5"/>
    </row>
    <row r="159" spans="1:21" s="28" customFormat="1" ht="75" customHeight="1" x14ac:dyDescent="0.25">
      <c r="A159" s="5"/>
      <c r="B159" s="135"/>
      <c r="C159" s="115"/>
      <c r="D159" s="137"/>
      <c r="E159" s="137"/>
      <c r="F159" s="138"/>
      <c r="G159" s="1" t="s">
        <v>98</v>
      </c>
      <c r="H159" s="61">
        <v>23200</v>
      </c>
      <c r="I159" s="61">
        <v>23200</v>
      </c>
      <c r="J159" s="62">
        <f t="shared" si="26"/>
        <v>100</v>
      </c>
      <c r="K159" s="60" t="s">
        <v>92</v>
      </c>
      <c r="L159" s="58" t="s">
        <v>15</v>
      </c>
      <c r="M159" s="59">
        <v>100</v>
      </c>
      <c r="N159" s="11">
        <v>100</v>
      </c>
      <c r="O159" s="11">
        <f t="shared" si="25"/>
        <v>100</v>
      </c>
      <c r="P159" s="5"/>
      <c r="Q159" s="5"/>
      <c r="R159" s="5"/>
      <c r="S159" s="5"/>
      <c r="T159" s="5"/>
      <c r="U159" s="5"/>
    </row>
    <row r="160" spans="1:21" s="28" customFormat="1" ht="75" customHeight="1" x14ac:dyDescent="0.25">
      <c r="A160" s="5"/>
      <c r="B160" s="133" t="s">
        <v>99</v>
      </c>
      <c r="C160" s="115"/>
      <c r="D160" s="137">
        <v>2163.9</v>
      </c>
      <c r="E160" s="137">
        <v>2163.9</v>
      </c>
      <c r="F160" s="138">
        <f>E160/D160*100</f>
        <v>100</v>
      </c>
      <c r="G160" s="1" t="s">
        <v>96</v>
      </c>
      <c r="H160" s="61">
        <v>52</v>
      </c>
      <c r="I160" s="61">
        <v>52</v>
      </c>
      <c r="J160" s="62">
        <f t="shared" si="26"/>
        <v>100</v>
      </c>
      <c r="K160" s="30" t="s">
        <v>89</v>
      </c>
      <c r="L160" s="58" t="s">
        <v>15</v>
      </c>
      <c r="M160" s="59">
        <v>100</v>
      </c>
      <c r="N160" s="11">
        <v>100</v>
      </c>
      <c r="O160" s="11">
        <f t="shared" si="25"/>
        <v>100</v>
      </c>
      <c r="P160" s="5"/>
      <c r="Q160" s="5"/>
      <c r="R160" s="5"/>
      <c r="S160" s="5"/>
      <c r="T160" s="5"/>
      <c r="U160" s="5"/>
    </row>
    <row r="161" spans="1:21" s="28" customFormat="1" ht="75" customHeight="1" x14ac:dyDescent="0.25">
      <c r="A161" s="5"/>
      <c r="B161" s="134"/>
      <c r="C161" s="115"/>
      <c r="D161" s="137"/>
      <c r="E161" s="137"/>
      <c r="F161" s="138"/>
      <c r="G161" s="1" t="s">
        <v>97</v>
      </c>
      <c r="H161" s="61">
        <v>5691</v>
      </c>
      <c r="I161" s="61">
        <v>5691</v>
      </c>
      <c r="J161" s="62">
        <f t="shared" si="26"/>
        <v>100</v>
      </c>
      <c r="K161" s="60" t="s">
        <v>91</v>
      </c>
      <c r="L161" s="58" t="s">
        <v>15</v>
      </c>
      <c r="M161" s="59">
        <v>100</v>
      </c>
      <c r="N161" s="11">
        <v>100</v>
      </c>
      <c r="O161" s="11">
        <f t="shared" si="25"/>
        <v>100</v>
      </c>
      <c r="P161" s="5"/>
      <c r="Q161" s="5"/>
      <c r="R161" s="5"/>
      <c r="S161" s="5"/>
      <c r="T161" s="5"/>
      <c r="U161" s="5"/>
    </row>
    <row r="162" spans="1:21" s="28" customFormat="1" ht="75" customHeight="1" x14ac:dyDescent="0.25">
      <c r="A162" s="5"/>
      <c r="B162" s="135"/>
      <c r="C162" s="116"/>
      <c r="D162" s="137"/>
      <c r="E162" s="137"/>
      <c r="F162" s="138"/>
      <c r="G162" s="1" t="s">
        <v>98</v>
      </c>
      <c r="H162" s="61">
        <v>5691</v>
      </c>
      <c r="I162" s="61">
        <v>5691</v>
      </c>
      <c r="J162" s="62">
        <f t="shared" si="26"/>
        <v>100</v>
      </c>
      <c r="K162" s="60" t="s">
        <v>92</v>
      </c>
      <c r="L162" s="58" t="s">
        <v>15</v>
      </c>
      <c r="M162" s="59">
        <v>100</v>
      </c>
      <c r="N162" s="11">
        <v>100</v>
      </c>
      <c r="O162" s="11">
        <f t="shared" si="25"/>
        <v>100</v>
      </c>
      <c r="P162" s="5"/>
      <c r="Q162" s="5"/>
      <c r="R162" s="5"/>
      <c r="S162" s="5"/>
      <c r="T162" s="5"/>
      <c r="U162" s="5"/>
    </row>
    <row r="163" spans="1:21" s="63" customFormat="1" ht="63.75" customHeight="1" x14ac:dyDescent="0.25">
      <c r="B163" s="141" t="s">
        <v>136</v>
      </c>
      <c r="C163" s="142"/>
      <c r="D163" s="54">
        <f>D164+D167+D170+D173</f>
        <v>4722</v>
      </c>
      <c r="E163" s="54">
        <f t="shared" ref="E163" si="27">E164+E167+E170+E173</f>
        <v>4722</v>
      </c>
      <c r="F163" s="55">
        <f>E163/D163*100</f>
        <v>100</v>
      </c>
      <c r="G163" s="55"/>
      <c r="H163" s="56">
        <f>H164+H167+H170+H171+H172+H173+H174+H175</f>
        <v>58979</v>
      </c>
      <c r="I163" s="56">
        <f>I164+I167+I170+I171+I172+I173+I174+I175</f>
        <v>58979</v>
      </c>
      <c r="J163" s="55">
        <f t="shared" si="26"/>
        <v>100</v>
      </c>
      <c r="K163" s="57"/>
      <c r="L163" s="57"/>
      <c r="M163" s="57"/>
      <c r="N163" s="57"/>
      <c r="O163" s="57"/>
    </row>
    <row r="164" spans="1:21" s="28" customFormat="1" ht="48" x14ac:dyDescent="0.25">
      <c r="A164" s="5"/>
      <c r="B164" s="136" t="s">
        <v>94</v>
      </c>
      <c r="C164" s="114" t="s">
        <v>124</v>
      </c>
      <c r="D164" s="108">
        <v>561.79999999999995</v>
      </c>
      <c r="E164" s="108">
        <v>561.79999999999995</v>
      </c>
      <c r="F164" s="117">
        <f>E164/D164*100</f>
        <v>100</v>
      </c>
      <c r="G164" s="105" t="s">
        <v>93</v>
      </c>
      <c r="H164" s="143">
        <v>11</v>
      </c>
      <c r="I164" s="143">
        <v>11</v>
      </c>
      <c r="J164" s="133">
        <f t="shared" si="26"/>
        <v>100</v>
      </c>
      <c r="K164" s="30" t="s">
        <v>89</v>
      </c>
      <c r="L164" s="58" t="s">
        <v>15</v>
      </c>
      <c r="M164" s="59">
        <v>100</v>
      </c>
      <c r="N164" s="11">
        <v>100</v>
      </c>
      <c r="O164" s="11">
        <f>N164/M164*100</f>
        <v>100</v>
      </c>
      <c r="P164" s="5"/>
      <c r="Q164" s="5"/>
      <c r="R164" s="5"/>
      <c r="S164" s="5"/>
      <c r="T164" s="5"/>
      <c r="U164" s="5"/>
    </row>
    <row r="165" spans="1:21" s="28" customFormat="1" ht="108.75" x14ac:dyDescent="0.25">
      <c r="A165" s="5"/>
      <c r="B165" s="136"/>
      <c r="C165" s="115"/>
      <c r="D165" s="109"/>
      <c r="E165" s="109"/>
      <c r="F165" s="118"/>
      <c r="G165" s="106"/>
      <c r="H165" s="144"/>
      <c r="I165" s="144"/>
      <c r="J165" s="134"/>
      <c r="K165" s="60" t="s">
        <v>91</v>
      </c>
      <c r="L165" s="58" t="s">
        <v>15</v>
      </c>
      <c r="M165" s="59">
        <v>100</v>
      </c>
      <c r="N165" s="11">
        <v>100</v>
      </c>
      <c r="O165" s="11">
        <f t="shared" ref="O165:O175" si="28">N165/M165*100</f>
        <v>100</v>
      </c>
      <c r="P165" s="5"/>
      <c r="Q165" s="5"/>
      <c r="R165" s="5"/>
      <c r="S165" s="5"/>
      <c r="T165" s="5"/>
      <c r="U165" s="5"/>
    </row>
    <row r="166" spans="1:21" s="28" customFormat="1" ht="48.75" x14ac:dyDescent="0.25">
      <c r="A166" s="5"/>
      <c r="B166" s="136"/>
      <c r="C166" s="115"/>
      <c r="D166" s="110"/>
      <c r="E166" s="110"/>
      <c r="F166" s="119"/>
      <c r="G166" s="106"/>
      <c r="H166" s="145"/>
      <c r="I166" s="145"/>
      <c r="J166" s="135"/>
      <c r="K166" s="60" t="s">
        <v>92</v>
      </c>
      <c r="L166" s="58" t="s">
        <v>15</v>
      </c>
      <c r="M166" s="59">
        <v>100</v>
      </c>
      <c r="N166" s="11">
        <v>100</v>
      </c>
      <c r="O166" s="11">
        <f t="shared" si="28"/>
        <v>100</v>
      </c>
      <c r="P166" s="5"/>
      <c r="Q166" s="5"/>
      <c r="R166" s="5"/>
      <c r="S166" s="5"/>
      <c r="T166" s="5"/>
      <c r="U166" s="5"/>
    </row>
    <row r="167" spans="1:21" s="28" customFormat="1" ht="48" x14ac:dyDescent="0.25">
      <c r="A167" s="5"/>
      <c r="B167" s="136" t="s">
        <v>31</v>
      </c>
      <c r="C167" s="115"/>
      <c r="D167" s="137">
        <v>1837.7</v>
      </c>
      <c r="E167" s="137">
        <v>1837.7</v>
      </c>
      <c r="F167" s="138">
        <f>E167/D167*100</f>
        <v>100</v>
      </c>
      <c r="G167" s="139" t="s">
        <v>93</v>
      </c>
      <c r="H167" s="140">
        <v>37</v>
      </c>
      <c r="I167" s="140">
        <v>37</v>
      </c>
      <c r="J167" s="117">
        <f>I167/H167*100</f>
        <v>100</v>
      </c>
      <c r="K167" s="30" t="s">
        <v>89</v>
      </c>
      <c r="L167" s="58" t="s">
        <v>15</v>
      </c>
      <c r="M167" s="59">
        <v>100</v>
      </c>
      <c r="N167" s="11">
        <v>100</v>
      </c>
      <c r="O167" s="11">
        <f t="shared" si="28"/>
        <v>100</v>
      </c>
      <c r="P167" s="5"/>
      <c r="Q167" s="5"/>
      <c r="R167" s="5"/>
      <c r="S167" s="5"/>
      <c r="T167" s="5"/>
      <c r="U167" s="5"/>
    </row>
    <row r="168" spans="1:21" s="28" customFormat="1" ht="108.75" x14ac:dyDescent="0.25">
      <c r="A168" s="5"/>
      <c r="B168" s="136"/>
      <c r="C168" s="115"/>
      <c r="D168" s="137"/>
      <c r="E168" s="137"/>
      <c r="F168" s="138"/>
      <c r="G168" s="139"/>
      <c r="H168" s="140"/>
      <c r="I168" s="140"/>
      <c r="J168" s="118"/>
      <c r="K168" s="60" t="s">
        <v>91</v>
      </c>
      <c r="L168" s="58" t="s">
        <v>15</v>
      </c>
      <c r="M168" s="59">
        <v>100</v>
      </c>
      <c r="N168" s="11">
        <v>100</v>
      </c>
      <c r="O168" s="11">
        <f t="shared" si="28"/>
        <v>100</v>
      </c>
      <c r="P168" s="5"/>
      <c r="Q168" s="5"/>
      <c r="R168" s="5"/>
      <c r="S168" s="5"/>
      <c r="T168" s="5"/>
      <c r="U168" s="5"/>
    </row>
    <row r="169" spans="1:21" s="28" customFormat="1" ht="48.75" x14ac:dyDescent="0.25">
      <c r="A169" s="5"/>
      <c r="B169" s="136"/>
      <c r="C169" s="115"/>
      <c r="D169" s="137"/>
      <c r="E169" s="137"/>
      <c r="F169" s="138"/>
      <c r="G169" s="139"/>
      <c r="H169" s="140"/>
      <c r="I169" s="140"/>
      <c r="J169" s="119"/>
      <c r="K169" s="60" t="s">
        <v>92</v>
      </c>
      <c r="L169" s="58" t="s">
        <v>15</v>
      </c>
      <c r="M169" s="59">
        <v>100</v>
      </c>
      <c r="N169" s="11">
        <v>100</v>
      </c>
      <c r="O169" s="11">
        <f t="shared" si="28"/>
        <v>100</v>
      </c>
      <c r="P169" s="5"/>
      <c r="Q169" s="5"/>
      <c r="R169" s="5"/>
      <c r="S169" s="5"/>
      <c r="T169" s="5"/>
      <c r="U169" s="5"/>
    </row>
    <row r="170" spans="1:21" s="28" customFormat="1" ht="48" x14ac:dyDescent="0.25">
      <c r="A170" s="5"/>
      <c r="B170" s="133" t="s">
        <v>95</v>
      </c>
      <c r="C170" s="115"/>
      <c r="D170" s="137">
        <v>546.4</v>
      </c>
      <c r="E170" s="137">
        <v>546.4</v>
      </c>
      <c r="F170" s="138">
        <f>E170/D170*100</f>
        <v>100</v>
      </c>
      <c r="G170" s="1" t="s">
        <v>96</v>
      </c>
      <c r="H170" s="61">
        <v>11</v>
      </c>
      <c r="I170" s="61">
        <v>11</v>
      </c>
      <c r="J170" s="62">
        <f t="shared" ref="J170:J177" si="29">I170/H170*100</f>
        <v>100</v>
      </c>
      <c r="K170" s="30" t="s">
        <v>89</v>
      </c>
      <c r="L170" s="58" t="s">
        <v>15</v>
      </c>
      <c r="M170" s="59">
        <v>100</v>
      </c>
      <c r="N170" s="11">
        <v>100</v>
      </c>
      <c r="O170" s="11">
        <f t="shared" si="28"/>
        <v>100</v>
      </c>
      <c r="P170" s="5"/>
      <c r="Q170" s="5"/>
      <c r="R170" s="5"/>
      <c r="S170" s="5"/>
      <c r="T170" s="5"/>
      <c r="U170" s="5"/>
    </row>
    <row r="171" spans="1:21" s="28" customFormat="1" ht="108.75" x14ac:dyDescent="0.25">
      <c r="A171" s="5"/>
      <c r="B171" s="134"/>
      <c r="C171" s="115"/>
      <c r="D171" s="137"/>
      <c r="E171" s="137"/>
      <c r="F171" s="138"/>
      <c r="G171" s="1" t="s">
        <v>97</v>
      </c>
      <c r="H171" s="61">
        <v>1252</v>
      </c>
      <c r="I171" s="61">
        <v>1252</v>
      </c>
      <c r="J171" s="62">
        <f t="shared" si="29"/>
        <v>100</v>
      </c>
      <c r="K171" s="60" t="s">
        <v>91</v>
      </c>
      <c r="L171" s="58" t="s">
        <v>15</v>
      </c>
      <c r="M171" s="59">
        <v>100</v>
      </c>
      <c r="N171" s="11">
        <v>100</v>
      </c>
      <c r="O171" s="11">
        <f t="shared" si="28"/>
        <v>100</v>
      </c>
      <c r="P171" s="5"/>
      <c r="Q171" s="5"/>
      <c r="R171" s="5"/>
      <c r="S171" s="5"/>
      <c r="T171" s="5"/>
      <c r="U171" s="5"/>
    </row>
    <row r="172" spans="1:21" s="28" customFormat="1" ht="75" x14ac:dyDescent="0.25">
      <c r="A172" s="5"/>
      <c r="B172" s="135"/>
      <c r="C172" s="115"/>
      <c r="D172" s="137"/>
      <c r="E172" s="137"/>
      <c r="F172" s="138"/>
      <c r="G172" s="1" t="s">
        <v>98</v>
      </c>
      <c r="H172" s="61">
        <v>12520</v>
      </c>
      <c r="I172" s="61">
        <v>12520</v>
      </c>
      <c r="J172" s="62">
        <f t="shared" si="29"/>
        <v>100</v>
      </c>
      <c r="K172" s="60" t="s">
        <v>92</v>
      </c>
      <c r="L172" s="58" t="s">
        <v>15</v>
      </c>
      <c r="M172" s="59">
        <v>100</v>
      </c>
      <c r="N172" s="11">
        <v>100</v>
      </c>
      <c r="O172" s="11">
        <f t="shared" si="28"/>
        <v>100</v>
      </c>
      <c r="P172" s="5"/>
      <c r="Q172" s="5"/>
      <c r="R172" s="5"/>
      <c r="S172" s="5"/>
      <c r="T172" s="5"/>
      <c r="U172" s="5"/>
    </row>
    <row r="173" spans="1:21" s="28" customFormat="1" ht="48" x14ac:dyDescent="0.25">
      <c r="A173" s="5"/>
      <c r="B173" s="133" t="s">
        <v>99</v>
      </c>
      <c r="C173" s="115"/>
      <c r="D173" s="137">
        <v>1776.1</v>
      </c>
      <c r="E173" s="137">
        <v>1776.1</v>
      </c>
      <c r="F173" s="138">
        <f>E173/D173*100</f>
        <v>100</v>
      </c>
      <c r="G173" s="1" t="s">
        <v>96</v>
      </c>
      <c r="H173" s="61">
        <v>37</v>
      </c>
      <c r="I173" s="61">
        <v>37</v>
      </c>
      <c r="J173" s="62">
        <f t="shared" si="29"/>
        <v>100</v>
      </c>
      <c r="K173" s="30" t="s">
        <v>89</v>
      </c>
      <c r="L173" s="58" t="s">
        <v>15</v>
      </c>
      <c r="M173" s="59">
        <v>100</v>
      </c>
      <c r="N173" s="11">
        <v>100</v>
      </c>
      <c r="O173" s="11">
        <f t="shared" si="28"/>
        <v>100</v>
      </c>
      <c r="P173" s="5"/>
      <c r="Q173" s="5"/>
      <c r="R173" s="5"/>
      <c r="S173" s="5"/>
      <c r="T173" s="5"/>
      <c r="U173" s="5"/>
    </row>
    <row r="174" spans="1:21" s="28" customFormat="1" ht="108.75" x14ac:dyDescent="0.25">
      <c r="A174" s="5"/>
      <c r="B174" s="134"/>
      <c r="C174" s="115"/>
      <c r="D174" s="137"/>
      <c r="E174" s="137"/>
      <c r="F174" s="138"/>
      <c r="G174" s="1" t="s">
        <v>97</v>
      </c>
      <c r="H174" s="61">
        <v>4101</v>
      </c>
      <c r="I174" s="61">
        <v>4101</v>
      </c>
      <c r="J174" s="62">
        <f t="shared" si="29"/>
        <v>100</v>
      </c>
      <c r="K174" s="60" t="s">
        <v>91</v>
      </c>
      <c r="L174" s="58" t="s">
        <v>15</v>
      </c>
      <c r="M174" s="59">
        <v>100</v>
      </c>
      <c r="N174" s="11">
        <v>100</v>
      </c>
      <c r="O174" s="11">
        <f t="shared" si="28"/>
        <v>100</v>
      </c>
      <c r="P174" s="5"/>
      <c r="Q174" s="5"/>
      <c r="R174" s="5"/>
      <c r="S174" s="5"/>
      <c r="T174" s="5"/>
      <c r="U174" s="5"/>
    </row>
    <row r="175" spans="1:21" s="28" customFormat="1" ht="75" x14ac:dyDescent="0.25">
      <c r="A175" s="5"/>
      <c r="B175" s="135"/>
      <c r="C175" s="116"/>
      <c r="D175" s="137"/>
      <c r="E175" s="137"/>
      <c r="F175" s="138"/>
      <c r="G175" s="1" t="s">
        <v>98</v>
      </c>
      <c r="H175" s="61">
        <v>41010</v>
      </c>
      <c r="I175" s="61">
        <v>41010</v>
      </c>
      <c r="J175" s="62">
        <f t="shared" si="29"/>
        <v>100</v>
      </c>
      <c r="K175" s="60" t="s">
        <v>92</v>
      </c>
      <c r="L175" s="58" t="s">
        <v>15</v>
      </c>
      <c r="M175" s="59">
        <v>100</v>
      </c>
      <c r="N175" s="11">
        <v>100</v>
      </c>
      <c r="O175" s="11">
        <f t="shared" si="28"/>
        <v>100</v>
      </c>
      <c r="P175" s="5"/>
      <c r="Q175" s="5"/>
      <c r="R175" s="5"/>
      <c r="S175" s="5"/>
      <c r="T175" s="5"/>
      <c r="U175" s="5"/>
    </row>
    <row r="176" spans="1:21" s="63" customFormat="1" ht="65.25" customHeight="1" x14ac:dyDescent="0.25">
      <c r="B176" s="141" t="s">
        <v>137</v>
      </c>
      <c r="C176" s="142"/>
      <c r="D176" s="54">
        <f>D177+D180+D183+D186</f>
        <v>5994.5</v>
      </c>
      <c r="E176" s="54">
        <f t="shared" ref="E176" si="30">E177+E180+E183+E186</f>
        <v>5994.5</v>
      </c>
      <c r="F176" s="55">
        <f>E176/D176*100</f>
        <v>100</v>
      </c>
      <c r="G176" s="55"/>
      <c r="H176" s="56">
        <f>H177+H180+H183+H184+H185+H186+H187+H188</f>
        <v>108832</v>
      </c>
      <c r="I176" s="56">
        <f>I177+I180+I183+I184+I185+I186+I187+I188</f>
        <v>106940</v>
      </c>
      <c r="J176" s="55">
        <f t="shared" si="29"/>
        <v>98.261540723316671</v>
      </c>
      <c r="K176" s="57"/>
      <c r="L176" s="57"/>
      <c r="M176" s="57"/>
      <c r="N176" s="57"/>
      <c r="O176" s="57"/>
    </row>
    <row r="177" spans="1:21" s="28" customFormat="1" ht="48" x14ac:dyDescent="0.25">
      <c r="A177" s="5"/>
      <c r="B177" s="136" t="s">
        <v>94</v>
      </c>
      <c r="C177" s="114" t="s">
        <v>124</v>
      </c>
      <c r="D177" s="108">
        <v>549.6</v>
      </c>
      <c r="E177" s="108">
        <v>549.6</v>
      </c>
      <c r="F177" s="117">
        <f>E177/D177*100</f>
        <v>100</v>
      </c>
      <c r="G177" s="105" t="s">
        <v>93</v>
      </c>
      <c r="H177" s="143">
        <v>14</v>
      </c>
      <c r="I177" s="143">
        <v>14</v>
      </c>
      <c r="J177" s="133">
        <f t="shared" si="29"/>
        <v>100</v>
      </c>
      <c r="K177" s="30" t="s">
        <v>89</v>
      </c>
      <c r="L177" s="58" t="s">
        <v>15</v>
      </c>
      <c r="M177" s="59">
        <v>100</v>
      </c>
      <c r="N177" s="11">
        <v>100</v>
      </c>
      <c r="O177" s="11">
        <f>N177/M177*100</f>
        <v>100</v>
      </c>
      <c r="P177" s="5"/>
      <c r="Q177" s="5"/>
      <c r="R177" s="5"/>
      <c r="S177" s="5"/>
      <c r="T177" s="5"/>
      <c r="U177" s="5"/>
    </row>
    <row r="178" spans="1:21" s="28" customFormat="1" ht="108.75" x14ac:dyDescent="0.25">
      <c r="A178" s="5"/>
      <c r="B178" s="136"/>
      <c r="C178" s="115"/>
      <c r="D178" s="109"/>
      <c r="E178" s="109"/>
      <c r="F178" s="118"/>
      <c r="G178" s="106"/>
      <c r="H178" s="144"/>
      <c r="I178" s="144"/>
      <c r="J178" s="134"/>
      <c r="K178" s="60" t="s">
        <v>91</v>
      </c>
      <c r="L178" s="58" t="s">
        <v>15</v>
      </c>
      <c r="M178" s="59">
        <v>100</v>
      </c>
      <c r="N178" s="11">
        <v>100</v>
      </c>
      <c r="O178" s="11">
        <f t="shared" ref="O178:O188" si="31">N178/M178*100</f>
        <v>100</v>
      </c>
      <c r="P178" s="5"/>
      <c r="Q178" s="5"/>
      <c r="R178" s="5"/>
      <c r="S178" s="5"/>
      <c r="T178" s="5"/>
      <c r="U178" s="5"/>
    </row>
    <row r="179" spans="1:21" s="28" customFormat="1" ht="48.75" x14ac:dyDescent="0.25">
      <c r="A179" s="5"/>
      <c r="B179" s="136"/>
      <c r="C179" s="115"/>
      <c r="D179" s="110"/>
      <c r="E179" s="110"/>
      <c r="F179" s="119"/>
      <c r="G179" s="106"/>
      <c r="H179" s="145"/>
      <c r="I179" s="145"/>
      <c r="J179" s="135"/>
      <c r="K179" s="60" t="s">
        <v>92</v>
      </c>
      <c r="L179" s="58" t="s">
        <v>15</v>
      </c>
      <c r="M179" s="59">
        <v>100</v>
      </c>
      <c r="N179" s="11">
        <v>100</v>
      </c>
      <c r="O179" s="11">
        <f t="shared" si="31"/>
        <v>100</v>
      </c>
      <c r="P179" s="5"/>
      <c r="Q179" s="5"/>
      <c r="R179" s="5"/>
      <c r="S179" s="5"/>
      <c r="T179" s="5"/>
      <c r="U179" s="5"/>
    </row>
    <row r="180" spans="1:21" s="28" customFormat="1" ht="48" x14ac:dyDescent="0.25">
      <c r="A180" s="5"/>
      <c r="B180" s="136" t="s">
        <v>31</v>
      </c>
      <c r="C180" s="115"/>
      <c r="D180" s="137">
        <v>2509.8000000000002</v>
      </c>
      <c r="E180" s="137">
        <v>2509.8000000000002</v>
      </c>
      <c r="F180" s="138">
        <f>E180/D180*100</f>
        <v>100</v>
      </c>
      <c r="G180" s="139" t="s">
        <v>93</v>
      </c>
      <c r="H180" s="140">
        <v>62</v>
      </c>
      <c r="I180" s="140">
        <v>62</v>
      </c>
      <c r="J180" s="117">
        <f>I180/H180*100</f>
        <v>100</v>
      </c>
      <c r="K180" s="30" t="s">
        <v>89</v>
      </c>
      <c r="L180" s="58" t="s">
        <v>15</v>
      </c>
      <c r="M180" s="59">
        <v>100</v>
      </c>
      <c r="N180" s="11">
        <v>100</v>
      </c>
      <c r="O180" s="11">
        <f t="shared" si="31"/>
        <v>100</v>
      </c>
      <c r="P180" s="5"/>
      <c r="Q180" s="5"/>
      <c r="R180" s="5"/>
      <c r="S180" s="5"/>
      <c r="T180" s="5"/>
      <c r="U180" s="5"/>
    </row>
    <row r="181" spans="1:21" s="28" customFormat="1" ht="108.75" x14ac:dyDescent="0.25">
      <c r="A181" s="5"/>
      <c r="B181" s="136"/>
      <c r="C181" s="115"/>
      <c r="D181" s="137"/>
      <c r="E181" s="137"/>
      <c r="F181" s="138"/>
      <c r="G181" s="139"/>
      <c r="H181" s="140"/>
      <c r="I181" s="140"/>
      <c r="J181" s="118"/>
      <c r="K181" s="60" t="s">
        <v>91</v>
      </c>
      <c r="L181" s="58" t="s">
        <v>15</v>
      </c>
      <c r="M181" s="59">
        <v>100</v>
      </c>
      <c r="N181" s="11">
        <v>100</v>
      </c>
      <c r="O181" s="11">
        <f t="shared" si="31"/>
        <v>100</v>
      </c>
      <c r="P181" s="5"/>
      <c r="Q181" s="5"/>
      <c r="R181" s="5"/>
      <c r="S181" s="5"/>
      <c r="T181" s="5"/>
      <c r="U181" s="5"/>
    </row>
    <row r="182" spans="1:21" s="28" customFormat="1" ht="48.75" x14ac:dyDescent="0.25">
      <c r="A182" s="5"/>
      <c r="B182" s="136"/>
      <c r="C182" s="115"/>
      <c r="D182" s="137"/>
      <c r="E182" s="137"/>
      <c r="F182" s="138"/>
      <c r="G182" s="139"/>
      <c r="H182" s="140"/>
      <c r="I182" s="140"/>
      <c r="J182" s="119"/>
      <c r="K182" s="60" t="s">
        <v>92</v>
      </c>
      <c r="L182" s="58" t="s">
        <v>15</v>
      </c>
      <c r="M182" s="59">
        <v>100</v>
      </c>
      <c r="N182" s="11">
        <v>100</v>
      </c>
      <c r="O182" s="11">
        <f t="shared" si="31"/>
        <v>100</v>
      </c>
      <c r="P182" s="5"/>
      <c r="Q182" s="5"/>
      <c r="R182" s="5"/>
      <c r="S182" s="5"/>
      <c r="T182" s="5"/>
      <c r="U182" s="5"/>
    </row>
    <row r="183" spans="1:21" s="28" customFormat="1" ht="48" x14ac:dyDescent="0.25">
      <c r="A183" s="5"/>
      <c r="B183" s="133" t="s">
        <v>95</v>
      </c>
      <c r="C183" s="115"/>
      <c r="D183" s="137">
        <v>533.20000000000005</v>
      </c>
      <c r="E183" s="137">
        <v>533.20000000000005</v>
      </c>
      <c r="F183" s="138">
        <f>E183/D183*100</f>
        <v>100</v>
      </c>
      <c r="G183" s="1" t="s">
        <v>96</v>
      </c>
      <c r="H183" s="61">
        <v>14</v>
      </c>
      <c r="I183" s="61">
        <v>14</v>
      </c>
      <c r="J183" s="62">
        <f t="shared" ref="J183:J188" si="32">I183/H183*100</f>
        <v>100</v>
      </c>
      <c r="K183" s="30" t="s">
        <v>89</v>
      </c>
      <c r="L183" s="58" t="s">
        <v>15</v>
      </c>
      <c r="M183" s="59">
        <v>100</v>
      </c>
      <c r="N183" s="11">
        <v>100</v>
      </c>
      <c r="O183" s="11">
        <f t="shared" si="31"/>
        <v>100</v>
      </c>
      <c r="P183" s="5"/>
      <c r="Q183" s="5"/>
      <c r="R183" s="5"/>
      <c r="S183" s="5"/>
      <c r="T183" s="5"/>
      <c r="U183" s="5"/>
    </row>
    <row r="184" spans="1:21" s="28" customFormat="1" ht="108.75" x14ac:dyDescent="0.25">
      <c r="A184" s="5"/>
      <c r="B184" s="134"/>
      <c r="C184" s="115"/>
      <c r="D184" s="137"/>
      <c r="E184" s="137"/>
      <c r="F184" s="138"/>
      <c r="G184" s="1" t="s">
        <v>97</v>
      </c>
      <c r="H184" s="61">
        <v>1820</v>
      </c>
      <c r="I184" s="61">
        <v>1691</v>
      </c>
      <c r="J184" s="62">
        <f t="shared" si="32"/>
        <v>92.912087912087912</v>
      </c>
      <c r="K184" s="60" t="s">
        <v>91</v>
      </c>
      <c r="L184" s="58" t="s">
        <v>15</v>
      </c>
      <c r="M184" s="59">
        <v>100</v>
      </c>
      <c r="N184" s="11">
        <v>100</v>
      </c>
      <c r="O184" s="11">
        <f t="shared" si="31"/>
        <v>100</v>
      </c>
      <c r="P184" s="5"/>
      <c r="Q184" s="5"/>
      <c r="R184" s="5"/>
      <c r="S184" s="5"/>
      <c r="T184" s="5"/>
      <c r="U184" s="5"/>
    </row>
    <row r="185" spans="1:21" s="28" customFormat="1" ht="75" x14ac:dyDescent="0.25">
      <c r="A185" s="5"/>
      <c r="B185" s="135"/>
      <c r="C185" s="115"/>
      <c r="D185" s="137"/>
      <c r="E185" s="137"/>
      <c r="F185" s="138"/>
      <c r="G185" s="1" t="s">
        <v>98</v>
      </c>
      <c r="H185" s="61">
        <v>18200</v>
      </c>
      <c r="I185" s="61">
        <v>16910</v>
      </c>
      <c r="J185" s="62">
        <f t="shared" si="32"/>
        <v>92.912087912087912</v>
      </c>
      <c r="K185" s="60" t="s">
        <v>92</v>
      </c>
      <c r="L185" s="58" t="s">
        <v>15</v>
      </c>
      <c r="M185" s="59">
        <v>100</v>
      </c>
      <c r="N185" s="11">
        <v>100</v>
      </c>
      <c r="O185" s="11">
        <f t="shared" si="31"/>
        <v>100</v>
      </c>
      <c r="P185" s="5"/>
      <c r="Q185" s="5"/>
      <c r="R185" s="5"/>
      <c r="S185" s="5"/>
      <c r="T185" s="5"/>
      <c r="U185" s="5"/>
    </row>
    <row r="186" spans="1:21" s="28" customFormat="1" ht="48" x14ac:dyDescent="0.25">
      <c r="A186" s="5"/>
      <c r="B186" s="133" t="s">
        <v>99</v>
      </c>
      <c r="C186" s="115"/>
      <c r="D186" s="137">
        <v>2401.9</v>
      </c>
      <c r="E186" s="137">
        <v>2401.9</v>
      </c>
      <c r="F186" s="138">
        <f>E186/D186*100</f>
        <v>100</v>
      </c>
      <c r="G186" s="1" t="s">
        <v>96</v>
      </c>
      <c r="H186" s="61">
        <v>62</v>
      </c>
      <c r="I186" s="61">
        <v>62</v>
      </c>
      <c r="J186" s="62">
        <f t="shared" si="32"/>
        <v>100</v>
      </c>
      <c r="K186" s="30" t="s">
        <v>89</v>
      </c>
      <c r="L186" s="58" t="s">
        <v>15</v>
      </c>
      <c r="M186" s="59">
        <v>100</v>
      </c>
      <c r="N186" s="11">
        <v>100</v>
      </c>
      <c r="O186" s="11">
        <f t="shared" si="31"/>
        <v>100</v>
      </c>
      <c r="P186" s="5"/>
      <c r="Q186" s="5"/>
      <c r="R186" s="5"/>
      <c r="S186" s="5"/>
      <c r="T186" s="5"/>
      <c r="U186" s="5"/>
    </row>
    <row r="187" spans="1:21" s="28" customFormat="1" ht="108.75" x14ac:dyDescent="0.25">
      <c r="A187" s="5"/>
      <c r="B187" s="134"/>
      <c r="C187" s="115"/>
      <c r="D187" s="137"/>
      <c r="E187" s="137"/>
      <c r="F187" s="138"/>
      <c r="G187" s="1" t="s">
        <v>97</v>
      </c>
      <c r="H187" s="61">
        <v>8060</v>
      </c>
      <c r="I187" s="61">
        <v>8017</v>
      </c>
      <c r="J187" s="62">
        <f t="shared" si="32"/>
        <v>99.466501240694797</v>
      </c>
      <c r="K187" s="60" t="s">
        <v>91</v>
      </c>
      <c r="L187" s="58" t="s">
        <v>15</v>
      </c>
      <c r="M187" s="59">
        <v>100</v>
      </c>
      <c r="N187" s="11">
        <v>100</v>
      </c>
      <c r="O187" s="11">
        <f t="shared" si="31"/>
        <v>100</v>
      </c>
      <c r="P187" s="5"/>
      <c r="Q187" s="5"/>
      <c r="R187" s="5"/>
      <c r="S187" s="5"/>
      <c r="T187" s="5"/>
      <c r="U187" s="5"/>
    </row>
    <row r="188" spans="1:21" s="28" customFormat="1" ht="75" x14ac:dyDescent="0.25">
      <c r="A188" s="5"/>
      <c r="B188" s="135"/>
      <c r="C188" s="116"/>
      <c r="D188" s="137"/>
      <c r="E188" s="137"/>
      <c r="F188" s="138"/>
      <c r="G188" s="1" t="s">
        <v>98</v>
      </c>
      <c r="H188" s="61">
        <v>80600</v>
      </c>
      <c r="I188" s="61">
        <v>80170</v>
      </c>
      <c r="J188" s="62">
        <f t="shared" si="32"/>
        <v>99.466501240694797</v>
      </c>
      <c r="K188" s="60" t="s">
        <v>92</v>
      </c>
      <c r="L188" s="58" t="s">
        <v>15</v>
      </c>
      <c r="M188" s="59">
        <v>100</v>
      </c>
      <c r="N188" s="11">
        <v>100</v>
      </c>
      <c r="O188" s="11">
        <f t="shared" si="31"/>
        <v>100</v>
      </c>
      <c r="P188" s="5"/>
      <c r="Q188" s="5"/>
      <c r="R188" s="5"/>
      <c r="S188" s="5"/>
      <c r="T188" s="5"/>
      <c r="U188" s="5"/>
    </row>
    <row r="189" spans="1:21" s="28" customFormat="1" ht="60" customHeight="1" x14ac:dyDescent="0.25">
      <c r="A189" s="5"/>
      <c r="B189" s="141" t="s">
        <v>138</v>
      </c>
      <c r="C189" s="142"/>
      <c r="D189" s="54">
        <f>D190+D193+D196+D199</f>
        <v>10120.400000000001</v>
      </c>
      <c r="E189" s="54">
        <f t="shared" ref="E189" si="33">E190+E193+E196+E199</f>
        <v>10120.400000000001</v>
      </c>
      <c r="F189" s="55">
        <f>E189/D189*100</f>
        <v>100</v>
      </c>
      <c r="G189" s="55"/>
      <c r="H189" s="56">
        <f>H190+H193+H196+H197+H198+H199+H200+H201</f>
        <v>214798</v>
      </c>
      <c r="I189" s="56">
        <f>I190+I193+I196+I197+I198+I199+I200+I201</f>
        <v>215896</v>
      </c>
      <c r="J189" s="55">
        <f t="shared" ref="J189:J190" si="34">I189/H189*100</f>
        <v>100.51117794392871</v>
      </c>
      <c r="K189" s="57"/>
      <c r="L189" s="57"/>
      <c r="M189" s="57"/>
      <c r="N189" s="57"/>
      <c r="O189" s="57"/>
      <c r="P189" s="5"/>
      <c r="Q189" s="5"/>
      <c r="R189" s="5"/>
      <c r="S189" s="5"/>
      <c r="T189" s="5"/>
      <c r="U189" s="5"/>
    </row>
    <row r="190" spans="1:21" s="28" customFormat="1" ht="48" x14ac:dyDescent="0.25">
      <c r="A190" s="5"/>
      <c r="B190" s="136" t="s">
        <v>94</v>
      </c>
      <c r="C190" s="114" t="s">
        <v>124</v>
      </c>
      <c r="D190" s="108">
        <v>657.2</v>
      </c>
      <c r="E190" s="108">
        <v>657.2</v>
      </c>
      <c r="F190" s="117">
        <f>E190/D190*100</f>
        <v>100</v>
      </c>
      <c r="G190" s="105" t="s">
        <v>93</v>
      </c>
      <c r="H190" s="143">
        <v>18</v>
      </c>
      <c r="I190" s="143">
        <v>17</v>
      </c>
      <c r="J190" s="117">
        <f t="shared" si="34"/>
        <v>94.444444444444443</v>
      </c>
      <c r="K190" s="30" t="s">
        <v>89</v>
      </c>
      <c r="L190" s="58" t="s">
        <v>15</v>
      </c>
      <c r="M190" s="59">
        <v>100</v>
      </c>
      <c r="N190" s="11">
        <v>100</v>
      </c>
      <c r="O190" s="11">
        <f>N190/M190*100</f>
        <v>100</v>
      </c>
      <c r="P190" s="5"/>
      <c r="Q190" s="5"/>
      <c r="R190" s="5"/>
      <c r="S190" s="5"/>
      <c r="T190" s="5"/>
      <c r="U190" s="5"/>
    </row>
    <row r="191" spans="1:21" s="28" customFormat="1" ht="108.75" x14ac:dyDescent="0.25">
      <c r="A191" s="5"/>
      <c r="B191" s="136"/>
      <c r="C191" s="115"/>
      <c r="D191" s="109"/>
      <c r="E191" s="109"/>
      <c r="F191" s="118"/>
      <c r="G191" s="106"/>
      <c r="H191" s="144"/>
      <c r="I191" s="144"/>
      <c r="J191" s="118"/>
      <c r="K191" s="60" t="s">
        <v>91</v>
      </c>
      <c r="L191" s="58" t="s">
        <v>15</v>
      </c>
      <c r="M191" s="59">
        <v>100</v>
      </c>
      <c r="N191" s="11">
        <v>100</v>
      </c>
      <c r="O191" s="11">
        <f t="shared" ref="O191:O214" si="35">N191/M191*100</f>
        <v>100</v>
      </c>
      <c r="P191" s="5"/>
      <c r="Q191" s="5"/>
      <c r="R191" s="5"/>
      <c r="S191" s="5"/>
      <c r="T191" s="5"/>
      <c r="U191" s="5"/>
    </row>
    <row r="192" spans="1:21" s="28" customFormat="1" ht="48.75" x14ac:dyDescent="0.25">
      <c r="A192" s="5"/>
      <c r="B192" s="136"/>
      <c r="C192" s="115"/>
      <c r="D192" s="110"/>
      <c r="E192" s="110"/>
      <c r="F192" s="119"/>
      <c r="G192" s="106"/>
      <c r="H192" s="145"/>
      <c r="I192" s="145"/>
      <c r="J192" s="119"/>
      <c r="K192" s="60" t="s">
        <v>92</v>
      </c>
      <c r="L192" s="58" t="s">
        <v>15</v>
      </c>
      <c r="M192" s="59">
        <v>95</v>
      </c>
      <c r="N192" s="11">
        <v>93</v>
      </c>
      <c r="O192" s="11">
        <f t="shared" si="35"/>
        <v>97.894736842105274</v>
      </c>
      <c r="P192" s="5"/>
      <c r="Q192" s="5"/>
      <c r="R192" s="5"/>
      <c r="S192" s="5"/>
      <c r="T192" s="5"/>
      <c r="U192" s="5"/>
    </row>
    <row r="193" spans="1:21" s="28" customFormat="1" ht="48" x14ac:dyDescent="0.25">
      <c r="A193" s="5"/>
      <c r="B193" s="136" t="s">
        <v>31</v>
      </c>
      <c r="C193" s="115"/>
      <c r="D193" s="137">
        <v>4420.1000000000004</v>
      </c>
      <c r="E193" s="137">
        <v>4420.1000000000004</v>
      </c>
      <c r="F193" s="138">
        <f>E193/D193*100</f>
        <v>100</v>
      </c>
      <c r="G193" s="139" t="s">
        <v>93</v>
      </c>
      <c r="H193" s="140">
        <v>131</v>
      </c>
      <c r="I193" s="140">
        <v>131</v>
      </c>
      <c r="J193" s="117">
        <f>I193/H193*100</f>
        <v>100</v>
      </c>
      <c r="K193" s="30" t="s">
        <v>89</v>
      </c>
      <c r="L193" s="58" t="s">
        <v>15</v>
      </c>
      <c r="M193" s="59">
        <v>100</v>
      </c>
      <c r="N193" s="11">
        <v>100</v>
      </c>
      <c r="O193" s="11">
        <f t="shared" si="35"/>
        <v>100</v>
      </c>
      <c r="P193" s="5"/>
      <c r="Q193" s="5"/>
      <c r="R193" s="5"/>
      <c r="S193" s="5"/>
      <c r="T193" s="5"/>
      <c r="U193" s="5"/>
    </row>
    <row r="194" spans="1:21" s="28" customFormat="1" ht="108.75" x14ac:dyDescent="0.25">
      <c r="A194" s="5"/>
      <c r="B194" s="136"/>
      <c r="C194" s="115"/>
      <c r="D194" s="137"/>
      <c r="E194" s="137"/>
      <c r="F194" s="138"/>
      <c r="G194" s="139"/>
      <c r="H194" s="140"/>
      <c r="I194" s="140"/>
      <c r="J194" s="118"/>
      <c r="K194" s="60" t="s">
        <v>91</v>
      </c>
      <c r="L194" s="58" t="s">
        <v>15</v>
      </c>
      <c r="M194" s="59">
        <v>100</v>
      </c>
      <c r="N194" s="11">
        <v>100</v>
      </c>
      <c r="O194" s="11">
        <f t="shared" si="35"/>
        <v>100</v>
      </c>
      <c r="P194" s="5"/>
      <c r="Q194" s="5"/>
      <c r="R194" s="5"/>
      <c r="S194" s="5"/>
      <c r="T194" s="5"/>
      <c r="U194" s="5"/>
    </row>
    <row r="195" spans="1:21" s="28" customFormat="1" ht="48.75" x14ac:dyDescent="0.25">
      <c r="A195" s="5"/>
      <c r="B195" s="136"/>
      <c r="C195" s="115"/>
      <c r="D195" s="137"/>
      <c r="E195" s="137"/>
      <c r="F195" s="138"/>
      <c r="G195" s="139"/>
      <c r="H195" s="140"/>
      <c r="I195" s="140"/>
      <c r="J195" s="119"/>
      <c r="K195" s="60" t="s">
        <v>92</v>
      </c>
      <c r="L195" s="58" t="s">
        <v>15</v>
      </c>
      <c r="M195" s="59">
        <v>95</v>
      </c>
      <c r="N195" s="11">
        <v>93</v>
      </c>
      <c r="O195" s="11">
        <f t="shared" si="35"/>
        <v>97.894736842105274</v>
      </c>
      <c r="P195" s="5"/>
      <c r="Q195" s="5"/>
      <c r="R195" s="5"/>
      <c r="S195" s="5"/>
      <c r="T195" s="5"/>
      <c r="U195" s="5"/>
    </row>
    <row r="196" spans="1:21" s="28" customFormat="1" ht="48" x14ac:dyDescent="0.25">
      <c r="A196" s="5"/>
      <c r="B196" s="133" t="s">
        <v>95</v>
      </c>
      <c r="C196" s="115"/>
      <c r="D196" s="137">
        <v>664.6</v>
      </c>
      <c r="E196" s="137">
        <v>664.6</v>
      </c>
      <c r="F196" s="138">
        <f>E196/D196*100</f>
        <v>100</v>
      </c>
      <c r="G196" s="1" t="s">
        <v>96</v>
      </c>
      <c r="H196" s="61">
        <v>18</v>
      </c>
      <c r="I196" s="61">
        <v>17</v>
      </c>
      <c r="J196" s="62">
        <f t="shared" ref="J196:J203" si="36">I196/H196*100</f>
        <v>94.444444444444443</v>
      </c>
      <c r="K196" s="30" t="s">
        <v>89</v>
      </c>
      <c r="L196" s="58" t="s">
        <v>15</v>
      </c>
      <c r="M196" s="59">
        <v>100</v>
      </c>
      <c r="N196" s="11">
        <v>100</v>
      </c>
      <c r="O196" s="11">
        <f t="shared" si="35"/>
        <v>100</v>
      </c>
      <c r="P196" s="5"/>
      <c r="Q196" s="5"/>
      <c r="R196" s="5"/>
      <c r="S196" s="5"/>
      <c r="T196" s="5"/>
      <c r="U196" s="5"/>
    </row>
    <row r="197" spans="1:21" s="28" customFormat="1" ht="108.75" x14ac:dyDescent="0.25">
      <c r="A197" s="5"/>
      <c r="B197" s="134"/>
      <c r="C197" s="115"/>
      <c r="D197" s="137"/>
      <c r="E197" s="137"/>
      <c r="F197" s="138"/>
      <c r="G197" s="1" t="s">
        <v>97</v>
      </c>
      <c r="H197" s="61">
        <v>2470</v>
      </c>
      <c r="I197" s="61">
        <v>2500</v>
      </c>
      <c r="J197" s="62">
        <f t="shared" si="36"/>
        <v>101.21457489878543</v>
      </c>
      <c r="K197" s="60" t="s">
        <v>91</v>
      </c>
      <c r="L197" s="58" t="s">
        <v>15</v>
      </c>
      <c r="M197" s="59">
        <v>100</v>
      </c>
      <c r="N197" s="11">
        <v>100</v>
      </c>
      <c r="O197" s="11">
        <f t="shared" si="35"/>
        <v>100</v>
      </c>
      <c r="P197" s="5"/>
      <c r="Q197" s="5"/>
      <c r="R197" s="5"/>
      <c r="S197" s="5"/>
      <c r="T197" s="5"/>
      <c r="U197" s="5"/>
    </row>
    <row r="198" spans="1:21" s="28" customFormat="1" ht="75" x14ac:dyDescent="0.25">
      <c r="A198" s="5"/>
      <c r="B198" s="135"/>
      <c r="C198" s="115"/>
      <c r="D198" s="137"/>
      <c r="E198" s="137"/>
      <c r="F198" s="138"/>
      <c r="G198" s="1" t="s">
        <v>98</v>
      </c>
      <c r="H198" s="61">
        <v>24700</v>
      </c>
      <c r="I198" s="61">
        <v>25000</v>
      </c>
      <c r="J198" s="62">
        <f t="shared" si="36"/>
        <v>101.21457489878543</v>
      </c>
      <c r="K198" s="60" t="s">
        <v>92</v>
      </c>
      <c r="L198" s="58" t="s">
        <v>15</v>
      </c>
      <c r="M198" s="59">
        <v>95</v>
      </c>
      <c r="N198" s="11">
        <v>93</v>
      </c>
      <c r="O198" s="11">
        <f t="shared" si="35"/>
        <v>97.894736842105274</v>
      </c>
      <c r="P198" s="5"/>
      <c r="Q198" s="5"/>
      <c r="R198" s="5"/>
      <c r="S198" s="5"/>
      <c r="T198" s="5"/>
      <c r="U198" s="5"/>
    </row>
    <row r="199" spans="1:21" s="28" customFormat="1" ht="48" x14ac:dyDescent="0.25">
      <c r="A199" s="5"/>
      <c r="B199" s="133" t="s">
        <v>99</v>
      </c>
      <c r="C199" s="115"/>
      <c r="D199" s="137">
        <v>4378.5</v>
      </c>
      <c r="E199" s="137">
        <v>4378.5</v>
      </c>
      <c r="F199" s="138">
        <f>E199/D199*100</f>
        <v>100</v>
      </c>
      <c r="G199" s="1" t="s">
        <v>96</v>
      </c>
      <c r="H199" s="61">
        <v>131</v>
      </c>
      <c r="I199" s="61">
        <v>131</v>
      </c>
      <c r="J199" s="62">
        <f t="shared" si="36"/>
        <v>100</v>
      </c>
      <c r="K199" s="30" t="s">
        <v>89</v>
      </c>
      <c r="L199" s="58" t="s">
        <v>15</v>
      </c>
      <c r="M199" s="59">
        <v>100</v>
      </c>
      <c r="N199" s="11">
        <v>100</v>
      </c>
      <c r="O199" s="11">
        <f t="shared" si="35"/>
        <v>100</v>
      </c>
      <c r="P199" s="5"/>
      <c r="Q199" s="5"/>
      <c r="R199" s="5"/>
      <c r="S199" s="5"/>
      <c r="T199" s="5"/>
      <c r="U199" s="5"/>
    </row>
    <row r="200" spans="1:21" s="28" customFormat="1" ht="108.75" x14ac:dyDescent="0.25">
      <c r="A200" s="5"/>
      <c r="B200" s="134"/>
      <c r="C200" s="115"/>
      <c r="D200" s="137"/>
      <c r="E200" s="137"/>
      <c r="F200" s="138"/>
      <c r="G200" s="1" t="s">
        <v>97</v>
      </c>
      <c r="H200" s="61">
        <v>17030</v>
      </c>
      <c r="I200" s="61">
        <v>17100</v>
      </c>
      <c r="J200" s="62">
        <f t="shared" si="36"/>
        <v>100.41103934233706</v>
      </c>
      <c r="K200" s="60" t="s">
        <v>91</v>
      </c>
      <c r="L200" s="58" t="s">
        <v>15</v>
      </c>
      <c r="M200" s="59">
        <v>100</v>
      </c>
      <c r="N200" s="11">
        <v>100</v>
      </c>
      <c r="O200" s="11">
        <f t="shared" si="35"/>
        <v>100</v>
      </c>
      <c r="P200" s="5"/>
      <c r="Q200" s="5"/>
      <c r="R200" s="5"/>
      <c r="S200" s="5"/>
      <c r="T200" s="5"/>
      <c r="U200" s="5"/>
    </row>
    <row r="201" spans="1:21" s="28" customFormat="1" ht="75" x14ac:dyDescent="0.25">
      <c r="A201" s="5"/>
      <c r="B201" s="135"/>
      <c r="C201" s="116"/>
      <c r="D201" s="137"/>
      <c r="E201" s="137"/>
      <c r="F201" s="138"/>
      <c r="G201" s="1" t="s">
        <v>98</v>
      </c>
      <c r="H201" s="61">
        <v>170300</v>
      </c>
      <c r="I201" s="61">
        <v>171000</v>
      </c>
      <c r="J201" s="62">
        <f t="shared" si="36"/>
        <v>100.41103934233706</v>
      </c>
      <c r="K201" s="60" t="s">
        <v>92</v>
      </c>
      <c r="L201" s="58" t="s">
        <v>15</v>
      </c>
      <c r="M201" s="59">
        <v>95</v>
      </c>
      <c r="N201" s="11">
        <v>93</v>
      </c>
      <c r="O201" s="11">
        <f t="shared" si="35"/>
        <v>97.894736842105274</v>
      </c>
      <c r="P201" s="5"/>
      <c r="Q201" s="5"/>
      <c r="R201" s="5"/>
      <c r="S201" s="5"/>
      <c r="T201" s="5"/>
      <c r="U201" s="5"/>
    </row>
    <row r="202" spans="1:21" s="28" customFormat="1" ht="69.75" customHeight="1" x14ac:dyDescent="0.25">
      <c r="A202" s="5"/>
      <c r="B202" s="141" t="s">
        <v>189</v>
      </c>
      <c r="C202" s="142"/>
      <c r="D202" s="54">
        <f>D203+D206+D209+D212</f>
        <v>11598.3</v>
      </c>
      <c r="E202" s="54">
        <f t="shared" ref="E202" si="37">E203+E206+E209+E212</f>
        <v>11598.3</v>
      </c>
      <c r="F202" s="55">
        <f>E202/D202*100</f>
        <v>100</v>
      </c>
      <c r="G202" s="55"/>
      <c r="H202" s="56">
        <f>H203+H206+H209+H210+H211+H212+H213+H214</f>
        <v>206208</v>
      </c>
      <c r="I202" s="56">
        <f>I203+I206+I209+I210+I211+I212+I213+I214</f>
        <v>205768</v>
      </c>
      <c r="J202" s="55">
        <f t="shared" si="36"/>
        <v>99.786623215394172</v>
      </c>
      <c r="K202" s="57"/>
      <c r="L202" s="57"/>
      <c r="M202" s="57"/>
      <c r="N202" s="57"/>
      <c r="O202" s="57"/>
      <c r="P202" s="5"/>
      <c r="Q202" s="5"/>
      <c r="R202" s="5"/>
      <c r="S202" s="5"/>
      <c r="T202" s="5"/>
      <c r="U202" s="5"/>
    </row>
    <row r="203" spans="1:21" s="28" customFormat="1" ht="75" customHeight="1" x14ac:dyDescent="0.25">
      <c r="A203" s="5"/>
      <c r="B203" s="136" t="s">
        <v>94</v>
      </c>
      <c r="C203" s="114" t="s">
        <v>124</v>
      </c>
      <c r="D203" s="108">
        <v>2595.6999999999998</v>
      </c>
      <c r="E203" s="108">
        <v>2595.6999999999998</v>
      </c>
      <c r="F203" s="117">
        <f>E203/D203*100</f>
        <v>100</v>
      </c>
      <c r="G203" s="105" t="s">
        <v>93</v>
      </c>
      <c r="H203" s="143">
        <v>55</v>
      </c>
      <c r="I203" s="143">
        <v>55</v>
      </c>
      <c r="J203" s="133">
        <f t="shared" si="36"/>
        <v>100</v>
      </c>
      <c r="K203" s="30" t="s">
        <v>89</v>
      </c>
      <c r="L203" s="58" t="s">
        <v>15</v>
      </c>
      <c r="M203" s="59">
        <v>100</v>
      </c>
      <c r="N203" s="11">
        <v>100</v>
      </c>
      <c r="O203" s="11">
        <f t="shared" si="35"/>
        <v>100</v>
      </c>
      <c r="P203" s="5"/>
      <c r="Q203" s="5"/>
      <c r="R203" s="5"/>
      <c r="S203" s="5"/>
      <c r="T203" s="5"/>
      <c r="U203" s="5"/>
    </row>
    <row r="204" spans="1:21" s="28" customFormat="1" ht="108.75" x14ac:dyDescent="0.25">
      <c r="A204" s="5"/>
      <c r="B204" s="136"/>
      <c r="C204" s="115"/>
      <c r="D204" s="109"/>
      <c r="E204" s="109"/>
      <c r="F204" s="118"/>
      <c r="G204" s="106"/>
      <c r="H204" s="144"/>
      <c r="I204" s="144"/>
      <c r="J204" s="134"/>
      <c r="K204" s="60" t="s">
        <v>91</v>
      </c>
      <c r="L204" s="58" t="s">
        <v>15</v>
      </c>
      <c r="M204" s="59">
        <v>100</v>
      </c>
      <c r="N204" s="11">
        <v>100</v>
      </c>
      <c r="O204" s="11">
        <f t="shared" si="35"/>
        <v>100</v>
      </c>
      <c r="P204" s="5"/>
      <c r="Q204" s="5"/>
      <c r="R204" s="5"/>
      <c r="S204" s="5"/>
      <c r="T204" s="5"/>
      <c r="U204" s="5"/>
    </row>
    <row r="205" spans="1:21" s="28" customFormat="1" ht="48.75" x14ac:dyDescent="0.25">
      <c r="A205" s="5"/>
      <c r="B205" s="136"/>
      <c r="C205" s="115"/>
      <c r="D205" s="110"/>
      <c r="E205" s="110"/>
      <c r="F205" s="119"/>
      <c r="G205" s="106"/>
      <c r="H205" s="145"/>
      <c r="I205" s="145"/>
      <c r="J205" s="135"/>
      <c r="K205" s="60" t="s">
        <v>92</v>
      </c>
      <c r="L205" s="58" t="s">
        <v>15</v>
      </c>
      <c r="M205" s="59">
        <v>75</v>
      </c>
      <c r="N205" s="11">
        <v>75</v>
      </c>
      <c r="O205" s="11">
        <f t="shared" si="35"/>
        <v>100</v>
      </c>
      <c r="P205" s="5"/>
      <c r="Q205" s="5"/>
      <c r="R205" s="5"/>
      <c r="S205" s="5"/>
      <c r="T205" s="5"/>
      <c r="U205" s="5"/>
    </row>
    <row r="206" spans="1:21" s="28" customFormat="1" ht="75" customHeight="1" x14ac:dyDescent="0.25">
      <c r="A206" s="5"/>
      <c r="B206" s="136" t="s">
        <v>31</v>
      </c>
      <c r="C206" s="115"/>
      <c r="D206" s="137">
        <v>3196</v>
      </c>
      <c r="E206" s="137">
        <v>3196</v>
      </c>
      <c r="F206" s="138">
        <f>E206/D206*100</f>
        <v>100</v>
      </c>
      <c r="G206" s="139" t="s">
        <v>93</v>
      </c>
      <c r="H206" s="140">
        <v>89</v>
      </c>
      <c r="I206" s="140">
        <v>89</v>
      </c>
      <c r="J206" s="117">
        <f>I206/H206*100</f>
        <v>100</v>
      </c>
      <c r="K206" s="30" t="s">
        <v>89</v>
      </c>
      <c r="L206" s="58" t="s">
        <v>15</v>
      </c>
      <c r="M206" s="59">
        <v>100</v>
      </c>
      <c r="N206" s="11">
        <v>100</v>
      </c>
      <c r="O206" s="11">
        <f t="shared" si="35"/>
        <v>100</v>
      </c>
      <c r="P206" s="5"/>
      <c r="Q206" s="5"/>
      <c r="R206" s="5"/>
      <c r="S206" s="5"/>
      <c r="T206" s="5"/>
      <c r="U206" s="5"/>
    </row>
    <row r="207" spans="1:21" s="28" customFormat="1" ht="108.75" x14ac:dyDescent="0.25">
      <c r="A207" s="5"/>
      <c r="B207" s="136"/>
      <c r="C207" s="115"/>
      <c r="D207" s="137"/>
      <c r="E207" s="137"/>
      <c r="F207" s="138"/>
      <c r="G207" s="139"/>
      <c r="H207" s="140"/>
      <c r="I207" s="140"/>
      <c r="J207" s="118"/>
      <c r="K207" s="60" t="s">
        <v>91</v>
      </c>
      <c r="L207" s="58" t="s">
        <v>15</v>
      </c>
      <c r="M207" s="59">
        <v>100</v>
      </c>
      <c r="N207" s="11">
        <v>100</v>
      </c>
      <c r="O207" s="11">
        <f t="shared" si="35"/>
        <v>100</v>
      </c>
      <c r="P207" s="5"/>
      <c r="Q207" s="5"/>
      <c r="R207" s="5"/>
      <c r="S207" s="5"/>
      <c r="T207" s="5"/>
      <c r="U207" s="5"/>
    </row>
    <row r="208" spans="1:21" s="28" customFormat="1" ht="48.75" x14ac:dyDescent="0.25">
      <c r="A208" s="5"/>
      <c r="B208" s="136"/>
      <c r="C208" s="115"/>
      <c r="D208" s="137"/>
      <c r="E208" s="137"/>
      <c r="F208" s="138"/>
      <c r="G208" s="139"/>
      <c r="H208" s="140"/>
      <c r="I208" s="140"/>
      <c r="J208" s="119"/>
      <c r="K208" s="60" t="s">
        <v>92</v>
      </c>
      <c r="L208" s="58" t="s">
        <v>15</v>
      </c>
      <c r="M208" s="59">
        <v>75</v>
      </c>
      <c r="N208" s="11">
        <v>75</v>
      </c>
      <c r="O208" s="11">
        <f t="shared" si="35"/>
        <v>100</v>
      </c>
      <c r="P208" s="5"/>
      <c r="Q208" s="5"/>
      <c r="R208" s="5"/>
      <c r="S208" s="5"/>
      <c r="T208" s="5"/>
      <c r="U208" s="5"/>
    </row>
    <row r="209" spans="1:21" s="28" customFormat="1" ht="75" customHeight="1" x14ac:dyDescent="0.25">
      <c r="A209" s="5"/>
      <c r="B209" s="133" t="s">
        <v>95</v>
      </c>
      <c r="C209" s="115"/>
      <c r="D209" s="137">
        <v>2536.6</v>
      </c>
      <c r="E209" s="137">
        <v>2536.6</v>
      </c>
      <c r="F209" s="138">
        <f>E209/D209*100</f>
        <v>100</v>
      </c>
      <c r="G209" s="1" t="s">
        <v>96</v>
      </c>
      <c r="H209" s="61">
        <v>55</v>
      </c>
      <c r="I209" s="61">
        <v>55</v>
      </c>
      <c r="J209" s="62">
        <f t="shared" ref="J209:J228" si="38">I209/H209*100</f>
        <v>100</v>
      </c>
      <c r="K209" s="30" t="s">
        <v>89</v>
      </c>
      <c r="L209" s="58" t="s">
        <v>15</v>
      </c>
      <c r="M209" s="59">
        <v>100</v>
      </c>
      <c r="N209" s="11">
        <v>100</v>
      </c>
      <c r="O209" s="11">
        <f t="shared" si="35"/>
        <v>100</v>
      </c>
      <c r="P209" s="5"/>
      <c r="Q209" s="5"/>
      <c r="R209" s="5"/>
      <c r="S209" s="5"/>
      <c r="T209" s="5"/>
      <c r="U209" s="5"/>
    </row>
    <row r="210" spans="1:21" s="28" customFormat="1" ht="108.75" x14ac:dyDescent="0.25">
      <c r="A210" s="5"/>
      <c r="B210" s="134"/>
      <c r="C210" s="115"/>
      <c r="D210" s="137"/>
      <c r="E210" s="137"/>
      <c r="F210" s="138"/>
      <c r="G210" s="1" t="s">
        <v>97</v>
      </c>
      <c r="H210" s="61">
        <v>7150</v>
      </c>
      <c r="I210" s="61">
        <v>7150</v>
      </c>
      <c r="J210" s="62">
        <f t="shared" si="38"/>
        <v>100</v>
      </c>
      <c r="K210" s="60" t="s">
        <v>91</v>
      </c>
      <c r="L210" s="58" t="s">
        <v>15</v>
      </c>
      <c r="M210" s="59">
        <v>100</v>
      </c>
      <c r="N210" s="11">
        <v>100</v>
      </c>
      <c r="O210" s="11">
        <f t="shared" si="35"/>
        <v>100</v>
      </c>
      <c r="P210" s="5"/>
      <c r="Q210" s="5"/>
      <c r="R210" s="5"/>
      <c r="S210" s="5"/>
      <c r="T210" s="5"/>
      <c r="U210" s="5"/>
    </row>
    <row r="211" spans="1:21" s="28" customFormat="1" ht="75" x14ac:dyDescent="0.25">
      <c r="A211" s="5"/>
      <c r="B211" s="135"/>
      <c r="C211" s="115"/>
      <c r="D211" s="137"/>
      <c r="E211" s="137"/>
      <c r="F211" s="138"/>
      <c r="G211" s="1" t="s">
        <v>98</v>
      </c>
      <c r="H211" s="61">
        <v>71500</v>
      </c>
      <c r="I211" s="61">
        <v>71500</v>
      </c>
      <c r="J211" s="62">
        <f t="shared" si="38"/>
        <v>100</v>
      </c>
      <c r="K211" s="60" t="s">
        <v>92</v>
      </c>
      <c r="L211" s="58" t="s">
        <v>15</v>
      </c>
      <c r="M211" s="59">
        <v>75</v>
      </c>
      <c r="N211" s="11">
        <v>75</v>
      </c>
      <c r="O211" s="11">
        <f t="shared" si="35"/>
        <v>100</v>
      </c>
      <c r="P211" s="5"/>
      <c r="Q211" s="5"/>
      <c r="R211" s="5"/>
      <c r="S211" s="5"/>
      <c r="T211" s="5"/>
      <c r="U211" s="5"/>
    </row>
    <row r="212" spans="1:21" s="28" customFormat="1" ht="75" customHeight="1" x14ac:dyDescent="0.25">
      <c r="A212" s="5"/>
      <c r="B212" s="133" t="s">
        <v>99</v>
      </c>
      <c r="C212" s="115"/>
      <c r="D212" s="137">
        <v>3270</v>
      </c>
      <c r="E212" s="137">
        <v>3270</v>
      </c>
      <c r="F212" s="138">
        <f>E212/D212*100</f>
        <v>100</v>
      </c>
      <c r="G212" s="1" t="s">
        <v>96</v>
      </c>
      <c r="H212" s="61">
        <v>89</v>
      </c>
      <c r="I212" s="61">
        <v>89</v>
      </c>
      <c r="J212" s="62">
        <f t="shared" si="38"/>
        <v>100</v>
      </c>
      <c r="K212" s="30" t="s">
        <v>89</v>
      </c>
      <c r="L212" s="58" t="s">
        <v>15</v>
      </c>
      <c r="M212" s="59">
        <v>100</v>
      </c>
      <c r="N212" s="11">
        <v>100</v>
      </c>
      <c r="O212" s="11">
        <f t="shared" si="35"/>
        <v>100</v>
      </c>
      <c r="P212" s="5"/>
      <c r="Q212" s="5"/>
      <c r="R212" s="5"/>
      <c r="S212" s="5"/>
      <c r="T212" s="5"/>
      <c r="U212" s="5"/>
    </row>
    <row r="213" spans="1:21" s="28" customFormat="1" ht="108.75" x14ac:dyDescent="0.25">
      <c r="A213" s="5"/>
      <c r="B213" s="134"/>
      <c r="C213" s="115"/>
      <c r="D213" s="137"/>
      <c r="E213" s="137"/>
      <c r="F213" s="138"/>
      <c r="G213" s="1" t="s">
        <v>97</v>
      </c>
      <c r="H213" s="61">
        <v>11570</v>
      </c>
      <c r="I213" s="61">
        <v>11530</v>
      </c>
      <c r="J213" s="62">
        <f t="shared" si="38"/>
        <v>99.6542783059637</v>
      </c>
      <c r="K213" s="60" t="s">
        <v>91</v>
      </c>
      <c r="L213" s="58" t="s">
        <v>15</v>
      </c>
      <c r="M213" s="59">
        <v>100</v>
      </c>
      <c r="N213" s="11">
        <v>100</v>
      </c>
      <c r="O213" s="11">
        <f t="shared" si="35"/>
        <v>100</v>
      </c>
      <c r="P213" s="5"/>
      <c r="Q213" s="5"/>
      <c r="R213" s="5"/>
      <c r="S213" s="5"/>
      <c r="T213" s="5"/>
      <c r="U213" s="5"/>
    </row>
    <row r="214" spans="1:21" s="28" customFormat="1" ht="75" x14ac:dyDescent="0.25">
      <c r="A214" s="5"/>
      <c r="B214" s="135"/>
      <c r="C214" s="116"/>
      <c r="D214" s="137"/>
      <c r="E214" s="137"/>
      <c r="F214" s="138"/>
      <c r="G214" s="1" t="s">
        <v>98</v>
      </c>
      <c r="H214" s="61">
        <v>115700</v>
      </c>
      <c r="I214" s="61">
        <v>115300</v>
      </c>
      <c r="J214" s="62">
        <f t="shared" si="38"/>
        <v>99.6542783059637</v>
      </c>
      <c r="K214" s="60" t="s">
        <v>92</v>
      </c>
      <c r="L214" s="58" t="s">
        <v>15</v>
      </c>
      <c r="M214" s="59">
        <v>75</v>
      </c>
      <c r="N214" s="11">
        <v>75</v>
      </c>
      <c r="O214" s="11">
        <f t="shared" si="35"/>
        <v>100</v>
      </c>
      <c r="P214" s="5"/>
      <c r="Q214" s="5"/>
      <c r="R214" s="5"/>
      <c r="S214" s="5"/>
      <c r="T214" s="5"/>
      <c r="U214" s="5"/>
    </row>
    <row r="215" spans="1:21" s="28" customFormat="1" ht="95.25" customHeight="1" x14ac:dyDescent="0.25">
      <c r="A215" s="5"/>
      <c r="B215" s="170" t="s">
        <v>187</v>
      </c>
      <c r="C215" s="171"/>
      <c r="D215" s="64">
        <f>D216+D219+D220+D221+D222+D225+D226+D227</f>
        <v>9368.7999999999993</v>
      </c>
      <c r="E215" s="64">
        <f>E216+E219+E220+E221+E222+E225+E226+E227</f>
        <v>9368.7999999999993</v>
      </c>
      <c r="F215" s="65">
        <f>E215/D215*100</f>
        <v>100</v>
      </c>
      <c r="G215" s="66"/>
      <c r="H215" s="67">
        <f>H216+H219+H220+H221+H222+H225+H226+H227</f>
        <v>109080</v>
      </c>
      <c r="I215" s="67">
        <f>I216+I219+I220+I221+I222+I225+I226+I227</f>
        <v>109080</v>
      </c>
      <c r="J215" s="68">
        <f>I215/H215*100</f>
        <v>100</v>
      </c>
      <c r="K215" s="57"/>
      <c r="L215" s="69"/>
      <c r="M215" s="69"/>
      <c r="N215" s="69"/>
      <c r="O215" s="69"/>
      <c r="P215" s="5"/>
      <c r="Q215" s="5"/>
      <c r="R215" s="5"/>
      <c r="S215" s="5"/>
      <c r="T215" s="5"/>
      <c r="U215" s="5"/>
    </row>
    <row r="216" spans="1:21" s="28" customFormat="1" ht="75" x14ac:dyDescent="0.25">
      <c r="A216" s="5"/>
      <c r="B216" s="105" t="s">
        <v>100</v>
      </c>
      <c r="C216" s="114" t="s">
        <v>124</v>
      </c>
      <c r="D216" s="108">
        <v>2311.4</v>
      </c>
      <c r="E216" s="108">
        <v>2311.4</v>
      </c>
      <c r="F216" s="117">
        <f>E216/D216*100</f>
        <v>100</v>
      </c>
      <c r="G216" s="105" t="s">
        <v>93</v>
      </c>
      <c r="H216" s="120">
        <v>15</v>
      </c>
      <c r="I216" s="120">
        <v>15</v>
      </c>
      <c r="J216" s="117">
        <f>I216/H216*100</f>
        <v>100</v>
      </c>
      <c r="K216" s="70" t="s">
        <v>92</v>
      </c>
      <c r="L216" s="58" t="s">
        <v>15</v>
      </c>
      <c r="M216" s="59">
        <v>100</v>
      </c>
      <c r="N216" s="11">
        <v>100</v>
      </c>
      <c r="O216" s="11">
        <f t="shared" ref="O216:O227" si="39">N216/M216*100</f>
        <v>100</v>
      </c>
      <c r="P216" s="5"/>
      <c r="Q216" s="5"/>
      <c r="R216" s="5"/>
      <c r="S216" s="5"/>
      <c r="T216" s="5"/>
      <c r="U216" s="5"/>
    </row>
    <row r="217" spans="1:21" s="28" customFormat="1" ht="157.5" x14ac:dyDescent="0.25">
      <c r="A217" s="5"/>
      <c r="B217" s="106"/>
      <c r="C217" s="115"/>
      <c r="D217" s="109"/>
      <c r="E217" s="109"/>
      <c r="F217" s="118"/>
      <c r="G217" s="106"/>
      <c r="H217" s="121"/>
      <c r="I217" s="121"/>
      <c r="J217" s="118"/>
      <c r="K217" s="71" t="s">
        <v>91</v>
      </c>
      <c r="L217" s="58" t="s">
        <v>15</v>
      </c>
      <c r="M217" s="59">
        <v>100</v>
      </c>
      <c r="N217" s="11">
        <v>100</v>
      </c>
      <c r="O217" s="11">
        <f t="shared" si="39"/>
        <v>100</v>
      </c>
      <c r="P217" s="5"/>
      <c r="Q217" s="5"/>
      <c r="R217" s="5"/>
      <c r="S217" s="5"/>
      <c r="T217" s="5"/>
      <c r="U217" s="5"/>
    </row>
    <row r="218" spans="1:21" s="28" customFormat="1" ht="78.75" x14ac:dyDescent="0.25">
      <c r="A218" s="5"/>
      <c r="B218" s="107"/>
      <c r="C218" s="115"/>
      <c r="D218" s="110"/>
      <c r="E218" s="110"/>
      <c r="F218" s="119"/>
      <c r="G218" s="107"/>
      <c r="H218" s="122"/>
      <c r="I218" s="122"/>
      <c r="J218" s="119"/>
      <c r="K218" s="71" t="s">
        <v>89</v>
      </c>
      <c r="L218" s="58" t="s">
        <v>15</v>
      </c>
      <c r="M218" s="59">
        <v>100</v>
      </c>
      <c r="N218" s="11">
        <v>100</v>
      </c>
      <c r="O218" s="11">
        <f t="shared" si="39"/>
        <v>100</v>
      </c>
      <c r="P218" s="5"/>
      <c r="Q218" s="5"/>
      <c r="R218" s="5"/>
      <c r="S218" s="5"/>
      <c r="T218" s="5"/>
      <c r="U218" s="5"/>
    </row>
    <row r="219" spans="1:21" s="28" customFormat="1" ht="75" x14ac:dyDescent="0.25">
      <c r="A219" s="5"/>
      <c r="B219" s="105" t="s">
        <v>102</v>
      </c>
      <c r="C219" s="115"/>
      <c r="D219" s="108">
        <v>2315.9</v>
      </c>
      <c r="E219" s="108">
        <v>2315.9</v>
      </c>
      <c r="F219" s="117">
        <f>E219/D219*100</f>
        <v>100</v>
      </c>
      <c r="G219" s="1" t="s">
        <v>96</v>
      </c>
      <c r="H219" s="26">
        <v>15</v>
      </c>
      <c r="I219" s="26">
        <v>15</v>
      </c>
      <c r="J219" s="62">
        <f t="shared" ref="J219:J221" si="40">I219/H219*100</f>
        <v>100</v>
      </c>
      <c r="K219" s="70" t="s">
        <v>92</v>
      </c>
      <c r="L219" s="58" t="s">
        <v>15</v>
      </c>
      <c r="M219" s="59">
        <v>100</v>
      </c>
      <c r="N219" s="11">
        <v>100</v>
      </c>
      <c r="O219" s="11">
        <f t="shared" si="39"/>
        <v>100</v>
      </c>
      <c r="P219" s="5"/>
      <c r="Q219" s="5"/>
      <c r="R219" s="5"/>
      <c r="S219" s="5"/>
      <c r="T219" s="5"/>
      <c r="U219" s="5"/>
    </row>
    <row r="220" spans="1:21" s="28" customFormat="1" ht="157.5" x14ac:dyDescent="0.25">
      <c r="A220" s="5"/>
      <c r="B220" s="106"/>
      <c r="C220" s="115"/>
      <c r="D220" s="109"/>
      <c r="E220" s="109"/>
      <c r="F220" s="118"/>
      <c r="G220" s="1" t="s">
        <v>97</v>
      </c>
      <c r="H220" s="26">
        <v>1650</v>
      </c>
      <c r="I220" s="26">
        <v>1650</v>
      </c>
      <c r="J220" s="62">
        <f t="shared" si="40"/>
        <v>100</v>
      </c>
      <c r="K220" s="71" t="s">
        <v>91</v>
      </c>
      <c r="L220" s="58" t="s">
        <v>15</v>
      </c>
      <c r="M220" s="59">
        <v>95</v>
      </c>
      <c r="N220" s="11">
        <v>95</v>
      </c>
      <c r="O220" s="11">
        <f t="shared" si="39"/>
        <v>100</v>
      </c>
      <c r="P220" s="5"/>
      <c r="Q220" s="5"/>
      <c r="R220" s="5"/>
      <c r="S220" s="5"/>
      <c r="T220" s="5"/>
      <c r="U220" s="5"/>
    </row>
    <row r="221" spans="1:21" s="28" customFormat="1" ht="78.75" x14ac:dyDescent="0.25">
      <c r="A221" s="5"/>
      <c r="B221" s="107"/>
      <c r="C221" s="115"/>
      <c r="D221" s="110"/>
      <c r="E221" s="110"/>
      <c r="F221" s="119"/>
      <c r="G221" s="1" t="s">
        <v>98</v>
      </c>
      <c r="H221" s="26">
        <v>16500</v>
      </c>
      <c r="I221" s="26">
        <v>16500</v>
      </c>
      <c r="J221" s="62">
        <f t="shared" si="40"/>
        <v>100</v>
      </c>
      <c r="K221" s="71" t="s">
        <v>89</v>
      </c>
      <c r="L221" s="58" t="s">
        <v>15</v>
      </c>
      <c r="M221" s="59">
        <v>100</v>
      </c>
      <c r="N221" s="11">
        <v>100</v>
      </c>
      <c r="O221" s="11">
        <f t="shared" si="39"/>
        <v>100</v>
      </c>
      <c r="P221" s="5"/>
      <c r="Q221" s="5"/>
      <c r="R221" s="5"/>
      <c r="S221" s="5"/>
      <c r="T221" s="5"/>
      <c r="U221" s="5"/>
    </row>
    <row r="222" spans="1:21" s="28" customFormat="1" ht="48" x14ac:dyDescent="0.25">
      <c r="A222" s="5"/>
      <c r="B222" s="105" t="s">
        <v>101</v>
      </c>
      <c r="C222" s="115"/>
      <c r="D222" s="108">
        <v>2377.6</v>
      </c>
      <c r="E222" s="108">
        <v>2377.6</v>
      </c>
      <c r="F222" s="111">
        <f>E222/D222*100</f>
        <v>100</v>
      </c>
      <c r="G222" s="105" t="s">
        <v>93</v>
      </c>
      <c r="H222" s="120">
        <v>75</v>
      </c>
      <c r="I222" s="120">
        <v>75</v>
      </c>
      <c r="J222" s="123">
        <f>I222/H222*100</f>
        <v>100</v>
      </c>
      <c r="K222" s="30" t="s">
        <v>92</v>
      </c>
      <c r="L222" s="58" t="s">
        <v>15</v>
      </c>
      <c r="M222" s="59">
        <v>100</v>
      </c>
      <c r="N222" s="11">
        <v>100</v>
      </c>
      <c r="O222" s="11">
        <f t="shared" si="39"/>
        <v>100</v>
      </c>
      <c r="P222" s="5"/>
      <c r="Q222" s="5"/>
      <c r="R222" s="5"/>
      <c r="S222" s="5"/>
      <c r="T222" s="5"/>
      <c r="U222" s="5"/>
    </row>
    <row r="223" spans="1:21" s="28" customFormat="1" ht="108.75" x14ac:dyDescent="0.25">
      <c r="A223" s="5"/>
      <c r="B223" s="106"/>
      <c r="C223" s="115"/>
      <c r="D223" s="109"/>
      <c r="E223" s="109"/>
      <c r="F223" s="112"/>
      <c r="G223" s="106"/>
      <c r="H223" s="121"/>
      <c r="I223" s="121"/>
      <c r="J223" s="124"/>
      <c r="K223" s="60" t="s">
        <v>91</v>
      </c>
      <c r="L223" s="58" t="s">
        <v>15</v>
      </c>
      <c r="M223" s="59">
        <v>100</v>
      </c>
      <c r="N223" s="11">
        <v>100</v>
      </c>
      <c r="O223" s="11">
        <f t="shared" si="39"/>
        <v>100</v>
      </c>
      <c r="P223" s="5"/>
      <c r="Q223" s="5"/>
      <c r="R223" s="5"/>
      <c r="S223" s="5"/>
      <c r="T223" s="5"/>
      <c r="U223" s="5"/>
    </row>
    <row r="224" spans="1:21" s="28" customFormat="1" ht="48.75" x14ac:dyDescent="0.25">
      <c r="A224" s="5"/>
      <c r="B224" s="107"/>
      <c r="C224" s="115"/>
      <c r="D224" s="110"/>
      <c r="E224" s="110"/>
      <c r="F224" s="113"/>
      <c r="G224" s="107"/>
      <c r="H224" s="122"/>
      <c r="I224" s="122"/>
      <c r="J224" s="125"/>
      <c r="K224" s="60" t="s">
        <v>89</v>
      </c>
      <c r="L224" s="58" t="s">
        <v>15</v>
      </c>
      <c r="M224" s="59">
        <v>100</v>
      </c>
      <c r="N224" s="11">
        <v>100</v>
      </c>
      <c r="O224" s="11">
        <f t="shared" si="39"/>
        <v>100</v>
      </c>
      <c r="P224" s="5"/>
      <c r="Q224" s="5"/>
      <c r="R224" s="5"/>
      <c r="S224" s="5"/>
      <c r="T224" s="5"/>
      <c r="U224" s="5"/>
    </row>
    <row r="225" spans="1:21" s="28" customFormat="1" ht="48" x14ac:dyDescent="0.25">
      <c r="A225" s="5"/>
      <c r="B225" s="105" t="s">
        <v>103</v>
      </c>
      <c r="C225" s="115"/>
      <c r="D225" s="108">
        <v>2363.9</v>
      </c>
      <c r="E225" s="108">
        <v>2363.9</v>
      </c>
      <c r="F225" s="111">
        <f>E225/D225*100</f>
        <v>100</v>
      </c>
      <c r="G225" s="1" t="s">
        <v>96</v>
      </c>
      <c r="H225" s="26">
        <v>75</v>
      </c>
      <c r="I225" s="26">
        <v>75</v>
      </c>
      <c r="J225" s="72">
        <f t="shared" ref="J225:J227" si="41">I225/H225*100</f>
        <v>100</v>
      </c>
      <c r="K225" s="30" t="s">
        <v>92</v>
      </c>
      <c r="L225" s="58" t="s">
        <v>15</v>
      </c>
      <c r="M225" s="59">
        <v>100</v>
      </c>
      <c r="N225" s="11">
        <v>100</v>
      </c>
      <c r="O225" s="11">
        <f t="shared" si="39"/>
        <v>100</v>
      </c>
      <c r="P225" s="5"/>
      <c r="Q225" s="5"/>
      <c r="R225" s="5"/>
      <c r="S225" s="5"/>
      <c r="T225" s="5"/>
      <c r="U225" s="5"/>
    </row>
    <row r="226" spans="1:21" s="28" customFormat="1" ht="108.75" x14ac:dyDescent="0.25">
      <c r="A226" s="5"/>
      <c r="B226" s="106"/>
      <c r="C226" s="115"/>
      <c r="D226" s="109"/>
      <c r="E226" s="109"/>
      <c r="F226" s="112"/>
      <c r="G226" s="1" t="s">
        <v>97</v>
      </c>
      <c r="H226" s="26">
        <v>8250</v>
      </c>
      <c r="I226" s="26">
        <v>8250</v>
      </c>
      <c r="J226" s="72">
        <f t="shared" si="41"/>
        <v>100</v>
      </c>
      <c r="K226" s="60" t="s">
        <v>91</v>
      </c>
      <c r="L226" s="58" t="s">
        <v>15</v>
      </c>
      <c r="M226" s="59">
        <v>95</v>
      </c>
      <c r="N226" s="11">
        <v>95</v>
      </c>
      <c r="O226" s="11">
        <f t="shared" si="39"/>
        <v>100</v>
      </c>
      <c r="P226" s="5"/>
      <c r="Q226" s="5"/>
      <c r="R226" s="5"/>
      <c r="S226" s="5"/>
      <c r="T226" s="5"/>
      <c r="U226" s="5"/>
    </row>
    <row r="227" spans="1:21" s="28" customFormat="1" ht="75" x14ac:dyDescent="0.25">
      <c r="A227" s="5"/>
      <c r="B227" s="107"/>
      <c r="C227" s="115"/>
      <c r="D227" s="110"/>
      <c r="E227" s="110"/>
      <c r="F227" s="113"/>
      <c r="G227" s="1" t="s">
        <v>98</v>
      </c>
      <c r="H227" s="26">
        <v>82500</v>
      </c>
      <c r="I227" s="26">
        <v>82500</v>
      </c>
      <c r="J227" s="72">
        <f t="shared" si="41"/>
        <v>100</v>
      </c>
      <c r="K227" s="60" t="s">
        <v>89</v>
      </c>
      <c r="L227" s="58" t="s">
        <v>15</v>
      </c>
      <c r="M227" s="59">
        <v>100</v>
      </c>
      <c r="N227" s="11">
        <v>100</v>
      </c>
      <c r="O227" s="11">
        <f t="shared" si="39"/>
        <v>100</v>
      </c>
      <c r="P227" s="5"/>
      <c r="Q227" s="5"/>
      <c r="R227" s="5"/>
      <c r="S227" s="5"/>
      <c r="T227" s="5"/>
      <c r="U227" s="5"/>
    </row>
    <row r="228" spans="1:21" s="28" customFormat="1" ht="43.5" customHeight="1" x14ac:dyDescent="0.25">
      <c r="A228" s="5"/>
      <c r="B228" s="132" t="s">
        <v>139</v>
      </c>
      <c r="C228" s="132"/>
      <c r="D228" s="73">
        <f>D85+D98+D111+D124+D137+D150+D163+D176+D189+D202+D215</f>
        <v>95224.300000000017</v>
      </c>
      <c r="E228" s="73">
        <f>E85+E98+E111+E124+E137+E150+E163+E176+E189+E202+E215</f>
        <v>95224.300000000017</v>
      </c>
      <c r="F228" s="74">
        <f>E228/D228*100</f>
        <v>100</v>
      </c>
      <c r="G228" s="74"/>
      <c r="H228" s="75">
        <f>H85+H98+H111+H124+H137+H150+H163+H176+H189+H202+H215</f>
        <v>1742215</v>
      </c>
      <c r="I228" s="75">
        <f>I85+I98+I111+I124+I137+I150+I163+I176+I189+I202+I215</f>
        <v>1685731</v>
      </c>
      <c r="J228" s="74">
        <f t="shared" si="38"/>
        <v>96.757920233725457</v>
      </c>
      <c r="K228" s="57"/>
      <c r="L228" s="57"/>
      <c r="M228" s="57"/>
      <c r="N228" s="57"/>
      <c r="O228" s="57"/>
      <c r="P228" s="5"/>
      <c r="Q228" s="5"/>
      <c r="R228" s="5"/>
      <c r="S228" s="5"/>
      <c r="T228" s="5"/>
      <c r="U228" s="5"/>
    </row>
    <row r="229" spans="1:21" s="28" customFormat="1" ht="78" customHeight="1" x14ac:dyDescent="0.25">
      <c r="A229" s="5"/>
      <c r="B229" s="170" t="s">
        <v>145</v>
      </c>
      <c r="C229" s="171"/>
      <c r="D229" s="64">
        <f>D230+D234</f>
        <v>8018.2000000000007</v>
      </c>
      <c r="E229" s="64">
        <f>E230+E234</f>
        <v>8018.2000000000007</v>
      </c>
      <c r="F229" s="65">
        <f>E229/D229*100</f>
        <v>100</v>
      </c>
      <c r="G229" s="66"/>
      <c r="H229" s="67">
        <f>H230+H234</f>
        <v>75</v>
      </c>
      <c r="I229" s="67">
        <f>I230+I234</f>
        <v>75</v>
      </c>
      <c r="J229" s="68">
        <f>I229/H229*100</f>
        <v>100</v>
      </c>
      <c r="K229" s="57"/>
      <c r="L229" s="69"/>
      <c r="M229" s="69"/>
      <c r="N229" s="69"/>
      <c r="O229" s="69"/>
      <c r="P229" s="5"/>
      <c r="Q229" s="5"/>
      <c r="R229" s="5"/>
      <c r="S229" s="5"/>
      <c r="T229" s="5"/>
      <c r="U229" s="5"/>
    </row>
    <row r="230" spans="1:21" s="28" customFormat="1" ht="48.75" x14ac:dyDescent="0.25">
      <c r="A230" s="5"/>
      <c r="B230" s="105" t="s">
        <v>104</v>
      </c>
      <c r="C230" s="158" t="s">
        <v>140</v>
      </c>
      <c r="D230" s="108">
        <v>2142.1</v>
      </c>
      <c r="E230" s="108">
        <v>2142.1</v>
      </c>
      <c r="F230" s="126">
        <f>E230/D230*100</f>
        <v>100</v>
      </c>
      <c r="G230" s="105" t="s">
        <v>93</v>
      </c>
      <c r="H230" s="120">
        <v>20</v>
      </c>
      <c r="I230" s="120">
        <v>20</v>
      </c>
      <c r="J230" s="167">
        <f t="shared" ref="J230" si="42">I230/H230*100</f>
        <v>100</v>
      </c>
      <c r="K230" s="60" t="s">
        <v>89</v>
      </c>
      <c r="L230" s="76" t="s">
        <v>15</v>
      </c>
      <c r="M230" s="77">
        <v>100</v>
      </c>
      <c r="N230" s="78">
        <v>100</v>
      </c>
      <c r="O230" s="11">
        <f t="shared" ref="O230:O238" si="43">N230/M230*100</f>
        <v>100</v>
      </c>
      <c r="P230" s="5"/>
      <c r="Q230" s="5"/>
      <c r="R230" s="5"/>
      <c r="S230" s="5"/>
      <c r="T230" s="5"/>
      <c r="U230" s="5"/>
    </row>
    <row r="231" spans="1:21" s="28" customFormat="1" ht="60.75" x14ac:dyDescent="0.25">
      <c r="A231" s="5"/>
      <c r="B231" s="106"/>
      <c r="C231" s="158"/>
      <c r="D231" s="109"/>
      <c r="E231" s="109"/>
      <c r="F231" s="127"/>
      <c r="G231" s="106"/>
      <c r="H231" s="121"/>
      <c r="I231" s="121"/>
      <c r="J231" s="168"/>
      <c r="K231" s="60" t="s">
        <v>105</v>
      </c>
      <c r="L231" s="76" t="s">
        <v>15</v>
      </c>
      <c r="M231" s="77">
        <v>100</v>
      </c>
      <c r="N231" s="78">
        <v>100</v>
      </c>
      <c r="O231" s="11">
        <f t="shared" si="43"/>
        <v>100</v>
      </c>
      <c r="P231" s="5"/>
      <c r="Q231" s="5"/>
      <c r="R231" s="5"/>
      <c r="S231" s="5"/>
      <c r="T231" s="5"/>
      <c r="U231" s="5"/>
    </row>
    <row r="232" spans="1:21" s="28" customFormat="1" ht="48.75" x14ac:dyDescent="0.25">
      <c r="A232" s="5"/>
      <c r="B232" s="106"/>
      <c r="C232" s="158"/>
      <c r="D232" s="109"/>
      <c r="E232" s="109"/>
      <c r="F232" s="127"/>
      <c r="G232" s="106"/>
      <c r="H232" s="121"/>
      <c r="I232" s="121"/>
      <c r="J232" s="168"/>
      <c r="K232" s="60" t="s">
        <v>90</v>
      </c>
      <c r="L232" s="76" t="s">
        <v>15</v>
      </c>
      <c r="M232" s="77">
        <v>55</v>
      </c>
      <c r="N232" s="78">
        <v>55</v>
      </c>
      <c r="O232" s="11">
        <f t="shared" si="43"/>
        <v>100</v>
      </c>
      <c r="P232" s="5"/>
      <c r="Q232" s="5"/>
      <c r="R232" s="5"/>
      <c r="S232" s="5"/>
      <c r="T232" s="5"/>
      <c r="U232" s="5"/>
    </row>
    <row r="233" spans="1:21" s="28" customFormat="1" ht="48.75" x14ac:dyDescent="0.25">
      <c r="A233" s="5"/>
      <c r="B233" s="107"/>
      <c r="C233" s="158"/>
      <c r="D233" s="110"/>
      <c r="E233" s="110"/>
      <c r="F233" s="128"/>
      <c r="G233" s="107"/>
      <c r="H233" s="122"/>
      <c r="I233" s="122"/>
      <c r="J233" s="169"/>
      <c r="K233" s="60" t="s">
        <v>106</v>
      </c>
      <c r="L233" s="79" t="s">
        <v>15</v>
      </c>
      <c r="M233" s="77">
        <v>85</v>
      </c>
      <c r="N233" s="78">
        <v>85</v>
      </c>
      <c r="O233" s="11">
        <f t="shared" si="43"/>
        <v>100</v>
      </c>
      <c r="P233" s="5"/>
      <c r="Q233" s="5"/>
      <c r="R233" s="5"/>
      <c r="S233" s="5"/>
      <c r="T233" s="5"/>
      <c r="U233" s="5"/>
    </row>
    <row r="234" spans="1:21" s="28" customFormat="1" ht="48.75" x14ac:dyDescent="0.25">
      <c r="A234" s="5"/>
      <c r="B234" s="105" t="s">
        <v>108</v>
      </c>
      <c r="C234" s="158"/>
      <c r="D234" s="108">
        <v>5876.1</v>
      </c>
      <c r="E234" s="108">
        <v>5876.1</v>
      </c>
      <c r="F234" s="129">
        <f>E234/D234*100</f>
        <v>100</v>
      </c>
      <c r="G234" s="105" t="s">
        <v>93</v>
      </c>
      <c r="H234" s="120">
        <v>55</v>
      </c>
      <c r="I234" s="120">
        <v>55</v>
      </c>
      <c r="J234" s="129">
        <f>I234/H234*100</f>
        <v>100</v>
      </c>
      <c r="K234" s="60" t="s">
        <v>89</v>
      </c>
      <c r="L234" s="76" t="s">
        <v>15</v>
      </c>
      <c r="M234" s="77">
        <v>100</v>
      </c>
      <c r="N234" s="78">
        <v>100</v>
      </c>
      <c r="O234" s="11">
        <f t="shared" si="43"/>
        <v>100</v>
      </c>
      <c r="P234" s="5"/>
      <c r="Q234" s="5"/>
      <c r="R234" s="5"/>
      <c r="S234" s="5"/>
      <c r="T234" s="5"/>
      <c r="U234" s="5"/>
    </row>
    <row r="235" spans="1:21" s="28" customFormat="1" ht="60.75" x14ac:dyDescent="0.25">
      <c r="A235" s="5"/>
      <c r="B235" s="106"/>
      <c r="C235" s="158"/>
      <c r="D235" s="109"/>
      <c r="E235" s="109"/>
      <c r="F235" s="130"/>
      <c r="G235" s="106"/>
      <c r="H235" s="121"/>
      <c r="I235" s="121"/>
      <c r="J235" s="130"/>
      <c r="K235" s="60" t="s">
        <v>105</v>
      </c>
      <c r="L235" s="76" t="s">
        <v>15</v>
      </c>
      <c r="M235" s="77">
        <v>40</v>
      </c>
      <c r="N235" s="78">
        <v>40</v>
      </c>
      <c r="O235" s="11">
        <f t="shared" si="43"/>
        <v>100</v>
      </c>
      <c r="P235" s="5"/>
      <c r="Q235" s="5"/>
      <c r="R235" s="5"/>
      <c r="S235" s="5"/>
      <c r="T235" s="5"/>
      <c r="U235" s="5"/>
    </row>
    <row r="236" spans="1:21" s="28" customFormat="1" ht="36.75" x14ac:dyDescent="0.25">
      <c r="A236" s="5"/>
      <c r="B236" s="106"/>
      <c r="C236" s="158"/>
      <c r="D236" s="109"/>
      <c r="E236" s="109"/>
      <c r="F236" s="130"/>
      <c r="G236" s="106"/>
      <c r="H236" s="121"/>
      <c r="I236" s="121"/>
      <c r="J236" s="130"/>
      <c r="K236" s="60" t="s">
        <v>107</v>
      </c>
      <c r="L236" s="76" t="s">
        <v>15</v>
      </c>
      <c r="M236" s="77">
        <v>100</v>
      </c>
      <c r="N236" s="78">
        <v>100</v>
      </c>
      <c r="O236" s="11">
        <f t="shared" si="43"/>
        <v>100</v>
      </c>
      <c r="P236" s="5"/>
      <c r="Q236" s="5"/>
      <c r="R236" s="5"/>
      <c r="S236" s="5"/>
      <c r="T236" s="5"/>
      <c r="U236" s="5"/>
    </row>
    <row r="237" spans="1:21" s="28" customFormat="1" ht="48.75" x14ac:dyDescent="0.25">
      <c r="A237" s="5"/>
      <c r="B237" s="106"/>
      <c r="C237" s="158"/>
      <c r="D237" s="109"/>
      <c r="E237" s="109"/>
      <c r="F237" s="130"/>
      <c r="G237" s="106"/>
      <c r="H237" s="121"/>
      <c r="I237" s="121"/>
      <c r="J237" s="130"/>
      <c r="K237" s="60" t="s">
        <v>90</v>
      </c>
      <c r="L237" s="76" t="s">
        <v>15</v>
      </c>
      <c r="M237" s="77">
        <v>100</v>
      </c>
      <c r="N237" s="78">
        <v>100</v>
      </c>
      <c r="O237" s="11">
        <f t="shared" si="43"/>
        <v>100</v>
      </c>
      <c r="P237" s="5"/>
      <c r="Q237" s="5"/>
      <c r="R237" s="5"/>
      <c r="S237" s="5"/>
      <c r="T237" s="5"/>
      <c r="U237" s="5"/>
    </row>
    <row r="238" spans="1:21" s="28" customFormat="1" ht="48.75" x14ac:dyDescent="0.25">
      <c r="A238" s="5"/>
      <c r="B238" s="107"/>
      <c r="C238" s="158"/>
      <c r="D238" s="110"/>
      <c r="E238" s="110"/>
      <c r="F238" s="131"/>
      <c r="G238" s="107"/>
      <c r="H238" s="122"/>
      <c r="I238" s="122"/>
      <c r="J238" s="131"/>
      <c r="K238" s="60" t="s">
        <v>106</v>
      </c>
      <c r="L238" s="79" t="s">
        <v>15</v>
      </c>
      <c r="M238" s="77">
        <v>85</v>
      </c>
      <c r="N238" s="78">
        <v>85</v>
      </c>
      <c r="O238" s="11">
        <f t="shared" si="43"/>
        <v>100</v>
      </c>
      <c r="P238" s="5"/>
      <c r="Q238" s="5"/>
      <c r="R238" s="5"/>
      <c r="S238" s="5"/>
      <c r="T238" s="5"/>
      <c r="U238" s="5"/>
    </row>
    <row r="239" spans="1:21" s="28" customFormat="1" ht="57" customHeight="1" x14ac:dyDescent="0.25">
      <c r="A239" s="5"/>
      <c r="B239" s="170" t="s">
        <v>141</v>
      </c>
      <c r="C239" s="171"/>
      <c r="D239" s="64">
        <f>D240+D243+D246+D250+D255</f>
        <v>11798</v>
      </c>
      <c r="E239" s="64">
        <f>E240+E243+E246+E250+E255</f>
        <v>11798</v>
      </c>
      <c r="F239" s="65">
        <f>E239/D239*100</f>
        <v>100</v>
      </c>
      <c r="G239" s="66"/>
      <c r="H239" s="67">
        <f>H240+H244+H243+H245+H246+H250+H255</f>
        <v>6286</v>
      </c>
      <c r="I239" s="67">
        <f>I240+I244+I243+I245+I246+I250+I255</f>
        <v>6263</v>
      </c>
      <c r="J239" s="68">
        <f>I239/H239*100</f>
        <v>99.634107540566347</v>
      </c>
      <c r="K239" s="57"/>
      <c r="L239" s="69"/>
      <c r="M239" s="69"/>
      <c r="N239" s="69"/>
      <c r="O239" s="69"/>
      <c r="P239" s="5"/>
      <c r="Q239" s="5"/>
      <c r="R239" s="5"/>
      <c r="S239" s="5"/>
      <c r="T239" s="5"/>
      <c r="U239" s="5"/>
    </row>
    <row r="240" spans="1:21" s="28" customFormat="1" ht="48" x14ac:dyDescent="0.25">
      <c r="A240" s="5"/>
      <c r="B240" s="105" t="s">
        <v>101</v>
      </c>
      <c r="C240" s="158" t="s">
        <v>140</v>
      </c>
      <c r="D240" s="108">
        <v>691.2</v>
      </c>
      <c r="E240" s="108">
        <v>691.2</v>
      </c>
      <c r="F240" s="111">
        <f>E240/D240*100</f>
        <v>100</v>
      </c>
      <c r="G240" s="105" t="s">
        <v>93</v>
      </c>
      <c r="H240" s="120">
        <v>10</v>
      </c>
      <c r="I240" s="120">
        <v>9</v>
      </c>
      <c r="J240" s="123">
        <f>I240/H240*100</f>
        <v>90</v>
      </c>
      <c r="K240" s="30" t="s">
        <v>92</v>
      </c>
      <c r="L240" s="58" t="s">
        <v>15</v>
      </c>
      <c r="M240" s="59">
        <v>100</v>
      </c>
      <c r="N240" s="11">
        <v>100</v>
      </c>
      <c r="O240" s="11">
        <f t="shared" ref="O240:O259" si="44">N240/M240*100</f>
        <v>100</v>
      </c>
      <c r="P240" s="5"/>
      <c r="Q240" s="5"/>
      <c r="R240" s="5"/>
      <c r="S240" s="5"/>
      <c r="T240" s="5"/>
      <c r="U240" s="5"/>
    </row>
    <row r="241" spans="1:21" s="28" customFormat="1" ht="108.75" x14ac:dyDescent="0.25">
      <c r="A241" s="5"/>
      <c r="B241" s="106"/>
      <c r="C241" s="158"/>
      <c r="D241" s="109"/>
      <c r="E241" s="109"/>
      <c r="F241" s="112"/>
      <c r="G241" s="106"/>
      <c r="H241" s="121"/>
      <c r="I241" s="121"/>
      <c r="J241" s="124"/>
      <c r="K241" s="60" t="s">
        <v>91</v>
      </c>
      <c r="L241" s="58" t="s">
        <v>15</v>
      </c>
      <c r="M241" s="59">
        <v>96</v>
      </c>
      <c r="N241" s="11">
        <v>96</v>
      </c>
      <c r="O241" s="11">
        <f t="shared" si="44"/>
        <v>100</v>
      </c>
      <c r="P241" s="5"/>
      <c r="Q241" s="5"/>
      <c r="R241" s="5"/>
      <c r="S241" s="5"/>
      <c r="T241" s="5"/>
      <c r="U241" s="5"/>
    </row>
    <row r="242" spans="1:21" s="28" customFormat="1" ht="48.75" x14ac:dyDescent="0.25">
      <c r="A242" s="5"/>
      <c r="B242" s="107"/>
      <c r="C242" s="158"/>
      <c r="D242" s="110"/>
      <c r="E242" s="110"/>
      <c r="F242" s="113"/>
      <c r="G242" s="107"/>
      <c r="H242" s="122"/>
      <c r="I242" s="122"/>
      <c r="J242" s="125"/>
      <c r="K242" s="60" t="s">
        <v>89</v>
      </c>
      <c r="L242" s="58" t="s">
        <v>15</v>
      </c>
      <c r="M242" s="59">
        <v>100</v>
      </c>
      <c r="N242" s="11">
        <v>100</v>
      </c>
      <c r="O242" s="11">
        <f t="shared" si="44"/>
        <v>100</v>
      </c>
      <c r="P242" s="5"/>
      <c r="Q242" s="5"/>
      <c r="R242" s="5"/>
      <c r="S242" s="5"/>
      <c r="T242" s="5"/>
      <c r="U242" s="5"/>
    </row>
    <row r="243" spans="1:21" s="28" customFormat="1" ht="48" x14ac:dyDescent="0.25">
      <c r="A243" s="5"/>
      <c r="B243" s="105" t="s">
        <v>103</v>
      </c>
      <c r="C243" s="158"/>
      <c r="D243" s="108">
        <v>691.2</v>
      </c>
      <c r="E243" s="108">
        <v>691.2</v>
      </c>
      <c r="F243" s="111">
        <f>E243/D243*100</f>
        <v>100</v>
      </c>
      <c r="G243" s="1" t="s">
        <v>96</v>
      </c>
      <c r="H243" s="26">
        <v>10</v>
      </c>
      <c r="I243" s="26">
        <v>3</v>
      </c>
      <c r="J243" s="72">
        <f t="shared" ref="J243:J246" si="45">I243/H243*100</f>
        <v>30</v>
      </c>
      <c r="K243" s="30" t="s">
        <v>92</v>
      </c>
      <c r="L243" s="58" t="s">
        <v>15</v>
      </c>
      <c r="M243" s="59">
        <v>100</v>
      </c>
      <c r="N243" s="11">
        <v>100</v>
      </c>
      <c r="O243" s="11">
        <f t="shared" si="44"/>
        <v>100</v>
      </c>
      <c r="P243" s="5"/>
      <c r="Q243" s="5"/>
      <c r="R243" s="5"/>
      <c r="S243" s="5"/>
      <c r="T243" s="5"/>
      <c r="U243" s="5"/>
    </row>
    <row r="244" spans="1:21" s="28" customFormat="1" ht="108.75" x14ac:dyDescent="0.25">
      <c r="A244" s="5"/>
      <c r="B244" s="106"/>
      <c r="C244" s="158"/>
      <c r="D244" s="109"/>
      <c r="E244" s="109"/>
      <c r="F244" s="112"/>
      <c r="G244" s="1" t="s">
        <v>97</v>
      </c>
      <c r="H244" s="26">
        <v>1028</v>
      </c>
      <c r="I244" s="26">
        <v>1026</v>
      </c>
      <c r="J244" s="72">
        <f t="shared" si="45"/>
        <v>99.805447470817114</v>
      </c>
      <c r="K244" s="60" t="s">
        <v>91</v>
      </c>
      <c r="L244" s="58" t="s">
        <v>15</v>
      </c>
      <c r="M244" s="59">
        <v>96</v>
      </c>
      <c r="N244" s="11">
        <v>96</v>
      </c>
      <c r="O244" s="11">
        <f t="shared" si="44"/>
        <v>100</v>
      </c>
      <c r="P244" s="5"/>
      <c r="Q244" s="5"/>
      <c r="R244" s="5"/>
      <c r="S244" s="5"/>
      <c r="T244" s="5"/>
      <c r="U244" s="5"/>
    </row>
    <row r="245" spans="1:21" s="28" customFormat="1" ht="75" x14ac:dyDescent="0.25">
      <c r="A245" s="5"/>
      <c r="B245" s="107"/>
      <c r="C245" s="158"/>
      <c r="D245" s="110"/>
      <c r="E245" s="110"/>
      <c r="F245" s="113"/>
      <c r="G245" s="1" t="s">
        <v>98</v>
      </c>
      <c r="H245" s="26">
        <v>5143</v>
      </c>
      <c r="I245" s="26">
        <v>5130</v>
      </c>
      <c r="J245" s="72">
        <f t="shared" si="45"/>
        <v>99.74722924363212</v>
      </c>
      <c r="K245" s="60" t="s">
        <v>89</v>
      </c>
      <c r="L245" s="58" t="s">
        <v>15</v>
      </c>
      <c r="M245" s="59">
        <v>100</v>
      </c>
      <c r="N245" s="11">
        <v>100</v>
      </c>
      <c r="O245" s="11">
        <f t="shared" si="44"/>
        <v>100</v>
      </c>
      <c r="P245" s="5"/>
      <c r="Q245" s="5"/>
      <c r="R245" s="5"/>
      <c r="S245" s="5"/>
      <c r="T245" s="5"/>
      <c r="U245" s="5"/>
    </row>
    <row r="246" spans="1:21" s="28" customFormat="1" ht="48.75" x14ac:dyDescent="0.25">
      <c r="A246" s="5"/>
      <c r="B246" s="105" t="s">
        <v>104</v>
      </c>
      <c r="C246" s="158"/>
      <c r="D246" s="108">
        <v>3018.5</v>
      </c>
      <c r="E246" s="108">
        <v>3018.5</v>
      </c>
      <c r="F246" s="126">
        <f>E246/D246*100</f>
        <v>100</v>
      </c>
      <c r="G246" s="105" t="s">
        <v>93</v>
      </c>
      <c r="H246" s="120">
        <v>28</v>
      </c>
      <c r="I246" s="120">
        <v>28</v>
      </c>
      <c r="J246" s="167">
        <f t="shared" si="45"/>
        <v>100</v>
      </c>
      <c r="K246" s="60" t="s">
        <v>89</v>
      </c>
      <c r="L246" s="76" t="s">
        <v>15</v>
      </c>
      <c r="M246" s="77">
        <v>100</v>
      </c>
      <c r="N246" s="78">
        <v>100</v>
      </c>
      <c r="O246" s="11">
        <f t="shared" si="44"/>
        <v>100</v>
      </c>
      <c r="P246" s="5"/>
      <c r="Q246" s="5"/>
      <c r="R246" s="5"/>
      <c r="S246" s="5"/>
      <c r="T246" s="5"/>
      <c r="U246" s="5"/>
    </row>
    <row r="247" spans="1:21" s="28" customFormat="1" ht="60.75" x14ac:dyDescent="0.25">
      <c r="A247" s="5"/>
      <c r="B247" s="106"/>
      <c r="C247" s="158"/>
      <c r="D247" s="109"/>
      <c r="E247" s="109"/>
      <c r="F247" s="127"/>
      <c r="G247" s="106"/>
      <c r="H247" s="121"/>
      <c r="I247" s="121"/>
      <c r="J247" s="168"/>
      <c r="K247" s="60" t="s">
        <v>105</v>
      </c>
      <c r="L247" s="76" t="s">
        <v>15</v>
      </c>
      <c r="M247" s="77">
        <v>100</v>
      </c>
      <c r="N247" s="78">
        <v>100</v>
      </c>
      <c r="O247" s="11">
        <f t="shared" si="44"/>
        <v>100</v>
      </c>
      <c r="P247" s="5"/>
      <c r="Q247" s="5"/>
      <c r="R247" s="5"/>
      <c r="S247" s="5"/>
      <c r="T247" s="5"/>
      <c r="U247" s="5"/>
    </row>
    <row r="248" spans="1:21" s="28" customFormat="1" ht="48.75" x14ac:dyDescent="0.25">
      <c r="A248" s="5"/>
      <c r="B248" s="106"/>
      <c r="C248" s="158"/>
      <c r="D248" s="109"/>
      <c r="E248" s="109"/>
      <c r="F248" s="127"/>
      <c r="G248" s="106"/>
      <c r="H248" s="121"/>
      <c r="I248" s="121"/>
      <c r="J248" s="168"/>
      <c r="K248" s="60" t="s">
        <v>90</v>
      </c>
      <c r="L248" s="76" t="s">
        <v>15</v>
      </c>
      <c r="M248" s="77">
        <v>70</v>
      </c>
      <c r="N248" s="78">
        <v>76</v>
      </c>
      <c r="O248" s="11">
        <f t="shared" si="44"/>
        <v>108.57142857142857</v>
      </c>
      <c r="P248" s="5"/>
      <c r="Q248" s="5"/>
      <c r="R248" s="5"/>
      <c r="S248" s="5"/>
      <c r="T248" s="5"/>
      <c r="U248" s="5"/>
    </row>
    <row r="249" spans="1:21" s="28" customFormat="1" ht="48.75" x14ac:dyDescent="0.25">
      <c r="A249" s="5"/>
      <c r="B249" s="107"/>
      <c r="C249" s="158"/>
      <c r="D249" s="110"/>
      <c r="E249" s="110"/>
      <c r="F249" s="128"/>
      <c r="G249" s="107"/>
      <c r="H249" s="122"/>
      <c r="I249" s="122"/>
      <c r="J249" s="169"/>
      <c r="K249" s="60" t="s">
        <v>106</v>
      </c>
      <c r="L249" s="79" t="s">
        <v>15</v>
      </c>
      <c r="M249" s="77">
        <v>99</v>
      </c>
      <c r="N249" s="78">
        <v>99</v>
      </c>
      <c r="O249" s="11">
        <f t="shared" si="44"/>
        <v>100</v>
      </c>
      <c r="P249" s="5"/>
      <c r="Q249" s="5"/>
      <c r="R249" s="5"/>
      <c r="S249" s="5"/>
      <c r="T249" s="5"/>
      <c r="U249" s="5"/>
    </row>
    <row r="250" spans="1:21" s="28" customFormat="1" ht="48.75" x14ac:dyDescent="0.25">
      <c r="A250" s="5"/>
      <c r="B250" s="105" t="s">
        <v>108</v>
      </c>
      <c r="C250" s="158"/>
      <c r="D250" s="108">
        <v>4862.6000000000004</v>
      </c>
      <c r="E250" s="108">
        <v>4862.6000000000004</v>
      </c>
      <c r="F250" s="129">
        <f>E250/D250*100</f>
        <v>100</v>
      </c>
      <c r="G250" s="105" t="s">
        <v>93</v>
      </c>
      <c r="H250" s="120">
        <v>44</v>
      </c>
      <c r="I250" s="120">
        <v>44</v>
      </c>
      <c r="J250" s="129">
        <f>I250/H250*100</f>
        <v>100</v>
      </c>
      <c r="K250" s="60" t="s">
        <v>89</v>
      </c>
      <c r="L250" s="76" t="s">
        <v>15</v>
      </c>
      <c r="M250" s="77">
        <v>100</v>
      </c>
      <c r="N250" s="78">
        <v>100</v>
      </c>
      <c r="O250" s="11">
        <f t="shared" si="44"/>
        <v>100</v>
      </c>
      <c r="P250" s="5"/>
      <c r="Q250" s="5"/>
      <c r="R250" s="5"/>
      <c r="S250" s="5"/>
      <c r="T250" s="5"/>
      <c r="U250" s="5"/>
    </row>
    <row r="251" spans="1:21" s="28" customFormat="1" ht="60.75" x14ac:dyDescent="0.25">
      <c r="A251" s="5"/>
      <c r="B251" s="106"/>
      <c r="C251" s="158"/>
      <c r="D251" s="109"/>
      <c r="E251" s="109"/>
      <c r="F251" s="130"/>
      <c r="G251" s="106"/>
      <c r="H251" s="121"/>
      <c r="I251" s="121"/>
      <c r="J251" s="130"/>
      <c r="K251" s="60" t="s">
        <v>105</v>
      </c>
      <c r="L251" s="76" t="s">
        <v>15</v>
      </c>
      <c r="M251" s="77">
        <v>60</v>
      </c>
      <c r="N251" s="78">
        <v>66</v>
      </c>
      <c r="O251" s="11">
        <f t="shared" si="44"/>
        <v>110.00000000000001</v>
      </c>
      <c r="P251" s="5"/>
      <c r="Q251" s="5"/>
      <c r="R251" s="5"/>
      <c r="S251" s="5"/>
      <c r="T251" s="5"/>
      <c r="U251" s="5"/>
    </row>
    <row r="252" spans="1:21" s="28" customFormat="1" ht="36.75" x14ac:dyDescent="0.25">
      <c r="A252" s="5"/>
      <c r="B252" s="106"/>
      <c r="C252" s="158"/>
      <c r="D252" s="109"/>
      <c r="E252" s="109"/>
      <c r="F252" s="130"/>
      <c r="G252" s="106"/>
      <c r="H252" s="121"/>
      <c r="I252" s="121"/>
      <c r="J252" s="130"/>
      <c r="K252" s="60" t="s">
        <v>107</v>
      </c>
      <c r="L252" s="76" t="s">
        <v>15</v>
      </c>
      <c r="M252" s="77">
        <v>100</v>
      </c>
      <c r="N252" s="78">
        <v>100</v>
      </c>
      <c r="O252" s="11">
        <f t="shared" si="44"/>
        <v>100</v>
      </c>
      <c r="P252" s="5"/>
      <c r="Q252" s="5"/>
      <c r="R252" s="5"/>
      <c r="S252" s="5"/>
      <c r="T252" s="5"/>
      <c r="U252" s="5"/>
    </row>
    <row r="253" spans="1:21" s="28" customFormat="1" ht="48.75" x14ac:dyDescent="0.25">
      <c r="A253" s="5"/>
      <c r="B253" s="106"/>
      <c r="C253" s="158"/>
      <c r="D253" s="109"/>
      <c r="E253" s="109"/>
      <c r="F253" s="130"/>
      <c r="G253" s="106"/>
      <c r="H253" s="121"/>
      <c r="I253" s="121"/>
      <c r="J253" s="130"/>
      <c r="K253" s="60" t="s">
        <v>90</v>
      </c>
      <c r="L253" s="76" t="s">
        <v>15</v>
      </c>
      <c r="M253" s="77">
        <v>100</v>
      </c>
      <c r="N253" s="78">
        <v>100</v>
      </c>
      <c r="O253" s="11">
        <f t="shared" si="44"/>
        <v>100</v>
      </c>
      <c r="P253" s="5"/>
      <c r="Q253" s="5"/>
      <c r="R253" s="5"/>
      <c r="S253" s="5"/>
      <c r="T253" s="5"/>
      <c r="U253" s="5"/>
    </row>
    <row r="254" spans="1:21" s="28" customFormat="1" ht="48.75" x14ac:dyDescent="0.25">
      <c r="A254" s="5"/>
      <c r="B254" s="107"/>
      <c r="C254" s="158"/>
      <c r="D254" s="110"/>
      <c r="E254" s="110"/>
      <c r="F254" s="131"/>
      <c r="G254" s="107"/>
      <c r="H254" s="122"/>
      <c r="I254" s="122"/>
      <c r="J254" s="131"/>
      <c r="K254" s="60" t="s">
        <v>106</v>
      </c>
      <c r="L254" s="79" t="s">
        <v>15</v>
      </c>
      <c r="M254" s="77">
        <v>99</v>
      </c>
      <c r="N254" s="78">
        <v>99</v>
      </c>
      <c r="O254" s="11">
        <f t="shared" si="44"/>
        <v>100</v>
      </c>
      <c r="P254" s="5"/>
      <c r="Q254" s="5"/>
      <c r="R254" s="5"/>
      <c r="S254" s="5"/>
      <c r="T254" s="5"/>
      <c r="U254" s="5"/>
    </row>
    <row r="255" spans="1:21" s="28" customFormat="1" ht="48.75" x14ac:dyDescent="0.25">
      <c r="A255" s="5"/>
      <c r="B255" s="105" t="s">
        <v>109</v>
      </c>
      <c r="C255" s="158"/>
      <c r="D255" s="126">
        <v>2534.5</v>
      </c>
      <c r="E255" s="126">
        <v>2534.5</v>
      </c>
      <c r="F255" s="129">
        <f>E255/D255*100</f>
        <v>100</v>
      </c>
      <c r="G255" s="105" t="s">
        <v>93</v>
      </c>
      <c r="H255" s="120">
        <v>23</v>
      </c>
      <c r="I255" s="120">
        <v>23</v>
      </c>
      <c r="J255" s="129">
        <f>I255/H255*100</f>
        <v>100</v>
      </c>
      <c r="K255" s="60" t="s">
        <v>89</v>
      </c>
      <c r="L255" s="76" t="s">
        <v>15</v>
      </c>
      <c r="M255" s="77">
        <v>100</v>
      </c>
      <c r="N255" s="78">
        <v>100</v>
      </c>
      <c r="O255" s="11">
        <f t="shared" si="44"/>
        <v>100</v>
      </c>
      <c r="P255" s="5"/>
      <c r="Q255" s="5"/>
      <c r="R255" s="5"/>
      <c r="S255" s="5"/>
      <c r="T255" s="5"/>
      <c r="U255" s="5"/>
    </row>
    <row r="256" spans="1:21" s="28" customFormat="1" ht="60.75" x14ac:dyDescent="0.25">
      <c r="A256" s="5"/>
      <c r="B256" s="106"/>
      <c r="C256" s="158"/>
      <c r="D256" s="127"/>
      <c r="E256" s="127"/>
      <c r="F256" s="130"/>
      <c r="G256" s="106"/>
      <c r="H256" s="121"/>
      <c r="I256" s="121"/>
      <c r="J256" s="130"/>
      <c r="K256" s="60" t="s">
        <v>105</v>
      </c>
      <c r="L256" s="76" t="s">
        <v>15</v>
      </c>
      <c r="M256" s="77">
        <v>100</v>
      </c>
      <c r="N256" s="78">
        <v>100</v>
      </c>
      <c r="O256" s="11">
        <f t="shared" si="44"/>
        <v>100</v>
      </c>
      <c r="P256" s="5"/>
      <c r="Q256" s="5"/>
      <c r="R256" s="5"/>
      <c r="S256" s="5"/>
      <c r="T256" s="5"/>
      <c r="U256" s="5"/>
    </row>
    <row r="257" spans="1:21" s="28" customFormat="1" ht="36.75" x14ac:dyDescent="0.25">
      <c r="A257" s="5"/>
      <c r="B257" s="106"/>
      <c r="C257" s="158"/>
      <c r="D257" s="127"/>
      <c r="E257" s="127"/>
      <c r="F257" s="130"/>
      <c r="G257" s="106"/>
      <c r="H257" s="121"/>
      <c r="I257" s="121"/>
      <c r="J257" s="130"/>
      <c r="K257" s="60" t="s">
        <v>110</v>
      </c>
      <c r="L257" s="76" t="s">
        <v>15</v>
      </c>
      <c r="M257" s="77">
        <v>100</v>
      </c>
      <c r="N257" s="78">
        <v>100</v>
      </c>
      <c r="O257" s="11">
        <f t="shared" si="44"/>
        <v>100</v>
      </c>
      <c r="P257" s="5"/>
      <c r="Q257" s="5"/>
      <c r="R257" s="5"/>
      <c r="S257" s="5"/>
      <c r="T257" s="5"/>
      <c r="U257" s="5"/>
    </row>
    <row r="258" spans="1:21" s="28" customFormat="1" ht="48.75" x14ac:dyDescent="0.25">
      <c r="A258" s="5"/>
      <c r="B258" s="106"/>
      <c r="C258" s="158"/>
      <c r="D258" s="127"/>
      <c r="E258" s="127"/>
      <c r="F258" s="130"/>
      <c r="G258" s="106"/>
      <c r="H258" s="121"/>
      <c r="I258" s="121"/>
      <c r="J258" s="130"/>
      <c r="K258" s="60" t="s">
        <v>90</v>
      </c>
      <c r="L258" s="76" t="s">
        <v>15</v>
      </c>
      <c r="M258" s="77">
        <v>60</v>
      </c>
      <c r="N258" s="78">
        <v>60</v>
      </c>
      <c r="O258" s="11">
        <f t="shared" si="44"/>
        <v>100</v>
      </c>
      <c r="P258" s="5"/>
      <c r="Q258" s="5"/>
      <c r="R258" s="5"/>
      <c r="S258" s="5"/>
      <c r="T258" s="5"/>
      <c r="U258" s="5"/>
    </row>
    <row r="259" spans="1:21" s="28" customFormat="1" ht="48.75" x14ac:dyDescent="0.25">
      <c r="A259" s="5"/>
      <c r="B259" s="107"/>
      <c r="C259" s="158"/>
      <c r="D259" s="128"/>
      <c r="E259" s="128"/>
      <c r="F259" s="131"/>
      <c r="G259" s="107"/>
      <c r="H259" s="122"/>
      <c r="I259" s="122"/>
      <c r="J259" s="131"/>
      <c r="K259" s="60" t="s">
        <v>106</v>
      </c>
      <c r="L259" s="79" t="s">
        <v>15</v>
      </c>
      <c r="M259" s="77">
        <v>99</v>
      </c>
      <c r="N259" s="78">
        <v>99</v>
      </c>
      <c r="O259" s="11">
        <f t="shared" si="44"/>
        <v>100</v>
      </c>
      <c r="P259" s="5"/>
      <c r="Q259" s="5"/>
      <c r="R259" s="5"/>
      <c r="S259" s="5"/>
      <c r="T259" s="5"/>
      <c r="U259" s="5"/>
    </row>
    <row r="260" spans="1:21" s="28" customFormat="1" ht="68.25" customHeight="1" x14ac:dyDescent="0.25">
      <c r="A260" s="5"/>
      <c r="B260" s="170" t="s">
        <v>142</v>
      </c>
      <c r="C260" s="171"/>
      <c r="D260" s="64">
        <f>D261+D265+D270</f>
        <v>49602</v>
      </c>
      <c r="E260" s="64">
        <f>E261+E265+E270</f>
        <v>49602</v>
      </c>
      <c r="F260" s="65">
        <f>E260/D260*100</f>
        <v>100</v>
      </c>
      <c r="G260" s="66"/>
      <c r="H260" s="67">
        <f>H261+H265+H270</f>
        <v>1047</v>
      </c>
      <c r="I260" s="67">
        <f>I261+I265+I270</f>
        <v>1047</v>
      </c>
      <c r="J260" s="68">
        <f>I260/H260*100</f>
        <v>100</v>
      </c>
      <c r="K260" s="57"/>
      <c r="L260" s="69"/>
      <c r="M260" s="69"/>
      <c r="N260" s="69"/>
      <c r="O260" s="69"/>
      <c r="P260" s="5"/>
      <c r="Q260" s="5"/>
      <c r="R260" s="5"/>
      <c r="S260" s="5"/>
      <c r="T260" s="5"/>
      <c r="U260" s="5"/>
    </row>
    <row r="261" spans="1:21" s="28" customFormat="1" ht="48.75" x14ac:dyDescent="0.25">
      <c r="A261" s="5"/>
      <c r="B261" s="105" t="s">
        <v>104</v>
      </c>
      <c r="C261" s="158" t="s">
        <v>140</v>
      </c>
      <c r="D261" s="108">
        <v>21048.1</v>
      </c>
      <c r="E261" s="108">
        <v>21048.1</v>
      </c>
      <c r="F261" s="126">
        <f>E261/D261*100</f>
        <v>100</v>
      </c>
      <c r="G261" s="105" t="s">
        <v>93</v>
      </c>
      <c r="H261" s="120">
        <v>452</v>
      </c>
      <c r="I261" s="120">
        <v>452</v>
      </c>
      <c r="J261" s="167">
        <f t="shared" ref="J261" si="46">I261/H261*100</f>
        <v>100</v>
      </c>
      <c r="K261" s="60" t="s">
        <v>89</v>
      </c>
      <c r="L261" s="76" t="s">
        <v>15</v>
      </c>
      <c r="M261" s="77">
        <v>100</v>
      </c>
      <c r="N261" s="78">
        <v>100</v>
      </c>
      <c r="O261" s="11">
        <f t="shared" ref="O261:O274" si="47">N261/M261*100</f>
        <v>100</v>
      </c>
      <c r="P261" s="5"/>
      <c r="Q261" s="5"/>
      <c r="R261" s="5"/>
      <c r="S261" s="5"/>
      <c r="T261" s="5"/>
      <c r="U261" s="5"/>
    </row>
    <row r="262" spans="1:21" s="28" customFormat="1" ht="60.75" x14ac:dyDescent="0.25">
      <c r="A262" s="5"/>
      <c r="B262" s="106"/>
      <c r="C262" s="158"/>
      <c r="D262" s="109"/>
      <c r="E262" s="109"/>
      <c r="F262" s="127"/>
      <c r="G262" s="106"/>
      <c r="H262" s="121"/>
      <c r="I262" s="121"/>
      <c r="J262" s="168"/>
      <c r="K262" s="60" t="s">
        <v>105</v>
      </c>
      <c r="L262" s="76" t="s">
        <v>15</v>
      </c>
      <c r="M262" s="77">
        <v>100</v>
      </c>
      <c r="N262" s="78">
        <v>100</v>
      </c>
      <c r="O262" s="11">
        <f t="shared" si="47"/>
        <v>100</v>
      </c>
      <c r="P262" s="5"/>
      <c r="Q262" s="5"/>
      <c r="R262" s="5"/>
      <c r="S262" s="5"/>
      <c r="T262" s="5"/>
      <c r="U262" s="5"/>
    </row>
    <row r="263" spans="1:21" s="28" customFormat="1" ht="48.75" x14ac:dyDescent="0.25">
      <c r="A263" s="5"/>
      <c r="B263" s="106"/>
      <c r="C263" s="158"/>
      <c r="D263" s="109"/>
      <c r="E263" s="109"/>
      <c r="F263" s="127"/>
      <c r="G263" s="106"/>
      <c r="H263" s="121"/>
      <c r="I263" s="121"/>
      <c r="J263" s="168"/>
      <c r="K263" s="60" t="s">
        <v>90</v>
      </c>
      <c r="L263" s="76" t="s">
        <v>15</v>
      </c>
      <c r="M263" s="77">
        <v>70</v>
      </c>
      <c r="N263" s="78">
        <v>75</v>
      </c>
      <c r="O263" s="11">
        <f t="shared" si="47"/>
        <v>107.14285714285714</v>
      </c>
      <c r="P263" s="5"/>
      <c r="Q263" s="5"/>
      <c r="R263" s="5"/>
      <c r="S263" s="5"/>
      <c r="T263" s="5"/>
      <c r="U263" s="5"/>
    </row>
    <row r="264" spans="1:21" s="28" customFormat="1" ht="48.75" x14ac:dyDescent="0.25">
      <c r="A264" s="5"/>
      <c r="B264" s="107"/>
      <c r="C264" s="158"/>
      <c r="D264" s="110"/>
      <c r="E264" s="110"/>
      <c r="F264" s="128"/>
      <c r="G264" s="107"/>
      <c r="H264" s="122"/>
      <c r="I264" s="122"/>
      <c r="J264" s="169"/>
      <c r="K264" s="60" t="s">
        <v>106</v>
      </c>
      <c r="L264" s="79" t="s">
        <v>15</v>
      </c>
      <c r="M264" s="77">
        <v>90</v>
      </c>
      <c r="N264" s="78">
        <v>90</v>
      </c>
      <c r="O264" s="11">
        <f t="shared" si="47"/>
        <v>100</v>
      </c>
      <c r="P264" s="5"/>
      <c r="Q264" s="5"/>
      <c r="R264" s="5"/>
      <c r="S264" s="5"/>
      <c r="T264" s="5"/>
      <c r="U264" s="5"/>
    </row>
    <row r="265" spans="1:21" s="28" customFormat="1" ht="48.75" x14ac:dyDescent="0.25">
      <c r="A265" s="5"/>
      <c r="B265" s="105" t="s">
        <v>108</v>
      </c>
      <c r="C265" s="158"/>
      <c r="D265" s="108">
        <v>22867.7</v>
      </c>
      <c r="E265" s="108">
        <v>22867.7</v>
      </c>
      <c r="F265" s="129">
        <f>E265/D265*100</f>
        <v>100</v>
      </c>
      <c r="G265" s="105" t="s">
        <v>93</v>
      </c>
      <c r="H265" s="120">
        <v>488</v>
      </c>
      <c r="I265" s="120">
        <v>488</v>
      </c>
      <c r="J265" s="129">
        <f>I265/H265*100</f>
        <v>100</v>
      </c>
      <c r="K265" s="60" t="s">
        <v>89</v>
      </c>
      <c r="L265" s="76" t="s">
        <v>15</v>
      </c>
      <c r="M265" s="77">
        <v>100</v>
      </c>
      <c r="N265" s="78">
        <v>100</v>
      </c>
      <c r="O265" s="11">
        <f t="shared" si="47"/>
        <v>100</v>
      </c>
      <c r="P265" s="5"/>
      <c r="Q265" s="5"/>
      <c r="R265" s="5"/>
      <c r="S265" s="5"/>
      <c r="T265" s="5"/>
      <c r="U265" s="5"/>
    </row>
    <row r="266" spans="1:21" s="28" customFormat="1" ht="60.75" x14ac:dyDescent="0.25">
      <c r="A266" s="5"/>
      <c r="B266" s="106"/>
      <c r="C266" s="158"/>
      <c r="D266" s="109"/>
      <c r="E266" s="109"/>
      <c r="F266" s="130"/>
      <c r="G266" s="106"/>
      <c r="H266" s="121"/>
      <c r="I266" s="121"/>
      <c r="J266" s="130"/>
      <c r="K266" s="60" t="s">
        <v>105</v>
      </c>
      <c r="L266" s="76" t="s">
        <v>15</v>
      </c>
      <c r="M266" s="77">
        <v>100</v>
      </c>
      <c r="N266" s="78">
        <v>100</v>
      </c>
      <c r="O266" s="11">
        <f t="shared" si="47"/>
        <v>100</v>
      </c>
      <c r="P266" s="5"/>
      <c r="Q266" s="5"/>
      <c r="R266" s="5"/>
      <c r="S266" s="5"/>
      <c r="T266" s="5"/>
      <c r="U266" s="5"/>
    </row>
    <row r="267" spans="1:21" s="28" customFormat="1" ht="36.75" x14ac:dyDescent="0.25">
      <c r="A267" s="5"/>
      <c r="B267" s="106"/>
      <c r="C267" s="158"/>
      <c r="D267" s="109"/>
      <c r="E267" s="109"/>
      <c r="F267" s="130"/>
      <c r="G267" s="106"/>
      <c r="H267" s="121"/>
      <c r="I267" s="121"/>
      <c r="J267" s="130"/>
      <c r="K267" s="60" t="s">
        <v>107</v>
      </c>
      <c r="L267" s="76" t="s">
        <v>15</v>
      </c>
      <c r="M267" s="77"/>
      <c r="N267" s="78"/>
      <c r="O267" s="11" t="e">
        <f t="shared" si="47"/>
        <v>#DIV/0!</v>
      </c>
      <c r="P267" s="5"/>
      <c r="Q267" s="5"/>
      <c r="R267" s="5"/>
      <c r="S267" s="5"/>
      <c r="T267" s="5"/>
      <c r="U267" s="5"/>
    </row>
    <row r="268" spans="1:21" s="28" customFormat="1" ht="48.75" x14ac:dyDescent="0.25">
      <c r="A268" s="5"/>
      <c r="B268" s="106"/>
      <c r="C268" s="158"/>
      <c r="D268" s="109"/>
      <c r="E268" s="109"/>
      <c r="F268" s="130"/>
      <c r="G268" s="106"/>
      <c r="H268" s="121"/>
      <c r="I268" s="121"/>
      <c r="J268" s="130"/>
      <c r="K268" s="60" t="s">
        <v>90</v>
      </c>
      <c r="L268" s="76" t="s">
        <v>15</v>
      </c>
      <c r="M268" s="77">
        <v>57</v>
      </c>
      <c r="N268" s="78">
        <v>57</v>
      </c>
      <c r="O268" s="11">
        <f t="shared" si="47"/>
        <v>100</v>
      </c>
      <c r="P268" s="5"/>
      <c r="Q268" s="5"/>
      <c r="R268" s="5"/>
      <c r="S268" s="5"/>
      <c r="T268" s="5"/>
      <c r="U268" s="5"/>
    </row>
    <row r="269" spans="1:21" s="28" customFormat="1" ht="48.75" x14ac:dyDescent="0.25">
      <c r="A269" s="5"/>
      <c r="B269" s="107"/>
      <c r="C269" s="158"/>
      <c r="D269" s="110"/>
      <c r="E269" s="110"/>
      <c r="F269" s="131"/>
      <c r="G269" s="107"/>
      <c r="H269" s="122"/>
      <c r="I269" s="122"/>
      <c r="J269" s="131"/>
      <c r="K269" s="60" t="s">
        <v>106</v>
      </c>
      <c r="L269" s="79" t="s">
        <v>15</v>
      </c>
      <c r="M269" s="77">
        <v>90</v>
      </c>
      <c r="N269" s="78">
        <v>90</v>
      </c>
      <c r="O269" s="11">
        <f t="shared" si="47"/>
        <v>100</v>
      </c>
      <c r="P269" s="5"/>
      <c r="Q269" s="5"/>
      <c r="R269" s="5"/>
      <c r="S269" s="5"/>
      <c r="T269" s="5"/>
      <c r="U269" s="5"/>
    </row>
    <row r="270" spans="1:21" s="28" customFormat="1" ht="48.75" x14ac:dyDescent="0.25">
      <c r="A270" s="5"/>
      <c r="B270" s="105" t="s">
        <v>109</v>
      </c>
      <c r="C270" s="158"/>
      <c r="D270" s="126">
        <v>5686.2</v>
      </c>
      <c r="E270" s="126">
        <v>5686.2</v>
      </c>
      <c r="F270" s="129">
        <f>E270/D270*100</f>
        <v>100</v>
      </c>
      <c r="G270" s="105" t="s">
        <v>93</v>
      </c>
      <c r="H270" s="120">
        <v>107</v>
      </c>
      <c r="I270" s="120">
        <v>107</v>
      </c>
      <c r="J270" s="129">
        <f>I270/H270*100</f>
        <v>100</v>
      </c>
      <c r="K270" s="60" t="s">
        <v>89</v>
      </c>
      <c r="L270" s="76" t="s">
        <v>15</v>
      </c>
      <c r="M270" s="77">
        <v>100</v>
      </c>
      <c r="N270" s="78">
        <v>100</v>
      </c>
      <c r="O270" s="11">
        <f t="shared" si="47"/>
        <v>100</v>
      </c>
      <c r="P270" s="5"/>
      <c r="Q270" s="5"/>
      <c r="R270" s="5"/>
      <c r="S270" s="5"/>
      <c r="T270" s="5"/>
      <c r="U270" s="5"/>
    </row>
    <row r="271" spans="1:21" s="28" customFormat="1" ht="60.75" x14ac:dyDescent="0.25">
      <c r="A271" s="5"/>
      <c r="B271" s="106"/>
      <c r="C271" s="158"/>
      <c r="D271" s="127"/>
      <c r="E271" s="127"/>
      <c r="F271" s="130"/>
      <c r="G271" s="106"/>
      <c r="H271" s="121"/>
      <c r="I271" s="121"/>
      <c r="J271" s="130"/>
      <c r="K271" s="60" t="s">
        <v>105</v>
      </c>
      <c r="L271" s="76" t="s">
        <v>15</v>
      </c>
      <c r="M271" s="77">
        <v>100</v>
      </c>
      <c r="N271" s="78">
        <v>100</v>
      </c>
      <c r="O271" s="11">
        <f t="shared" si="47"/>
        <v>100</v>
      </c>
      <c r="P271" s="5"/>
      <c r="Q271" s="5"/>
      <c r="R271" s="5"/>
      <c r="S271" s="5"/>
      <c r="T271" s="5"/>
      <c r="U271" s="5"/>
    </row>
    <row r="272" spans="1:21" s="28" customFormat="1" ht="36.75" x14ac:dyDescent="0.25">
      <c r="A272" s="5"/>
      <c r="B272" s="106"/>
      <c r="C272" s="158"/>
      <c r="D272" s="127"/>
      <c r="E272" s="127"/>
      <c r="F272" s="130"/>
      <c r="G272" s="106"/>
      <c r="H272" s="121"/>
      <c r="I272" s="121"/>
      <c r="J272" s="130"/>
      <c r="K272" s="60" t="s">
        <v>110</v>
      </c>
      <c r="L272" s="76" t="s">
        <v>15</v>
      </c>
      <c r="M272" s="77"/>
      <c r="N272" s="78"/>
      <c r="O272" s="11" t="e">
        <f t="shared" si="47"/>
        <v>#DIV/0!</v>
      </c>
      <c r="P272" s="5"/>
      <c r="Q272" s="5"/>
      <c r="R272" s="5"/>
      <c r="S272" s="5"/>
      <c r="T272" s="5"/>
      <c r="U272" s="5"/>
    </row>
    <row r="273" spans="1:21" s="28" customFormat="1" ht="48.75" x14ac:dyDescent="0.25">
      <c r="A273" s="5"/>
      <c r="B273" s="106"/>
      <c r="C273" s="158"/>
      <c r="D273" s="127"/>
      <c r="E273" s="127"/>
      <c r="F273" s="130"/>
      <c r="G273" s="106"/>
      <c r="H273" s="121"/>
      <c r="I273" s="121"/>
      <c r="J273" s="130"/>
      <c r="K273" s="60" t="s">
        <v>90</v>
      </c>
      <c r="L273" s="76" t="s">
        <v>15</v>
      </c>
      <c r="M273" s="77">
        <v>71</v>
      </c>
      <c r="N273" s="78">
        <v>71</v>
      </c>
      <c r="O273" s="11">
        <f t="shared" si="47"/>
        <v>100</v>
      </c>
      <c r="P273" s="5"/>
      <c r="Q273" s="5"/>
      <c r="R273" s="5"/>
      <c r="S273" s="5"/>
      <c r="T273" s="5"/>
      <c r="U273" s="5"/>
    </row>
    <row r="274" spans="1:21" s="28" customFormat="1" ht="48.75" x14ac:dyDescent="0.25">
      <c r="A274" s="5"/>
      <c r="B274" s="107"/>
      <c r="C274" s="158"/>
      <c r="D274" s="128"/>
      <c r="E274" s="128"/>
      <c r="F274" s="131"/>
      <c r="G274" s="107"/>
      <c r="H274" s="122"/>
      <c r="I274" s="122"/>
      <c r="J274" s="131"/>
      <c r="K274" s="60" t="s">
        <v>106</v>
      </c>
      <c r="L274" s="79" t="s">
        <v>15</v>
      </c>
      <c r="M274" s="77">
        <v>90</v>
      </c>
      <c r="N274" s="78">
        <v>90</v>
      </c>
      <c r="O274" s="11">
        <f t="shared" si="47"/>
        <v>100</v>
      </c>
      <c r="P274" s="5"/>
      <c r="Q274" s="5"/>
      <c r="R274" s="5"/>
      <c r="S274" s="5"/>
      <c r="T274" s="5"/>
      <c r="U274" s="5"/>
    </row>
    <row r="275" spans="1:21" s="28" customFormat="1" ht="73.5" customHeight="1" x14ac:dyDescent="0.25">
      <c r="A275" s="5"/>
      <c r="B275" s="170" t="s">
        <v>143</v>
      </c>
      <c r="C275" s="171"/>
      <c r="D275" s="64">
        <f>D282+D286+D291+D276+D279</f>
        <v>26621.7</v>
      </c>
      <c r="E275" s="64">
        <f>E282+E286+E291+E276+E279</f>
        <v>26621.7</v>
      </c>
      <c r="F275" s="65">
        <f>E275/D275*100</f>
        <v>100</v>
      </c>
      <c r="G275" s="66"/>
      <c r="H275" s="67">
        <f>H282+H286+H291</f>
        <v>423</v>
      </c>
      <c r="I275" s="67">
        <f>I282+I286+I291</f>
        <v>423</v>
      </c>
      <c r="J275" s="68">
        <f>I275/H275*100</f>
        <v>100</v>
      </c>
      <c r="K275" s="57"/>
      <c r="L275" s="69"/>
      <c r="M275" s="69"/>
      <c r="N275" s="69"/>
      <c r="O275" s="69"/>
      <c r="P275" s="5"/>
      <c r="Q275" s="5"/>
      <c r="R275" s="5"/>
      <c r="S275" s="5"/>
      <c r="T275" s="5"/>
      <c r="U275" s="5"/>
    </row>
    <row r="276" spans="1:21" s="28" customFormat="1" ht="73.5" customHeight="1" x14ac:dyDescent="0.25">
      <c r="A276" s="5"/>
      <c r="B276" s="105" t="s">
        <v>101</v>
      </c>
      <c r="C276" s="114" t="s">
        <v>140</v>
      </c>
      <c r="D276" s="108">
        <v>1020.9</v>
      </c>
      <c r="E276" s="108">
        <v>1020.9</v>
      </c>
      <c r="F276" s="111">
        <f>E276/D276*100</f>
        <v>100</v>
      </c>
      <c r="G276" s="105" t="s">
        <v>93</v>
      </c>
      <c r="H276" s="120">
        <v>34</v>
      </c>
      <c r="I276" s="120">
        <v>35</v>
      </c>
      <c r="J276" s="123">
        <f>I276/H276*100</f>
        <v>102.94117647058823</v>
      </c>
      <c r="K276" s="30" t="s">
        <v>92</v>
      </c>
      <c r="L276" s="58" t="s">
        <v>15</v>
      </c>
      <c r="M276" s="59">
        <v>100</v>
      </c>
      <c r="N276" s="11">
        <v>100</v>
      </c>
      <c r="O276" s="11">
        <f t="shared" ref="O276:O281" si="48">N276/M276*100</f>
        <v>100</v>
      </c>
      <c r="P276" s="5"/>
      <c r="Q276" s="5"/>
      <c r="R276" s="5"/>
      <c r="S276" s="5"/>
      <c r="T276" s="5"/>
      <c r="U276" s="5"/>
    </row>
    <row r="277" spans="1:21" s="28" customFormat="1" ht="73.5" customHeight="1" x14ac:dyDescent="0.25">
      <c r="A277" s="5"/>
      <c r="B277" s="106"/>
      <c r="C277" s="115"/>
      <c r="D277" s="109"/>
      <c r="E277" s="109"/>
      <c r="F277" s="112"/>
      <c r="G277" s="106"/>
      <c r="H277" s="121"/>
      <c r="I277" s="121"/>
      <c r="J277" s="124"/>
      <c r="K277" s="60" t="s">
        <v>91</v>
      </c>
      <c r="L277" s="58" t="s">
        <v>15</v>
      </c>
      <c r="M277" s="59">
        <v>100</v>
      </c>
      <c r="N277" s="11">
        <v>100</v>
      </c>
      <c r="O277" s="11">
        <f t="shared" si="48"/>
        <v>100</v>
      </c>
      <c r="P277" s="5"/>
      <c r="Q277" s="5"/>
      <c r="R277" s="5"/>
      <c r="S277" s="5"/>
      <c r="T277" s="5"/>
      <c r="U277" s="5"/>
    </row>
    <row r="278" spans="1:21" s="28" customFormat="1" ht="73.5" customHeight="1" x14ac:dyDescent="0.25">
      <c r="A278" s="5"/>
      <c r="B278" s="107"/>
      <c r="C278" s="115"/>
      <c r="D278" s="110"/>
      <c r="E278" s="110"/>
      <c r="F278" s="113"/>
      <c r="G278" s="107"/>
      <c r="H278" s="122"/>
      <c r="I278" s="122"/>
      <c r="J278" s="125"/>
      <c r="K278" s="60" t="s">
        <v>89</v>
      </c>
      <c r="L278" s="58" t="s">
        <v>15</v>
      </c>
      <c r="M278" s="59">
        <v>100</v>
      </c>
      <c r="N278" s="11">
        <v>100</v>
      </c>
      <c r="O278" s="11">
        <f t="shared" si="48"/>
        <v>100</v>
      </c>
      <c r="P278" s="5"/>
      <c r="Q278" s="5"/>
      <c r="R278" s="5"/>
      <c r="S278" s="5"/>
      <c r="T278" s="5"/>
      <c r="U278" s="5"/>
    </row>
    <row r="279" spans="1:21" s="28" customFormat="1" ht="73.5" customHeight="1" x14ac:dyDescent="0.25">
      <c r="A279" s="5"/>
      <c r="B279" s="105" t="s">
        <v>103</v>
      </c>
      <c r="C279" s="115"/>
      <c r="D279" s="108">
        <v>1020.9</v>
      </c>
      <c r="E279" s="108">
        <v>1020.9</v>
      </c>
      <c r="F279" s="111">
        <f>E279/D279*100</f>
        <v>100</v>
      </c>
      <c r="G279" s="1" t="s">
        <v>96</v>
      </c>
      <c r="H279" s="26">
        <v>34</v>
      </c>
      <c r="I279" s="26">
        <v>34</v>
      </c>
      <c r="J279" s="72">
        <f t="shared" ref="J279:J281" si="49">I279/H279*100</f>
        <v>100</v>
      </c>
      <c r="K279" s="30" t="s">
        <v>92</v>
      </c>
      <c r="L279" s="58" t="s">
        <v>15</v>
      </c>
      <c r="M279" s="59">
        <v>100</v>
      </c>
      <c r="N279" s="11">
        <v>100</v>
      </c>
      <c r="O279" s="11">
        <f t="shared" si="48"/>
        <v>100</v>
      </c>
      <c r="P279" s="5"/>
      <c r="Q279" s="5"/>
      <c r="R279" s="5"/>
      <c r="S279" s="5"/>
      <c r="T279" s="5"/>
      <c r="U279" s="5"/>
    </row>
    <row r="280" spans="1:21" s="28" customFormat="1" ht="73.5" customHeight="1" x14ac:dyDescent="0.25">
      <c r="A280" s="5"/>
      <c r="B280" s="106"/>
      <c r="C280" s="115"/>
      <c r="D280" s="109"/>
      <c r="E280" s="109"/>
      <c r="F280" s="112"/>
      <c r="G280" s="1" t="s">
        <v>97</v>
      </c>
      <c r="H280" s="26">
        <v>4553</v>
      </c>
      <c r="I280" s="26">
        <v>4098</v>
      </c>
      <c r="J280" s="72">
        <f t="shared" si="49"/>
        <v>90.00658906215682</v>
      </c>
      <c r="K280" s="60" t="s">
        <v>91</v>
      </c>
      <c r="L280" s="58" t="s">
        <v>15</v>
      </c>
      <c r="M280" s="59">
        <v>100</v>
      </c>
      <c r="N280" s="11">
        <v>100</v>
      </c>
      <c r="O280" s="11">
        <f t="shared" si="48"/>
        <v>100</v>
      </c>
      <c r="P280" s="5"/>
      <c r="Q280" s="5"/>
      <c r="R280" s="5"/>
      <c r="S280" s="5"/>
      <c r="T280" s="5"/>
      <c r="U280" s="5"/>
    </row>
    <row r="281" spans="1:21" s="28" customFormat="1" ht="73.5" customHeight="1" x14ac:dyDescent="0.25">
      <c r="A281" s="5"/>
      <c r="B281" s="107"/>
      <c r="C281" s="115"/>
      <c r="D281" s="110"/>
      <c r="E281" s="110"/>
      <c r="F281" s="113"/>
      <c r="G281" s="1" t="s">
        <v>98</v>
      </c>
      <c r="H281" s="26">
        <v>40553</v>
      </c>
      <c r="I281" s="26">
        <v>40098</v>
      </c>
      <c r="J281" s="72">
        <f t="shared" si="49"/>
        <v>98.878011491135055</v>
      </c>
      <c r="K281" s="60" t="s">
        <v>89</v>
      </c>
      <c r="L281" s="58" t="s">
        <v>15</v>
      </c>
      <c r="M281" s="59">
        <v>100</v>
      </c>
      <c r="N281" s="11">
        <v>100</v>
      </c>
      <c r="O281" s="11">
        <f t="shared" si="48"/>
        <v>100</v>
      </c>
      <c r="P281" s="5"/>
      <c r="Q281" s="5"/>
      <c r="R281" s="5"/>
      <c r="S281" s="5"/>
      <c r="T281" s="5"/>
      <c r="U281" s="5"/>
    </row>
    <row r="282" spans="1:21" s="28" customFormat="1" ht="48.75" x14ac:dyDescent="0.25">
      <c r="A282" s="5"/>
      <c r="B282" s="105" t="s">
        <v>104</v>
      </c>
      <c r="C282" s="115"/>
      <c r="D282" s="108">
        <v>11437</v>
      </c>
      <c r="E282" s="108">
        <v>11437</v>
      </c>
      <c r="F282" s="126">
        <f>E282/D282*100</f>
        <v>100</v>
      </c>
      <c r="G282" s="105" t="s">
        <v>93</v>
      </c>
      <c r="H282" s="120">
        <v>202</v>
      </c>
      <c r="I282" s="120">
        <v>202</v>
      </c>
      <c r="J282" s="167">
        <f t="shared" ref="J282" si="50">I282/H282*100</f>
        <v>100</v>
      </c>
      <c r="K282" s="60" t="s">
        <v>89</v>
      </c>
      <c r="L282" s="76" t="s">
        <v>15</v>
      </c>
      <c r="M282" s="77">
        <v>100</v>
      </c>
      <c r="N282" s="78">
        <v>100</v>
      </c>
      <c r="O282" s="11">
        <f t="shared" ref="O282:O295" si="51">N282/M282*100</f>
        <v>100</v>
      </c>
      <c r="P282" s="5"/>
      <c r="Q282" s="5"/>
      <c r="R282" s="5"/>
      <c r="S282" s="5"/>
      <c r="T282" s="5"/>
      <c r="U282" s="5"/>
    </row>
    <row r="283" spans="1:21" s="28" customFormat="1" ht="60.75" x14ac:dyDescent="0.25">
      <c r="A283" s="5"/>
      <c r="B283" s="106"/>
      <c r="C283" s="115"/>
      <c r="D283" s="109"/>
      <c r="E283" s="109"/>
      <c r="F283" s="127"/>
      <c r="G283" s="106"/>
      <c r="H283" s="121"/>
      <c r="I283" s="121"/>
      <c r="J283" s="168"/>
      <c r="K283" s="60" t="s">
        <v>105</v>
      </c>
      <c r="L283" s="76" t="s">
        <v>15</v>
      </c>
      <c r="M283" s="77">
        <v>100</v>
      </c>
      <c r="N283" s="78">
        <v>100</v>
      </c>
      <c r="O283" s="11">
        <f t="shared" si="51"/>
        <v>100</v>
      </c>
      <c r="P283" s="5"/>
      <c r="Q283" s="5"/>
      <c r="R283" s="5"/>
      <c r="S283" s="5"/>
      <c r="T283" s="5"/>
      <c r="U283" s="5"/>
    </row>
    <row r="284" spans="1:21" s="28" customFormat="1" ht="48.75" x14ac:dyDescent="0.25">
      <c r="A284" s="5"/>
      <c r="B284" s="106"/>
      <c r="C284" s="115"/>
      <c r="D284" s="109"/>
      <c r="E284" s="109"/>
      <c r="F284" s="127"/>
      <c r="G284" s="106"/>
      <c r="H284" s="121"/>
      <c r="I284" s="121"/>
      <c r="J284" s="168"/>
      <c r="K284" s="60" t="s">
        <v>90</v>
      </c>
      <c r="L284" s="76" t="s">
        <v>15</v>
      </c>
      <c r="M284" s="77">
        <v>61</v>
      </c>
      <c r="N284" s="78">
        <v>61</v>
      </c>
      <c r="O284" s="11">
        <f t="shared" si="51"/>
        <v>100</v>
      </c>
      <c r="P284" s="5"/>
      <c r="Q284" s="5"/>
      <c r="R284" s="5"/>
      <c r="S284" s="5"/>
      <c r="T284" s="5"/>
      <c r="U284" s="5"/>
    </row>
    <row r="285" spans="1:21" s="28" customFormat="1" ht="48.75" x14ac:dyDescent="0.25">
      <c r="A285" s="5"/>
      <c r="B285" s="107"/>
      <c r="C285" s="115"/>
      <c r="D285" s="110"/>
      <c r="E285" s="110"/>
      <c r="F285" s="128"/>
      <c r="G285" s="107"/>
      <c r="H285" s="122"/>
      <c r="I285" s="122"/>
      <c r="J285" s="169"/>
      <c r="K285" s="60" t="s">
        <v>106</v>
      </c>
      <c r="L285" s="79" t="s">
        <v>15</v>
      </c>
      <c r="M285" s="77">
        <v>90</v>
      </c>
      <c r="N285" s="78">
        <v>90</v>
      </c>
      <c r="O285" s="11">
        <f t="shared" si="51"/>
        <v>100</v>
      </c>
      <c r="P285" s="5"/>
      <c r="Q285" s="5"/>
      <c r="R285" s="5"/>
      <c r="S285" s="5"/>
      <c r="T285" s="5"/>
      <c r="U285" s="5"/>
    </row>
    <row r="286" spans="1:21" s="28" customFormat="1" ht="48.75" x14ac:dyDescent="0.25">
      <c r="A286" s="5"/>
      <c r="B286" s="105" t="s">
        <v>108</v>
      </c>
      <c r="C286" s="115"/>
      <c r="D286" s="108">
        <v>11441.1</v>
      </c>
      <c r="E286" s="108">
        <v>11441.1</v>
      </c>
      <c r="F286" s="129">
        <f>E286/D286*100</f>
        <v>100</v>
      </c>
      <c r="G286" s="105" t="s">
        <v>93</v>
      </c>
      <c r="H286" s="120">
        <v>196</v>
      </c>
      <c r="I286" s="120">
        <v>196</v>
      </c>
      <c r="J286" s="129">
        <f>I286/H286*100</f>
        <v>100</v>
      </c>
      <c r="K286" s="60" t="s">
        <v>89</v>
      </c>
      <c r="L286" s="76" t="s">
        <v>15</v>
      </c>
      <c r="M286" s="77">
        <v>100</v>
      </c>
      <c r="N286" s="78">
        <v>100</v>
      </c>
      <c r="O286" s="11">
        <f t="shared" si="51"/>
        <v>100</v>
      </c>
      <c r="P286" s="5"/>
      <c r="Q286" s="5"/>
      <c r="R286" s="5"/>
      <c r="S286" s="5"/>
      <c r="T286" s="5"/>
      <c r="U286" s="5"/>
    </row>
    <row r="287" spans="1:21" s="28" customFormat="1" ht="60.75" x14ac:dyDescent="0.25">
      <c r="A287" s="5"/>
      <c r="B287" s="106"/>
      <c r="C287" s="115"/>
      <c r="D287" s="109"/>
      <c r="E287" s="109"/>
      <c r="F287" s="130"/>
      <c r="G287" s="106"/>
      <c r="H287" s="121"/>
      <c r="I287" s="121"/>
      <c r="J287" s="130"/>
      <c r="K287" s="60" t="s">
        <v>105</v>
      </c>
      <c r="L287" s="76" t="s">
        <v>15</v>
      </c>
      <c r="M287" s="77">
        <v>100</v>
      </c>
      <c r="N287" s="78">
        <v>100</v>
      </c>
      <c r="O287" s="11">
        <f t="shared" si="51"/>
        <v>100</v>
      </c>
      <c r="P287" s="5"/>
      <c r="Q287" s="5"/>
      <c r="R287" s="5"/>
      <c r="S287" s="5"/>
      <c r="T287" s="5"/>
      <c r="U287" s="5"/>
    </row>
    <row r="288" spans="1:21" s="28" customFormat="1" ht="36.75" x14ac:dyDescent="0.25">
      <c r="A288" s="5"/>
      <c r="B288" s="106"/>
      <c r="C288" s="115"/>
      <c r="D288" s="109"/>
      <c r="E288" s="109"/>
      <c r="F288" s="130"/>
      <c r="G288" s="106"/>
      <c r="H288" s="121"/>
      <c r="I288" s="121"/>
      <c r="J288" s="130"/>
      <c r="K288" s="60" t="s">
        <v>107</v>
      </c>
      <c r="L288" s="76" t="s">
        <v>15</v>
      </c>
      <c r="M288" s="77">
        <v>100</v>
      </c>
      <c r="N288" s="78">
        <v>100</v>
      </c>
      <c r="O288" s="11">
        <f t="shared" si="51"/>
        <v>100</v>
      </c>
      <c r="P288" s="5"/>
      <c r="Q288" s="5"/>
      <c r="R288" s="5"/>
      <c r="S288" s="5"/>
      <c r="T288" s="5"/>
      <c r="U288" s="5"/>
    </row>
    <row r="289" spans="1:21" s="28" customFormat="1" ht="48.75" x14ac:dyDescent="0.25">
      <c r="A289" s="5"/>
      <c r="B289" s="106"/>
      <c r="C289" s="115"/>
      <c r="D289" s="109"/>
      <c r="E289" s="109"/>
      <c r="F289" s="130"/>
      <c r="G289" s="106"/>
      <c r="H289" s="121"/>
      <c r="I289" s="121"/>
      <c r="J289" s="130"/>
      <c r="K289" s="60" t="s">
        <v>90</v>
      </c>
      <c r="L289" s="76" t="s">
        <v>15</v>
      </c>
      <c r="M289" s="77">
        <v>55</v>
      </c>
      <c r="N289" s="78">
        <v>55</v>
      </c>
      <c r="O289" s="11">
        <f t="shared" si="51"/>
        <v>100</v>
      </c>
      <c r="P289" s="5"/>
      <c r="Q289" s="5"/>
      <c r="R289" s="5"/>
      <c r="S289" s="5"/>
      <c r="T289" s="5"/>
      <c r="U289" s="5"/>
    </row>
    <row r="290" spans="1:21" s="28" customFormat="1" ht="48.75" x14ac:dyDescent="0.25">
      <c r="A290" s="5"/>
      <c r="B290" s="107"/>
      <c r="C290" s="115"/>
      <c r="D290" s="110"/>
      <c r="E290" s="110"/>
      <c r="F290" s="131"/>
      <c r="G290" s="107"/>
      <c r="H290" s="122"/>
      <c r="I290" s="122"/>
      <c r="J290" s="131"/>
      <c r="K290" s="60" t="s">
        <v>106</v>
      </c>
      <c r="L290" s="79" t="s">
        <v>15</v>
      </c>
      <c r="M290" s="77">
        <v>90</v>
      </c>
      <c r="N290" s="78">
        <v>96</v>
      </c>
      <c r="O290" s="11">
        <f t="shared" si="51"/>
        <v>106.66666666666667</v>
      </c>
      <c r="P290" s="5"/>
      <c r="Q290" s="5"/>
      <c r="R290" s="5"/>
      <c r="S290" s="5"/>
      <c r="T290" s="5"/>
      <c r="U290" s="5"/>
    </row>
    <row r="291" spans="1:21" s="28" customFormat="1" ht="48.75" x14ac:dyDescent="0.25">
      <c r="A291" s="5"/>
      <c r="B291" s="105" t="s">
        <v>109</v>
      </c>
      <c r="C291" s="115"/>
      <c r="D291" s="126">
        <v>1701.8</v>
      </c>
      <c r="E291" s="126">
        <v>1701.8</v>
      </c>
      <c r="F291" s="129">
        <f>E291/D291*100</f>
        <v>100</v>
      </c>
      <c r="G291" s="105" t="s">
        <v>93</v>
      </c>
      <c r="H291" s="120">
        <v>25</v>
      </c>
      <c r="I291" s="120">
        <v>25</v>
      </c>
      <c r="J291" s="129">
        <f>I291/H291*100</f>
        <v>100</v>
      </c>
      <c r="K291" s="60" t="s">
        <v>89</v>
      </c>
      <c r="L291" s="76" t="s">
        <v>15</v>
      </c>
      <c r="M291" s="77">
        <v>100</v>
      </c>
      <c r="N291" s="78">
        <v>100</v>
      </c>
      <c r="O291" s="11">
        <f t="shared" si="51"/>
        <v>100</v>
      </c>
      <c r="P291" s="5"/>
      <c r="Q291" s="5"/>
      <c r="R291" s="5"/>
      <c r="S291" s="5"/>
      <c r="T291" s="5"/>
      <c r="U291" s="5"/>
    </row>
    <row r="292" spans="1:21" s="28" customFormat="1" ht="60.75" x14ac:dyDescent="0.25">
      <c r="A292" s="5"/>
      <c r="B292" s="106"/>
      <c r="C292" s="115"/>
      <c r="D292" s="127"/>
      <c r="E292" s="127"/>
      <c r="F292" s="130"/>
      <c r="G292" s="106"/>
      <c r="H292" s="121"/>
      <c r="I292" s="121"/>
      <c r="J292" s="130"/>
      <c r="K292" s="60" t="s">
        <v>105</v>
      </c>
      <c r="L292" s="76" t="s">
        <v>15</v>
      </c>
      <c r="M292" s="77">
        <v>100</v>
      </c>
      <c r="N292" s="78">
        <v>100</v>
      </c>
      <c r="O292" s="11">
        <f t="shared" si="51"/>
        <v>100</v>
      </c>
      <c r="P292" s="5"/>
      <c r="Q292" s="5"/>
      <c r="R292" s="5"/>
      <c r="S292" s="5"/>
      <c r="T292" s="5"/>
      <c r="U292" s="5"/>
    </row>
    <row r="293" spans="1:21" s="28" customFormat="1" ht="36.75" x14ac:dyDescent="0.25">
      <c r="A293" s="5"/>
      <c r="B293" s="106"/>
      <c r="C293" s="115"/>
      <c r="D293" s="127"/>
      <c r="E293" s="127"/>
      <c r="F293" s="130"/>
      <c r="G293" s="106"/>
      <c r="H293" s="121"/>
      <c r="I293" s="121"/>
      <c r="J293" s="130"/>
      <c r="K293" s="60" t="s">
        <v>110</v>
      </c>
      <c r="L293" s="76" t="s">
        <v>15</v>
      </c>
      <c r="M293" s="77">
        <v>100</v>
      </c>
      <c r="N293" s="78">
        <v>100</v>
      </c>
      <c r="O293" s="11">
        <f t="shared" si="51"/>
        <v>100</v>
      </c>
      <c r="P293" s="5"/>
      <c r="Q293" s="5"/>
      <c r="R293" s="5"/>
      <c r="S293" s="5"/>
      <c r="T293" s="5"/>
      <c r="U293" s="5"/>
    </row>
    <row r="294" spans="1:21" s="28" customFormat="1" ht="48.75" x14ac:dyDescent="0.25">
      <c r="A294" s="5"/>
      <c r="B294" s="106"/>
      <c r="C294" s="115"/>
      <c r="D294" s="127"/>
      <c r="E294" s="127"/>
      <c r="F294" s="130"/>
      <c r="G294" s="106"/>
      <c r="H294" s="121"/>
      <c r="I294" s="121"/>
      <c r="J294" s="130"/>
      <c r="K294" s="60" t="s">
        <v>90</v>
      </c>
      <c r="L294" s="76" t="s">
        <v>15</v>
      </c>
      <c r="M294" s="77">
        <v>55</v>
      </c>
      <c r="N294" s="78">
        <v>50</v>
      </c>
      <c r="O294" s="11">
        <f t="shared" si="51"/>
        <v>90.909090909090907</v>
      </c>
      <c r="P294" s="5"/>
      <c r="Q294" s="5"/>
      <c r="R294" s="5"/>
      <c r="S294" s="5"/>
      <c r="T294" s="5"/>
      <c r="U294" s="5"/>
    </row>
    <row r="295" spans="1:21" s="28" customFormat="1" ht="48.75" x14ac:dyDescent="0.25">
      <c r="A295" s="5"/>
      <c r="B295" s="107"/>
      <c r="C295" s="116"/>
      <c r="D295" s="128"/>
      <c r="E295" s="128"/>
      <c r="F295" s="131"/>
      <c r="G295" s="107"/>
      <c r="H295" s="122"/>
      <c r="I295" s="122"/>
      <c r="J295" s="131"/>
      <c r="K295" s="60" t="s">
        <v>106</v>
      </c>
      <c r="L295" s="79" t="s">
        <v>15</v>
      </c>
      <c r="M295" s="77">
        <v>96</v>
      </c>
      <c r="N295" s="78">
        <v>100</v>
      </c>
      <c r="O295" s="11">
        <f t="shared" si="51"/>
        <v>104.16666666666667</v>
      </c>
      <c r="P295" s="5"/>
      <c r="Q295" s="5"/>
      <c r="R295" s="5"/>
      <c r="S295" s="5"/>
      <c r="T295" s="5"/>
      <c r="U295" s="5"/>
    </row>
    <row r="296" spans="1:21" s="28" customFormat="1" ht="79.5" customHeight="1" x14ac:dyDescent="0.25">
      <c r="A296" s="5"/>
      <c r="B296" s="170" t="s">
        <v>144</v>
      </c>
      <c r="C296" s="171"/>
      <c r="D296" s="64">
        <f>D297+D302</f>
        <v>4121.1000000000004</v>
      </c>
      <c r="E296" s="64">
        <f>E297+E302</f>
        <v>4121.1000000000004</v>
      </c>
      <c r="F296" s="65">
        <f>E296/D296*100</f>
        <v>100</v>
      </c>
      <c r="G296" s="66"/>
      <c r="H296" s="67">
        <f>H297+H302</f>
        <v>80</v>
      </c>
      <c r="I296" s="67">
        <f>I297+I302</f>
        <v>80</v>
      </c>
      <c r="J296" s="68">
        <f>I296/H296*100</f>
        <v>100</v>
      </c>
      <c r="K296" s="57"/>
      <c r="L296" s="69"/>
      <c r="M296" s="69"/>
      <c r="N296" s="69"/>
      <c r="O296" s="69"/>
      <c r="P296" s="5"/>
      <c r="Q296" s="5"/>
      <c r="R296" s="5"/>
      <c r="S296" s="5"/>
      <c r="T296" s="5"/>
      <c r="U296" s="5"/>
    </row>
    <row r="297" spans="1:21" s="28" customFormat="1" ht="48.75" x14ac:dyDescent="0.25">
      <c r="A297" s="5"/>
      <c r="B297" s="105" t="s">
        <v>108</v>
      </c>
      <c r="C297" s="158" t="s">
        <v>140</v>
      </c>
      <c r="D297" s="108">
        <v>1026.4000000000001</v>
      </c>
      <c r="E297" s="108">
        <v>1026.4000000000001</v>
      </c>
      <c r="F297" s="129">
        <f>E297/D297*100</f>
        <v>100</v>
      </c>
      <c r="G297" s="105" t="s">
        <v>93</v>
      </c>
      <c r="H297" s="120">
        <v>19</v>
      </c>
      <c r="I297" s="120">
        <v>19</v>
      </c>
      <c r="J297" s="129">
        <f>I297/H297*100</f>
        <v>100</v>
      </c>
      <c r="K297" s="60" t="s">
        <v>89</v>
      </c>
      <c r="L297" s="76" t="s">
        <v>15</v>
      </c>
      <c r="M297" s="77">
        <v>100</v>
      </c>
      <c r="N297" s="78">
        <v>100</v>
      </c>
      <c r="O297" s="11">
        <f t="shared" ref="O297:O306" si="52">N297/M297*100</f>
        <v>100</v>
      </c>
      <c r="P297" s="5"/>
      <c r="Q297" s="5"/>
      <c r="R297" s="5"/>
      <c r="S297" s="5"/>
      <c r="T297" s="5"/>
      <c r="U297" s="5"/>
    </row>
    <row r="298" spans="1:21" s="28" customFormat="1" ht="60.75" x14ac:dyDescent="0.25">
      <c r="A298" s="5"/>
      <c r="B298" s="106"/>
      <c r="C298" s="158"/>
      <c r="D298" s="109"/>
      <c r="E298" s="109"/>
      <c r="F298" s="130"/>
      <c r="G298" s="106"/>
      <c r="H298" s="121"/>
      <c r="I298" s="121"/>
      <c r="J298" s="130"/>
      <c r="K298" s="60" t="s">
        <v>105</v>
      </c>
      <c r="L298" s="76" t="s">
        <v>15</v>
      </c>
      <c r="M298" s="77">
        <v>100</v>
      </c>
      <c r="N298" s="78">
        <v>100</v>
      </c>
      <c r="O298" s="11">
        <f t="shared" si="52"/>
        <v>100</v>
      </c>
      <c r="P298" s="5"/>
      <c r="Q298" s="5"/>
      <c r="R298" s="5"/>
      <c r="S298" s="5"/>
      <c r="T298" s="5"/>
      <c r="U298" s="5"/>
    </row>
    <row r="299" spans="1:21" s="28" customFormat="1" ht="36.75" x14ac:dyDescent="0.25">
      <c r="A299" s="5"/>
      <c r="B299" s="106"/>
      <c r="C299" s="158"/>
      <c r="D299" s="109"/>
      <c r="E299" s="109"/>
      <c r="F299" s="130"/>
      <c r="G299" s="106"/>
      <c r="H299" s="121"/>
      <c r="I299" s="121"/>
      <c r="J299" s="130"/>
      <c r="K299" s="60" t="s">
        <v>107</v>
      </c>
      <c r="L299" s="76" t="s">
        <v>15</v>
      </c>
      <c r="M299" s="77">
        <v>100</v>
      </c>
      <c r="N299" s="78">
        <v>100</v>
      </c>
      <c r="O299" s="11">
        <f t="shared" si="52"/>
        <v>100</v>
      </c>
      <c r="P299" s="5"/>
      <c r="Q299" s="5"/>
      <c r="R299" s="5"/>
      <c r="S299" s="5"/>
      <c r="T299" s="5"/>
      <c r="U299" s="5"/>
    </row>
    <row r="300" spans="1:21" s="28" customFormat="1" ht="48.75" x14ac:dyDescent="0.25">
      <c r="A300" s="5"/>
      <c r="B300" s="106"/>
      <c r="C300" s="158"/>
      <c r="D300" s="109"/>
      <c r="E300" s="109"/>
      <c r="F300" s="130"/>
      <c r="G300" s="106"/>
      <c r="H300" s="121"/>
      <c r="I300" s="121"/>
      <c r="J300" s="130"/>
      <c r="K300" s="60" t="s">
        <v>90</v>
      </c>
      <c r="L300" s="76" t="s">
        <v>15</v>
      </c>
      <c r="M300" s="77">
        <v>40</v>
      </c>
      <c r="N300" s="78">
        <v>40</v>
      </c>
      <c r="O300" s="11">
        <f t="shared" si="52"/>
        <v>100</v>
      </c>
      <c r="P300" s="5"/>
      <c r="Q300" s="5"/>
      <c r="R300" s="5"/>
      <c r="S300" s="5"/>
      <c r="T300" s="5"/>
      <c r="U300" s="5"/>
    </row>
    <row r="301" spans="1:21" s="28" customFormat="1" ht="48.75" x14ac:dyDescent="0.25">
      <c r="A301" s="5"/>
      <c r="B301" s="107"/>
      <c r="C301" s="158"/>
      <c r="D301" s="110"/>
      <c r="E301" s="110"/>
      <c r="F301" s="131"/>
      <c r="G301" s="107"/>
      <c r="H301" s="122"/>
      <c r="I301" s="122"/>
      <c r="J301" s="131"/>
      <c r="K301" s="60" t="s">
        <v>106</v>
      </c>
      <c r="L301" s="79" t="s">
        <v>15</v>
      </c>
      <c r="M301" s="77">
        <v>100</v>
      </c>
      <c r="N301" s="78">
        <v>100</v>
      </c>
      <c r="O301" s="11">
        <f t="shared" si="52"/>
        <v>100</v>
      </c>
      <c r="P301" s="5"/>
      <c r="Q301" s="5"/>
      <c r="R301" s="5"/>
      <c r="S301" s="5"/>
      <c r="T301" s="5"/>
      <c r="U301" s="5"/>
    </row>
    <row r="302" spans="1:21" s="28" customFormat="1" ht="48.75" x14ac:dyDescent="0.25">
      <c r="A302" s="5"/>
      <c r="B302" s="105" t="s">
        <v>109</v>
      </c>
      <c r="C302" s="158"/>
      <c r="D302" s="126">
        <v>3094.7</v>
      </c>
      <c r="E302" s="126">
        <v>3094.7</v>
      </c>
      <c r="F302" s="129">
        <f>E302/D302*100</f>
        <v>100</v>
      </c>
      <c r="G302" s="105" t="s">
        <v>93</v>
      </c>
      <c r="H302" s="120">
        <v>61</v>
      </c>
      <c r="I302" s="120">
        <v>61</v>
      </c>
      <c r="J302" s="129">
        <f>I302/H302*100</f>
        <v>100</v>
      </c>
      <c r="K302" s="60" t="s">
        <v>89</v>
      </c>
      <c r="L302" s="76" t="s">
        <v>15</v>
      </c>
      <c r="M302" s="77">
        <v>100</v>
      </c>
      <c r="N302" s="78">
        <v>100</v>
      </c>
      <c r="O302" s="11">
        <f t="shared" si="52"/>
        <v>100</v>
      </c>
      <c r="P302" s="5"/>
      <c r="Q302" s="5"/>
      <c r="R302" s="5"/>
      <c r="S302" s="5"/>
      <c r="T302" s="5"/>
      <c r="U302" s="5"/>
    </row>
    <row r="303" spans="1:21" s="28" customFormat="1" ht="60.75" x14ac:dyDescent="0.25">
      <c r="A303" s="5"/>
      <c r="B303" s="106"/>
      <c r="C303" s="158"/>
      <c r="D303" s="127"/>
      <c r="E303" s="127"/>
      <c r="F303" s="130"/>
      <c r="G303" s="106"/>
      <c r="H303" s="121"/>
      <c r="I303" s="121"/>
      <c r="J303" s="130"/>
      <c r="K303" s="60" t="s">
        <v>105</v>
      </c>
      <c r="L303" s="76" t="s">
        <v>15</v>
      </c>
      <c r="M303" s="77">
        <v>100</v>
      </c>
      <c r="N303" s="78">
        <v>100</v>
      </c>
      <c r="O303" s="11">
        <f t="shared" si="52"/>
        <v>100</v>
      </c>
      <c r="P303" s="5"/>
      <c r="Q303" s="5"/>
      <c r="R303" s="5"/>
      <c r="S303" s="5"/>
      <c r="T303" s="5"/>
      <c r="U303" s="5"/>
    </row>
    <row r="304" spans="1:21" s="28" customFormat="1" ht="36.75" x14ac:dyDescent="0.25">
      <c r="A304" s="5"/>
      <c r="B304" s="106"/>
      <c r="C304" s="158"/>
      <c r="D304" s="127"/>
      <c r="E304" s="127"/>
      <c r="F304" s="130"/>
      <c r="G304" s="106"/>
      <c r="H304" s="121"/>
      <c r="I304" s="121"/>
      <c r="J304" s="130"/>
      <c r="K304" s="60" t="s">
        <v>110</v>
      </c>
      <c r="L304" s="76" t="s">
        <v>15</v>
      </c>
      <c r="M304" s="77">
        <v>100</v>
      </c>
      <c r="N304" s="78">
        <v>100</v>
      </c>
      <c r="O304" s="11">
        <f t="shared" si="52"/>
        <v>100</v>
      </c>
      <c r="P304" s="5"/>
      <c r="Q304" s="5"/>
      <c r="R304" s="5"/>
      <c r="S304" s="5"/>
      <c r="T304" s="5"/>
      <c r="U304" s="5"/>
    </row>
    <row r="305" spans="1:21" s="28" customFormat="1" ht="48.75" x14ac:dyDescent="0.25">
      <c r="A305" s="5"/>
      <c r="B305" s="106"/>
      <c r="C305" s="158"/>
      <c r="D305" s="127"/>
      <c r="E305" s="127"/>
      <c r="F305" s="130"/>
      <c r="G305" s="106"/>
      <c r="H305" s="121"/>
      <c r="I305" s="121"/>
      <c r="J305" s="130"/>
      <c r="K305" s="60" t="s">
        <v>90</v>
      </c>
      <c r="L305" s="76" t="s">
        <v>15</v>
      </c>
      <c r="M305" s="77">
        <v>40</v>
      </c>
      <c r="N305" s="78">
        <v>40</v>
      </c>
      <c r="O305" s="11">
        <f t="shared" si="52"/>
        <v>100</v>
      </c>
      <c r="P305" s="5"/>
      <c r="Q305" s="5"/>
      <c r="R305" s="5"/>
      <c r="S305" s="5"/>
      <c r="T305" s="5"/>
      <c r="U305" s="5"/>
    </row>
    <row r="306" spans="1:21" s="28" customFormat="1" ht="48.75" x14ac:dyDescent="0.25">
      <c r="A306" s="5"/>
      <c r="B306" s="107"/>
      <c r="C306" s="158"/>
      <c r="D306" s="128"/>
      <c r="E306" s="128"/>
      <c r="F306" s="131"/>
      <c r="G306" s="107"/>
      <c r="H306" s="122"/>
      <c r="I306" s="122"/>
      <c r="J306" s="131"/>
      <c r="K306" s="60" t="s">
        <v>106</v>
      </c>
      <c r="L306" s="79" t="s">
        <v>15</v>
      </c>
      <c r="M306" s="77">
        <v>100</v>
      </c>
      <c r="N306" s="78">
        <v>100</v>
      </c>
      <c r="O306" s="11">
        <f t="shared" si="52"/>
        <v>100</v>
      </c>
      <c r="P306" s="5"/>
      <c r="Q306" s="5"/>
      <c r="R306" s="5"/>
      <c r="S306" s="5"/>
      <c r="T306" s="5"/>
      <c r="U306" s="5"/>
    </row>
    <row r="307" spans="1:21" s="28" customFormat="1" ht="81" customHeight="1" x14ac:dyDescent="0.25">
      <c r="A307" s="5"/>
      <c r="B307" s="170" t="s">
        <v>146</v>
      </c>
      <c r="C307" s="171"/>
      <c r="D307" s="64">
        <f>D314+D318+D308+D311</f>
        <v>7708.0999999999995</v>
      </c>
      <c r="E307" s="64">
        <f>E314+E318+E308+E311</f>
        <v>7708.0999999999995</v>
      </c>
      <c r="F307" s="65">
        <f>E307/D307*100</f>
        <v>100</v>
      </c>
      <c r="G307" s="66"/>
      <c r="H307" s="67">
        <f>H314+H318</f>
        <v>33</v>
      </c>
      <c r="I307" s="67">
        <f>I314+I318</f>
        <v>33</v>
      </c>
      <c r="J307" s="68">
        <f>I307/H307*100</f>
        <v>100</v>
      </c>
      <c r="K307" s="57"/>
      <c r="L307" s="69"/>
      <c r="M307" s="69"/>
      <c r="N307" s="69"/>
      <c r="O307" s="69"/>
      <c r="P307" s="5"/>
      <c r="Q307" s="5"/>
      <c r="R307" s="5"/>
      <c r="S307" s="5"/>
      <c r="T307" s="5"/>
      <c r="U307" s="5"/>
    </row>
    <row r="308" spans="1:21" s="28" customFormat="1" ht="81" customHeight="1" x14ac:dyDescent="0.25">
      <c r="A308" s="5"/>
      <c r="B308" s="105" t="s">
        <v>101</v>
      </c>
      <c r="C308" s="114" t="s">
        <v>140</v>
      </c>
      <c r="D308" s="108">
        <v>1128.2</v>
      </c>
      <c r="E308" s="108">
        <v>1128.2</v>
      </c>
      <c r="F308" s="111">
        <f>E308/D308*100</f>
        <v>100</v>
      </c>
      <c r="G308" s="105" t="s">
        <v>93</v>
      </c>
      <c r="H308" s="120">
        <v>16</v>
      </c>
      <c r="I308" s="120">
        <v>17</v>
      </c>
      <c r="J308" s="123">
        <f>I308/H308*100</f>
        <v>106.25</v>
      </c>
      <c r="K308" s="30" t="s">
        <v>92</v>
      </c>
      <c r="L308" s="58" t="s">
        <v>15</v>
      </c>
      <c r="M308" s="59">
        <v>100</v>
      </c>
      <c r="N308" s="11">
        <v>100</v>
      </c>
      <c r="O308" s="11">
        <f t="shared" ref="O308:O313" si="53">N308/M308*100</f>
        <v>100</v>
      </c>
      <c r="P308" s="5"/>
      <c r="Q308" s="5"/>
      <c r="R308" s="5"/>
      <c r="S308" s="5"/>
      <c r="T308" s="5"/>
      <c r="U308" s="5"/>
    </row>
    <row r="309" spans="1:21" s="28" customFormat="1" ht="81" customHeight="1" x14ac:dyDescent="0.25">
      <c r="A309" s="5"/>
      <c r="B309" s="106"/>
      <c r="C309" s="115"/>
      <c r="D309" s="109"/>
      <c r="E309" s="109"/>
      <c r="F309" s="112"/>
      <c r="G309" s="106"/>
      <c r="H309" s="121"/>
      <c r="I309" s="121"/>
      <c r="J309" s="124"/>
      <c r="K309" s="60" t="s">
        <v>91</v>
      </c>
      <c r="L309" s="58" t="s">
        <v>15</v>
      </c>
      <c r="M309" s="59">
        <v>100</v>
      </c>
      <c r="N309" s="11">
        <v>100</v>
      </c>
      <c r="O309" s="11">
        <f t="shared" si="53"/>
        <v>100</v>
      </c>
      <c r="P309" s="5"/>
      <c r="Q309" s="5"/>
      <c r="R309" s="5"/>
      <c r="S309" s="5"/>
      <c r="T309" s="5"/>
      <c r="U309" s="5"/>
    </row>
    <row r="310" spans="1:21" s="28" customFormat="1" ht="81" customHeight="1" x14ac:dyDescent="0.25">
      <c r="A310" s="5"/>
      <c r="B310" s="107"/>
      <c r="C310" s="115"/>
      <c r="D310" s="110"/>
      <c r="E310" s="110"/>
      <c r="F310" s="113"/>
      <c r="G310" s="107"/>
      <c r="H310" s="122"/>
      <c r="I310" s="122"/>
      <c r="J310" s="125"/>
      <c r="K310" s="60" t="s">
        <v>89</v>
      </c>
      <c r="L310" s="58" t="s">
        <v>15</v>
      </c>
      <c r="M310" s="59">
        <v>100</v>
      </c>
      <c r="N310" s="11">
        <v>100</v>
      </c>
      <c r="O310" s="11">
        <f t="shared" si="53"/>
        <v>100</v>
      </c>
      <c r="P310" s="5"/>
      <c r="Q310" s="5"/>
      <c r="R310" s="5"/>
      <c r="S310" s="5"/>
      <c r="T310" s="5"/>
      <c r="U310" s="5"/>
    </row>
    <row r="311" spans="1:21" s="28" customFormat="1" ht="81" customHeight="1" x14ac:dyDescent="0.25">
      <c r="A311" s="5"/>
      <c r="B311" s="105" t="s">
        <v>103</v>
      </c>
      <c r="C311" s="115"/>
      <c r="D311" s="108">
        <v>1128.2</v>
      </c>
      <c r="E311" s="108">
        <v>1128.2</v>
      </c>
      <c r="F311" s="111">
        <f>E311/D311*100</f>
        <v>100</v>
      </c>
      <c r="G311" s="1" t="s">
        <v>96</v>
      </c>
      <c r="H311" s="26">
        <v>16</v>
      </c>
      <c r="I311" s="26">
        <v>17</v>
      </c>
      <c r="J311" s="72">
        <f t="shared" ref="J311:J313" si="54">I311/H311*100</f>
        <v>106.25</v>
      </c>
      <c r="K311" s="30" t="s">
        <v>92</v>
      </c>
      <c r="L311" s="58" t="s">
        <v>15</v>
      </c>
      <c r="M311" s="59">
        <v>100</v>
      </c>
      <c r="N311" s="11">
        <v>100</v>
      </c>
      <c r="O311" s="11">
        <f t="shared" si="53"/>
        <v>100</v>
      </c>
      <c r="P311" s="5"/>
      <c r="Q311" s="5"/>
      <c r="R311" s="5"/>
      <c r="S311" s="5"/>
      <c r="T311" s="5"/>
      <c r="U311" s="5"/>
    </row>
    <row r="312" spans="1:21" s="28" customFormat="1" ht="81" customHeight="1" x14ac:dyDescent="0.25">
      <c r="A312" s="5"/>
      <c r="B312" s="106"/>
      <c r="C312" s="115"/>
      <c r="D312" s="109"/>
      <c r="E312" s="109"/>
      <c r="F312" s="112"/>
      <c r="G312" s="1" t="s">
        <v>97</v>
      </c>
      <c r="H312" s="26">
        <v>2080</v>
      </c>
      <c r="I312" s="26">
        <v>2310</v>
      </c>
      <c r="J312" s="72">
        <f t="shared" si="54"/>
        <v>111.05769230769231</v>
      </c>
      <c r="K312" s="60" t="s">
        <v>91</v>
      </c>
      <c r="L312" s="58" t="s">
        <v>15</v>
      </c>
      <c r="M312" s="59">
        <v>96</v>
      </c>
      <c r="N312" s="11">
        <v>96</v>
      </c>
      <c r="O312" s="11">
        <f t="shared" si="53"/>
        <v>100</v>
      </c>
      <c r="P312" s="5"/>
      <c r="Q312" s="5"/>
      <c r="R312" s="5"/>
      <c r="S312" s="5"/>
      <c r="T312" s="5"/>
      <c r="U312" s="5"/>
    </row>
    <row r="313" spans="1:21" s="28" customFormat="1" ht="81" customHeight="1" x14ac:dyDescent="0.25">
      <c r="A313" s="5"/>
      <c r="B313" s="107"/>
      <c r="C313" s="115"/>
      <c r="D313" s="110"/>
      <c r="E313" s="110"/>
      <c r="F313" s="113"/>
      <c r="G313" s="1" t="s">
        <v>98</v>
      </c>
      <c r="H313" s="26">
        <v>20800</v>
      </c>
      <c r="I313" s="26">
        <v>23100</v>
      </c>
      <c r="J313" s="72">
        <f t="shared" si="54"/>
        <v>111.05769230769231</v>
      </c>
      <c r="K313" s="60" t="s">
        <v>89</v>
      </c>
      <c r="L313" s="58" t="s">
        <v>15</v>
      </c>
      <c r="M313" s="59">
        <v>100</v>
      </c>
      <c r="N313" s="11">
        <v>100</v>
      </c>
      <c r="O313" s="11">
        <f t="shared" si="53"/>
        <v>100</v>
      </c>
      <c r="P313" s="5"/>
      <c r="Q313" s="5"/>
      <c r="R313" s="5"/>
      <c r="S313" s="5"/>
      <c r="T313" s="5"/>
      <c r="U313" s="5"/>
    </row>
    <row r="314" spans="1:21" s="28" customFormat="1" ht="48.75" x14ac:dyDescent="0.25">
      <c r="A314" s="5"/>
      <c r="B314" s="105" t="s">
        <v>104</v>
      </c>
      <c r="C314" s="115"/>
      <c r="D314" s="108">
        <v>1896.5</v>
      </c>
      <c r="E314" s="108">
        <v>1896.5</v>
      </c>
      <c r="F314" s="126">
        <f>E314/D314*100</f>
        <v>100</v>
      </c>
      <c r="G314" s="105" t="s">
        <v>93</v>
      </c>
      <c r="H314" s="120">
        <v>11</v>
      </c>
      <c r="I314" s="120">
        <v>11</v>
      </c>
      <c r="J314" s="167">
        <f t="shared" ref="J314" si="55">I314/H314*100</f>
        <v>100</v>
      </c>
      <c r="K314" s="60" t="s">
        <v>89</v>
      </c>
      <c r="L314" s="76" t="s">
        <v>15</v>
      </c>
      <c r="M314" s="77">
        <v>100</v>
      </c>
      <c r="N314" s="78">
        <v>100</v>
      </c>
      <c r="O314" s="11">
        <f t="shared" ref="O314:O322" si="56">N314/M314*100</f>
        <v>100</v>
      </c>
      <c r="P314" s="5"/>
      <c r="Q314" s="5"/>
      <c r="R314" s="5"/>
      <c r="S314" s="5"/>
      <c r="T314" s="5"/>
      <c r="U314" s="5"/>
    </row>
    <row r="315" spans="1:21" s="28" customFormat="1" ht="60.75" x14ac:dyDescent="0.25">
      <c r="A315" s="5"/>
      <c r="B315" s="106"/>
      <c r="C315" s="115"/>
      <c r="D315" s="109"/>
      <c r="E315" s="109"/>
      <c r="F315" s="127"/>
      <c r="G315" s="106"/>
      <c r="H315" s="121"/>
      <c r="I315" s="121"/>
      <c r="J315" s="168"/>
      <c r="K315" s="60" t="s">
        <v>105</v>
      </c>
      <c r="L315" s="76" t="s">
        <v>15</v>
      </c>
      <c r="M315" s="77">
        <v>100</v>
      </c>
      <c r="N315" s="78">
        <v>100</v>
      </c>
      <c r="O315" s="11">
        <f t="shared" si="56"/>
        <v>100</v>
      </c>
      <c r="P315" s="5"/>
      <c r="Q315" s="5"/>
      <c r="R315" s="5"/>
      <c r="S315" s="5"/>
      <c r="T315" s="5"/>
      <c r="U315" s="5"/>
    </row>
    <row r="316" spans="1:21" s="28" customFormat="1" ht="48.75" x14ac:dyDescent="0.25">
      <c r="A316" s="5"/>
      <c r="B316" s="106"/>
      <c r="C316" s="115"/>
      <c r="D316" s="109"/>
      <c r="E316" s="109"/>
      <c r="F316" s="127"/>
      <c r="G316" s="106"/>
      <c r="H316" s="121"/>
      <c r="I316" s="121"/>
      <c r="J316" s="168"/>
      <c r="K316" s="60" t="s">
        <v>90</v>
      </c>
      <c r="L316" s="76" t="s">
        <v>15</v>
      </c>
      <c r="M316" s="77">
        <v>40</v>
      </c>
      <c r="N316" s="78">
        <v>40</v>
      </c>
      <c r="O316" s="11">
        <f t="shared" si="56"/>
        <v>100</v>
      </c>
      <c r="P316" s="5"/>
      <c r="Q316" s="5"/>
      <c r="R316" s="5"/>
      <c r="S316" s="5"/>
      <c r="T316" s="5"/>
      <c r="U316" s="5"/>
    </row>
    <row r="317" spans="1:21" s="28" customFormat="1" ht="48.75" x14ac:dyDescent="0.25">
      <c r="A317" s="5"/>
      <c r="B317" s="107"/>
      <c r="C317" s="115"/>
      <c r="D317" s="110"/>
      <c r="E317" s="110"/>
      <c r="F317" s="128"/>
      <c r="G317" s="107"/>
      <c r="H317" s="122"/>
      <c r="I317" s="122"/>
      <c r="J317" s="169"/>
      <c r="K317" s="60" t="s">
        <v>106</v>
      </c>
      <c r="L317" s="79" t="s">
        <v>15</v>
      </c>
      <c r="M317" s="77">
        <v>90</v>
      </c>
      <c r="N317" s="78">
        <v>90</v>
      </c>
      <c r="O317" s="11">
        <f t="shared" si="56"/>
        <v>100</v>
      </c>
      <c r="P317" s="5"/>
      <c r="Q317" s="5"/>
      <c r="R317" s="5"/>
      <c r="S317" s="5"/>
      <c r="T317" s="5"/>
      <c r="U317" s="5"/>
    </row>
    <row r="318" spans="1:21" s="28" customFormat="1" ht="48.75" x14ac:dyDescent="0.25">
      <c r="A318" s="5"/>
      <c r="B318" s="105" t="s">
        <v>108</v>
      </c>
      <c r="C318" s="115"/>
      <c r="D318" s="108">
        <v>3555.2</v>
      </c>
      <c r="E318" s="108">
        <v>3555.2</v>
      </c>
      <c r="F318" s="129">
        <f>E318/D318*100</f>
        <v>100</v>
      </c>
      <c r="G318" s="105" t="s">
        <v>93</v>
      </c>
      <c r="H318" s="120">
        <v>22</v>
      </c>
      <c r="I318" s="120">
        <v>22</v>
      </c>
      <c r="J318" s="129">
        <f>I318/H318*100</f>
        <v>100</v>
      </c>
      <c r="K318" s="60" t="s">
        <v>89</v>
      </c>
      <c r="L318" s="76" t="s">
        <v>15</v>
      </c>
      <c r="M318" s="77">
        <v>100</v>
      </c>
      <c r="N318" s="78">
        <v>100</v>
      </c>
      <c r="O318" s="11">
        <f t="shared" si="56"/>
        <v>100</v>
      </c>
      <c r="P318" s="5"/>
      <c r="Q318" s="5"/>
      <c r="R318" s="5"/>
      <c r="S318" s="5"/>
      <c r="T318" s="5"/>
      <c r="U318" s="5"/>
    </row>
    <row r="319" spans="1:21" s="28" customFormat="1" ht="60.75" x14ac:dyDescent="0.25">
      <c r="A319" s="5"/>
      <c r="B319" s="106"/>
      <c r="C319" s="115"/>
      <c r="D319" s="109"/>
      <c r="E319" s="109"/>
      <c r="F319" s="130"/>
      <c r="G319" s="106"/>
      <c r="H319" s="121"/>
      <c r="I319" s="121"/>
      <c r="J319" s="130"/>
      <c r="K319" s="60" t="s">
        <v>105</v>
      </c>
      <c r="L319" s="76" t="s">
        <v>15</v>
      </c>
      <c r="M319" s="77">
        <v>100</v>
      </c>
      <c r="N319" s="78">
        <v>100</v>
      </c>
      <c r="O319" s="11">
        <f t="shared" si="56"/>
        <v>100</v>
      </c>
      <c r="P319" s="5"/>
      <c r="Q319" s="5"/>
      <c r="R319" s="5"/>
      <c r="S319" s="5"/>
      <c r="T319" s="5"/>
      <c r="U319" s="5"/>
    </row>
    <row r="320" spans="1:21" s="28" customFormat="1" ht="36.75" x14ac:dyDescent="0.25">
      <c r="A320" s="5"/>
      <c r="B320" s="106"/>
      <c r="C320" s="115"/>
      <c r="D320" s="109"/>
      <c r="E320" s="109"/>
      <c r="F320" s="130"/>
      <c r="G320" s="106"/>
      <c r="H320" s="121"/>
      <c r="I320" s="121"/>
      <c r="J320" s="130"/>
      <c r="K320" s="60" t="s">
        <v>107</v>
      </c>
      <c r="L320" s="76" t="s">
        <v>15</v>
      </c>
      <c r="M320" s="77">
        <v>100</v>
      </c>
      <c r="N320" s="78">
        <v>100</v>
      </c>
      <c r="O320" s="11">
        <f t="shared" si="56"/>
        <v>100</v>
      </c>
      <c r="P320" s="5"/>
      <c r="Q320" s="5"/>
      <c r="R320" s="5"/>
      <c r="S320" s="5"/>
      <c r="T320" s="5"/>
      <c r="U320" s="5"/>
    </row>
    <row r="321" spans="1:21" s="28" customFormat="1" ht="48.75" x14ac:dyDescent="0.25">
      <c r="A321" s="5"/>
      <c r="B321" s="106"/>
      <c r="C321" s="115"/>
      <c r="D321" s="109"/>
      <c r="E321" s="109"/>
      <c r="F321" s="130"/>
      <c r="G321" s="106"/>
      <c r="H321" s="121"/>
      <c r="I321" s="121"/>
      <c r="J321" s="130"/>
      <c r="K321" s="60" t="s">
        <v>90</v>
      </c>
      <c r="L321" s="76" t="s">
        <v>15</v>
      </c>
      <c r="M321" s="77">
        <v>38</v>
      </c>
      <c r="N321" s="78">
        <v>38</v>
      </c>
      <c r="O321" s="11">
        <f t="shared" si="56"/>
        <v>100</v>
      </c>
      <c r="P321" s="5"/>
      <c r="Q321" s="5"/>
      <c r="R321" s="5"/>
      <c r="S321" s="5"/>
      <c r="T321" s="5"/>
      <c r="U321" s="5"/>
    </row>
    <row r="322" spans="1:21" s="28" customFormat="1" ht="48.75" x14ac:dyDescent="0.25">
      <c r="A322" s="5"/>
      <c r="B322" s="107"/>
      <c r="C322" s="116"/>
      <c r="D322" s="110"/>
      <c r="E322" s="110"/>
      <c r="F322" s="131"/>
      <c r="G322" s="107"/>
      <c r="H322" s="122"/>
      <c r="I322" s="122"/>
      <c r="J322" s="131"/>
      <c r="K322" s="60" t="s">
        <v>106</v>
      </c>
      <c r="L322" s="79" t="s">
        <v>15</v>
      </c>
      <c r="M322" s="77">
        <v>100</v>
      </c>
      <c r="N322" s="78">
        <v>100</v>
      </c>
      <c r="O322" s="11">
        <f t="shared" si="56"/>
        <v>100</v>
      </c>
      <c r="P322" s="5"/>
      <c r="Q322" s="5"/>
      <c r="R322" s="5"/>
      <c r="S322" s="5"/>
      <c r="T322" s="5"/>
      <c r="U322" s="5"/>
    </row>
    <row r="323" spans="1:21" s="28" customFormat="1" ht="73.5" customHeight="1" x14ac:dyDescent="0.25">
      <c r="A323" s="5"/>
      <c r="B323" s="170" t="s">
        <v>147</v>
      </c>
      <c r="C323" s="171"/>
      <c r="D323" s="64">
        <f>D330+D334+D339+D324+D327</f>
        <v>16563.2</v>
      </c>
      <c r="E323" s="64">
        <f>E330+E334+E339+E324+E327</f>
        <v>16563.2</v>
      </c>
      <c r="F323" s="65">
        <f>E323/D323*100</f>
        <v>100</v>
      </c>
      <c r="G323" s="66"/>
      <c r="H323" s="67">
        <f>H330+H334+H339</f>
        <v>109</v>
      </c>
      <c r="I323" s="67">
        <f>I330+I334+I339</f>
        <v>109</v>
      </c>
      <c r="J323" s="68">
        <f>I323/H323*100</f>
        <v>100</v>
      </c>
      <c r="K323" s="57"/>
      <c r="L323" s="69"/>
      <c r="M323" s="69"/>
      <c r="N323" s="69"/>
      <c r="O323" s="69"/>
      <c r="P323" s="5"/>
      <c r="Q323" s="5"/>
      <c r="R323" s="5"/>
      <c r="S323" s="5"/>
      <c r="T323" s="5"/>
      <c r="U323" s="5"/>
    </row>
    <row r="324" spans="1:21" s="28" customFormat="1" ht="73.5" customHeight="1" x14ac:dyDescent="0.25">
      <c r="A324" s="5"/>
      <c r="B324" s="105" t="s">
        <v>101</v>
      </c>
      <c r="C324" s="114" t="s">
        <v>140</v>
      </c>
      <c r="D324" s="108">
        <v>1954</v>
      </c>
      <c r="E324" s="108">
        <v>1954</v>
      </c>
      <c r="F324" s="111">
        <f>E324/D324*100</f>
        <v>100</v>
      </c>
      <c r="G324" s="105" t="s">
        <v>93</v>
      </c>
      <c r="H324" s="120">
        <v>38</v>
      </c>
      <c r="I324" s="120">
        <v>41</v>
      </c>
      <c r="J324" s="123">
        <f>I324/H324*100</f>
        <v>107.89473684210526</v>
      </c>
      <c r="K324" s="30" t="s">
        <v>92</v>
      </c>
      <c r="L324" s="58" t="s">
        <v>15</v>
      </c>
      <c r="M324" s="59">
        <v>100</v>
      </c>
      <c r="N324" s="11">
        <v>100</v>
      </c>
      <c r="O324" s="11">
        <f t="shared" ref="O324:O329" si="57">N324/M324*100</f>
        <v>100</v>
      </c>
      <c r="P324" s="5"/>
      <c r="Q324" s="5"/>
      <c r="R324" s="5"/>
      <c r="S324" s="5"/>
      <c r="T324" s="5"/>
      <c r="U324" s="5"/>
    </row>
    <row r="325" spans="1:21" s="28" customFormat="1" ht="73.5" customHeight="1" x14ac:dyDescent="0.25">
      <c r="A325" s="5"/>
      <c r="B325" s="106"/>
      <c r="C325" s="115"/>
      <c r="D325" s="109"/>
      <c r="E325" s="109"/>
      <c r="F325" s="112"/>
      <c r="G325" s="106"/>
      <c r="H325" s="121"/>
      <c r="I325" s="121"/>
      <c r="J325" s="124"/>
      <c r="K325" s="60" t="s">
        <v>91</v>
      </c>
      <c r="L325" s="58" t="s">
        <v>15</v>
      </c>
      <c r="M325" s="59">
        <v>100</v>
      </c>
      <c r="N325" s="11">
        <v>100</v>
      </c>
      <c r="O325" s="11">
        <f t="shared" si="57"/>
        <v>100</v>
      </c>
      <c r="P325" s="5"/>
      <c r="Q325" s="5"/>
      <c r="R325" s="5"/>
      <c r="S325" s="5"/>
      <c r="T325" s="5"/>
      <c r="U325" s="5"/>
    </row>
    <row r="326" spans="1:21" s="28" customFormat="1" ht="73.5" customHeight="1" x14ac:dyDescent="0.25">
      <c r="A326" s="5"/>
      <c r="B326" s="107"/>
      <c r="C326" s="115"/>
      <c r="D326" s="110"/>
      <c r="E326" s="110"/>
      <c r="F326" s="113"/>
      <c r="G326" s="107"/>
      <c r="H326" s="122"/>
      <c r="I326" s="122"/>
      <c r="J326" s="125"/>
      <c r="K326" s="60" t="s">
        <v>89</v>
      </c>
      <c r="L326" s="58" t="s">
        <v>15</v>
      </c>
      <c r="M326" s="59">
        <v>100</v>
      </c>
      <c r="N326" s="11">
        <v>100</v>
      </c>
      <c r="O326" s="11">
        <f t="shared" si="57"/>
        <v>100</v>
      </c>
      <c r="P326" s="5"/>
      <c r="Q326" s="5"/>
      <c r="R326" s="5"/>
      <c r="S326" s="5"/>
      <c r="T326" s="5"/>
      <c r="U326" s="5"/>
    </row>
    <row r="327" spans="1:21" s="28" customFormat="1" ht="73.5" customHeight="1" x14ac:dyDescent="0.25">
      <c r="A327" s="5"/>
      <c r="B327" s="105" t="s">
        <v>103</v>
      </c>
      <c r="C327" s="115"/>
      <c r="D327" s="108">
        <v>1953.3</v>
      </c>
      <c r="E327" s="108">
        <v>1953.3</v>
      </c>
      <c r="F327" s="111">
        <f>E327/D327*100</f>
        <v>100</v>
      </c>
      <c r="G327" s="1" t="s">
        <v>96</v>
      </c>
      <c r="H327" s="26">
        <v>38</v>
      </c>
      <c r="I327" s="26">
        <v>41</v>
      </c>
      <c r="J327" s="72">
        <f t="shared" ref="J327:J329" si="58">I327/H327*100</f>
        <v>107.89473684210526</v>
      </c>
      <c r="K327" s="30" t="s">
        <v>92</v>
      </c>
      <c r="L327" s="58" t="s">
        <v>15</v>
      </c>
      <c r="M327" s="59">
        <v>100</v>
      </c>
      <c r="N327" s="11">
        <v>100</v>
      </c>
      <c r="O327" s="11">
        <f t="shared" si="57"/>
        <v>100</v>
      </c>
      <c r="P327" s="5"/>
      <c r="Q327" s="5"/>
      <c r="R327" s="5"/>
      <c r="S327" s="5"/>
      <c r="T327" s="5"/>
      <c r="U327" s="5"/>
    </row>
    <row r="328" spans="1:21" s="28" customFormat="1" ht="73.5" customHeight="1" x14ac:dyDescent="0.25">
      <c r="A328" s="5"/>
      <c r="B328" s="106"/>
      <c r="C328" s="115"/>
      <c r="D328" s="109"/>
      <c r="E328" s="109"/>
      <c r="F328" s="112"/>
      <c r="G328" s="1" t="s">
        <v>97</v>
      </c>
      <c r="H328" s="26">
        <v>4742</v>
      </c>
      <c r="I328" s="26">
        <v>4944</v>
      </c>
      <c r="J328" s="72">
        <f t="shared" si="58"/>
        <v>104.25980598903418</v>
      </c>
      <c r="K328" s="60" t="s">
        <v>91</v>
      </c>
      <c r="L328" s="58" t="s">
        <v>15</v>
      </c>
      <c r="M328" s="59">
        <v>100</v>
      </c>
      <c r="N328" s="11">
        <v>100</v>
      </c>
      <c r="O328" s="11">
        <f t="shared" si="57"/>
        <v>100</v>
      </c>
      <c r="P328" s="5"/>
      <c r="Q328" s="5"/>
      <c r="R328" s="5"/>
      <c r="S328" s="5"/>
      <c r="T328" s="5"/>
      <c r="U328" s="5"/>
    </row>
    <row r="329" spans="1:21" s="28" customFormat="1" ht="73.5" customHeight="1" x14ac:dyDescent="0.25">
      <c r="A329" s="5"/>
      <c r="B329" s="107"/>
      <c r="C329" s="115"/>
      <c r="D329" s="110"/>
      <c r="E329" s="110"/>
      <c r="F329" s="113"/>
      <c r="G329" s="1" t="s">
        <v>98</v>
      </c>
      <c r="H329" s="26">
        <v>47420</v>
      </c>
      <c r="I329" s="26">
        <v>49440</v>
      </c>
      <c r="J329" s="72">
        <f t="shared" si="58"/>
        <v>104.25980598903418</v>
      </c>
      <c r="K329" s="60" t="s">
        <v>89</v>
      </c>
      <c r="L329" s="58" t="s">
        <v>15</v>
      </c>
      <c r="M329" s="59">
        <v>100</v>
      </c>
      <c r="N329" s="11">
        <v>100</v>
      </c>
      <c r="O329" s="11">
        <f t="shared" si="57"/>
        <v>100</v>
      </c>
      <c r="P329" s="5"/>
      <c r="Q329" s="5"/>
      <c r="R329" s="5"/>
      <c r="S329" s="5"/>
      <c r="T329" s="5"/>
      <c r="U329" s="5"/>
    </row>
    <row r="330" spans="1:21" s="28" customFormat="1" ht="48.75" x14ac:dyDescent="0.25">
      <c r="A330" s="5"/>
      <c r="B330" s="105" t="s">
        <v>104</v>
      </c>
      <c r="C330" s="115"/>
      <c r="D330" s="108">
        <v>4491</v>
      </c>
      <c r="E330" s="108">
        <v>4491</v>
      </c>
      <c r="F330" s="126">
        <f>E330/D330*100</f>
        <v>100</v>
      </c>
      <c r="G330" s="105" t="s">
        <v>93</v>
      </c>
      <c r="H330" s="120">
        <v>39</v>
      </c>
      <c r="I330" s="120">
        <v>39</v>
      </c>
      <c r="J330" s="167">
        <f t="shared" ref="J330" si="59">I330/H330*100</f>
        <v>100</v>
      </c>
      <c r="K330" s="60" t="s">
        <v>89</v>
      </c>
      <c r="L330" s="76" t="s">
        <v>15</v>
      </c>
      <c r="M330" s="77">
        <v>100</v>
      </c>
      <c r="N330" s="78">
        <v>100</v>
      </c>
      <c r="O330" s="11">
        <f t="shared" ref="O330:O343" si="60">N330/M330*100</f>
        <v>100</v>
      </c>
      <c r="P330" s="5"/>
      <c r="Q330" s="5"/>
      <c r="R330" s="5"/>
      <c r="S330" s="5"/>
      <c r="T330" s="5"/>
      <c r="U330" s="5"/>
    </row>
    <row r="331" spans="1:21" s="28" customFormat="1" ht="60.75" x14ac:dyDescent="0.25">
      <c r="A331" s="5"/>
      <c r="B331" s="106"/>
      <c r="C331" s="115"/>
      <c r="D331" s="109"/>
      <c r="E331" s="109"/>
      <c r="F331" s="127"/>
      <c r="G331" s="106"/>
      <c r="H331" s="121"/>
      <c r="I331" s="121"/>
      <c r="J331" s="168"/>
      <c r="K331" s="60" t="s">
        <v>105</v>
      </c>
      <c r="L331" s="76" t="s">
        <v>15</v>
      </c>
      <c r="M331" s="77">
        <v>100</v>
      </c>
      <c r="N331" s="78">
        <v>100</v>
      </c>
      <c r="O331" s="11">
        <f t="shared" si="60"/>
        <v>100</v>
      </c>
      <c r="P331" s="5"/>
      <c r="Q331" s="5"/>
      <c r="R331" s="5"/>
      <c r="S331" s="5"/>
      <c r="T331" s="5"/>
      <c r="U331" s="5"/>
    </row>
    <row r="332" spans="1:21" s="28" customFormat="1" ht="48.75" x14ac:dyDescent="0.25">
      <c r="A332" s="5"/>
      <c r="B332" s="106"/>
      <c r="C332" s="115"/>
      <c r="D332" s="109"/>
      <c r="E332" s="109"/>
      <c r="F332" s="127"/>
      <c r="G332" s="106"/>
      <c r="H332" s="121"/>
      <c r="I332" s="121"/>
      <c r="J332" s="168"/>
      <c r="K332" s="60" t="s">
        <v>90</v>
      </c>
      <c r="L332" s="76" t="s">
        <v>15</v>
      </c>
      <c r="M332" s="77">
        <v>55</v>
      </c>
      <c r="N332" s="78">
        <v>55</v>
      </c>
      <c r="O332" s="11">
        <f t="shared" si="60"/>
        <v>100</v>
      </c>
      <c r="P332" s="5"/>
      <c r="Q332" s="5"/>
      <c r="R332" s="5"/>
      <c r="S332" s="5"/>
      <c r="T332" s="5"/>
      <c r="U332" s="5"/>
    </row>
    <row r="333" spans="1:21" s="28" customFormat="1" ht="48.75" x14ac:dyDescent="0.25">
      <c r="A333" s="5"/>
      <c r="B333" s="107"/>
      <c r="C333" s="115"/>
      <c r="D333" s="110"/>
      <c r="E333" s="110"/>
      <c r="F333" s="128"/>
      <c r="G333" s="107"/>
      <c r="H333" s="122"/>
      <c r="I333" s="122"/>
      <c r="J333" s="169"/>
      <c r="K333" s="60" t="s">
        <v>106</v>
      </c>
      <c r="L333" s="79" t="s">
        <v>15</v>
      </c>
      <c r="M333" s="77">
        <v>100</v>
      </c>
      <c r="N333" s="78">
        <v>100</v>
      </c>
      <c r="O333" s="11">
        <f t="shared" si="60"/>
        <v>100</v>
      </c>
      <c r="P333" s="5"/>
      <c r="Q333" s="5"/>
      <c r="R333" s="5"/>
      <c r="S333" s="5"/>
      <c r="T333" s="5"/>
      <c r="U333" s="5"/>
    </row>
    <row r="334" spans="1:21" s="28" customFormat="1" ht="48.75" x14ac:dyDescent="0.25">
      <c r="A334" s="5"/>
      <c r="B334" s="105" t="s">
        <v>108</v>
      </c>
      <c r="C334" s="115"/>
      <c r="D334" s="108">
        <v>6295.8</v>
      </c>
      <c r="E334" s="108">
        <v>6295.8</v>
      </c>
      <c r="F334" s="129">
        <f>E334/D334*100</f>
        <v>100</v>
      </c>
      <c r="G334" s="105" t="s">
        <v>93</v>
      </c>
      <c r="H334" s="120">
        <v>54</v>
      </c>
      <c r="I334" s="120">
        <v>54</v>
      </c>
      <c r="J334" s="129">
        <f>I334/H334*100</f>
        <v>100</v>
      </c>
      <c r="K334" s="60" t="s">
        <v>89</v>
      </c>
      <c r="L334" s="76" t="s">
        <v>15</v>
      </c>
      <c r="M334" s="77">
        <v>100</v>
      </c>
      <c r="N334" s="78">
        <v>100</v>
      </c>
      <c r="O334" s="11">
        <f t="shared" si="60"/>
        <v>100</v>
      </c>
      <c r="P334" s="5"/>
      <c r="Q334" s="5"/>
      <c r="R334" s="5"/>
      <c r="S334" s="5"/>
      <c r="T334" s="5"/>
      <c r="U334" s="5"/>
    </row>
    <row r="335" spans="1:21" s="28" customFormat="1" ht="60.75" x14ac:dyDescent="0.25">
      <c r="A335" s="5"/>
      <c r="B335" s="106"/>
      <c r="C335" s="115"/>
      <c r="D335" s="109"/>
      <c r="E335" s="109"/>
      <c r="F335" s="130"/>
      <c r="G335" s="106"/>
      <c r="H335" s="121"/>
      <c r="I335" s="121"/>
      <c r="J335" s="130"/>
      <c r="K335" s="60" t="s">
        <v>105</v>
      </c>
      <c r="L335" s="76" t="s">
        <v>15</v>
      </c>
      <c r="M335" s="77">
        <v>100</v>
      </c>
      <c r="N335" s="78">
        <v>100</v>
      </c>
      <c r="O335" s="11">
        <f t="shared" si="60"/>
        <v>100</v>
      </c>
      <c r="P335" s="5"/>
      <c r="Q335" s="5"/>
      <c r="R335" s="5"/>
      <c r="S335" s="5"/>
      <c r="T335" s="5"/>
      <c r="U335" s="5"/>
    </row>
    <row r="336" spans="1:21" s="28" customFormat="1" ht="36.75" x14ac:dyDescent="0.25">
      <c r="A336" s="5"/>
      <c r="B336" s="106"/>
      <c r="C336" s="115"/>
      <c r="D336" s="109"/>
      <c r="E336" s="109"/>
      <c r="F336" s="130"/>
      <c r="G336" s="106"/>
      <c r="H336" s="121"/>
      <c r="I336" s="121"/>
      <c r="J336" s="130"/>
      <c r="K336" s="60" t="s">
        <v>107</v>
      </c>
      <c r="L336" s="76" t="s">
        <v>15</v>
      </c>
      <c r="M336" s="77">
        <v>100</v>
      </c>
      <c r="N336" s="78">
        <v>100</v>
      </c>
      <c r="O336" s="11">
        <f t="shared" si="60"/>
        <v>100</v>
      </c>
      <c r="P336" s="5"/>
      <c r="Q336" s="5"/>
      <c r="R336" s="5"/>
      <c r="S336" s="5"/>
      <c r="T336" s="5"/>
      <c r="U336" s="5"/>
    </row>
    <row r="337" spans="1:21" s="28" customFormat="1" ht="48.75" x14ac:dyDescent="0.25">
      <c r="A337" s="5"/>
      <c r="B337" s="106"/>
      <c r="C337" s="115"/>
      <c r="D337" s="109"/>
      <c r="E337" s="109"/>
      <c r="F337" s="130"/>
      <c r="G337" s="106"/>
      <c r="H337" s="121"/>
      <c r="I337" s="121"/>
      <c r="J337" s="130"/>
      <c r="K337" s="60" t="s">
        <v>90</v>
      </c>
      <c r="L337" s="76" t="s">
        <v>15</v>
      </c>
      <c r="M337" s="77">
        <v>51</v>
      </c>
      <c r="N337" s="78">
        <v>51</v>
      </c>
      <c r="O337" s="11">
        <f t="shared" si="60"/>
        <v>100</v>
      </c>
      <c r="P337" s="5"/>
      <c r="Q337" s="5"/>
      <c r="R337" s="5"/>
      <c r="S337" s="5"/>
      <c r="T337" s="5"/>
      <c r="U337" s="5"/>
    </row>
    <row r="338" spans="1:21" s="28" customFormat="1" ht="48.75" x14ac:dyDescent="0.25">
      <c r="A338" s="5"/>
      <c r="B338" s="107"/>
      <c r="C338" s="115"/>
      <c r="D338" s="110"/>
      <c r="E338" s="110"/>
      <c r="F338" s="131"/>
      <c r="G338" s="107"/>
      <c r="H338" s="122"/>
      <c r="I338" s="122"/>
      <c r="J338" s="131"/>
      <c r="K338" s="60" t="s">
        <v>106</v>
      </c>
      <c r="L338" s="79" t="s">
        <v>15</v>
      </c>
      <c r="M338" s="77">
        <v>100</v>
      </c>
      <c r="N338" s="78">
        <v>100</v>
      </c>
      <c r="O338" s="11">
        <f t="shared" si="60"/>
        <v>100</v>
      </c>
      <c r="P338" s="5"/>
      <c r="Q338" s="5"/>
      <c r="R338" s="5"/>
      <c r="S338" s="5"/>
      <c r="T338" s="5"/>
      <c r="U338" s="5"/>
    </row>
    <row r="339" spans="1:21" s="28" customFormat="1" ht="48.75" x14ac:dyDescent="0.25">
      <c r="A339" s="5"/>
      <c r="B339" s="105" t="s">
        <v>109</v>
      </c>
      <c r="C339" s="115"/>
      <c r="D339" s="126">
        <v>1869.1</v>
      </c>
      <c r="E339" s="126">
        <v>1869.1</v>
      </c>
      <c r="F339" s="129">
        <f>E339/D339*100</f>
        <v>100</v>
      </c>
      <c r="G339" s="105" t="s">
        <v>93</v>
      </c>
      <c r="H339" s="120">
        <v>16</v>
      </c>
      <c r="I339" s="120">
        <v>16</v>
      </c>
      <c r="J339" s="129">
        <f>I339/H339*100</f>
        <v>100</v>
      </c>
      <c r="K339" s="60" t="s">
        <v>89</v>
      </c>
      <c r="L339" s="76" t="s">
        <v>15</v>
      </c>
      <c r="M339" s="77">
        <v>100</v>
      </c>
      <c r="N339" s="78">
        <v>100</v>
      </c>
      <c r="O339" s="11">
        <f t="shared" si="60"/>
        <v>100</v>
      </c>
      <c r="P339" s="5"/>
      <c r="Q339" s="5"/>
      <c r="R339" s="5"/>
      <c r="S339" s="5"/>
      <c r="T339" s="5"/>
      <c r="U339" s="5"/>
    </row>
    <row r="340" spans="1:21" s="28" customFormat="1" ht="60.75" x14ac:dyDescent="0.25">
      <c r="A340" s="5"/>
      <c r="B340" s="106"/>
      <c r="C340" s="115"/>
      <c r="D340" s="127"/>
      <c r="E340" s="127"/>
      <c r="F340" s="130"/>
      <c r="G340" s="106"/>
      <c r="H340" s="121"/>
      <c r="I340" s="121"/>
      <c r="J340" s="130"/>
      <c r="K340" s="60" t="s">
        <v>105</v>
      </c>
      <c r="L340" s="76" t="s">
        <v>15</v>
      </c>
      <c r="M340" s="77">
        <v>100</v>
      </c>
      <c r="N340" s="78">
        <v>100</v>
      </c>
      <c r="O340" s="11">
        <f t="shared" si="60"/>
        <v>100</v>
      </c>
      <c r="P340" s="5"/>
      <c r="Q340" s="5"/>
      <c r="R340" s="5"/>
      <c r="S340" s="5"/>
      <c r="T340" s="5"/>
      <c r="U340" s="5"/>
    </row>
    <row r="341" spans="1:21" s="28" customFormat="1" ht="36.75" x14ac:dyDescent="0.25">
      <c r="A341" s="5"/>
      <c r="B341" s="106"/>
      <c r="C341" s="115"/>
      <c r="D341" s="127"/>
      <c r="E341" s="127"/>
      <c r="F341" s="130"/>
      <c r="G341" s="106"/>
      <c r="H341" s="121"/>
      <c r="I341" s="121"/>
      <c r="J341" s="130"/>
      <c r="K341" s="60" t="s">
        <v>110</v>
      </c>
      <c r="L341" s="76" t="s">
        <v>15</v>
      </c>
      <c r="M341" s="77">
        <v>100</v>
      </c>
      <c r="N341" s="78">
        <v>100</v>
      </c>
      <c r="O341" s="11">
        <f t="shared" si="60"/>
        <v>100</v>
      </c>
      <c r="P341" s="5"/>
      <c r="Q341" s="5"/>
      <c r="R341" s="5"/>
      <c r="S341" s="5"/>
      <c r="T341" s="5"/>
      <c r="U341" s="5"/>
    </row>
    <row r="342" spans="1:21" s="28" customFormat="1" ht="48.75" x14ac:dyDescent="0.25">
      <c r="A342" s="5"/>
      <c r="B342" s="106"/>
      <c r="C342" s="115"/>
      <c r="D342" s="127"/>
      <c r="E342" s="127"/>
      <c r="F342" s="130"/>
      <c r="G342" s="106"/>
      <c r="H342" s="121"/>
      <c r="I342" s="121"/>
      <c r="J342" s="130"/>
      <c r="K342" s="60" t="s">
        <v>90</v>
      </c>
      <c r="L342" s="76" t="s">
        <v>15</v>
      </c>
      <c r="M342" s="77">
        <v>63</v>
      </c>
      <c r="N342" s="78">
        <v>63</v>
      </c>
      <c r="O342" s="11">
        <f t="shared" si="60"/>
        <v>100</v>
      </c>
      <c r="P342" s="5"/>
      <c r="Q342" s="5"/>
      <c r="R342" s="5"/>
      <c r="S342" s="5"/>
      <c r="T342" s="5"/>
      <c r="U342" s="5"/>
    </row>
    <row r="343" spans="1:21" s="28" customFormat="1" ht="48.75" x14ac:dyDescent="0.25">
      <c r="A343" s="5"/>
      <c r="B343" s="107"/>
      <c r="C343" s="116"/>
      <c r="D343" s="128"/>
      <c r="E343" s="128"/>
      <c r="F343" s="131"/>
      <c r="G343" s="107"/>
      <c r="H343" s="122"/>
      <c r="I343" s="122"/>
      <c r="J343" s="131"/>
      <c r="K343" s="60" t="s">
        <v>106</v>
      </c>
      <c r="L343" s="79" t="s">
        <v>15</v>
      </c>
      <c r="M343" s="77">
        <v>100</v>
      </c>
      <c r="N343" s="78">
        <v>100</v>
      </c>
      <c r="O343" s="11">
        <f t="shared" si="60"/>
        <v>100</v>
      </c>
      <c r="P343" s="5"/>
      <c r="Q343" s="5"/>
      <c r="R343" s="5"/>
      <c r="S343" s="5"/>
      <c r="T343" s="5"/>
      <c r="U343" s="5"/>
    </row>
    <row r="344" spans="1:21" s="28" customFormat="1" ht="80.25" customHeight="1" x14ac:dyDescent="0.25">
      <c r="A344" s="5"/>
      <c r="B344" s="170" t="s">
        <v>148</v>
      </c>
      <c r="C344" s="171"/>
      <c r="D344" s="64">
        <f>D351+D355+D360+D345+D348</f>
        <v>14859.699999999999</v>
      </c>
      <c r="E344" s="64">
        <f t="shared" ref="E344:F344" si="61">E351+E355+E360+E345+E348</f>
        <v>14859.699999999999</v>
      </c>
      <c r="F344" s="64">
        <f t="shared" si="61"/>
        <v>500</v>
      </c>
      <c r="G344" s="66"/>
      <c r="H344" s="67">
        <f>H351+H355+H360+H345+H348+H349+H350</f>
        <v>18907</v>
      </c>
      <c r="I344" s="67">
        <f>I351+I355+I360+I345+I348+I349+I350</f>
        <v>17354</v>
      </c>
      <c r="J344" s="68">
        <f>I344/H344*100</f>
        <v>91.786110964193156</v>
      </c>
      <c r="K344" s="57"/>
      <c r="L344" s="69"/>
      <c r="M344" s="69"/>
      <c r="N344" s="69"/>
      <c r="O344" s="69"/>
      <c r="P344" s="5"/>
      <c r="Q344" s="5"/>
      <c r="R344" s="5"/>
      <c r="S344" s="5"/>
      <c r="T344" s="5"/>
      <c r="U344" s="5"/>
    </row>
    <row r="345" spans="1:21" s="28" customFormat="1" ht="48" x14ac:dyDescent="0.25">
      <c r="A345" s="5"/>
      <c r="B345" s="105" t="s">
        <v>101</v>
      </c>
      <c r="C345" s="114" t="s">
        <v>140</v>
      </c>
      <c r="D345" s="108">
        <v>510</v>
      </c>
      <c r="E345" s="108">
        <v>510</v>
      </c>
      <c r="F345" s="111">
        <f>E345/D345*100</f>
        <v>100</v>
      </c>
      <c r="G345" s="105" t="s">
        <v>93</v>
      </c>
      <c r="H345" s="120">
        <v>12</v>
      </c>
      <c r="I345" s="120">
        <v>11</v>
      </c>
      <c r="J345" s="123">
        <f>I345/H345*100</f>
        <v>91.666666666666657</v>
      </c>
      <c r="K345" s="30" t="s">
        <v>92</v>
      </c>
      <c r="L345" s="58" t="s">
        <v>15</v>
      </c>
      <c r="M345" s="59">
        <v>100</v>
      </c>
      <c r="N345" s="11">
        <v>100</v>
      </c>
      <c r="O345" s="11">
        <f t="shared" ref="O345:O364" si="62">N345/M345*100</f>
        <v>100</v>
      </c>
      <c r="P345" s="5"/>
      <c r="Q345" s="5"/>
      <c r="R345" s="5"/>
      <c r="S345" s="5"/>
      <c r="T345" s="5"/>
      <c r="U345" s="5"/>
    </row>
    <row r="346" spans="1:21" s="28" customFormat="1" ht="108.75" x14ac:dyDescent="0.25">
      <c r="A346" s="5"/>
      <c r="B346" s="106"/>
      <c r="C346" s="115"/>
      <c r="D346" s="109"/>
      <c r="E346" s="109"/>
      <c r="F346" s="112"/>
      <c r="G346" s="106"/>
      <c r="H346" s="121"/>
      <c r="I346" s="121"/>
      <c r="J346" s="124"/>
      <c r="K346" s="60" t="s">
        <v>91</v>
      </c>
      <c r="L346" s="58" t="s">
        <v>15</v>
      </c>
      <c r="M346" s="59">
        <v>100</v>
      </c>
      <c r="N346" s="11">
        <v>100</v>
      </c>
      <c r="O346" s="11">
        <f t="shared" si="62"/>
        <v>100</v>
      </c>
      <c r="P346" s="5"/>
      <c r="Q346" s="5"/>
      <c r="R346" s="5"/>
      <c r="S346" s="5"/>
      <c r="T346" s="5"/>
      <c r="U346" s="5"/>
    </row>
    <row r="347" spans="1:21" s="28" customFormat="1" ht="48.75" x14ac:dyDescent="0.25">
      <c r="A347" s="5"/>
      <c r="B347" s="107"/>
      <c r="C347" s="115"/>
      <c r="D347" s="110"/>
      <c r="E347" s="110"/>
      <c r="F347" s="113"/>
      <c r="G347" s="107"/>
      <c r="H347" s="122"/>
      <c r="I347" s="122"/>
      <c r="J347" s="125"/>
      <c r="K347" s="60" t="s">
        <v>89</v>
      </c>
      <c r="L347" s="58" t="s">
        <v>15</v>
      </c>
      <c r="M347" s="59">
        <v>100</v>
      </c>
      <c r="N347" s="11">
        <v>100</v>
      </c>
      <c r="O347" s="11">
        <f t="shared" si="62"/>
        <v>100</v>
      </c>
      <c r="P347" s="5"/>
      <c r="Q347" s="5"/>
      <c r="R347" s="5"/>
      <c r="S347" s="5"/>
      <c r="T347" s="5"/>
      <c r="U347" s="5"/>
    </row>
    <row r="348" spans="1:21" s="28" customFormat="1" ht="48" x14ac:dyDescent="0.25">
      <c r="A348" s="5"/>
      <c r="B348" s="105" t="s">
        <v>103</v>
      </c>
      <c r="C348" s="115"/>
      <c r="D348" s="108">
        <v>543.79999999999995</v>
      </c>
      <c r="E348" s="108">
        <v>543.79999999999995</v>
      </c>
      <c r="F348" s="111">
        <f>E348/D348*100</f>
        <v>100</v>
      </c>
      <c r="G348" s="1" t="s">
        <v>96</v>
      </c>
      <c r="H348" s="26">
        <v>12</v>
      </c>
      <c r="I348" s="26">
        <v>11</v>
      </c>
      <c r="J348" s="72">
        <f t="shared" ref="J348:J351" si="63">I348/H348*100</f>
        <v>91.666666666666657</v>
      </c>
      <c r="K348" s="30" t="s">
        <v>92</v>
      </c>
      <c r="L348" s="58" t="s">
        <v>15</v>
      </c>
      <c r="M348" s="59">
        <v>100</v>
      </c>
      <c r="N348" s="11">
        <v>100</v>
      </c>
      <c r="O348" s="11">
        <f t="shared" si="62"/>
        <v>100</v>
      </c>
      <c r="P348" s="5"/>
      <c r="Q348" s="5"/>
      <c r="R348" s="5"/>
      <c r="S348" s="5"/>
      <c r="T348" s="5"/>
      <c r="U348" s="5"/>
    </row>
    <row r="349" spans="1:21" s="28" customFormat="1" ht="108.75" x14ac:dyDescent="0.25">
      <c r="A349" s="5"/>
      <c r="B349" s="106"/>
      <c r="C349" s="115"/>
      <c r="D349" s="109"/>
      <c r="E349" s="109"/>
      <c r="F349" s="112"/>
      <c r="G349" s="1" t="s">
        <v>97</v>
      </c>
      <c r="H349" s="26">
        <v>1702</v>
      </c>
      <c r="I349" s="26">
        <v>1561</v>
      </c>
      <c r="J349" s="72">
        <f t="shared" si="63"/>
        <v>91.715628672150402</v>
      </c>
      <c r="K349" s="60" t="s">
        <v>91</v>
      </c>
      <c r="L349" s="58" t="s">
        <v>15</v>
      </c>
      <c r="M349" s="59">
        <v>100</v>
      </c>
      <c r="N349" s="11">
        <v>100</v>
      </c>
      <c r="O349" s="11">
        <f t="shared" si="62"/>
        <v>100</v>
      </c>
      <c r="P349" s="5"/>
      <c r="Q349" s="5"/>
      <c r="R349" s="5"/>
      <c r="S349" s="5"/>
      <c r="T349" s="5"/>
      <c r="U349" s="5"/>
    </row>
    <row r="350" spans="1:21" s="28" customFormat="1" ht="75" x14ac:dyDescent="0.25">
      <c r="A350" s="5"/>
      <c r="B350" s="107"/>
      <c r="C350" s="115"/>
      <c r="D350" s="110"/>
      <c r="E350" s="110"/>
      <c r="F350" s="113"/>
      <c r="G350" s="1" t="s">
        <v>98</v>
      </c>
      <c r="H350" s="26">
        <v>17020</v>
      </c>
      <c r="I350" s="26">
        <v>15610</v>
      </c>
      <c r="J350" s="72">
        <f t="shared" si="63"/>
        <v>91.715628672150402</v>
      </c>
      <c r="K350" s="60" t="s">
        <v>89</v>
      </c>
      <c r="L350" s="58" t="s">
        <v>15</v>
      </c>
      <c r="M350" s="59">
        <v>100</v>
      </c>
      <c r="N350" s="11">
        <v>100</v>
      </c>
      <c r="O350" s="11">
        <f t="shared" si="62"/>
        <v>100</v>
      </c>
      <c r="P350" s="5"/>
      <c r="Q350" s="5"/>
      <c r="R350" s="5"/>
      <c r="S350" s="5"/>
      <c r="T350" s="5"/>
      <c r="U350" s="5"/>
    </row>
    <row r="351" spans="1:21" s="28" customFormat="1" ht="48.75" x14ac:dyDescent="0.25">
      <c r="A351" s="5"/>
      <c r="B351" s="105" t="s">
        <v>104</v>
      </c>
      <c r="C351" s="115"/>
      <c r="D351" s="108">
        <v>5710.9</v>
      </c>
      <c r="E351" s="108">
        <v>5710.9</v>
      </c>
      <c r="F351" s="126">
        <f>E351/D351*100</f>
        <v>100</v>
      </c>
      <c r="G351" s="105" t="s">
        <v>93</v>
      </c>
      <c r="H351" s="120">
        <v>68</v>
      </c>
      <c r="I351" s="120">
        <v>68</v>
      </c>
      <c r="J351" s="167">
        <f t="shared" si="63"/>
        <v>100</v>
      </c>
      <c r="K351" s="60" t="s">
        <v>89</v>
      </c>
      <c r="L351" s="76" t="s">
        <v>15</v>
      </c>
      <c r="M351" s="77">
        <v>100</v>
      </c>
      <c r="N351" s="78">
        <v>100</v>
      </c>
      <c r="O351" s="11">
        <f t="shared" si="62"/>
        <v>100</v>
      </c>
      <c r="P351" s="5"/>
      <c r="Q351" s="5"/>
      <c r="R351" s="5"/>
      <c r="S351" s="5"/>
      <c r="T351" s="5"/>
      <c r="U351" s="5"/>
    </row>
    <row r="352" spans="1:21" s="28" customFormat="1" ht="60.75" x14ac:dyDescent="0.25">
      <c r="A352" s="5"/>
      <c r="B352" s="106"/>
      <c r="C352" s="115"/>
      <c r="D352" s="109"/>
      <c r="E352" s="109"/>
      <c r="F352" s="127"/>
      <c r="G352" s="106"/>
      <c r="H352" s="121"/>
      <c r="I352" s="121"/>
      <c r="J352" s="168"/>
      <c r="K352" s="60" t="s">
        <v>105</v>
      </c>
      <c r="L352" s="76" t="s">
        <v>15</v>
      </c>
      <c r="M352" s="77">
        <v>100</v>
      </c>
      <c r="N352" s="78">
        <v>100</v>
      </c>
      <c r="O352" s="11">
        <f t="shared" si="62"/>
        <v>100</v>
      </c>
      <c r="P352" s="5"/>
      <c r="Q352" s="5"/>
      <c r="R352" s="5"/>
      <c r="S352" s="5"/>
      <c r="T352" s="5"/>
      <c r="U352" s="5"/>
    </row>
    <row r="353" spans="1:21" s="28" customFormat="1" ht="48.75" x14ac:dyDescent="0.25">
      <c r="A353" s="5"/>
      <c r="B353" s="106"/>
      <c r="C353" s="115"/>
      <c r="D353" s="109"/>
      <c r="E353" s="109"/>
      <c r="F353" s="127"/>
      <c r="G353" s="106"/>
      <c r="H353" s="121"/>
      <c r="I353" s="121"/>
      <c r="J353" s="168"/>
      <c r="K353" s="60" t="s">
        <v>90</v>
      </c>
      <c r="L353" s="76" t="s">
        <v>15</v>
      </c>
      <c r="M353" s="77">
        <v>78</v>
      </c>
      <c r="N353" s="78">
        <v>78</v>
      </c>
      <c r="O353" s="11">
        <f t="shared" si="62"/>
        <v>100</v>
      </c>
      <c r="P353" s="5"/>
      <c r="Q353" s="5"/>
      <c r="R353" s="5"/>
      <c r="S353" s="5"/>
      <c r="T353" s="5"/>
      <c r="U353" s="5"/>
    </row>
    <row r="354" spans="1:21" s="28" customFormat="1" ht="48.75" x14ac:dyDescent="0.25">
      <c r="A354" s="5"/>
      <c r="B354" s="107"/>
      <c r="C354" s="115"/>
      <c r="D354" s="110"/>
      <c r="E354" s="110"/>
      <c r="F354" s="128"/>
      <c r="G354" s="107"/>
      <c r="H354" s="122"/>
      <c r="I354" s="122"/>
      <c r="J354" s="169"/>
      <c r="K354" s="60" t="s">
        <v>106</v>
      </c>
      <c r="L354" s="79" t="s">
        <v>15</v>
      </c>
      <c r="M354" s="77">
        <v>100</v>
      </c>
      <c r="N354" s="78">
        <v>100</v>
      </c>
      <c r="O354" s="11">
        <f t="shared" si="62"/>
        <v>100</v>
      </c>
      <c r="P354" s="5"/>
      <c r="Q354" s="5"/>
      <c r="R354" s="5"/>
      <c r="S354" s="5"/>
      <c r="T354" s="5"/>
      <c r="U354" s="5"/>
    </row>
    <row r="355" spans="1:21" s="28" customFormat="1" ht="48.75" x14ac:dyDescent="0.25">
      <c r="A355" s="5"/>
      <c r="B355" s="105" t="s">
        <v>108</v>
      </c>
      <c r="C355" s="115"/>
      <c r="D355" s="108">
        <v>6400.9</v>
      </c>
      <c r="E355" s="108">
        <v>6400.9</v>
      </c>
      <c r="F355" s="129">
        <f>E355/D355*100</f>
        <v>100</v>
      </c>
      <c r="G355" s="105" t="s">
        <v>93</v>
      </c>
      <c r="H355" s="120">
        <v>74</v>
      </c>
      <c r="I355" s="120">
        <v>74</v>
      </c>
      <c r="J355" s="129">
        <f>I355/H355*100</f>
        <v>100</v>
      </c>
      <c r="K355" s="60" t="s">
        <v>89</v>
      </c>
      <c r="L355" s="76" t="s">
        <v>15</v>
      </c>
      <c r="M355" s="77">
        <v>100</v>
      </c>
      <c r="N355" s="78">
        <v>100</v>
      </c>
      <c r="O355" s="11">
        <f t="shared" si="62"/>
        <v>100</v>
      </c>
      <c r="P355" s="5"/>
      <c r="Q355" s="5"/>
      <c r="R355" s="5"/>
      <c r="S355" s="5"/>
      <c r="T355" s="5"/>
      <c r="U355" s="5"/>
    </row>
    <row r="356" spans="1:21" s="28" customFormat="1" ht="60.75" x14ac:dyDescent="0.25">
      <c r="A356" s="5"/>
      <c r="B356" s="106"/>
      <c r="C356" s="115"/>
      <c r="D356" s="109"/>
      <c r="E356" s="109"/>
      <c r="F356" s="130"/>
      <c r="G356" s="106"/>
      <c r="H356" s="121"/>
      <c r="I356" s="121"/>
      <c r="J356" s="130"/>
      <c r="K356" s="60" t="s">
        <v>105</v>
      </c>
      <c r="L356" s="76" t="s">
        <v>15</v>
      </c>
      <c r="M356" s="77">
        <v>100</v>
      </c>
      <c r="N356" s="78">
        <v>100</v>
      </c>
      <c r="O356" s="11">
        <f t="shared" si="62"/>
        <v>100</v>
      </c>
      <c r="P356" s="5"/>
      <c r="Q356" s="5"/>
      <c r="R356" s="5"/>
      <c r="S356" s="5"/>
      <c r="T356" s="5"/>
      <c r="U356" s="5"/>
    </row>
    <row r="357" spans="1:21" s="28" customFormat="1" ht="36.75" x14ac:dyDescent="0.25">
      <c r="A357" s="5"/>
      <c r="B357" s="106"/>
      <c r="C357" s="115"/>
      <c r="D357" s="109"/>
      <c r="E357" s="109"/>
      <c r="F357" s="130"/>
      <c r="G357" s="106"/>
      <c r="H357" s="121"/>
      <c r="I357" s="121"/>
      <c r="J357" s="130"/>
      <c r="K357" s="60" t="s">
        <v>107</v>
      </c>
      <c r="L357" s="76" t="s">
        <v>15</v>
      </c>
      <c r="M357" s="77">
        <v>95</v>
      </c>
      <c r="N357" s="78">
        <v>95</v>
      </c>
      <c r="O357" s="11">
        <f t="shared" si="62"/>
        <v>100</v>
      </c>
      <c r="P357" s="5"/>
      <c r="Q357" s="5"/>
      <c r="R357" s="5"/>
      <c r="S357" s="5"/>
      <c r="T357" s="5"/>
      <c r="U357" s="5"/>
    </row>
    <row r="358" spans="1:21" s="28" customFormat="1" ht="48.75" x14ac:dyDescent="0.25">
      <c r="A358" s="5"/>
      <c r="B358" s="106"/>
      <c r="C358" s="115"/>
      <c r="D358" s="109"/>
      <c r="E358" s="109"/>
      <c r="F358" s="130"/>
      <c r="G358" s="106"/>
      <c r="H358" s="121"/>
      <c r="I358" s="121"/>
      <c r="J358" s="130"/>
      <c r="K358" s="60" t="s">
        <v>90</v>
      </c>
      <c r="L358" s="76" t="s">
        <v>15</v>
      </c>
      <c r="M358" s="77">
        <v>65</v>
      </c>
      <c r="N358" s="78">
        <v>65</v>
      </c>
      <c r="O358" s="11">
        <f t="shared" si="62"/>
        <v>100</v>
      </c>
      <c r="P358" s="5"/>
      <c r="Q358" s="5"/>
      <c r="R358" s="5"/>
      <c r="S358" s="5"/>
      <c r="T358" s="5"/>
      <c r="U358" s="5"/>
    </row>
    <row r="359" spans="1:21" s="28" customFormat="1" ht="48.75" x14ac:dyDescent="0.25">
      <c r="A359" s="5"/>
      <c r="B359" s="107"/>
      <c r="C359" s="115"/>
      <c r="D359" s="110"/>
      <c r="E359" s="110"/>
      <c r="F359" s="131"/>
      <c r="G359" s="107"/>
      <c r="H359" s="122"/>
      <c r="I359" s="122"/>
      <c r="J359" s="131"/>
      <c r="K359" s="60" t="s">
        <v>106</v>
      </c>
      <c r="L359" s="79" t="s">
        <v>15</v>
      </c>
      <c r="M359" s="77">
        <v>100</v>
      </c>
      <c r="N359" s="78">
        <v>100</v>
      </c>
      <c r="O359" s="11">
        <f t="shared" si="62"/>
        <v>100</v>
      </c>
      <c r="P359" s="5"/>
      <c r="Q359" s="5"/>
      <c r="R359" s="5"/>
      <c r="S359" s="5"/>
      <c r="T359" s="5"/>
      <c r="U359" s="5"/>
    </row>
    <row r="360" spans="1:21" s="28" customFormat="1" ht="48.75" x14ac:dyDescent="0.25">
      <c r="A360" s="5"/>
      <c r="B360" s="105" t="s">
        <v>109</v>
      </c>
      <c r="C360" s="115"/>
      <c r="D360" s="126">
        <v>1694.1</v>
      </c>
      <c r="E360" s="126">
        <v>1694.1</v>
      </c>
      <c r="F360" s="129">
        <f>E360/D360*100</f>
        <v>100</v>
      </c>
      <c r="G360" s="105" t="s">
        <v>93</v>
      </c>
      <c r="H360" s="120">
        <v>19</v>
      </c>
      <c r="I360" s="120">
        <v>19</v>
      </c>
      <c r="J360" s="129">
        <f>I360/H360*100</f>
        <v>100</v>
      </c>
      <c r="K360" s="60" t="s">
        <v>89</v>
      </c>
      <c r="L360" s="76" t="s">
        <v>15</v>
      </c>
      <c r="M360" s="77">
        <v>100</v>
      </c>
      <c r="N360" s="78">
        <v>100</v>
      </c>
      <c r="O360" s="11">
        <f t="shared" si="62"/>
        <v>100</v>
      </c>
      <c r="P360" s="5"/>
      <c r="Q360" s="5"/>
      <c r="R360" s="5"/>
      <c r="S360" s="5"/>
      <c r="T360" s="5"/>
      <c r="U360" s="5"/>
    </row>
    <row r="361" spans="1:21" s="28" customFormat="1" ht="60.75" x14ac:dyDescent="0.25">
      <c r="A361" s="5"/>
      <c r="B361" s="106"/>
      <c r="C361" s="115"/>
      <c r="D361" s="127"/>
      <c r="E361" s="127"/>
      <c r="F361" s="130"/>
      <c r="G361" s="106"/>
      <c r="H361" s="121"/>
      <c r="I361" s="121"/>
      <c r="J361" s="130"/>
      <c r="K361" s="60" t="s">
        <v>105</v>
      </c>
      <c r="L361" s="76" t="s">
        <v>15</v>
      </c>
      <c r="M361" s="77"/>
      <c r="N361" s="78"/>
      <c r="O361" s="11" t="e">
        <f t="shared" si="62"/>
        <v>#DIV/0!</v>
      </c>
      <c r="P361" s="5"/>
      <c r="Q361" s="5"/>
      <c r="R361" s="5"/>
      <c r="S361" s="5"/>
      <c r="T361" s="5"/>
      <c r="U361" s="5"/>
    </row>
    <row r="362" spans="1:21" s="28" customFormat="1" ht="36.75" x14ac:dyDescent="0.25">
      <c r="A362" s="5"/>
      <c r="B362" s="106"/>
      <c r="C362" s="115"/>
      <c r="D362" s="127"/>
      <c r="E362" s="127"/>
      <c r="F362" s="130"/>
      <c r="G362" s="106"/>
      <c r="H362" s="121"/>
      <c r="I362" s="121"/>
      <c r="J362" s="130"/>
      <c r="K362" s="60" t="s">
        <v>110</v>
      </c>
      <c r="L362" s="76" t="s">
        <v>15</v>
      </c>
      <c r="M362" s="77">
        <v>90</v>
      </c>
      <c r="N362" s="78">
        <v>90</v>
      </c>
      <c r="O362" s="11">
        <f t="shared" si="62"/>
        <v>100</v>
      </c>
      <c r="P362" s="5"/>
      <c r="Q362" s="5"/>
      <c r="R362" s="5"/>
      <c r="S362" s="5"/>
      <c r="T362" s="5"/>
      <c r="U362" s="5"/>
    </row>
    <row r="363" spans="1:21" s="28" customFormat="1" ht="48.75" x14ac:dyDescent="0.25">
      <c r="A363" s="5"/>
      <c r="B363" s="106"/>
      <c r="C363" s="115"/>
      <c r="D363" s="127"/>
      <c r="E363" s="127"/>
      <c r="F363" s="130"/>
      <c r="G363" s="106"/>
      <c r="H363" s="121"/>
      <c r="I363" s="121"/>
      <c r="J363" s="130"/>
      <c r="K363" s="60" t="s">
        <v>90</v>
      </c>
      <c r="L363" s="76" t="s">
        <v>15</v>
      </c>
      <c r="M363" s="77">
        <v>65</v>
      </c>
      <c r="N363" s="78">
        <v>70</v>
      </c>
      <c r="O363" s="11">
        <f t="shared" si="62"/>
        <v>107.69230769230769</v>
      </c>
      <c r="P363" s="5"/>
      <c r="Q363" s="5"/>
      <c r="R363" s="5"/>
      <c r="S363" s="5"/>
      <c r="T363" s="5"/>
      <c r="U363" s="5"/>
    </row>
    <row r="364" spans="1:21" s="28" customFormat="1" ht="48.75" x14ac:dyDescent="0.25">
      <c r="A364" s="5"/>
      <c r="B364" s="107"/>
      <c r="C364" s="116"/>
      <c r="D364" s="128"/>
      <c r="E364" s="128"/>
      <c r="F364" s="131"/>
      <c r="G364" s="107"/>
      <c r="H364" s="122"/>
      <c r="I364" s="122"/>
      <c r="J364" s="131"/>
      <c r="K364" s="60" t="s">
        <v>106</v>
      </c>
      <c r="L364" s="79" t="s">
        <v>15</v>
      </c>
      <c r="M364" s="77">
        <v>99</v>
      </c>
      <c r="N364" s="78">
        <v>99</v>
      </c>
      <c r="O364" s="11">
        <f t="shared" si="62"/>
        <v>100</v>
      </c>
      <c r="P364" s="5"/>
      <c r="Q364" s="5"/>
      <c r="R364" s="5"/>
      <c r="S364" s="5"/>
      <c r="T364" s="5"/>
      <c r="U364" s="5"/>
    </row>
    <row r="365" spans="1:21" s="28" customFormat="1" ht="74.25" customHeight="1" x14ac:dyDescent="0.25">
      <c r="A365" s="5"/>
      <c r="B365" s="170" t="s">
        <v>149</v>
      </c>
      <c r="C365" s="171"/>
      <c r="D365" s="64">
        <f>D366+D369+D372</f>
        <v>4392.7</v>
      </c>
      <c r="E365" s="64">
        <f>E366+E369+E372</f>
        <v>4392.7</v>
      </c>
      <c r="F365" s="65">
        <f>E365/D365*100</f>
        <v>100</v>
      </c>
      <c r="G365" s="66"/>
      <c r="H365" s="67">
        <f>H366+H369+H370+H371+H372</f>
        <v>28653</v>
      </c>
      <c r="I365" s="67">
        <f>I366+I369+I370+I371+I372</f>
        <v>31064</v>
      </c>
      <c r="J365" s="68">
        <f>I365/H365*100</f>
        <v>108.41447666910969</v>
      </c>
      <c r="K365" s="57"/>
      <c r="L365" s="69"/>
      <c r="M365" s="69"/>
      <c r="N365" s="69"/>
      <c r="O365" s="69"/>
      <c r="P365" s="5"/>
      <c r="Q365" s="5"/>
      <c r="R365" s="5"/>
      <c r="S365" s="5"/>
      <c r="T365" s="5"/>
      <c r="U365" s="5"/>
    </row>
    <row r="366" spans="1:21" s="28" customFormat="1" ht="48" x14ac:dyDescent="0.25">
      <c r="A366" s="5"/>
      <c r="B366" s="105" t="s">
        <v>101</v>
      </c>
      <c r="C366" s="114" t="s">
        <v>140</v>
      </c>
      <c r="D366" s="108">
        <v>2159.1</v>
      </c>
      <c r="E366" s="108">
        <v>2159.1</v>
      </c>
      <c r="F366" s="111">
        <f>E366/D366*100</f>
        <v>100</v>
      </c>
      <c r="G366" s="105" t="s">
        <v>93</v>
      </c>
      <c r="H366" s="120">
        <v>18</v>
      </c>
      <c r="I366" s="120">
        <v>19</v>
      </c>
      <c r="J366" s="123">
        <f>I366/H366*100</f>
        <v>105.55555555555556</v>
      </c>
      <c r="K366" s="30" t="s">
        <v>92</v>
      </c>
      <c r="L366" s="58" t="s">
        <v>15</v>
      </c>
      <c r="M366" s="59">
        <v>100</v>
      </c>
      <c r="N366" s="11">
        <v>100</v>
      </c>
      <c r="O366" s="11">
        <f t="shared" ref="O366:O375" si="64">N366/M366*100</f>
        <v>100</v>
      </c>
      <c r="P366" s="5"/>
      <c r="Q366" s="5"/>
      <c r="R366" s="5"/>
      <c r="S366" s="5"/>
      <c r="T366" s="5"/>
      <c r="U366" s="5"/>
    </row>
    <row r="367" spans="1:21" s="28" customFormat="1" ht="108.75" x14ac:dyDescent="0.25">
      <c r="A367" s="5"/>
      <c r="B367" s="106"/>
      <c r="C367" s="115"/>
      <c r="D367" s="109"/>
      <c r="E367" s="109"/>
      <c r="F367" s="112"/>
      <c r="G367" s="106"/>
      <c r="H367" s="121"/>
      <c r="I367" s="121"/>
      <c r="J367" s="124"/>
      <c r="K367" s="60" t="s">
        <v>91</v>
      </c>
      <c r="L367" s="58" t="s">
        <v>15</v>
      </c>
      <c r="M367" s="59">
        <v>100</v>
      </c>
      <c r="N367" s="11">
        <v>100</v>
      </c>
      <c r="O367" s="11">
        <f t="shared" si="64"/>
        <v>100</v>
      </c>
      <c r="P367" s="5"/>
      <c r="Q367" s="5"/>
      <c r="R367" s="5"/>
      <c r="S367" s="5"/>
      <c r="T367" s="5"/>
      <c r="U367" s="5"/>
    </row>
    <row r="368" spans="1:21" s="28" customFormat="1" ht="48.75" x14ac:dyDescent="0.25">
      <c r="A368" s="5"/>
      <c r="B368" s="107"/>
      <c r="C368" s="115"/>
      <c r="D368" s="110"/>
      <c r="E368" s="110"/>
      <c r="F368" s="113"/>
      <c r="G368" s="107"/>
      <c r="H368" s="122"/>
      <c r="I368" s="122"/>
      <c r="J368" s="125"/>
      <c r="K368" s="60" t="s">
        <v>89</v>
      </c>
      <c r="L368" s="58" t="s">
        <v>15</v>
      </c>
      <c r="M368" s="59">
        <v>100</v>
      </c>
      <c r="N368" s="11">
        <v>100</v>
      </c>
      <c r="O368" s="11">
        <f t="shared" si="64"/>
        <v>100</v>
      </c>
      <c r="P368" s="5"/>
      <c r="Q368" s="5"/>
      <c r="R368" s="5"/>
      <c r="S368" s="5"/>
      <c r="T368" s="5"/>
      <c r="U368" s="5"/>
    </row>
    <row r="369" spans="1:21" s="28" customFormat="1" ht="48" x14ac:dyDescent="0.25">
      <c r="A369" s="5"/>
      <c r="B369" s="105" t="s">
        <v>103</v>
      </c>
      <c r="C369" s="115"/>
      <c r="D369" s="108">
        <v>1105.5</v>
      </c>
      <c r="E369" s="108">
        <v>1105.5</v>
      </c>
      <c r="F369" s="111">
        <f>E369/D369*100</f>
        <v>100</v>
      </c>
      <c r="G369" s="1" t="s">
        <v>96</v>
      </c>
      <c r="H369" s="26">
        <v>18</v>
      </c>
      <c r="I369" s="26">
        <v>19</v>
      </c>
      <c r="J369" s="72">
        <f t="shared" ref="J369:J372" si="65">I369/H369*100</f>
        <v>105.55555555555556</v>
      </c>
      <c r="K369" s="30" t="s">
        <v>92</v>
      </c>
      <c r="L369" s="58" t="s">
        <v>15</v>
      </c>
      <c r="M369" s="59">
        <v>100</v>
      </c>
      <c r="N369" s="11">
        <v>100</v>
      </c>
      <c r="O369" s="11">
        <f t="shared" si="64"/>
        <v>100</v>
      </c>
      <c r="P369" s="5"/>
      <c r="Q369" s="5"/>
      <c r="R369" s="5"/>
      <c r="S369" s="5"/>
      <c r="T369" s="5"/>
      <c r="U369" s="5"/>
    </row>
    <row r="370" spans="1:21" s="28" customFormat="1" ht="108.75" x14ac:dyDescent="0.25">
      <c r="A370" s="5"/>
      <c r="B370" s="106"/>
      <c r="C370" s="115"/>
      <c r="D370" s="109"/>
      <c r="E370" s="109"/>
      <c r="F370" s="112"/>
      <c r="G370" s="1" t="s">
        <v>97</v>
      </c>
      <c r="H370" s="26">
        <v>2600</v>
      </c>
      <c r="I370" s="26">
        <v>2819</v>
      </c>
      <c r="J370" s="72">
        <f t="shared" si="65"/>
        <v>108.42307692307693</v>
      </c>
      <c r="K370" s="60" t="s">
        <v>91</v>
      </c>
      <c r="L370" s="58" t="s">
        <v>15</v>
      </c>
      <c r="M370" s="59">
        <v>100</v>
      </c>
      <c r="N370" s="11">
        <v>100</v>
      </c>
      <c r="O370" s="11">
        <f t="shared" si="64"/>
        <v>100</v>
      </c>
      <c r="P370" s="5"/>
      <c r="Q370" s="5"/>
      <c r="R370" s="5"/>
      <c r="S370" s="5"/>
      <c r="T370" s="5"/>
      <c r="U370" s="5"/>
    </row>
    <row r="371" spans="1:21" s="28" customFormat="1" ht="75" x14ac:dyDescent="0.25">
      <c r="A371" s="5"/>
      <c r="B371" s="107"/>
      <c r="C371" s="115"/>
      <c r="D371" s="110"/>
      <c r="E371" s="110"/>
      <c r="F371" s="113"/>
      <c r="G371" s="1" t="s">
        <v>98</v>
      </c>
      <c r="H371" s="26">
        <v>26000</v>
      </c>
      <c r="I371" s="26">
        <v>28190</v>
      </c>
      <c r="J371" s="72">
        <f t="shared" si="65"/>
        <v>108.42307692307693</v>
      </c>
      <c r="K371" s="60" t="s">
        <v>89</v>
      </c>
      <c r="L371" s="58" t="s">
        <v>15</v>
      </c>
      <c r="M371" s="59">
        <v>100</v>
      </c>
      <c r="N371" s="11">
        <v>100</v>
      </c>
      <c r="O371" s="11">
        <f t="shared" si="64"/>
        <v>100</v>
      </c>
      <c r="P371" s="5"/>
      <c r="Q371" s="5"/>
      <c r="R371" s="5"/>
      <c r="S371" s="5"/>
      <c r="T371" s="5"/>
      <c r="U371" s="5"/>
    </row>
    <row r="372" spans="1:21" s="28" customFormat="1" ht="48.75" x14ac:dyDescent="0.25">
      <c r="A372" s="5"/>
      <c r="B372" s="105" t="s">
        <v>104</v>
      </c>
      <c r="C372" s="115"/>
      <c r="D372" s="108">
        <v>1128.0999999999999</v>
      </c>
      <c r="E372" s="108">
        <v>1128.0999999999999</v>
      </c>
      <c r="F372" s="126">
        <f>E372/D372*100</f>
        <v>100</v>
      </c>
      <c r="G372" s="105" t="s">
        <v>93</v>
      </c>
      <c r="H372" s="120">
        <v>17</v>
      </c>
      <c r="I372" s="120">
        <v>17</v>
      </c>
      <c r="J372" s="167">
        <f t="shared" si="65"/>
        <v>100</v>
      </c>
      <c r="K372" s="60" t="s">
        <v>89</v>
      </c>
      <c r="L372" s="76" t="s">
        <v>15</v>
      </c>
      <c r="M372" s="77">
        <v>100</v>
      </c>
      <c r="N372" s="78">
        <v>100</v>
      </c>
      <c r="O372" s="11">
        <f t="shared" si="64"/>
        <v>100</v>
      </c>
      <c r="P372" s="5"/>
      <c r="Q372" s="5"/>
      <c r="R372" s="5"/>
      <c r="S372" s="5"/>
      <c r="T372" s="5"/>
      <c r="U372" s="5"/>
    </row>
    <row r="373" spans="1:21" s="28" customFormat="1" ht="60.75" x14ac:dyDescent="0.25">
      <c r="A373" s="5"/>
      <c r="B373" s="106"/>
      <c r="C373" s="115"/>
      <c r="D373" s="109"/>
      <c r="E373" s="109"/>
      <c r="F373" s="127"/>
      <c r="G373" s="106"/>
      <c r="H373" s="121"/>
      <c r="I373" s="121"/>
      <c r="J373" s="168"/>
      <c r="K373" s="60" t="s">
        <v>105</v>
      </c>
      <c r="L373" s="76" t="s">
        <v>15</v>
      </c>
      <c r="M373" s="77">
        <v>100</v>
      </c>
      <c r="N373" s="78">
        <v>100</v>
      </c>
      <c r="O373" s="11">
        <f t="shared" si="64"/>
        <v>100</v>
      </c>
      <c r="P373" s="5"/>
      <c r="Q373" s="5"/>
      <c r="R373" s="5"/>
      <c r="S373" s="5"/>
      <c r="T373" s="5"/>
      <c r="U373" s="5"/>
    </row>
    <row r="374" spans="1:21" s="28" customFormat="1" ht="48.75" x14ac:dyDescent="0.25">
      <c r="A374" s="5"/>
      <c r="B374" s="106"/>
      <c r="C374" s="115"/>
      <c r="D374" s="109"/>
      <c r="E374" s="109"/>
      <c r="F374" s="127"/>
      <c r="G374" s="106"/>
      <c r="H374" s="121"/>
      <c r="I374" s="121"/>
      <c r="J374" s="168"/>
      <c r="K374" s="60" t="s">
        <v>90</v>
      </c>
      <c r="L374" s="76" t="s">
        <v>15</v>
      </c>
      <c r="M374" s="77">
        <v>70</v>
      </c>
      <c r="N374" s="78">
        <v>70</v>
      </c>
      <c r="O374" s="11">
        <f t="shared" si="64"/>
        <v>100</v>
      </c>
      <c r="P374" s="5"/>
      <c r="Q374" s="5"/>
      <c r="R374" s="5"/>
      <c r="S374" s="5"/>
      <c r="T374" s="5"/>
      <c r="U374" s="5"/>
    </row>
    <row r="375" spans="1:21" s="28" customFormat="1" ht="48.75" x14ac:dyDescent="0.25">
      <c r="A375" s="5"/>
      <c r="B375" s="107"/>
      <c r="C375" s="116"/>
      <c r="D375" s="110"/>
      <c r="E375" s="110"/>
      <c r="F375" s="128"/>
      <c r="G375" s="107"/>
      <c r="H375" s="122"/>
      <c r="I375" s="122"/>
      <c r="J375" s="169"/>
      <c r="K375" s="60" t="s">
        <v>106</v>
      </c>
      <c r="L375" s="79" t="s">
        <v>15</v>
      </c>
      <c r="M375" s="77">
        <v>95</v>
      </c>
      <c r="N375" s="78">
        <v>95</v>
      </c>
      <c r="O375" s="11">
        <f t="shared" si="64"/>
        <v>100</v>
      </c>
      <c r="P375" s="5"/>
      <c r="Q375" s="5"/>
      <c r="R375" s="5"/>
      <c r="S375" s="5"/>
      <c r="T375" s="5"/>
      <c r="U375" s="5"/>
    </row>
    <row r="376" spans="1:21" s="28" customFormat="1" ht="82.5" customHeight="1" x14ac:dyDescent="0.25">
      <c r="A376" s="5"/>
      <c r="B376" s="170" t="s">
        <v>150</v>
      </c>
      <c r="C376" s="171"/>
      <c r="D376" s="64">
        <f>D377+D380+D383+D386+D389</f>
        <v>7064</v>
      </c>
      <c r="E376" s="64">
        <f>E377+E380+E383+E386+E389</f>
        <v>7064</v>
      </c>
      <c r="F376" s="65">
        <f>E376/D376*100</f>
        <v>100</v>
      </c>
      <c r="G376" s="66"/>
      <c r="H376" s="67">
        <f>H377+H383+H384+H385+H389</f>
        <v>27786</v>
      </c>
      <c r="I376" s="67">
        <f>I377+I383+I384+I385+I389</f>
        <v>27786</v>
      </c>
      <c r="J376" s="68">
        <f>I376/H376*100</f>
        <v>100</v>
      </c>
      <c r="K376" s="57"/>
      <c r="L376" s="69"/>
      <c r="M376" s="69"/>
      <c r="N376" s="69"/>
      <c r="O376" s="69"/>
      <c r="P376" s="5"/>
      <c r="Q376" s="5"/>
      <c r="R376" s="5"/>
      <c r="S376" s="5"/>
      <c r="T376" s="5"/>
      <c r="U376" s="5"/>
    </row>
    <row r="377" spans="1:21" s="28" customFormat="1" ht="48" x14ac:dyDescent="0.25">
      <c r="A377" s="5"/>
      <c r="B377" s="105" t="s">
        <v>101</v>
      </c>
      <c r="C377" s="114" t="s">
        <v>140</v>
      </c>
      <c r="D377" s="108">
        <v>1419.8</v>
      </c>
      <c r="E377" s="108">
        <v>1419.8</v>
      </c>
      <c r="F377" s="111">
        <f>E377/D377*100</f>
        <v>100</v>
      </c>
      <c r="G377" s="105" t="s">
        <v>93</v>
      </c>
      <c r="H377" s="120">
        <v>21</v>
      </c>
      <c r="I377" s="120">
        <v>21</v>
      </c>
      <c r="J377" s="123">
        <f>I377/H377*100</f>
        <v>100</v>
      </c>
      <c r="K377" s="30" t="s">
        <v>92</v>
      </c>
      <c r="L377" s="58" t="s">
        <v>15</v>
      </c>
      <c r="M377" s="59">
        <v>100</v>
      </c>
      <c r="N377" s="11">
        <v>100</v>
      </c>
      <c r="O377" s="11">
        <f t="shared" ref="O377:O392" si="66">N377/M377*100</f>
        <v>100</v>
      </c>
      <c r="P377" s="5"/>
      <c r="Q377" s="5"/>
      <c r="R377" s="5"/>
      <c r="S377" s="5"/>
      <c r="T377" s="5"/>
      <c r="U377" s="5"/>
    </row>
    <row r="378" spans="1:21" s="28" customFormat="1" ht="108.75" x14ac:dyDescent="0.25">
      <c r="A378" s="5"/>
      <c r="B378" s="106"/>
      <c r="C378" s="115"/>
      <c r="D378" s="109"/>
      <c r="E378" s="109"/>
      <c r="F378" s="112"/>
      <c r="G378" s="106"/>
      <c r="H378" s="121"/>
      <c r="I378" s="121"/>
      <c r="J378" s="124"/>
      <c r="K378" s="60" t="s">
        <v>91</v>
      </c>
      <c r="L378" s="58" t="s">
        <v>15</v>
      </c>
      <c r="M378" s="59">
        <v>100</v>
      </c>
      <c r="N378" s="11">
        <v>100</v>
      </c>
      <c r="O378" s="11">
        <f t="shared" si="66"/>
        <v>100</v>
      </c>
      <c r="P378" s="5"/>
      <c r="Q378" s="5"/>
      <c r="R378" s="5"/>
      <c r="S378" s="5"/>
      <c r="T378" s="5"/>
      <c r="U378" s="5"/>
    </row>
    <row r="379" spans="1:21" s="28" customFormat="1" ht="48.75" x14ac:dyDescent="0.25">
      <c r="A379" s="5"/>
      <c r="B379" s="107"/>
      <c r="C379" s="115"/>
      <c r="D379" s="110"/>
      <c r="E379" s="110"/>
      <c r="F379" s="113"/>
      <c r="G379" s="107"/>
      <c r="H379" s="122"/>
      <c r="I379" s="122"/>
      <c r="J379" s="125"/>
      <c r="K379" s="60" t="s">
        <v>89</v>
      </c>
      <c r="L379" s="58" t="s">
        <v>15</v>
      </c>
      <c r="M379" s="59">
        <v>100</v>
      </c>
      <c r="N379" s="11">
        <v>100</v>
      </c>
      <c r="O379" s="11">
        <f t="shared" si="66"/>
        <v>100</v>
      </c>
      <c r="P379" s="5"/>
      <c r="Q379" s="5"/>
      <c r="R379" s="5"/>
      <c r="S379" s="5"/>
      <c r="T379" s="5"/>
      <c r="U379" s="5"/>
    </row>
    <row r="380" spans="1:21" s="28" customFormat="1" ht="48" x14ac:dyDescent="0.25">
      <c r="A380" s="5"/>
      <c r="B380" s="105" t="s">
        <v>151</v>
      </c>
      <c r="C380" s="115"/>
      <c r="D380" s="108">
        <v>617.4</v>
      </c>
      <c r="E380" s="108">
        <v>617.4</v>
      </c>
      <c r="F380" s="111">
        <f>E380/D380*100</f>
        <v>100</v>
      </c>
      <c r="G380" s="105" t="s">
        <v>93</v>
      </c>
      <c r="H380" s="120">
        <v>9</v>
      </c>
      <c r="I380" s="120">
        <v>9</v>
      </c>
      <c r="J380" s="123">
        <f>I380/H380*100</f>
        <v>100</v>
      </c>
      <c r="K380" s="30" t="s">
        <v>92</v>
      </c>
      <c r="L380" s="58" t="s">
        <v>15</v>
      </c>
      <c r="M380" s="59">
        <v>100</v>
      </c>
      <c r="N380" s="11">
        <v>100</v>
      </c>
      <c r="O380" s="11">
        <f t="shared" si="66"/>
        <v>100</v>
      </c>
      <c r="P380" s="5"/>
      <c r="Q380" s="5"/>
      <c r="R380" s="5"/>
      <c r="S380" s="5"/>
      <c r="T380" s="5"/>
      <c r="U380" s="5"/>
    </row>
    <row r="381" spans="1:21" s="28" customFormat="1" ht="108.75" x14ac:dyDescent="0.25">
      <c r="A381" s="5"/>
      <c r="B381" s="106"/>
      <c r="C381" s="115"/>
      <c r="D381" s="109"/>
      <c r="E381" s="109"/>
      <c r="F381" s="112"/>
      <c r="G381" s="106"/>
      <c r="H381" s="121"/>
      <c r="I381" s="121"/>
      <c r="J381" s="124"/>
      <c r="K381" s="60" t="s">
        <v>91</v>
      </c>
      <c r="L381" s="58" t="s">
        <v>15</v>
      </c>
      <c r="M381" s="59">
        <v>100</v>
      </c>
      <c r="N381" s="11">
        <v>100</v>
      </c>
      <c r="O381" s="11">
        <f t="shared" si="66"/>
        <v>100</v>
      </c>
      <c r="P381" s="5"/>
      <c r="Q381" s="5"/>
      <c r="R381" s="5"/>
      <c r="S381" s="5"/>
      <c r="T381" s="5"/>
      <c r="U381" s="5"/>
    </row>
    <row r="382" spans="1:21" s="28" customFormat="1" ht="48.75" x14ac:dyDescent="0.25">
      <c r="A382" s="5"/>
      <c r="B382" s="107"/>
      <c r="C382" s="115"/>
      <c r="D382" s="110"/>
      <c r="E382" s="110"/>
      <c r="F382" s="113"/>
      <c r="G382" s="107"/>
      <c r="H382" s="122"/>
      <c r="I382" s="122"/>
      <c r="J382" s="125"/>
      <c r="K382" s="60" t="s">
        <v>89</v>
      </c>
      <c r="L382" s="58" t="s">
        <v>15</v>
      </c>
      <c r="M382" s="59">
        <v>100</v>
      </c>
      <c r="N382" s="11">
        <v>100</v>
      </c>
      <c r="O382" s="11">
        <f t="shared" si="66"/>
        <v>100</v>
      </c>
      <c r="P382" s="5"/>
      <c r="Q382" s="5"/>
      <c r="R382" s="5"/>
      <c r="S382" s="5"/>
      <c r="T382" s="5"/>
      <c r="U382" s="5"/>
    </row>
    <row r="383" spans="1:21" s="28" customFormat="1" ht="48" x14ac:dyDescent="0.25">
      <c r="A383" s="5"/>
      <c r="B383" s="105" t="s">
        <v>103</v>
      </c>
      <c r="C383" s="115"/>
      <c r="D383" s="108">
        <v>1390.4</v>
      </c>
      <c r="E383" s="108">
        <v>1390.4</v>
      </c>
      <c r="F383" s="111">
        <f>E383/D383*100</f>
        <v>100</v>
      </c>
      <c r="G383" s="1" t="s">
        <v>96</v>
      </c>
      <c r="H383" s="26">
        <v>21</v>
      </c>
      <c r="I383" s="26">
        <v>21</v>
      </c>
      <c r="J383" s="72">
        <f t="shared" ref="J383:J389" si="67">I383/H383*100</f>
        <v>100</v>
      </c>
      <c r="K383" s="30" t="s">
        <v>92</v>
      </c>
      <c r="L383" s="58" t="s">
        <v>15</v>
      </c>
      <c r="M383" s="59">
        <v>100</v>
      </c>
      <c r="N383" s="11">
        <v>100</v>
      </c>
      <c r="O383" s="11">
        <f t="shared" si="66"/>
        <v>100</v>
      </c>
      <c r="P383" s="5"/>
      <c r="Q383" s="5"/>
      <c r="R383" s="5"/>
      <c r="S383" s="5"/>
      <c r="T383" s="5"/>
      <c r="U383" s="5"/>
    </row>
    <row r="384" spans="1:21" s="28" customFormat="1" ht="108.75" x14ac:dyDescent="0.25">
      <c r="A384" s="5"/>
      <c r="B384" s="106"/>
      <c r="C384" s="115"/>
      <c r="D384" s="109"/>
      <c r="E384" s="109"/>
      <c r="F384" s="112"/>
      <c r="G384" s="1" t="s">
        <v>97</v>
      </c>
      <c r="H384" s="26">
        <v>2520</v>
      </c>
      <c r="I384" s="26">
        <v>2520</v>
      </c>
      <c r="J384" s="72">
        <f t="shared" si="67"/>
        <v>100</v>
      </c>
      <c r="K384" s="60" t="s">
        <v>91</v>
      </c>
      <c r="L384" s="58" t="s">
        <v>15</v>
      </c>
      <c r="M384" s="59">
        <v>100</v>
      </c>
      <c r="N384" s="11">
        <v>100</v>
      </c>
      <c r="O384" s="11">
        <f t="shared" si="66"/>
        <v>100</v>
      </c>
      <c r="P384" s="5"/>
      <c r="Q384" s="5"/>
      <c r="R384" s="5"/>
      <c r="S384" s="5"/>
      <c r="T384" s="5"/>
      <c r="U384" s="5"/>
    </row>
    <row r="385" spans="1:21" s="28" customFormat="1" ht="75" x14ac:dyDescent="0.25">
      <c r="A385" s="5"/>
      <c r="B385" s="107"/>
      <c r="C385" s="115"/>
      <c r="D385" s="110"/>
      <c r="E385" s="110"/>
      <c r="F385" s="113"/>
      <c r="G385" s="1" t="s">
        <v>98</v>
      </c>
      <c r="H385" s="26">
        <v>25200</v>
      </c>
      <c r="I385" s="26">
        <v>25200</v>
      </c>
      <c r="J385" s="72">
        <f t="shared" si="67"/>
        <v>100</v>
      </c>
      <c r="K385" s="60" t="s">
        <v>89</v>
      </c>
      <c r="L385" s="58" t="s">
        <v>15</v>
      </c>
      <c r="M385" s="59">
        <v>100</v>
      </c>
      <c r="N385" s="11">
        <v>100</v>
      </c>
      <c r="O385" s="11">
        <f t="shared" si="66"/>
        <v>100</v>
      </c>
      <c r="P385" s="5"/>
      <c r="Q385" s="5"/>
      <c r="R385" s="5"/>
      <c r="S385" s="5"/>
      <c r="T385" s="5"/>
      <c r="U385" s="5"/>
    </row>
    <row r="386" spans="1:21" s="28" customFormat="1" ht="48" x14ac:dyDescent="0.25">
      <c r="A386" s="5"/>
      <c r="B386" s="105" t="s">
        <v>152</v>
      </c>
      <c r="C386" s="115"/>
      <c r="D386" s="108">
        <v>636.20000000000005</v>
      </c>
      <c r="E386" s="108">
        <v>636.20000000000005</v>
      </c>
      <c r="F386" s="111">
        <f>E386/D386*100</f>
        <v>100</v>
      </c>
      <c r="G386" s="1" t="s">
        <v>96</v>
      </c>
      <c r="H386" s="26">
        <v>9</v>
      </c>
      <c r="I386" s="26">
        <v>9</v>
      </c>
      <c r="J386" s="72">
        <f t="shared" si="67"/>
        <v>100</v>
      </c>
      <c r="K386" s="30" t="s">
        <v>92</v>
      </c>
      <c r="L386" s="58" t="s">
        <v>15</v>
      </c>
      <c r="M386" s="59">
        <v>100</v>
      </c>
      <c r="N386" s="11">
        <v>100</v>
      </c>
      <c r="O386" s="11">
        <f t="shared" si="66"/>
        <v>100</v>
      </c>
      <c r="P386" s="5"/>
      <c r="Q386" s="5"/>
      <c r="R386" s="5"/>
      <c r="S386" s="5"/>
      <c r="T386" s="5"/>
      <c r="U386" s="5"/>
    </row>
    <row r="387" spans="1:21" s="28" customFormat="1" ht="108.75" x14ac:dyDescent="0.25">
      <c r="A387" s="5"/>
      <c r="B387" s="106"/>
      <c r="C387" s="115"/>
      <c r="D387" s="109"/>
      <c r="E387" s="109"/>
      <c r="F387" s="112"/>
      <c r="G387" s="1" t="s">
        <v>97</v>
      </c>
      <c r="H387" s="26">
        <v>1066</v>
      </c>
      <c r="I387" s="26">
        <v>960</v>
      </c>
      <c r="J387" s="72">
        <f t="shared" si="67"/>
        <v>90.056285178236394</v>
      </c>
      <c r="K387" s="60" t="s">
        <v>91</v>
      </c>
      <c r="L387" s="58" t="s">
        <v>15</v>
      </c>
      <c r="M387" s="59">
        <v>100</v>
      </c>
      <c r="N387" s="11">
        <v>100</v>
      </c>
      <c r="O387" s="11">
        <f t="shared" si="66"/>
        <v>100</v>
      </c>
      <c r="P387" s="5"/>
      <c r="Q387" s="5"/>
      <c r="R387" s="5"/>
      <c r="S387" s="5"/>
      <c r="T387" s="5"/>
      <c r="U387" s="5"/>
    </row>
    <row r="388" spans="1:21" s="28" customFormat="1" ht="75" x14ac:dyDescent="0.25">
      <c r="A388" s="5"/>
      <c r="B388" s="107"/>
      <c r="C388" s="115"/>
      <c r="D388" s="110"/>
      <c r="E388" s="110"/>
      <c r="F388" s="113"/>
      <c r="G388" s="1" t="s">
        <v>98</v>
      </c>
      <c r="H388" s="26">
        <v>5330</v>
      </c>
      <c r="I388" s="26">
        <v>4800</v>
      </c>
      <c r="J388" s="72">
        <f t="shared" si="67"/>
        <v>90.056285178236394</v>
      </c>
      <c r="K388" s="60" t="s">
        <v>89</v>
      </c>
      <c r="L388" s="58" t="s">
        <v>15</v>
      </c>
      <c r="M388" s="59">
        <v>100</v>
      </c>
      <c r="N388" s="11">
        <v>100</v>
      </c>
      <c r="O388" s="11">
        <f t="shared" si="66"/>
        <v>100</v>
      </c>
      <c r="P388" s="5"/>
      <c r="Q388" s="5"/>
      <c r="R388" s="5"/>
      <c r="S388" s="5"/>
      <c r="T388" s="5"/>
      <c r="U388" s="5"/>
    </row>
    <row r="389" spans="1:21" s="28" customFormat="1" ht="48.75" x14ac:dyDescent="0.25">
      <c r="A389" s="5"/>
      <c r="B389" s="105" t="s">
        <v>104</v>
      </c>
      <c r="C389" s="115"/>
      <c r="D389" s="108">
        <v>3000.2</v>
      </c>
      <c r="E389" s="108">
        <v>3000.2</v>
      </c>
      <c r="F389" s="126">
        <f>E389/D389*100</f>
        <v>100</v>
      </c>
      <c r="G389" s="105" t="s">
        <v>93</v>
      </c>
      <c r="H389" s="120">
        <v>24</v>
      </c>
      <c r="I389" s="120">
        <v>24</v>
      </c>
      <c r="J389" s="167">
        <f t="shared" si="67"/>
        <v>100</v>
      </c>
      <c r="K389" s="60" t="s">
        <v>89</v>
      </c>
      <c r="L389" s="76" t="s">
        <v>15</v>
      </c>
      <c r="M389" s="77">
        <v>100</v>
      </c>
      <c r="N389" s="78">
        <v>100</v>
      </c>
      <c r="O389" s="11">
        <f t="shared" si="66"/>
        <v>100</v>
      </c>
      <c r="P389" s="5"/>
      <c r="Q389" s="5"/>
      <c r="R389" s="5"/>
      <c r="S389" s="5"/>
      <c r="T389" s="5"/>
      <c r="U389" s="5"/>
    </row>
    <row r="390" spans="1:21" s="28" customFormat="1" ht="60.75" x14ac:dyDescent="0.25">
      <c r="A390" s="5"/>
      <c r="B390" s="106"/>
      <c r="C390" s="115"/>
      <c r="D390" s="109"/>
      <c r="E390" s="109"/>
      <c r="F390" s="127"/>
      <c r="G390" s="106"/>
      <c r="H390" s="121"/>
      <c r="I390" s="121"/>
      <c r="J390" s="168"/>
      <c r="K390" s="60" t="s">
        <v>105</v>
      </c>
      <c r="L390" s="76" t="s">
        <v>15</v>
      </c>
      <c r="M390" s="77">
        <v>100</v>
      </c>
      <c r="N390" s="78">
        <v>100</v>
      </c>
      <c r="O390" s="11">
        <f t="shared" si="66"/>
        <v>100</v>
      </c>
      <c r="P390" s="5"/>
      <c r="Q390" s="5"/>
      <c r="R390" s="5"/>
      <c r="S390" s="5"/>
      <c r="T390" s="5"/>
      <c r="U390" s="5"/>
    </row>
    <row r="391" spans="1:21" s="28" customFormat="1" ht="48.75" x14ac:dyDescent="0.25">
      <c r="A391" s="5"/>
      <c r="B391" s="106"/>
      <c r="C391" s="115"/>
      <c r="D391" s="109"/>
      <c r="E391" s="109"/>
      <c r="F391" s="127"/>
      <c r="G391" s="106"/>
      <c r="H391" s="121"/>
      <c r="I391" s="121"/>
      <c r="J391" s="168"/>
      <c r="K391" s="60" t="s">
        <v>90</v>
      </c>
      <c r="L391" s="76" t="s">
        <v>15</v>
      </c>
      <c r="M391" s="77">
        <v>64</v>
      </c>
      <c r="N391" s="78">
        <v>64</v>
      </c>
      <c r="O391" s="11">
        <f t="shared" si="66"/>
        <v>100</v>
      </c>
      <c r="P391" s="5"/>
      <c r="Q391" s="5"/>
      <c r="R391" s="5"/>
      <c r="S391" s="5"/>
      <c r="T391" s="5"/>
      <c r="U391" s="5"/>
    </row>
    <row r="392" spans="1:21" s="28" customFormat="1" ht="48.75" x14ac:dyDescent="0.25">
      <c r="A392" s="5"/>
      <c r="B392" s="107"/>
      <c r="C392" s="116"/>
      <c r="D392" s="110"/>
      <c r="E392" s="110"/>
      <c r="F392" s="128"/>
      <c r="G392" s="107"/>
      <c r="H392" s="122"/>
      <c r="I392" s="122"/>
      <c r="J392" s="169"/>
      <c r="K392" s="60" t="s">
        <v>106</v>
      </c>
      <c r="L392" s="79" t="s">
        <v>15</v>
      </c>
      <c r="M392" s="77">
        <v>94</v>
      </c>
      <c r="N392" s="78">
        <v>94</v>
      </c>
      <c r="O392" s="11">
        <f t="shared" si="66"/>
        <v>100</v>
      </c>
      <c r="P392" s="5"/>
      <c r="Q392" s="5"/>
      <c r="R392" s="5"/>
      <c r="S392" s="5"/>
      <c r="T392" s="5"/>
      <c r="U392" s="5"/>
    </row>
    <row r="393" spans="1:21" s="28" customFormat="1" ht="81" customHeight="1" x14ac:dyDescent="0.25">
      <c r="A393" s="5"/>
      <c r="B393" s="170" t="s">
        <v>153</v>
      </c>
      <c r="C393" s="171"/>
      <c r="D393" s="64">
        <f>D394+D398</f>
        <v>8066.7</v>
      </c>
      <c r="E393" s="64">
        <f>E394+E398</f>
        <v>8066.7</v>
      </c>
      <c r="F393" s="65">
        <f>E393/D393*100</f>
        <v>100</v>
      </c>
      <c r="G393" s="66"/>
      <c r="H393" s="67">
        <f>H394+H398</f>
        <v>75</v>
      </c>
      <c r="I393" s="67">
        <f>I394+I398</f>
        <v>75</v>
      </c>
      <c r="J393" s="68">
        <f>I393/H393*100</f>
        <v>100</v>
      </c>
      <c r="K393" s="57"/>
      <c r="L393" s="69"/>
      <c r="M393" s="69"/>
      <c r="N393" s="69"/>
      <c r="O393" s="69"/>
      <c r="P393" s="5"/>
      <c r="Q393" s="5"/>
      <c r="R393" s="5"/>
      <c r="S393" s="5"/>
      <c r="T393" s="5"/>
      <c r="U393" s="5"/>
    </row>
    <row r="394" spans="1:21" s="28" customFormat="1" ht="48.75" x14ac:dyDescent="0.25">
      <c r="A394" s="5"/>
      <c r="B394" s="105" t="s">
        <v>104</v>
      </c>
      <c r="C394" s="158" t="s">
        <v>140</v>
      </c>
      <c r="D394" s="108">
        <v>3865.8</v>
      </c>
      <c r="E394" s="108">
        <v>3865.8</v>
      </c>
      <c r="F394" s="126">
        <f>E394/D394*100</f>
        <v>100</v>
      </c>
      <c r="G394" s="105" t="s">
        <v>93</v>
      </c>
      <c r="H394" s="120">
        <v>36</v>
      </c>
      <c r="I394" s="120">
        <v>36</v>
      </c>
      <c r="J394" s="167">
        <f t="shared" ref="J394" si="68">I394/H394*100</f>
        <v>100</v>
      </c>
      <c r="K394" s="60" t="s">
        <v>89</v>
      </c>
      <c r="L394" s="76" t="s">
        <v>15</v>
      </c>
      <c r="M394" s="77">
        <v>100</v>
      </c>
      <c r="N394" s="78">
        <v>100</v>
      </c>
      <c r="O394" s="11">
        <f t="shared" ref="O394:O402" si="69">N394/M394*100</f>
        <v>100</v>
      </c>
      <c r="P394" s="5"/>
      <c r="Q394" s="5"/>
      <c r="R394" s="5"/>
      <c r="S394" s="5"/>
      <c r="T394" s="5"/>
      <c r="U394" s="5"/>
    </row>
    <row r="395" spans="1:21" s="28" customFormat="1" ht="60.75" x14ac:dyDescent="0.25">
      <c r="A395" s="5"/>
      <c r="B395" s="106"/>
      <c r="C395" s="158"/>
      <c r="D395" s="109"/>
      <c r="E395" s="109"/>
      <c r="F395" s="127"/>
      <c r="G395" s="106"/>
      <c r="H395" s="121"/>
      <c r="I395" s="121"/>
      <c r="J395" s="168"/>
      <c r="K395" s="60" t="s">
        <v>105</v>
      </c>
      <c r="L395" s="76" t="s">
        <v>15</v>
      </c>
      <c r="M395" s="77">
        <v>100</v>
      </c>
      <c r="N395" s="78">
        <v>100</v>
      </c>
      <c r="O395" s="11">
        <f t="shared" si="69"/>
        <v>100</v>
      </c>
      <c r="P395" s="5"/>
      <c r="Q395" s="5"/>
      <c r="R395" s="5"/>
      <c r="S395" s="5"/>
      <c r="T395" s="5"/>
      <c r="U395" s="5"/>
    </row>
    <row r="396" spans="1:21" s="28" customFormat="1" ht="48.75" x14ac:dyDescent="0.25">
      <c r="A396" s="5"/>
      <c r="B396" s="106"/>
      <c r="C396" s="158"/>
      <c r="D396" s="109"/>
      <c r="E396" s="109"/>
      <c r="F396" s="127"/>
      <c r="G396" s="106"/>
      <c r="H396" s="121"/>
      <c r="I396" s="121"/>
      <c r="J396" s="168"/>
      <c r="K396" s="60" t="s">
        <v>90</v>
      </c>
      <c r="L396" s="76" t="s">
        <v>15</v>
      </c>
      <c r="M396" s="77">
        <v>45</v>
      </c>
      <c r="N396" s="78">
        <v>45</v>
      </c>
      <c r="O396" s="11">
        <f t="shared" si="69"/>
        <v>100</v>
      </c>
      <c r="P396" s="5"/>
      <c r="Q396" s="5"/>
      <c r="R396" s="5"/>
      <c r="S396" s="5"/>
      <c r="T396" s="5"/>
      <c r="U396" s="5"/>
    </row>
    <row r="397" spans="1:21" s="28" customFormat="1" ht="48.75" x14ac:dyDescent="0.25">
      <c r="A397" s="5"/>
      <c r="B397" s="107"/>
      <c r="C397" s="158"/>
      <c r="D397" s="110"/>
      <c r="E397" s="110"/>
      <c r="F397" s="128"/>
      <c r="G397" s="107"/>
      <c r="H397" s="122"/>
      <c r="I397" s="122"/>
      <c r="J397" s="169"/>
      <c r="K397" s="60" t="s">
        <v>106</v>
      </c>
      <c r="L397" s="79" t="s">
        <v>15</v>
      </c>
      <c r="M397" s="77">
        <v>100</v>
      </c>
      <c r="N397" s="78">
        <v>100</v>
      </c>
      <c r="O397" s="11">
        <f t="shared" si="69"/>
        <v>100</v>
      </c>
      <c r="P397" s="5"/>
      <c r="Q397" s="5"/>
      <c r="R397" s="5"/>
      <c r="S397" s="5"/>
      <c r="T397" s="5"/>
      <c r="U397" s="5"/>
    </row>
    <row r="398" spans="1:21" s="28" customFormat="1" ht="48.75" x14ac:dyDescent="0.25">
      <c r="A398" s="5"/>
      <c r="B398" s="105" t="s">
        <v>108</v>
      </c>
      <c r="C398" s="158"/>
      <c r="D398" s="108">
        <v>4200.8999999999996</v>
      </c>
      <c r="E398" s="108">
        <v>4200.8999999999996</v>
      </c>
      <c r="F398" s="129">
        <f>E398/D398*100</f>
        <v>100</v>
      </c>
      <c r="G398" s="105" t="s">
        <v>93</v>
      </c>
      <c r="H398" s="120">
        <v>39</v>
      </c>
      <c r="I398" s="120">
        <v>39</v>
      </c>
      <c r="J398" s="129">
        <f>I398/H398*100</f>
        <v>100</v>
      </c>
      <c r="K398" s="60" t="s">
        <v>89</v>
      </c>
      <c r="L398" s="76" t="s">
        <v>15</v>
      </c>
      <c r="M398" s="77">
        <v>100</v>
      </c>
      <c r="N398" s="78">
        <v>100</v>
      </c>
      <c r="O398" s="11">
        <f t="shared" si="69"/>
        <v>100</v>
      </c>
      <c r="P398" s="5"/>
      <c r="Q398" s="5"/>
      <c r="R398" s="5"/>
      <c r="S398" s="5"/>
      <c r="T398" s="5"/>
      <c r="U398" s="5"/>
    </row>
    <row r="399" spans="1:21" s="28" customFormat="1" ht="60.75" x14ac:dyDescent="0.25">
      <c r="A399" s="5"/>
      <c r="B399" s="106"/>
      <c r="C399" s="158"/>
      <c r="D399" s="109"/>
      <c r="E399" s="109"/>
      <c r="F399" s="130"/>
      <c r="G399" s="106"/>
      <c r="H399" s="121"/>
      <c r="I399" s="121"/>
      <c r="J399" s="130"/>
      <c r="K399" s="60" t="s">
        <v>105</v>
      </c>
      <c r="L399" s="76" t="s">
        <v>15</v>
      </c>
      <c r="M399" s="77">
        <v>100</v>
      </c>
      <c r="N399" s="78">
        <v>100</v>
      </c>
      <c r="O399" s="11">
        <f t="shared" si="69"/>
        <v>100</v>
      </c>
      <c r="P399" s="5"/>
      <c r="Q399" s="5"/>
      <c r="R399" s="5"/>
      <c r="S399" s="5"/>
      <c r="T399" s="5"/>
      <c r="U399" s="5"/>
    </row>
    <row r="400" spans="1:21" s="28" customFormat="1" ht="36.75" x14ac:dyDescent="0.25">
      <c r="A400" s="5"/>
      <c r="B400" s="106"/>
      <c r="C400" s="158"/>
      <c r="D400" s="109"/>
      <c r="E400" s="109"/>
      <c r="F400" s="130"/>
      <c r="G400" s="106"/>
      <c r="H400" s="121"/>
      <c r="I400" s="121"/>
      <c r="J400" s="130"/>
      <c r="K400" s="60" t="s">
        <v>107</v>
      </c>
      <c r="L400" s="76" t="s">
        <v>15</v>
      </c>
      <c r="M400" s="77">
        <v>100</v>
      </c>
      <c r="N400" s="78">
        <v>100</v>
      </c>
      <c r="O400" s="11">
        <f t="shared" si="69"/>
        <v>100</v>
      </c>
      <c r="P400" s="5"/>
      <c r="Q400" s="5"/>
      <c r="R400" s="5"/>
      <c r="S400" s="5"/>
      <c r="T400" s="5"/>
      <c r="U400" s="5"/>
    </row>
    <row r="401" spans="1:21" s="28" customFormat="1" ht="48.75" x14ac:dyDescent="0.25">
      <c r="A401" s="5"/>
      <c r="B401" s="106"/>
      <c r="C401" s="158"/>
      <c r="D401" s="109"/>
      <c r="E401" s="109"/>
      <c r="F401" s="130"/>
      <c r="G401" s="106"/>
      <c r="H401" s="121"/>
      <c r="I401" s="121"/>
      <c r="J401" s="130"/>
      <c r="K401" s="60" t="s">
        <v>90</v>
      </c>
      <c r="L401" s="76" t="s">
        <v>15</v>
      </c>
      <c r="M401" s="77">
        <v>35</v>
      </c>
      <c r="N401" s="78">
        <v>35</v>
      </c>
      <c r="O401" s="11">
        <f t="shared" si="69"/>
        <v>100</v>
      </c>
      <c r="P401" s="5"/>
      <c r="Q401" s="5"/>
      <c r="R401" s="5"/>
      <c r="S401" s="5"/>
      <c r="T401" s="5"/>
      <c r="U401" s="5"/>
    </row>
    <row r="402" spans="1:21" s="28" customFormat="1" ht="48.75" x14ac:dyDescent="0.25">
      <c r="A402" s="5"/>
      <c r="B402" s="107"/>
      <c r="C402" s="158"/>
      <c r="D402" s="110"/>
      <c r="E402" s="110"/>
      <c r="F402" s="131"/>
      <c r="G402" s="107"/>
      <c r="H402" s="122"/>
      <c r="I402" s="122"/>
      <c r="J402" s="131"/>
      <c r="K402" s="60" t="s">
        <v>106</v>
      </c>
      <c r="L402" s="79" t="s">
        <v>15</v>
      </c>
      <c r="M402" s="77">
        <v>100</v>
      </c>
      <c r="N402" s="78">
        <v>100</v>
      </c>
      <c r="O402" s="11">
        <f t="shared" si="69"/>
        <v>100</v>
      </c>
      <c r="P402" s="5"/>
      <c r="Q402" s="5"/>
      <c r="R402" s="5"/>
      <c r="S402" s="5"/>
      <c r="T402" s="5"/>
      <c r="U402" s="5"/>
    </row>
    <row r="403" spans="1:21" s="28" customFormat="1" ht="71.25" customHeight="1" x14ac:dyDescent="0.25">
      <c r="A403" s="5"/>
      <c r="B403" s="170" t="s">
        <v>154</v>
      </c>
      <c r="C403" s="171"/>
      <c r="D403" s="64">
        <f>D404+D407+D410+D414+D419</f>
        <v>14960</v>
      </c>
      <c r="E403" s="64">
        <f>E404+E407+E410+E414+E419</f>
        <v>14960</v>
      </c>
      <c r="F403" s="65">
        <f>E403/D403*100</f>
        <v>100</v>
      </c>
      <c r="G403" s="66"/>
      <c r="H403" s="67">
        <f>H404+H407+H408+H409+H410+H414+H419</f>
        <v>45121</v>
      </c>
      <c r="I403" s="67">
        <f>I404+I407+I408+I409+I410+I414+I419</f>
        <v>45121</v>
      </c>
      <c r="J403" s="68">
        <f>I403/H403*100</f>
        <v>100</v>
      </c>
      <c r="K403" s="57"/>
      <c r="L403" s="69"/>
      <c r="M403" s="69"/>
      <c r="N403" s="69"/>
      <c r="O403" s="69"/>
      <c r="P403" s="5"/>
      <c r="Q403" s="5"/>
      <c r="R403" s="5"/>
      <c r="S403" s="5"/>
      <c r="T403" s="5"/>
      <c r="U403" s="5"/>
    </row>
    <row r="404" spans="1:21" s="28" customFormat="1" ht="48" x14ac:dyDescent="0.25">
      <c r="A404" s="5"/>
      <c r="B404" s="105" t="s">
        <v>101</v>
      </c>
      <c r="C404" s="115"/>
      <c r="D404" s="108">
        <v>1540.4</v>
      </c>
      <c r="E404" s="108">
        <v>1540.4</v>
      </c>
      <c r="F404" s="111">
        <f>E404/D404*100</f>
        <v>100</v>
      </c>
      <c r="G404" s="105" t="s">
        <v>93</v>
      </c>
      <c r="H404" s="120">
        <v>45</v>
      </c>
      <c r="I404" s="120">
        <v>45</v>
      </c>
      <c r="J404" s="123">
        <f>I404/H404*100</f>
        <v>100</v>
      </c>
      <c r="K404" s="30" t="s">
        <v>92</v>
      </c>
      <c r="L404" s="58" t="s">
        <v>15</v>
      </c>
      <c r="M404" s="59">
        <v>100</v>
      </c>
      <c r="N404" s="11">
        <v>100</v>
      </c>
      <c r="O404" s="11">
        <f t="shared" ref="O404:O444" si="70">N404/M404*100</f>
        <v>100</v>
      </c>
      <c r="P404" s="5"/>
      <c r="Q404" s="5"/>
      <c r="R404" s="5"/>
      <c r="S404" s="5"/>
      <c r="T404" s="5"/>
      <c r="U404" s="5"/>
    </row>
    <row r="405" spans="1:21" s="28" customFormat="1" ht="108.75" x14ac:dyDescent="0.25">
      <c r="A405" s="5"/>
      <c r="B405" s="106"/>
      <c r="C405" s="115"/>
      <c r="D405" s="109"/>
      <c r="E405" s="109"/>
      <c r="F405" s="112"/>
      <c r="G405" s="106"/>
      <c r="H405" s="121"/>
      <c r="I405" s="121"/>
      <c r="J405" s="124"/>
      <c r="K405" s="60" t="s">
        <v>91</v>
      </c>
      <c r="L405" s="58" t="s">
        <v>15</v>
      </c>
      <c r="M405" s="59">
        <v>100</v>
      </c>
      <c r="N405" s="11">
        <v>100</v>
      </c>
      <c r="O405" s="11">
        <f t="shared" si="70"/>
        <v>100</v>
      </c>
      <c r="P405" s="5"/>
      <c r="Q405" s="5"/>
      <c r="R405" s="5"/>
      <c r="S405" s="5"/>
      <c r="T405" s="5"/>
      <c r="U405" s="5"/>
    </row>
    <row r="406" spans="1:21" s="28" customFormat="1" ht="48.75" x14ac:dyDescent="0.25">
      <c r="A406" s="5"/>
      <c r="B406" s="107"/>
      <c r="C406" s="115"/>
      <c r="D406" s="110"/>
      <c r="E406" s="110"/>
      <c r="F406" s="113"/>
      <c r="G406" s="107"/>
      <c r="H406" s="122"/>
      <c r="I406" s="122"/>
      <c r="J406" s="125"/>
      <c r="K406" s="60" t="s">
        <v>89</v>
      </c>
      <c r="L406" s="58" t="s">
        <v>15</v>
      </c>
      <c r="M406" s="59">
        <v>100</v>
      </c>
      <c r="N406" s="11">
        <v>100</v>
      </c>
      <c r="O406" s="11">
        <f t="shared" si="70"/>
        <v>100</v>
      </c>
      <c r="P406" s="5"/>
      <c r="Q406" s="5"/>
      <c r="R406" s="5"/>
      <c r="S406" s="5"/>
      <c r="T406" s="5"/>
      <c r="U406" s="5"/>
    </row>
    <row r="407" spans="1:21" s="28" customFormat="1" ht="48" x14ac:dyDescent="0.25">
      <c r="A407" s="5"/>
      <c r="B407" s="105" t="s">
        <v>103</v>
      </c>
      <c r="C407" s="115"/>
      <c r="D407" s="108">
        <v>1620.8</v>
      </c>
      <c r="E407" s="108">
        <v>1620.8</v>
      </c>
      <c r="F407" s="111">
        <f>E407/D407*100</f>
        <v>100</v>
      </c>
      <c r="G407" s="1" t="s">
        <v>96</v>
      </c>
      <c r="H407" s="26">
        <v>45</v>
      </c>
      <c r="I407" s="26">
        <v>45</v>
      </c>
      <c r="J407" s="72">
        <f t="shared" ref="J407:J410" si="71">I407/H407*100</f>
        <v>100</v>
      </c>
      <c r="K407" s="30" t="s">
        <v>92</v>
      </c>
      <c r="L407" s="58" t="s">
        <v>15</v>
      </c>
      <c r="M407" s="59">
        <v>100</v>
      </c>
      <c r="N407" s="11">
        <v>100</v>
      </c>
      <c r="O407" s="11">
        <f t="shared" si="70"/>
        <v>100</v>
      </c>
      <c r="P407" s="5"/>
      <c r="Q407" s="5"/>
      <c r="R407" s="5"/>
      <c r="S407" s="5"/>
      <c r="T407" s="5"/>
      <c r="U407" s="5"/>
    </row>
    <row r="408" spans="1:21" s="28" customFormat="1" ht="108.75" x14ac:dyDescent="0.25">
      <c r="A408" s="5"/>
      <c r="B408" s="106"/>
      <c r="C408" s="115"/>
      <c r="D408" s="109"/>
      <c r="E408" s="109"/>
      <c r="F408" s="112"/>
      <c r="G408" s="1" t="s">
        <v>97</v>
      </c>
      <c r="H408" s="26">
        <v>4078</v>
      </c>
      <c r="I408" s="26">
        <v>4078</v>
      </c>
      <c r="J408" s="72">
        <f t="shared" si="71"/>
        <v>100</v>
      </c>
      <c r="K408" s="60" t="s">
        <v>91</v>
      </c>
      <c r="L408" s="58" t="s">
        <v>15</v>
      </c>
      <c r="M408" s="59">
        <v>100</v>
      </c>
      <c r="N408" s="11">
        <v>100</v>
      </c>
      <c r="O408" s="11">
        <f t="shared" si="70"/>
        <v>100</v>
      </c>
      <c r="P408" s="5"/>
      <c r="Q408" s="5"/>
      <c r="R408" s="5"/>
      <c r="S408" s="5"/>
      <c r="T408" s="5"/>
      <c r="U408" s="5"/>
    </row>
    <row r="409" spans="1:21" s="28" customFormat="1" ht="75" x14ac:dyDescent="0.25">
      <c r="A409" s="5"/>
      <c r="B409" s="107"/>
      <c r="C409" s="115"/>
      <c r="D409" s="110"/>
      <c r="E409" s="110"/>
      <c r="F409" s="113"/>
      <c r="G409" s="1" t="s">
        <v>98</v>
      </c>
      <c r="H409" s="26">
        <v>40780</v>
      </c>
      <c r="I409" s="26">
        <v>40780</v>
      </c>
      <c r="J409" s="72">
        <f t="shared" si="71"/>
        <v>100</v>
      </c>
      <c r="K409" s="60" t="s">
        <v>89</v>
      </c>
      <c r="L409" s="58" t="s">
        <v>15</v>
      </c>
      <c r="M409" s="59">
        <v>100</v>
      </c>
      <c r="N409" s="11">
        <v>100</v>
      </c>
      <c r="O409" s="11">
        <f t="shared" si="70"/>
        <v>100</v>
      </c>
      <c r="P409" s="5"/>
      <c r="Q409" s="5"/>
      <c r="R409" s="5"/>
      <c r="S409" s="5"/>
      <c r="T409" s="5"/>
      <c r="U409" s="5"/>
    </row>
    <row r="410" spans="1:21" s="28" customFormat="1" ht="48.75" x14ac:dyDescent="0.25">
      <c r="A410" s="5"/>
      <c r="B410" s="105" t="s">
        <v>104</v>
      </c>
      <c r="C410" s="115"/>
      <c r="D410" s="108">
        <v>5308.6</v>
      </c>
      <c r="E410" s="108">
        <v>5308.6</v>
      </c>
      <c r="F410" s="126">
        <f>E410/D410*100</f>
        <v>100</v>
      </c>
      <c r="G410" s="105" t="s">
        <v>93</v>
      </c>
      <c r="H410" s="120">
        <v>77</v>
      </c>
      <c r="I410" s="120">
        <v>77</v>
      </c>
      <c r="J410" s="167">
        <f t="shared" si="71"/>
        <v>100</v>
      </c>
      <c r="K410" s="60" t="s">
        <v>89</v>
      </c>
      <c r="L410" s="76" t="s">
        <v>15</v>
      </c>
      <c r="M410" s="77">
        <v>100</v>
      </c>
      <c r="N410" s="78">
        <v>100</v>
      </c>
      <c r="O410" s="11">
        <f t="shared" si="70"/>
        <v>100</v>
      </c>
      <c r="P410" s="5"/>
      <c r="Q410" s="5"/>
      <c r="R410" s="5"/>
      <c r="S410" s="5"/>
      <c r="T410" s="5"/>
      <c r="U410" s="5"/>
    </row>
    <row r="411" spans="1:21" s="28" customFormat="1" ht="60.75" x14ac:dyDescent="0.25">
      <c r="A411" s="5"/>
      <c r="B411" s="106"/>
      <c r="C411" s="115"/>
      <c r="D411" s="109"/>
      <c r="E411" s="109"/>
      <c r="F411" s="127"/>
      <c r="G411" s="106"/>
      <c r="H411" s="121"/>
      <c r="I411" s="121"/>
      <c r="J411" s="168"/>
      <c r="K411" s="60" t="s">
        <v>105</v>
      </c>
      <c r="L411" s="76" t="s">
        <v>15</v>
      </c>
      <c r="M411" s="77">
        <v>100</v>
      </c>
      <c r="N411" s="78">
        <v>100</v>
      </c>
      <c r="O411" s="11">
        <f t="shared" si="70"/>
        <v>100</v>
      </c>
      <c r="P411" s="5"/>
      <c r="Q411" s="5"/>
      <c r="R411" s="5"/>
      <c r="S411" s="5"/>
      <c r="T411" s="5"/>
      <c r="U411" s="5"/>
    </row>
    <row r="412" spans="1:21" s="28" customFormat="1" ht="48.75" x14ac:dyDescent="0.25">
      <c r="A412" s="5"/>
      <c r="B412" s="106"/>
      <c r="C412" s="115"/>
      <c r="D412" s="109"/>
      <c r="E412" s="109"/>
      <c r="F412" s="127"/>
      <c r="G412" s="106"/>
      <c r="H412" s="121"/>
      <c r="I412" s="121"/>
      <c r="J412" s="168"/>
      <c r="K412" s="60" t="s">
        <v>90</v>
      </c>
      <c r="L412" s="76" t="s">
        <v>15</v>
      </c>
      <c r="M412" s="77">
        <v>70</v>
      </c>
      <c r="N412" s="78">
        <v>70</v>
      </c>
      <c r="O412" s="11">
        <f t="shared" si="70"/>
        <v>100</v>
      </c>
      <c r="P412" s="5"/>
      <c r="Q412" s="5"/>
      <c r="R412" s="5"/>
      <c r="S412" s="5"/>
      <c r="T412" s="5"/>
      <c r="U412" s="5"/>
    </row>
    <row r="413" spans="1:21" s="28" customFormat="1" ht="48.75" x14ac:dyDescent="0.25">
      <c r="A413" s="5"/>
      <c r="B413" s="107"/>
      <c r="C413" s="115"/>
      <c r="D413" s="110"/>
      <c r="E413" s="110"/>
      <c r="F413" s="128"/>
      <c r="G413" s="107"/>
      <c r="H413" s="122"/>
      <c r="I413" s="122"/>
      <c r="J413" s="169"/>
      <c r="K413" s="60" t="s">
        <v>106</v>
      </c>
      <c r="L413" s="79" t="s">
        <v>15</v>
      </c>
      <c r="M413" s="77">
        <v>100</v>
      </c>
      <c r="N413" s="78">
        <v>100</v>
      </c>
      <c r="O413" s="11">
        <f t="shared" si="70"/>
        <v>100</v>
      </c>
      <c r="P413" s="5"/>
      <c r="Q413" s="5"/>
      <c r="R413" s="5"/>
      <c r="S413" s="5"/>
      <c r="T413" s="5"/>
      <c r="U413" s="5"/>
    </row>
    <row r="414" spans="1:21" s="28" customFormat="1" ht="48.75" x14ac:dyDescent="0.25">
      <c r="A414" s="5"/>
      <c r="B414" s="105" t="s">
        <v>108</v>
      </c>
      <c r="C414" s="115"/>
      <c r="D414" s="108">
        <v>5307.6</v>
      </c>
      <c r="E414" s="108">
        <v>5307.6</v>
      </c>
      <c r="F414" s="129">
        <f>E414/D414*100</f>
        <v>100</v>
      </c>
      <c r="G414" s="105" t="s">
        <v>93</v>
      </c>
      <c r="H414" s="120">
        <v>79</v>
      </c>
      <c r="I414" s="120">
        <v>79</v>
      </c>
      <c r="J414" s="129">
        <f>I414/H414*100</f>
        <v>100</v>
      </c>
      <c r="K414" s="60" t="s">
        <v>89</v>
      </c>
      <c r="L414" s="76" t="s">
        <v>15</v>
      </c>
      <c r="M414" s="77">
        <v>100</v>
      </c>
      <c r="N414" s="78">
        <v>100</v>
      </c>
      <c r="O414" s="11">
        <f t="shared" si="70"/>
        <v>100</v>
      </c>
      <c r="P414" s="5"/>
      <c r="Q414" s="5"/>
      <c r="R414" s="5"/>
      <c r="S414" s="5"/>
      <c r="T414" s="5"/>
      <c r="U414" s="5"/>
    </row>
    <row r="415" spans="1:21" s="28" customFormat="1" ht="60.75" x14ac:dyDescent="0.25">
      <c r="A415" s="5"/>
      <c r="B415" s="106"/>
      <c r="C415" s="115"/>
      <c r="D415" s="109"/>
      <c r="E415" s="109"/>
      <c r="F415" s="130"/>
      <c r="G415" s="106"/>
      <c r="H415" s="121"/>
      <c r="I415" s="121"/>
      <c r="J415" s="130"/>
      <c r="K415" s="60" t="s">
        <v>105</v>
      </c>
      <c r="L415" s="76" t="s">
        <v>15</v>
      </c>
      <c r="M415" s="77">
        <v>100</v>
      </c>
      <c r="N415" s="78">
        <v>100</v>
      </c>
      <c r="O415" s="11">
        <f t="shared" si="70"/>
        <v>100</v>
      </c>
      <c r="P415" s="5"/>
      <c r="Q415" s="5"/>
      <c r="R415" s="5"/>
      <c r="S415" s="5"/>
      <c r="T415" s="5"/>
      <c r="U415" s="5"/>
    </row>
    <row r="416" spans="1:21" s="28" customFormat="1" ht="36.75" x14ac:dyDescent="0.25">
      <c r="A416" s="5"/>
      <c r="B416" s="106"/>
      <c r="C416" s="115"/>
      <c r="D416" s="109"/>
      <c r="E416" s="109"/>
      <c r="F416" s="130"/>
      <c r="G416" s="106"/>
      <c r="H416" s="121"/>
      <c r="I416" s="121"/>
      <c r="J416" s="130"/>
      <c r="K416" s="60" t="s">
        <v>107</v>
      </c>
      <c r="L416" s="76" t="s">
        <v>15</v>
      </c>
      <c r="M416" s="77">
        <v>100</v>
      </c>
      <c r="N416" s="78">
        <v>100</v>
      </c>
      <c r="O416" s="11">
        <f t="shared" si="70"/>
        <v>100</v>
      </c>
      <c r="P416" s="5"/>
      <c r="Q416" s="5"/>
      <c r="R416" s="5"/>
      <c r="S416" s="5"/>
      <c r="T416" s="5"/>
      <c r="U416" s="5"/>
    </row>
    <row r="417" spans="1:21" s="28" customFormat="1" ht="48.75" x14ac:dyDescent="0.25">
      <c r="A417" s="5"/>
      <c r="B417" s="106"/>
      <c r="C417" s="115"/>
      <c r="D417" s="109"/>
      <c r="E417" s="109"/>
      <c r="F417" s="130"/>
      <c r="G417" s="106"/>
      <c r="H417" s="121"/>
      <c r="I417" s="121"/>
      <c r="J417" s="130"/>
      <c r="K417" s="60" t="s">
        <v>90</v>
      </c>
      <c r="L417" s="76" t="s">
        <v>15</v>
      </c>
      <c r="M417" s="77">
        <v>45</v>
      </c>
      <c r="N417" s="78">
        <v>45</v>
      </c>
      <c r="O417" s="11">
        <f t="shared" si="70"/>
        <v>100</v>
      </c>
      <c r="P417" s="5"/>
      <c r="Q417" s="5"/>
      <c r="R417" s="5"/>
      <c r="S417" s="5"/>
      <c r="T417" s="5"/>
      <c r="U417" s="5"/>
    </row>
    <row r="418" spans="1:21" s="28" customFormat="1" ht="48.75" x14ac:dyDescent="0.25">
      <c r="A418" s="5"/>
      <c r="B418" s="107"/>
      <c r="C418" s="115"/>
      <c r="D418" s="110"/>
      <c r="E418" s="110"/>
      <c r="F418" s="131"/>
      <c r="G418" s="107"/>
      <c r="H418" s="122"/>
      <c r="I418" s="122"/>
      <c r="J418" s="131"/>
      <c r="K418" s="60" t="s">
        <v>106</v>
      </c>
      <c r="L418" s="79" t="s">
        <v>15</v>
      </c>
      <c r="M418" s="77">
        <v>100</v>
      </c>
      <c r="N418" s="78">
        <v>100</v>
      </c>
      <c r="O418" s="11">
        <f t="shared" si="70"/>
        <v>100</v>
      </c>
      <c r="P418" s="5"/>
      <c r="Q418" s="5"/>
      <c r="R418" s="5"/>
      <c r="S418" s="5"/>
      <c r="T418" s="5"/>
      <c r="U418" s="5"/>
    </row>
    <row r="419" spans="1:21" s="28" customFormat="1" ht="48.75" x14ac:dyDescent="0.25">
      <c r="A419" s="5"/>
      <c r="B419" s="105" t="s">
        <v>109</v>
      </c>
      <c r="C419" s="115"/>
      <c r="D419" s="126">
        <v>1182.5999999999999</v>
      </c>
      <c r="E419" s="126">
        <v>1182.5999999999999</v>
      </c>
      <c r="F419" s="129">
        <f>E419/D419*100</f>
        <v>100</v>
      </c>
      <c r="G419" s="105" t="s">
        <v>93</v>
      </c>
      <c r="H419" s="120">
        <v>17</v>
      </c>
      <c r="I419" s="120">
        <v>17</v>
      </c>
      <c r="J419" s="129">
        <f>I419/H419*100</f>
        <v>100</v>
      </c>
      <c r="K419" s="60" t="s">
        <v>89</v>
      </c>
      <c r="L419" s="76" t="s">
        <v>15</v>
      </c>
      <c r="M419" s="77">
        <v>100</v>
      </c>
      <c r="N419" s="78">
        <v>100</v>
      </c>
      <c r="O419" s="11">
        <f t="shared" si="70"/>
        <v>100</v>
      </c>
      <c r="P419" s="5"/>
      <c r="Q419" s="5"/>
      <c r="R419" s="5"/>
      <c r="S419" s="5"/>
      <c r="T419" s="5"/>
      <c r="U419" s="5"/>
    </row>
    <row r="420" spans="1:21" s="28" customFormat="1" ht="60.75" x14ac:dyDescent="0.25">
      <c r="A420" s="5"/>
      <c r="B420" s="106"/>
      <c r="C420" s="115"/>
      <c r="D420" s="127"/>
      <c r="E420" s="127"/>
      <c r="F420" s="130"/>
      <c r="G420" s="106"/>
      <c r="H420" s="121"/>
      <c r="I420" s="121"/>
      <c r="J420" s="130"/>
      <c r="K420" s="60" t="s">
        <v>105</v>
      </c>
      <c r="L420" s="76" t="s">
        <v>15</v>
      </c>
      <c r="M420" s="77">
        <v>100</v>
      </c>
      <c r="N420" s="78">
        <v>100</v>
      </c>
      <c r="O420" s="11">
        <f t="shared" si="70"/>
        <v>100</v>
      </c>
      <c r="P420" s="5"/>
      <c r="Q420" s="5"/>
      <c r="R420" s="5"/>
      <c r="S420" s="5"/>
      <c r="T420" s="5"/>
      <c r="U420" s="5"/>
    </row>
    <row r="421" spans="1:21" s="28" customFormat="1" ht="36.75" x14ac:dyDescent="0.25">
      <c r="A421" s="5"/>
      <c r="B421" s="106"/>
      <c r="C421" s="115"/>
      <c r="D421" s="127"/>
      <c r="E421" s="127"/>
      <c r="F421" s="130"/>
      <c r="G421" s="106"/>
      <c r="H421" s="121"/>
      <c r="I421" s="121"/>
      <c r="J421" s="130"/>
      <c r="K421" s="60" t="s">
        <v>110</v>
      </c>
      <c r="L421" s="76" t="s">
        <v>15</v>
      </c>
      <c r="M421" s="77">
        <v>100</v>
      </c>
      <c r="N421" s="78">
        <v>100</v>
      </c>
      <c r="O421" s="11">
        <f t="shared" si="70"/>
        <v>100</v>
      </c>
      <c r="P421" s="5"/>
      <c r="Q421" s="5"/>
      <c r="R421" s="5"/>
      <c r="S421" s="5"/>
      <c r="T421" s="5"/>
      <c r="U421" s="5"/>
    </row>
    <row r="422" spans="1:21" s="28" customFormat="1" ht="48.75" x14ac:dyDescent="0.25">
      <c r="A422" s="5"/>
      <c r="B422" s="106"/>
      <c r="C422" s="115"/>
      <c r="D422" s="127"/>
      <c r="E422" s="127"/>
      <c r="F422" s="130"/>
      <c r="G422" s="106"/>
      <c r="H422" s="121"/>
      <c r="I422" s="121"/>
      <c r="J422" s="130"/>
      <c r="K422" s="60" t="s">
        <v>90</v>
      </c>
      <c r="L422" s="76" t="s">
        <v>15</v>
      </c>
      <c r="M422" s="77">
        <v>65</v>
      </c>
      <c r="N422" s="78">
        <v>65</v>
      </c>
      <c r="O422" s="11">
        <f t="shared" si="70"/>
        <v>100</v>
      </c>
      <c r="P422" s="5"/>
      <c r="Q422" s="5"/>
      <c r="R422" s="5"/>
      <c r="S422" s="5"/>
      <c r="T422" s="5"/>
      <c r="U422" s="5"/>
    </row>
    <row r="423" spans="1:21" s="28" customFormat="1" ht="48.75" x14ac:dyDescent="0.25">
      <c r="A423" s="5"/>
      <c r="B423" s="107"/>
      <c r="C423" s="116"/>
      <c r="D423" s="128"/>
      <c r="E423" s="128"/>
      <c r="F423" s="131"/>
      <c r="G423" s="107"/>
      <c r="H423" s="122"/>
      <c r="I423" s="122"/>
      <c r="J423" s="131"/>
      <c r="K423" s="60" t="s">
        <v>106</v>
      </c>
      <c r="L423" s="79" t="s">
        <v>15</v>
      </c>
      <c r="M423" s="77">
        <v>99</v>
      </c>
      <c r="N423" s="78">
        <v>99</v>
      </c>
      <c r="O423" s="11">
        <f t="shared" si="70"/>
        <v>100</v>
      </c>
      <c r="P423" s="5"/>
      <c r="Q423" s="5"/>
      <c r="R423" s="5"/>
      <c r="S423" s="5"/>
      <c r="T423" s="5"/>
      <c r="U423" s="5"/>
    </row>
    <row r="424" spans="1:21" s="28" customFormat="1" ht="78" customHeight="1" x14ac:dyDescent="0.25">
      <c r="A424" s="5"/>
      <c r="B424" s="170" t="s">
        <v>155</v>
      </c>
      <c r="C424" s="171"/>
      <c r="D424" s="64">
        <f>D425+D428+D431+D435+D440</f>
        <v>17587.099999999999</v>
      </c>
      <c r="E424" s="64">
        <f>E425+E428+E431+E435+E440</f>
        <v>17587.099999999999</v>
      </c>
      <c r="F424" s="65">
        <f>E424/D424*100</f>
        <v>100</v>
      </c>
      <c r="G424" s="66"/>
      <c r="H424" s="67">
        <f>H425+H428+H429+H430+H431+H435+H440</f>
        <v>19170</v>
      </c>
      <c r="I424" s="67">
        <f>I425+I428+I429+I430+I431+I435+I440</f>
        <v>19170</v>
      </c>
      <c r="J424" s="68">
        <f>I424/H424*100</f>
        <v>100</v>
      </c>
      <c r="K424" s="57"/>
      <c r="L424" s="69"/>
      <c r="M424" s="69"/>
      <c r="N424" s="69"/>
      <c r="O424" s="80"/>
      <c r="P424" s="5"/>
      <c r="Q424" s="5"/>
      <c r="R424" s="5"/>
      <c r="S424" s="5"/>
      <c r="T424" s="5"/>
      <c r="U424" s="5"/>
    </row>
    <row r="425" spans="1:21" s="28" customFormat="1" ht="48" x14ac:dyDescent="0.25">
      <c r="A425" s="5"/>
      <c r="B425" s="105" t="s">
        <v>101</v>
      </c>
      <c r="C425" s="115" t="s">
        <v>140</v>
      </c>
      <c r="D425" s="108">
        <v>333.1</v>
      </c>
      <c r="E425" s="108">
        <v>333.1</v>
      </c>
      <c r="F425" s="111">
        <f>E425/D425*100</f>
        <v>100</v>
      </c>
      <c r="G425" s="105" t="s">
        <v>93</v>
      </c>
      <c r="H425" s="120">
        <v>10</v>
      </c>
      <c r="I425" s="120">
        <v>10</v>
      </c>
      <c r="J425" s="123">
        <f>I425/H425*100</f>
        <v>100</v>
      </c>
      <c r="K425" s="30" t="s">
        <v>92</v>
      </c>
      <c r="L425" s="58" t="s">
        <v>15</v>
      </c>
      <c r="M425" s="59">
        <v>100</v>
      </c>
      <c r="N425" s="11">
        <v>100</v>
      </c>
      <c r="O425" s="11">
        <f t="shared" si="70"/>
        <v>100</v>
      </c>
      <c r="P425" s="5"/>
      <c r="Q425" s="5"/>
      <c r="R425" s="5"/>
      <c r="S425" s="5"/>
      <c r="T425" s="5"/>
      <c r="U425" s="5"/>
    </row>
    <row r="426" spans="1:21" s="28" customFormat="1" ht="108.75" x14ac:dyDescent="0.25">
      <c r="A426" s="5"/>
      <c r="B426" s="106"/>
      <c r="C426" s="115"/>
      <c r="D426" s="109"/>
      <c r="E426" s="109"/>
      <c r="F426" s="112"/>
      <c r="G426" s="106"/>
      <c r="H426" s="121"/>
      <c r="I426" s="121"/>
      <c r="J426" s="124"/>
      <c r="K426" s="60" t="s">
        <v>91</v>
      </c>
      <c r="L426" s="58" t="s">
        <v>15</v>
      </c>
      <c r="M426" s="59">
        <v>100</v>
      </c>
      <c r="N426" s="11">
        <v>100</v>
      </c>
      <c r="O426" s="11">
        <f t="shared" si="70"/>
        <v>100</v>
      </c>
      <c r="P426" s="5"/>
      <c r="Q426" s="5"/>
      <c r="R426" s="5"/>
      <c r="S426" s="5"/>
      <c r="T426" s="5"/>
      <c r="U426" s="5"/>
    </row>
    <row r="427" spans="1:21" s="28" customFormat="1" ht="48.75" x14ac:dyDescent="0.25">
      <c r="A427" s="5"/>
      <c r="B427" s="107"/>
      <c r="C427" s="115"/>
      <c r="D427" s="110"/>
      <c r="E427" s="110"/>
      <c r="F427" s="113"/>
      <c r="G427" s="107"/>
      <c r="H427" s="122"/>
      <c r="I427" s="122"/>
      <c r="J427" s="125"/>
      <c r="K427" s="60" t="s">
        <v>89</v>
      </c>
      <c r="L427" s="58" t="s">
        <v>15</v>
      </c>
      <c r="M427" s="59">
        <v>100</v>
      </c>
      <c r="N427" s="11">
        <v>100</v>
      </c>
      <c r="O427" s="11">
        <f t="shared" si="70"/>
        <v>100</v>
      </c>
      <c r="P427" s="5"/>
      <c r="Q427" s="5"/>
      <c r="R427" s="5"/>
      <c r="S427" s="5"/>
      <c r="T427" s="5"/>
      <c r="U427" s="5"/>
    </row>
    <row r="428" spans="1:21" s="28" customFormat="1" ht="48" x14ac:dyDescent="0.25">
      <c r="A428" s="5"/>
      <c r="B428" s="105" t="s">
        <v>103</v>
      </c>
      <c r="C428" s="115"/>
      <c r="D428" s="108">
        <v>577.9</v>
      </c>
      <c r="E428" s="108">
        <v>577.9</v>
      </c>
      <c r="F428" s="111">
        <f>E428/D428*100</f>
        <v>100</v>
      </c>
      <c r="G428" s="1" t="s">
        <v>96</v>
      </c>
      <c r="H428" s="26">
        <v>10</v>
      </c>
      <c r="I428" s="26">
        <v>10</v>
      </c>
      <c r="J428" s="72">
        <f t="shared" ref="J428:J431" si="72">I428/H428*100</f>
        <v>100</v>
      </c>
      <c r="K428" s="30" t="s">
        <v>92</v>
      </c>
      <c r="L428" s="58" t="s">
        <v>15</v>
      </c>
      <c r="M428" s="59">
        <v>100</v>
      </c>
      <c r="N428" s="11">
        <v>100</v>
      </c>
      <c r="O428" s="11">
        <f t="shared" si="70"/>
        <v>100</v>
      </c>
      <c r="P428" s="5"/>
      <c r="Q428" s="5"/>
      <c r="R428" s="5"/>
      <c r="S428" s="5"/>
      <c r="T428" s="5"/>
      <c r="U428" s="5"/>
    </row>
    <row r="429" spans="1:21" s="28" customFormat="1" ht="108.75" x14ac:dyDescent="0.25">
      <c r="A429" s="5"/>
      <c r="B429" s="106"/>
      <c r="C429" s="115"/>
      <c r="D429" s="109"/>
      <c r="E429" s="109"/>
      <c r="F429" s="112"/>
      <c r="G429" s="1" t="s">
        <v>97</v>
      </c>
      <c r="H429" s="26">
        <v>1720</v>
      </c>
      <c r="I429" s="26">
        <v>1720</v>
      </c>
      <c r="J429" s="72">
        <f t="shared" si="72"/>
        <v>100</v>
      </c>
      <c r="K429" s="60" t="s">
        <v>91</v>
      </c>
      <c r="L429" s="58" t="s">
        <v>15</v>
      </c>
      <c r="M429" s="59">
        <v>100</v>
      </c>
      <c r="N429" s="11">
        <v>100</v>
      </c>
      <c r="O429" s="11">
        <f t="shared" si="70"/>
        <v>100</v>
      </c>
      <c r="P429" s="5"/>
      <c r="Q429" s="5"/>
      <c r="R429" s="5"/>
      <c r="S429" s="5"/>
      <c r="T429" s="5"/>
      <c r="U429" s="5"/>
    </row>
    <row r="430" spans="1:21" s="28" customFormat="1" ht="75" x14ac:dyDescent="0.25">
      <c r="A430" s="5"/>
      <c r="B430" s="107"/>
      <c r="C430" s="115"/>
      <c r="D430" s="110"/>
      <c r="E430" s="110"/>
      <c r="F430" s="113"/>
      <c r="G430" s="1" t="s">
        <v>98</v>
      </c>
      <c r="H430" s="26">
        <v>17200</v>
      </c>
      <c r="I430" s="26">
        <v>17200</v>
      </c>
      <c r="J430" s="72">
        <f t="shared" si="72"/>
        <v>100</v>
      </c>
      <c r="K430" s="60" t="s">
        <v>89</v>
      </c>
      <c r="L430" s="58" t="s">
        <v>15</v>
      </c>
      <c r="M430" s="59">
        <v>100</v>
      </c>
      <c r="N430" s="11">
        <v>100</v>
      </c>
      <c r="O430" s="11">
        <f t="shared" si="70"/>
        <v>100</v>
      </c>
      <c r="P430" s="5"/>
      <c r="Q430" s="5"/>
      <c r="R430" s="5"/>
      <c r="S430" s="5"/>
      <c r="T430" s="5"/>
      <c r="U430" s="5"/>
    </row>
    <row r="431" spans="1:21" s="28" customFormat="1" ht="48.75" x14ac:dyDescent="0.25">
      <c r="A431" s="5"/>
      <c r="B431" s="105" t="s">
        <v>104</v>
      </c>
      <c r="C431" s="115"/>
      <c r="D431" s="108">
        <v>6936.6</v>
      </c>
      <c r="E431" s="108">
        <v>6936.6</v>
      </c>
      <c r="F431" s="126">
        <f>E431/D431*100</f>
        <v>100</v>
      </c>
      <c r="G431" s="105" t="s">
        <v>93</v>
      </c>
      <c r="H431" s="120">
        <v>95</v>
      </c>
      <c r="I431" s="120">
        <v>95</v>
      </c>
      <c r="J431" s="167">
        <f t="shared" si="72"/>
        <v>100</v>
      </c>
      <c r="K431" s="60" t="s">
        <v>89</v>
      </c>
      <c r="L431" s="76" t="s">
        <v>15</v>
      </c>
      <c r="M431" s="77">
        <v>100</v>
      </c>
      <c r="N431" s="78">
        <v>100</v>
      </c>
      <c r="O431" s="11">
        <f t="shared" si="70"/>
        <v>100</v>
      </c>
      <c r="P431" s="5"/>
      <c r="Q431" s="5"/>
      <c r="R431" s="5"/>
      <c r="S431" s="5"/>
      <c r="T431" s="5"/>
      <c r="U431" s="5"/>
    </row>
    <row r="432" spans="1:21" s="28" customFormat="1" ht="60.75" x14ac:dyDescent="0.25">
      <c r="A432" s="5"/>
      <c r="B432" s="106"/>
      <c r="C432" s="115"/>
      <c r="D432" s="109"/>
      <c r="E432" s="109"/>
      <c r="F432" s="127"/>
      <c r="G432" s="106"/>
      <c r="H432" s="121"/>
      <c r="I432" s="121"/>
      <c r="J432" s="168"/>
      <c r="K432" s="60" t="s">
        <v>105</v>
      </c>
      <c r="L432" s="76" t="s">
        <v>15</v>
      </c>
      <c r="M432" s="77">
        <v>100</v>
      </c>
      <c r="N432" s="78">
        <v>100</v>
      </c>
      <c r="O432" s="11">
        <f t="shared" si="70"/>
        <v>100</v>
      </c>
      <c r="P432" s="5"/>
      <c r="Q432" s="5"/>
      <c r="R432" s="5"/>
      <c r="S432" s="5"/>
      <c r="T432" s="5"/>
      <c r="U432" s="5"/>
    </row>
    <row r="433" spans="1:21" s="28" customFormat="1" ht="48.75" x14ac:dyDescent="0.25">
      <c r="A433" s="5"/>
      <c r="B433" s="106"/>
      <c r="C433" s="115"/>
      <c r="D433" s="109"/>
      <c r="E433" s="109"/>
      <c r="F433" s="127"/>
      <c r="G433" s="106"/>
      <c r="H433" s="121"/>
      <c r="I433" s="121"/>
      <c r="J433" s="168"/>
      <c r="K433" s="60" t="s">
        <v>90</v>
      </c>
      <c r="L433" s="76" t="s">
        <v>15</v>
      </c>
      <c r="M433" s="77">
        <v>65</v>
      </c>
      <c r="N433" s="78">
        <v>65</v>
      </c>
      <c r="O433" s="11">
        <f t="shared" si="70"/>
        <v>100</v>
      </c>
      <c r="P433" s="5"/>
      <c r="Q433" s="5"/>
      <c r="R433" s="5"/>
      <c r="S433" s="5"/>
      <c r="T433" s="5"/>
      <c r="U433" s="5"/>
    </row>
    <row r="434" spans="1:21" s="28" customFormat="1" ht="48.75" x14ac:dyDescent="0.25">
      <c r="A434" s="5"/>
      <c r="B434" s="107"/>
      <c r="C434" s="115"/>
      <c r="D434" s="110"/>
      <c r="E434" s="110"/>
      <c r="F434" s="128"/>
      <c r="G434" s="107"/>
      <c r="H434" s="122"/>
      <c r="I434" s="122"/>
      <c r="J434" s="169"/>
      <c r="K434" s="60" t="s">
        <v>106</v>
      </c>
      <c r="L434" s="79" t="s">
        <v>15</v>
      </c>
      <c r="M434" s="77">
        <v>90</v>
      </c>
      <c r="N434" s="78">
        <v>90</v>
      </c>
      <c r="O434" s="11">
        <f t="shared" si="70"/>
        <v>100</v>
      </c>
      <c r="P434" s="5"/>
      <c r="Q434" s="5"/>
      <c r="R434" s="5"/>
      <c r="S434" s="5"/>
      <c r="T434" s="5"/>
      <c r="U434" s="5"/>
    </row>
    <row r="435" spans="1:21" s="28" customFormat="1" ht="48.75" x14ac:dyDescent="0.25">
      <c r="A435" s="5"/>
      <c r="B435" s="105" t="s">
        <v>108</v>
      </c>
      <c r="C435" s="115"/>
      <c r="D435" s="108">
        <v>8623.5</v>
      </c>
      <c r="E435" s="108">
        <v>8623.5</v>
      </c>
      <c r="F435" s="129">
        <f>E435/D435*100</f>
        <v>100</v>
      </c>
      <c r="G435" s="105" t="s">
        <v>93</v>
      </c>
      <c r="H435" s="120">
        <v>121</v>
      </c>
      <c r="I435" s="120">
        <v>121</v>
      </c>
      <c r="J435" s="129">
        <f>I435/H435*100</f>
        <v>100</v>
      </c>
      <c r="K435" s="60" t="s">
        <v>89</v>
      </c>
      <c r="L435" s="76" t="s">
        <v>15</v>
      </c>
      <c r="M435" s="77">
        <v>100</v>
      </c>
      <c r="N435" s="78">
        <v>100</v>
      </c>
      <c r="O435" s="11">
        <f t="shared" si="70"/>
        <v>100</v>
      </c>
      <c r="P435" s="5"/>
      <c r="Q435" s="5"/>
      <c r="R435" s="5"/>
      <c r="S435" s="5"/>
      <c r="T435" s="5"/>
      <c r="U435" s="5"/>
    </row>
    <row r="436" spans="1:21" s="28" customFormat="1" ht="60.75" x14ac:dyDescent="0.25">
      <c r="A436" s="5"/>
      <c r="B436" s="106"/>
      <c r="C436" s="115"/>
      <c r="D436" s="109"/>
      <c r="E436" s="109"/>
      <c r="F436" s="130"/>
      <c r="G436" s="106"/>
      <c r="H436" s="121"/>
      <c r="I436" s="121"/>
      <c r="J436" s="130"/>
      <c r="K436" s="60" t="s">
        <v>105</v>
      </c>
      <c r="L436" s="76" t="s">
        <v>15</v>
      </c>
      <c r="M436" s="77">
        <v>100</v>
      </c>
      <c r="N436" s="78">
        <v>100</v>
      </c>
      <c r="O436" s="11">
        <f t="shared" si="70"/>
        <v>100</v>
      </c>
      <c r="P436" s="5"/>
      <c r="Q436" s="5"/>
      <c r="R436" s="5"/>
      <c r="S436" s="5"/>
      <c r="T436" s="5"/>
      <c r="U436" s="5"/>
    </row>
    <row r="437" spans="1:21" s="28" customFormat="1" ht="36.75" x14ac:dyDescent="0.25">
      <c r="A437" s="5"/>
      <c r="B437" s="106"/>
      <c r="C437" s="115"/>
      <c r="D437" s="109"/>
      <c r="E437" s="109"/>
      <c r="F437" s="130"/>
      <c r="G437" s="106"/>
      <c r="H437" s="121"/>
      <c r="I437" s="121"/>
      <c r="J437" s="130"/>
      <c r="K437" s="60" t="s">
        <v>107</v>
      </c>
      <c r="L437" s="76" t="s">
        <v>15</v>
      </c>
      <c r="M437" s="77"/>
      <c r="N437" s="78"/>
      <c r="O437" s="11" t="e">
        <f t="shared" si="70"/>
        <v>#DIV/0!</v>
      </c>
      <c r="P437" s="5"/>
      <c r="Q437" s="5"/>
      <c r="R437" s="5"/>
      <c r="S437" s="5"/>
      <c r="T437" s="5"/>
      <c r="U437" s="5"/>
    </row>
    <row r="438" spans="1:21" s="28" customFormat="1" ht="48.75" x14ac:dyDescent="0.25">
      <c r="A438" s="5"/>
      <c r="B438" s="106"/>
      <c r="C438" s="115"/>
      <c r="D438" s="109"/>
      <c r="E438" s="109"/>
      <c r="F438" s="130"/>
      <c r="G438" s="106"/>
      <c r="H438" s="121"/>
      <c r="I438" s="121"/>
      <c r="J438" s="130"/>
      <c r="K438" s="60" t="s">
        <v>90</v>
      </c>
      <c r="L438" s="76" t="s">
        <v>15</v>
      </c>
      <c r="M438" s="77">
        <v>60</v>
      </c>
      <c r="N438" s="78">
        <v>60</v>
      </c>
      <c r="O438" s="11">
        <f t="shared" si="70"/>
        <v>100</v>
      </c>
      <c r="P438" s="5"/>
      <c r="Q438" s="5"/>
      <c r="R438" s="5"/>
      <c r="S438" s="5"/>
      <c r="T438" s="5"/>
      <c r="U438" s="5"/>
    </row>
    <row r="439" spans="1:21" s="28" customFormat="1" ht="48.75" x14ac:dyDescent="0.25">
      <c r="A439" s="5"/>
      <c r="B439" s="107"/>
      <c r="C439" s="115"/>
      <c r="D439" s="110"/>
      <c r="E439" s="110"/>
      <c r="F439" s="131"/>
      <c r="G439" s="107"/>
      <c r="H439" s="122"/>
      <c r="I439" s="122"/>
      <c r="J439" s="131"/>
      <c r="K439" s="60" t="s">
        <v>106</v>
      </c>
      <c r="L439" s="79" t="s">
        <v>15</v>
      </c>
      <c r="M439" s="77">
        <v>90</v>
      </c>
      <c r="N439" s="78">
        <v>90</v>
      </c>
      <c r="O439" s="11">
        <f t="shared" si="70"/>
        <v>100</v>
      </c>
      <c r="P439" s="5"/>
      <c r="Q439" s="5"/>
      <c r="R439" s="5"/>
      <c r="S439" s="5"/>
      <c r="T439" s="5"/>
      <c r="U439" s="5"/>
    </row>
    <row r="440" spans="1:21" s="28" customFormat="1" ht="48.75" x14ac:dyDescent="0.25">
      <c r="A440" s="5"/>
      <c r="B440" s="105" t="s">
        <v>109</v>
      </c>
      <c r="C440" s="115"/>
      <c r="D440" s="126">
        <v>1116</v>
      </c>
      <c r="E440" s="126">
        <v>1116</v>
      </c>
      <c r="F440" s="129">
        <f>E440/D440*100</f>
        <v>100</v>
      </c>
      <c r="G440" s="105" t="s">
        <v>93</v>
      </c>
      <c r="H440" s="120">
        <v>14</v>
      </c>
      <c r="I440" s="120">
        <v>14</v>
      </c>
      <c r="J440" s="129">
        <f>I440/H440*100</f>
        <v>100</v>
      </c>
      <c r="K440" s="60" t="s">
        <v>89</v>
      </c>
      <c r="L440" s="76" t="s">
        <v>15</v>
      </c>
      <c r="M440" s="77">
        <v>100</v>
      </c>
      <c r="N440" s="78">
        <v>100</v>
      </c>
      <c r="O440" s="11">
        <f t="shared" si="70"/>
        <v>100</v>
      </c>
      <c r="P440" s="5"/>
      <c r="Q440" s="5"/>
      <c r="R440" s="5"/>
      <c r="S440" s="5"/>
      <c r="T440" s="5"/>
      <c r="U440" s="5"/>
    </row>
    <row r="441" spans="1:21" s="28" customFormat="1" ht="36.75" x14ac:dyDescent="0.25">
      <c r="A441" s="5"/>
      <c r="B441" s="106"/>
      <c r="C441" s="115"/>
      <c r="D441" s="127"/>
      <c r="E441" s="127"/>
      <c r="F441" s="130"/>
      <c r="G441" s="106"/>
      <c r="H441" s="121"/>
      <c r="I441" s="121"/>
      <c r="J441" s="130"/>
      <c r="K441" s="60" t="s">
        <v>156</v>
      </c>
      <c r="L441" s="76" t="s">
        <v>15</v>
      </c>
      <c r="M441" s="77">
        <v>100</v>
      </c>
      <c r="N441" s="78">
        <v>100</v>
      </c>
      <c r="O441" s="11">
        <f t="shared" si="70"/>
        <v>100</v>
      </c>
      <c r="P441" s="5"/>
      <c r="Q441" s="5"/>
      <c r="R441" s="5"/>
      <c r="S441" s="5"/>
      <c r="T441" s="5"/>
      <c r="U441" s="5"/>
    </row>
    <row r="442" spans="1:21" s="28" customFormat="1" ht="48.75" x14ac:dyDescent="0.25">
      <c r="A442" s="5"/>
      <c r="B442" s="106"/>
      <c r="C442" s="115"/>
      <c r="D442" s="127"/>
      <c r="E442" s="127"/>
      <c r="F442" s="130"/>
      <c r="G442" s="106"/>
      <c r="H442" s="121"/>
      <c r="I442" s="121"/>
      <c r="J442" s="130"/>
      <c r="K442" s="60" t="s">
        <v>90</v>
      </c>
      <c r="L442" s="76" t="s">
        <v>15</v>
      </c>
      <c r="M442" s="77">
        <v>75</v>
      </c>
      <c r="N442" s="78">
        <v>75</v>
      </c>
      <c r="O442" s="11">
        <f t="shared" si="70"/>
        <v>100</v>
      </c>
      <c r="P442" s="5"/>
      <c r="Q442" s="5"/>
      <c r="R442" s="5"/>
      <c r="S442" s="5"/>
      <c r="T442" s="5"/>
      <c r="U442" s="5"/>
    </row>
    <row r="443" spans="1:21" s="28" customFormat="1" ht="36.75" x14ac:dyDescent="0.25">
      <c r="A443" s="5"/>
      <c r="B443" s="106"/>
      <c r="C443" s="115"/>
      <c r="D443" s="127"/>
      <c r="E443" s="127"/>
      <c r="F443" s="130"/>
      <c r="G443" s="106"/>
      <c r="H443" s="121"/>
      <c r="I443" s="121"/>
      <c r="J443" s="130"/>
      <c r="K443" s="60" t="s">
        <v>110</v>
      </c>
      <c r="L443" s="76" t="s">
        <v>15</v>
      </c>
      <c r="M443" s="77">
        <v>100</v>
      </c>
      <c r="N443" s="78">
        <v>100</v>
      </c>
      <c r="O443" s="11">
        <f t="shared" si="70"/>
        <v>100</v>
      </c>
      <c r="P443" s="5"/>
      <c r="Q443" s="5"/>
      <c r="R443" s="5"/>
      <c r="S443" s="5"/>
      <c r="T443" s="5"/>
      <c r="U443" s="5"/>
    </row>
    <row r="444" spans="1:21" s="28" customFormat="1" ht="73.5" customHeight="1" x14ac:dyDescent="0.25">
      <c r="A444" s="5"/>
      <c r="B444" s="107"/>
      <c r="C444" s="116"/>
      <c r="D444" s="128"/>
      <c r="E444" s="128"/>
      <c r="F444" s="131"/>
      <c r="G444" s="107"/>
      <c r="H444" s="122"/>
      <c r="I444" s="122"/>
      <c r="J444" s="131"/>
      <c r="K444" s="60" t="s">
        <v>106</v>
      </c>
      <c r="L444" s="79" t="s">
        <v>15</v>
      </c>
      <c r="M444" s="77">
        <v>90</v>
      </c>
      <c r="N444" s="78">
        <v>90</v>
      </c>
      <c r="O444" s="11">
        <f t="shared" si="70"/>
        <v>100</v>
      </c>
      <c r="P444" s="5"/>
      <c r="Q444" s="5"/>
      <c r="R444" s="5"/>
      <c r="S444" s="5"/>
      <c r="T444" s="5"/>
      <c r="U444" s="5"/>
    </row>
    <row r="445" spans="1:21" s="28" customFormat="1" ht="81.75" customHeight="1" x14ac:dyDescent="0.25">
      <c r="A445" s="5"/>
      <c r="B445" s="170" t="s">
        <v>157</v>
      </c>
      <c r="C445" s="171"/>
      <c r="D445" s="64">
        <f>D446+D450+D455</f>
        <v>15581.4</v>
      </c>
      <c r="E445" s="64">
        <f>E446+E450+E455</f>
        <v>15581.4</v>
      </c>
      <c r="F445" s="65">
        <f>E445/D445*100</f>
        <v>100</v>
      </c>
      <c r="G445" s="66"/>
      <c r="H445" s="67">
        <f>H446+H450+H455</f>
        <v>185</v>
      </c>
      <c r="I445" s="67">
        <f>I446+I450+I455</f>
        <v>185</v>
      </c>
      <c r="J445" s="68">
        <f>I445/H445*100</f>
        <v>100</v>
      </c>
      <c r="K445" s="57"/>
      <c r="L445" s="69"/>
      <c r="M445" s="69"/>
      <c r="N445" s="69"/>
      <c r="O445" s="69"/>
      <c r="P445" s="5"/>
      <c r="Q445" s="5"/>
      <c r="R445" s="5"/>
      <c r="S445" s="5"/>
      <c r="T445" s="5"/>
      <c r="U445" s="5"/>
    </row>
    <row r="446" spans="1:21" s="28" customFormat="1" ht="48.75" x14ac:dyDescent="0.25">
      <c r="A446" s="5"/>
      <c r="B446" s="105" t="s">
        <v>104</v>
      </c>
      <c r="C446" s="114" t="s">
        <v>140</v>
      </c>
      <c r="D446" s="108">
        <v>5493.5</v>
      </c>
      <c r="E446" s="108">
        <v>5493.5</v>
      </c>
      <c r="F446" s="126">
        <f>E446/D446*100</f>
        <v>100</v>
      </c>
      <c r="G446" s="105" t="s">
        <v>93</v>
      </c>
      <c r="H446" s="120">
        <v>65</v>
      </c>
      <c r="I446" s="120">
        <v>65</v>
      </c>
      <c r="J446" s="167">
        <f t="shared" ref="J446" si="73">I446/H446*100</f>
        <v>100</v>
      </c>
      <c r="K446" s="60" t="s">
        <v>89</v>
      </c>
      <c r="L446" s="76" t="s">
        <v>15</v>
      </c>
      <c r="M446" s="77">
        <v>100</v>
      </c>
      <c r="N446" s="78">
        <v>100</v>
      </c>
      <c r="O446" s="11">
        <f t="shared" ref="O446:O459" si="74">N446/M446*100</f>
        <v>100</v>
      </c>
      <c r="P446" s="5"/>
      <c r="Q446" s="5"/>
      <c r="R446" s="5"/>
      <c r="S446" s="5"/>
      <c r="T446" s="5"/>
      <c r="U446" s="5"/>
    </row>
    <row r="447" spans="1:21" s="28" customFormat="1" ht="60.75" x14ac:dyDescent="0.25">
      <c r="A447" s="5"/>
      <c r="B447" s="106"/>
      <c r="C447" s="115"/>
      <c r="D447" s="109"/>
      <c r="E447" s="109"/>
      <c r="F447" s="127"/>
      <c r="G447" s="106"/>
      <c r="H447" s="121"/>
      <c r="I447" s="121"/>
      <c r="J447" s="168"/>
      <c r="K447" s="60" t="s">
        <v>105</v>
      </c>
      <c r="L447" s="76" t="s">
        <v>15</v>
      </c>
      <c r="M447" s="77">
        <v>100</v>
      </c>
      <c r="N447" s="78">
        <v>100</v>
      </c>
      <c r="O447" s="11">
        <f t="shared" si="74"/>
        <v>100</v>
      </c>
      <c r="P447" s="5"/>
      <c r="Q447" s="5"/>
      <c r="R447" s="5"/>
      <c r="S447" s="5"/>
      <c r="T447" s="5"/>
      <c r="U447" s="5"/>
    </row>
    <row r="448" spans="1:21" s="28" customFormat="1" ht="48.75" x14ac:dyDescent="0.25">
      <c r="A448" s="5"/>
      <c r="B448" s="106"/>
      <c r="C448" s="115"/>
      <c r="D448" s="109"/>
      <c r="E448" s="109"/>
      <c r="F448" s="127"/>
      <c r="G448" s="106"/>
      <c r="H448" s="121"/>
      <c r="I448" s="121"/>
      <c r="J448" s="168"/>
      <c r="K448" s="60" t="s">
        <v>90</v>
      </c>
      <c r="L448" s="76" t="s">
        <v>15</v>
      </c>
      <c r="M448" s="77">
        <v>45</v>
      </c>
      <c r="N448" s="78">
        <v>45</v>
      </c>
      <c r="O448" s="11">
        <f t="shared" si="74"/>
        <v>100</v>
      </c>
      <c r="P448" s="5"/>
      <c r="Q448" s="5"/>
      <c r="R448" s="5"/>
      <c r="S448" s="5"/>
      <c r="T448" s="5"/>
      <c r="U448" s="5"/>
    </row>
    <row r="449" spans="1:21" s="28" customFormat="1" ht="48.75" x14ac:dyDescent="0.25">
      <c r="A449" s="5"/>
      <c r="B449" s="107"/>
      <c r="C449" s="115"/>
      <c r="D449" s="110"/>
      <c r="E449" s="110"/>
      <c r="F449" s="128"/>
      <c r="G449" s="107"/>
      <c r="H449" s="122"/>
      <c r="I449" s="122"/>
      <c r="J449" s="169"/>
      <c r="K449" s="60" t="s">
        <v>106</v>
      </c>
      <c r="L449" s="79" t="s">
        <v>15</v>
      </c>
      <c r="M449" s="77">
        <v>94</v>
      </c>
      <c r="N449" s="78">
        <v>94</v>
      </c>
      <c r="O449" s="11">
        <f t="shared" si="74"/>
        <v>100</v>
      </c>
      <c r="P449" s="5"/>
      <c r="Q449" s="5"/>
      <c r="R449" s="5"/>
      <c r="S449" s="5"/>
      <c r="T449" s="5"/>
      <c r="U449" s="5"/>
    </row>
    <row r="450" spans="1:21" s="28" customFormat="1" ht="48.75" x14ac:dyDescent="0.25">
      <c r="A450" s="5"/>
      <c r="B450" s="105" t="s">
        <v>108</v>
      </c>
      <c r="C450" s="115"/>
      <c r="D450" s="108">
        <v>7363.5</v>
      </c>
      <c r="E450" s="108">
        <v>7363.5</v>
      </c>
      <c r="F450" s="129">
        <f>E450/D450*100</f>
        <v>100</v>
      </c>
      <c r="G450" s="105" t="s">
        <v>93</v>
      </c>
      <c r="H450" s="120">
        <v>88</v>
      </c>
      <c r="I450" s="120">
        <v>88</v>
      </c>
      <c r="J450" s="129">
        <f>I450/H450*100</f>
        <v>100</v>
      </c>
      <c r="K450" s="60" t="s">
        <v>89</v>
      </c>
      <c r="L450" s="76" t="s">
        <v>15</v>
      </c>
      <c r="M450" s="77">
        <v>100</v>
      </c>
      <c r="N450" s="78">
        <v>100</v>
      </c>
      <c r="O450" s="11">
        <f t="shared" si="74"/>
        <v>100</v>
      </c>
      <c r="P450" s="5"/>
      <c r="Q450" s="5"/>
      <c r="R450" s="5"/>
      <c r="S450" s="5"/>
      <c r="T450" s="5"/>
      <c r="U450" s="5"/>
    </row>
    <row r="451" spans="1:21" s="28" customFormat="1" ht="60.75" x14ac:dyDescent="0.25">
      <c r="A451" s="5"/>
      <c r="B451" s="106"/>
      <c r="C451" s="115"/>
      <c r="D451" s="109"/>
      <c r="E451" s="109"/>
      <c r="F451" s="130"/>
      <c r="G451" s="106"/>
      <c r="H451" s="121"/>
      <c r="I451" s="121"/>
      <c r="J451" s="130"/>
      <c r="K451" s="60" t="s">
        <v>105</v>
      </c>
      <c r="L451" s="76" t="s">
        <v>15</v>
      </c>
      <c r="M451" s="77">
        <v>100</v>
      </c>
      <c r="N451" s="78">
        <v>100</v>
      </c>
      <c r="O451" s="11">
        <f t="shared" si="74"/>
        <v>100</v>
      </c>
      <c r="P451" s="5"/>
      <c r="Q451" s="5"/>
      <c r="R451" s="5"/>
      <c r="S451" s="5"/>
      <c r="T451" s="5"/>
      <c r="U451" s="5"/>
    </row>
    <row r="452" spans="1:21" s="28" customFormat="1" ht="36.75" x14ac:dyDescent="0.25">
      <c r="A452" s="5"/>
      <c r="B452" s="106"/>
      <c r="C452" s="115"/>
      <c r="D452" s="109"/>
      <c r="E452" s="109"/>
      <c r="F452" s="130"/>
      <c r="G452" s="106"/>
      <c r="H452" s="121"/>
      <c r="I452" s="121"/>
      <c r="J452" s="130"/>
      <c r="K452" s="60" t="s">
        <v>107</v>
      </c>
      <c r="L452" s="76" t="s">
        <v>15</v>
      </c>
      <c r="M452" s="77">
        <v>100</v>
      </c>
      <c r="N452" s="78">
        <v>100</v>
      </c>
      <c r="O452" s="11">
        <f t="shared" si="74"/>
        <v>100</v>
      </c>
      <c r="P452" s="5"/>
      <c r="Q452" s="5"/>
      <c r="R452" s="5"/>
      <c r="S452" s="5"/>
      <c r="T452" s="5"/>
      <c r="U452" s="5"/>
    </row>
    <row r="453" spans="1:21" s="28" customFormat="1" ht="48.75" x14ac:dyDescent="0.25">
      <c r="A453" s="5"/>
      <c r="B453" s="106"/>
      <c r="C453" s="115"/>
      <c r="D453" s="109"/>
      <c r="E453" s="109"/>
      <c r="F453" s="130"/>
      <c r="G453" s="106"/>
      <c r="H453" s="121"/>
      <c r="I453" s="121"/>
      <c r="J453" s="130"/>
      <c r="K453" s="60" t="s">
        <v>90</v>
      </c>
      <c r="L453" s="76" t="s">
        <v>15</v>
      </c>
      <c r="M453" s="77">
        <v>45</v>
      </c>
      <c r="N453" s="78">
        <v>45</v>
      </c>
      <c r="O453" s="11">
        <f t="shared" si="74"/>
        <v>100</v>
      </c>
      <c r="P453" s="5"/>
      <c r="Q453" s="5"/>
      <c r="R453" s="5"/>
      <c r="S453" s="5"/>
      <c r="T453" s="5"/>
      <c r="U453" s="5"/>
    </row>
    <row r="454" spans="1:21" s="28" customFormat="1" ht="48.75" x14ac:dyDescent="0.25">
      <c r="A454" s="5"/>
      <c r="B454" s="107"/>
      <c r="C454" s="115"/>
      <c r="D454" s="110"/>
      <c r="E454" s="110"/>
      <c r="F454" s="131"/>
      <c r="G454" s="107"/>
      <c r="H454" s="122"/>
      <c r="I454" s="122"/>
      <c r="J454" s="131"/>
      <c r="K454" s="60" t="s">
        <v>106</v>
      </c>
      <c r="L454" s="79" t="s">
        <v>15</v>
      </c>
      <c r="M454" s="77">
        <v>90</v>
      </c>
      <c r="N454" s="78">
        <v>90</v>
      </c>
      <c r="O454" s="11">
        <f t="shared" si="74"/>
        <v>100</v>
      </c>
      <c r="P454" s="5"/>
      <c r="Q454" s="5"/>
      <c r="R454" s="5"/>
      <c r="S454" s="5"/>
      <c r="T454" s="5"/>
      <c r="U454" s="5"/>
    </row>
    <row r="455" spans="1:21" s="28" customFormat="1" ht="48.75" x14ac:dyDescent="0.25">
      <c r="A455" s="5"/>
      <c r="B455" s="105" t="s">
        <v>109</v>
      </c>
      <c r="C455" s="115"/>
      <c r="D455" s="126">
        <v>2724.4</v>
      </c>
      <c r="E455" s="126">
        <v>2724.4</v>
      </c>
      <c r="F455" s="129">
        <f>E455/D455*100</f>
        <v>100</v>
      </c>
      <c r="G455" s="105" t="s">
        <v>93</v>
      </c>
      <c r="H455" s="120">
        <v>32</v>
      </c>
      <c r="I455" s="120">
        <v>32</v>
      </c>
      <c r="J455" s="129">
        <f>I455/H455*100</f>
        <v>100</v>
      </c>
      <c r="K455" s="60" t="s">
        <v>89</v>
      </c>
      <c r="L455" s="76" t="s">
        <v>15</v>
      </c>
      <c r="M455" s="77">
        <v>100</v>
      </c>
      <c r="N455" s="78">
        <v>100</v>
      </c>
      <c r="O455" s="11">
        <f t="shared" si="74"/>
        <v>100</v>
      </c>
      <c r="P455" s="5"/>
      <c r="Q455" s="5"/>
      <c r="R455" s="5"/>
      <c r="S455" s="5"/>
      <c r="T455" s="5"/>
      <c r="U455" s="5"/>
    </row>
    <row r="456" spans="1:21" s="28" customFormat="1" ht="60.75" x14ac:dyDescent="0.25">
      <c r="A456" s="5"/>
      <c r="B456" s="106"/>
      <c r="C456" s="115"/>
      <c r="D456" s="127"/>
      <c r="E456" s="127"/>
      <c r="F456" s="130"/>
      <c r="G456" s="106"/>
      <c r="H456" s="121"/>
      <c r="I456" s="121"/>
      <c r="J456" s="130"/>
      <c r="K456" s="60" t="s">
        <v>105</v>
      </c>
      <c r="L456" s="76" t="s">
        <v>15</v>
      </c>
      <c r="M456" s="77">
        <v>100</v>
      </c>
      <c r="N456" s="78">
        <v>100</v>
      </c>
      <c r="O456" s="11">
        <f t="shared" si="74"/>
        <v>100</v>
      </c>
      <c r="P456" s="5"/>
      <c r="Q456" s="5"/>
      <c r="R456" s="5"/>
      <c r="S456" s="5"/>
      <c r="T456" s="5"/>
      <c r="U456" s="5"/>
    </row>
    <row r="457" spans="1:21" s="28" customFormat="1" ht="36.75" x14ac:dyDescent="0.25">
      <c r="A457" s="5"/>
      <c r="B457" s="106"/>
      <c r="C457" s="115"/>
      <c r="D457" s="127"/>
      <c r="E457" s="127"/>
      <c r="F457" s="130"/>
      <c r="G457" s="106"/>
      <c r="H457" s="121"/>
      <c r="I457" s="121"/>
      <c r="J457" s="130"/>
      <c r="K457" s="60" t="s">
        <v>110</v>
      </c>
      <c r="L457" s="76" t="s">
        <v>15</v>
      </c>
      <c r="M457" s="77">
        <v>100</v>
      </c>
      <c r="N457" s="78">
        <v>100</v>
      </c>
      <c r="O457" s="11">
        <f t="shared" si="74"/>
        <v>100</v>
      </c>
      <c r="P457" s="5"/>
      <c r="Q457" s="5"/>
      <c r="R457" s="5"/>
      <c r="S457" s="5"/>
      <c r="T457" s="5"/>
      <c r="U457" s="5"/>
    </row>
    <row r="458" spans="1:21" s="28" customFormat="1" ht="48.75" x14ac:dyDescent="0.25">
      <c r="A458" s="5"/>
      <c r="B458" s="106"/>
      <c r="C458" s="115"/>
      <c r="D458" s="127"/>
      <c r="E458" s="127"/>
      <c r="F458" s="130"/>
      <c r="G458" s="106"/>
      <c r="H458" s="121"/>
      <c r="I458" s="121"/>
      <c r="J458" s="130"/>
      <c r="K458" s="60" t="s">
        <v>90</v>
      </c>
      <c r="L458" s="76" t="s">
        <v>15</v>
      </c>
      <c r="M458" s="77">
        <v>48</v>
      </c>
      <c r="N458" s="78">
        <v>48</v>
      </c>
      <c r="O458" s="11">
        <f t="shared" si="74"/>
        <v>100</v>
      </c>
      <c r="P458" s="5"/>
      <c r="Q458" s="5"/>
      <c r="R458" s="5"/>
      <c r="S458" s="5"/>
      <c r="T458" s="5"/>
      <c r="U458" s="5"/>
    </row>
    <row r="459" spans="1:21" s="28" customFormat="1" ht="48.75" x14ac:dyDescent="0.25">
      <c r="A459" s="5"/>
      <c r="B459" s="107"/>
      <c r="C459" s="116"/>
      <c r="D459" s="128"/>
      <c r="E459" s="128"/>
      <c r="F459" s="131"/>
      <c r="G459" s="107"/>
      <c r="H459" s="122"/>
      <c r="I459" s="122"/>
      <c r="J459" s="131"/>
      <c r="K459" s="60" t="s">
        <v>106</v>
      </c>
      <c r="L459" s="79" t="s">
        <v>15</v>
      </c>
      <c r="M459" s="77">
        <v>94</v>
      </c>
      <c r="N459" s="78">
        <v>94</v>
      </c>
      <c r="O459" s="11">
        <f t="shared" si="74"/>
        <v>100</v>
      </c>
      <c r="P459" s="5"/>
      <c r="Q459" s="5"/>
      <c r="R459" s="5"/>
      <c r="S459" s="5"/>
      <c r="T459" s="5"/>
      <c r="U459" s="5"/>
    </row>
    <row r="460" spans="1:21" s="28" customFormat="1" ht="69.75" customHeight="1" x14ac:dyDescent="0.25">
      <c r="A460" s="5"/>
      <c r="B460" s="170" t="s">
        <v>158</v>
      </c>
      <c r="C460" s="171"/>
      <c r="D460" s="64">
        <f>D461+D464+D467+D470+D473+D477</f>
        <v>9971.2999999999993</v>
      </c>
      <c r="E460" s="64">
        <f>E461+E464+E467+E470+E473+E477</f>
        <v>9971.2999999999993</v>
      </c>
      <c r="F460" s="65">
        <f>E460/D460*100</f>
        <v>100</v>
      </c>
      <c r="G460" s="66"/>
      <c r="H460" s="67">
        <f>H461+H464+H465+H466+H467+H470+H471+H472+H473+H477</f>
        <v>48600</v>
      </c>
      <c r="I460" s="67">
        <f>I461+I464+I465+I466+I467+I470+I471+I472+I473+I477</f>
        <v>48600</v>
      </c>
      <c r="J460" s="68">
        <f>I460/H460*100</f>
        <v>100</v>
      </c>
      <c r="K460" s="57"/>
      <c r="L460" s="69"/>
      <c r="M460" s="69"/>
      <c r="N460" s="69"/>
      <c r="O460" s="69"/>
      <c r="P460" s="5"/>
      <c r="Q460" s="5"/>
      <c r="R460" s="5"/>
      <c r="S460" s="5"/>
      <c r="T460" s="5"/>
      <c r="U460" s="5"/>
    </row>
    <row r="461" spans="1:21" s="28" customFormat="1" ht="48" x14ac:dyDescent="0.25">
      <c r="A461" s="5"/>
      <c r="B461" s="105" t="s">
        <v>100</v>
      </c>
      <c r="C461" s="81" t="s">
        <v>140</v>
      </c>
      <c r="D461" s="108">
        <v>977.5</v>
      </c>
      <c r="E461" s="108">
        <v>977.5</v>
      </c>
      <c r="F461" s="117">
        <f>E461/D461*100</f>
        <v>100</v>
      </c>
      <c r="G461" s="105" t="s">
        <v>93</v>
      </c>
      <c r="H461" s="120">
        <v>17</v>
      </c>
      <c r="I461" s="120">
        <v>17</v>
      </c>
      <c r="J461" s="117">
        <f>I461/H461*100</f>
        <v>100</v>
      </c>
      <c r="K461" s="30" t="s">
        <v>92</v>
      </c>
      <c r="L461" s="58" t="s">
        <v>15</v>
      </c>
      <c r="M461" s="59">
        <v>100</v>
      </c>
      <c r="N461" s="11">
        <v>100</v>
      </c>
      <c r="O461" s="11">
        <f t="shared" ref="O461:O481" si="75">N461/M461*100</f>
        <v>100</v>
      </c>
      <c r="P461" s="5"/>
      <c r="Q461" s="5"/>
      <c r="R461" s="5"/>
      <c r="S461" s="5"/>
      <c r="T461" s="5"/>
      <c r="U461" s="5"/>
    </row>
    <row r="462" spans="1:21" s="28" customFormat="1" ht="108.75" x14ac:dyDescent="0.25">
      <c r="A462" s="5"/>
      <c r="B462" s="106"/>
      <c r="C462" s="82"/>
      <c r="D462" s="109"/>
      <c r="E462" s="109"/>
      <c r="F462" s="118"/>
      <c r="G462" s="106"/>
      <c r="H462" s="121"/>
      <c r="I462" s="121"/>
      <c r="J462" s="118"/>
      <c r="K462" s="60" t="s">
        <v>91</v>
      </c>
      <c r="L462" s="58" t="s">
        <v>15</v>
      </c>
      <c r="M462" s="59">
        <v>100</v>
      </c>
      <c r="N462" s="11">
        <v>100</v>
      </c>
      <c r="O462" s="11">
        <f t="shared" si="75"/>
        <v>100</v>
      </c>
      <c r="P462" s="5"/>
      <c r="Q462" s="5"/>
      <c r="R462" s="5"/>
      <c r="S462" s="5"/>
      <c r="T462" s="5"/>
      <c r="U462" s="5"/>
    </row>
    <row r="463" spans="1:21" s="28" customFormat="1" ht="48.75" x14ac:dyDescent="0.25">
      <c r="A463" s="5"/>
      <c r="B463" s="107"/>
      <c r="C463" s="82"/>
      <c r="D463" s="110"/>
      <c r="E463" s="110"/>
      <c r="F463" s="119"/>
      <c r="G463" s="107"/>
      <c r="H463" s="122"/>
      <c r="I463" s="122"/>
      <c r="J463" s="119"/>
      <c r="K463" s="60" t="s">
        <v>89</v>
      </c>
      <c r="L463" s="58" t="s">
        <v>15</v>
      </c>
      <c r="M463" s="59">
        <v>100</v>
      </c>
      <c r="N463" s="11">
        <v>100</v>
      </c>
      <c r="O463" s="11">
        <f t="shared" si="75"/>
        <v>100</v>
      </c>
      <c r="P463" s="5"/>
      <c r="Q463" s="5"/>
      <c r="R463" s="5"/>
      <c r="S463" s="5"/>
      <c r="T463" s="5"/>
      <c r="U463" s="5"/>
    </row>
    <row r="464" spans="1:21" s="28" customFormat="1" ht="48" x14ac:dyDescent="0.25">
      <c r="A464" s="5"/>
      <c r="B464" s="105" t="s">
        <v>102</v>
      </c>
      <c r="C464" s="82"/>
      <c r="D464" s="108">
        <v>928.7</v>
      </c>
      <c r="E464" s="108">
        <v>928.7</v>
      </c>
      <c r="F464" s="117">
        <f>E464/D464*100</f>
        <v>100</v>
      </c>
      <c r="G464" s="1" t="s">
        <v>96</v>
      </c>
      <c r="H464" s="26">
        <v>17</v>
      </c>
      <c r="I464" s="26">
        <v>17</v>
      </c>
      <c r="J464" s="62">
        <f t="shared" ref="J464:J466" si="76">I464/H464*100</f>
        <v>100</v>
      </c>
      <c r="K464" s="30" t="s">
        <v>92</v>
      </c>
      <c r="L464" s="58" t="s">
        <v>15</v>
      </c>
      <c r="M464" s="59">
        <v>100</v>
      </c>
      <c r="N464" s="11">
        <v>100</v>
      </c>
      <c r="O464" s="11">
        <f t="shared" si="75"/>
        <v>100</v>
      </c>
      <c r="P464" s="5"/>
      <c r="Q464" s="5"/>
      <c r="R464" s="5"/>
      <c r="S464" s="5"/>
      <c r="T464" s="5"/>
      <c r="U464" s="5"/>
    </row>
    <row r="465" spans="1:21" s="28" customFormat="1" ht="108.75" x14ac:dyDescent="0.25">
      <c r="A465" s="5"/>
      <c r="B465" s="106"/>
      <c r="C465" s="82"/>
      <c r="D465" s="109"/>
      <c r="E465" s="109"/>
      <c r="F465" s="118"/>
      <c r="G465" s="1" t="s">
        <v>97</v>
      </c>
      <c r="H465" s="26">
        <v>1921</v>
      </c>
      <c r="I465" s="26">
        <v>1921</v>
      </c>
      <c r="J465" s="62">
        <f t="shared" si="76"/>
        <v>100</v>
      </c>
      <c r="K465" s="60" t="s">
        <v>91</v>
      </c>
      <c r="L465" s="58" t="s">
        <v>15</v>
      </c>
      <c r="M465" s="59">
        <v>100</v>
      </c>
      <c r="N465" s="11">
        <v>100</v>
      </c>
      <c r="O465" s="11">
        <f t="shared" si="75"/>
        <v>100</v>
      </c>
      <c r="P465" s="5"/>
      <c r="Q465" s="5"/>
      <c r="R465" s="5"/>
      <c r="S465" s="5"/>
      <c r="T465" s="5"/>
      <c r="U465" s="5"/>
    </row>
    <row r="466" spans="1:21" s="28" customFormat="1" ht="75" x14ac:dyDescent="0.25">
      <c r="A466" s="5"/>
      <c r="B466" s="107"/>
      <c r="C466" s="82"/>
      <c r="D466" s="110"/>
      <c r="E466" s="110"/>
      <c r="F466" s="119"/>
      <c r="G466" s="1" t="s">
        <v>98</v>
      </c>
      <c r="H466" s="26">
        <v>19210</v>
      </c>
      <c r="I466" s="26">
        <v>19210</v>
      </c>
      <c r="J466" s="62">
        <f t="shared" si="76"/>
        <v>100</v>
      </c>
      <c r="K466" s="60" t="s">
        <v>89</v>
      </c>
      <c r="L466" s="58" t="s">
        <v>15</v>
      </c>
      <c r="M466" s="59">
        <v>100</v>
      </c>
      <c r="N466" s="11">
        <v>100</v>
      </c>
      <c r="O466" s="11">
        <f t="shared" si="75"/>
        <v>100</v>
      </c>
      <c r="P466" s="5"/>
      <c r="Q466" s="5"/>
      <c r="R466" s="5"/>
      <c r="S466" s="5"/>
      <c r="T466" s="5"/>
      <c r="U466" s="5"/>
    </row>
    <row r="467" spans="1:21" s="28" customFormat="1" ht="48" x14ac:dyDescent="0.25">
      <c r="A467" s="5"/>
      <c r="B467" s="105" t="s">
        <v>101</v>
      </c>
      <c r="C467" s="82"/>
      <c r="D467" s="108">
        <v>1221.9000000000001</v>
      </c>
      <c r="E467" s="108">
        <v>1221.9000000000001</v>
      </c>
      <c r="F467" s="111">
        <f>E467/D467*100</f>
        <v>100</v>
      </c>
      <c r="G467" s="105" t="s">
        <v>93</v>
      </c>
      <c r="H467" s="120">
        <v>22</v>
      </c>
      <c r="I467" s="120">
        <v>22</v>
      </c>
      <c r="J467" s="123">
        <f>I467/H467*100</f>
        <v>100</v>
      </c>
      <c r="K467" s="30" t="s">
        <v>92</v>
      </c>
      <c r="L467" s="58" t="s">
        <v>15</v>
      </c>
      <c r="M467" s="59">
        <v>100</v>
      </c>
      <c r="N467" s="11">
        <v>100</v>
      </c>
      <c r="O467" s="11">
        <f t="shared" si="75"/>
        <v>100</v>
      </c>
      <c r="P467" s="5"/>
      <c r="Q467" s="5"/>
      <c r="R467" s="5"/>
      <c r="S467" s="5"/>
      <c r="T467" s="5"/>
      <c r="U467" s="5"/>
    </row>
    <row r="468" spans="1:21" s="28" customFormat="1" ht="108.75" x14ac:dyDescent="0.25">
      <c r="A468" s="5"/>
      <c r="B468" s="106"/>
      <c r="C468" s="82"/>
      <c r="D468" s="109"/>
      <c r="E468" s="109"/>
      <c r="F468" s="112"/>
      <c r="G468" s="106"/>
      <c r="H468" s="121"/>
      <c r="I468" s="121"/>
      <c r="J468" s="124"/>
      <c r="K468" s="60" t="s">
        <v>91</v>
      </c>
      <c r="L468" s="58" t="s">
        <v>15</v>
      </c>
      <c r="M468" s="59">
        <v>100</v>
      </c>
      <c r="N468" s="11">
        <v>100</v>
      </c>
      <c r="O468" s="11">
        <f t="shared" si="75"/>
        <v>100</v>
      </c>
      <c r="P468" s="5"/>
      <c r="Q468" s="5"/>
      <c r="R468" s="5"/>
      <c r="S468" s="5"/>
      <c r="T468" s="5"/>
      <c r="U468" s="5"/>
    </row>
    <row r="469" spans="1:21" s="28" customFormat="1" ht="48.75" x14ac:dyDescent="0.25">
      <c r="A469" s="5"/>
      <c r="B469" s="107"/>
      <c r="C469" s="82"/>
      <c r="D469" s="110"/>
      <c r="E469" s="110"/>
      <c r="F469" s="113"/>
      <c r="G469" s="107"/>
      <c r="H469" s="122"/>
      <c r="I469" s="122"/>
      <c r="J469" s="125"/>
      <c r="K469" s="60" t="s">
        <v>89</v>
      </c>
      <c r="L469" s="58" t="s">
        <v>15</v>
      </c>
      <c r="M469" s="59">
        <v>100</v>
      </c>
      <c r="N469" s="11">
        <v>100</v>
      </c>
      <c r="O469" s="11">
        <f t="shared" si="75"/>
        <v>100</v>
      </c>
      <c r="P469" s="5"/>
      <c r="Q469" s="5"/>
      <c r="R469" s="5"/>
      <c r="S469" s="5"/>
      <c r="T469" s="5"/>
      <c r="U469" s="5"/>
    </row>
    <row r="470" spans="1:21" s="28" customFormat="1" ht="48" x14ac:dyDescent="0.25">
      <c r="A470" s="5"/>
      <c r="B470" s="105" t="s">
        <v>103</v>
      </c>
      <c r="C470" s="82"/>
      <c r="D470" s="108">
        <v>1280.9000000000001</v>
      </c>
      <c r="E470" s="108">
        <v>1280.9000000000001</v>
      </c>
      <c r="F470" s="111">
        <f>E470/D470*100</f>
        <v>100</v>
      </c>
      <c r="G470" s="1" t="s">
        <v>96</v>
      </c>
      <c r="H470" s="26">
        <v>22</v>
      </c>
      <c r="I470" s="26">
        <v>22</v>
      </c>
      <c r="J470" s="72">
        <f>I470/H470*100</f>
        <v>100</v>
      </c>
      <c r="K470" s="30" t="s">
        <v>92</v>
      </c>
      <c r="L470" s="58" t="s">
        <v>15</v>
      </c>
      <c r="M470" s="59">
        <v>100</v>
      </c>
      <c r="N470" s="11">
        <v>100</v>
      </c>
      <c r="O470" s="11">
        <f t="shared" si="75"/>
        <v>100</v>
      </c>
      <c r="P470" s="5"/>
      <c r="Q470" s="5"/>
      <c r="R470" s="5"/>
      <c r="S470" s="5"/>
      <c r="T470" s="5"/>
      <c r="U470" s="5"/>
    </row>
    <row r="471" spans="1:21" s="28" customFormat="1" ht="108.75" x14ac:dyDescent="0.25">
      <c r="A471" s="5"/>
      <c r="B471" s="106"/>
      <c r="C471" s="82"/>
      <c r="D471" s="109"/>
      <c r="E471" s="109"/>
      <c r="F471" s="112"/>
      <c r="G471" s="1" t="s">
        <v>97</v>
      </c>
      <c r="H471" s="26">
        <v>2486</v>
      </c>
      <c r="I471" s="26">
        <v>2486</v>
      </c>
      <c r="J471" s="72">
        <f t="shared" ref="J471:J473" si="77">I471/H471*100</f>
        <v>100</v>
      </c>
      <c r="K471" s="60" t="s">
        <v>91</v>
      </c>
      <c r="L471" s="58" t="s">
        <v>15</v>
      </c>
      <c r="M471" s="59">
        <v>100</v>
      </c>
      <c r="N471" s="11">
        <v>100</v>
      </c>
      <c r="O471" s="11">
        <f t="shared" si="75"/>
        <v>100</v>
      </c>
      <c r="P471" s="5"/>
      <c r="Q471" s="5"/>
      <c r="R471" s="5"/>
      <c r="S471" s="5"/>
      <c r="T471" s="5"/>
      <c r="U471" s="5"/>
    </row>
    <row r="472" spans="1:21" s="28" customFormat="1" ht="75" x14ac:dyDescent="0.25">
      <c r="A472" s="5"/>
      <c r="B472" s="107"/>
      <c r="C472" s="82"/>
      <c r="D472" s="110"/>
      <c r="E472" s="110"/>
      <c r="F472" s="113"/>
      <c r="G472" s="1" t="s">
        <v>98</v>
      </c>
      <c r="H472" s="26">
        <v>24860</v>
      </c>
      <c r="I472" s="26">
        <v>24860</v>
      </c>
      <c r="J472" s="72">
        <f t="shared" si="77"/>
        <v>100</v>
      </c>
      <c r="K472" s="60" t="s">
        <v>89</v>
      </c>
      <c r="L472" s="58" t="s">
        <v>15</v>
      </c>
      <c r="M472" s="59">
        <v>100</v>
      </c>
      <c r="N472" s="11">
        <v>100</v>
      </c>
      <c r="O472" s="11">
        <f t="shared" si="75"/>
        <v>100</v>
      </c>
      <c r="P472" s="5"/>
      <c r="Q472" s="5"/>
      <c r="R472" s="5"/>
      <c r="S472" s="5"/>
      <c r="T472" s="5"/>
      <c r="U472" s="5"/>
    </row>
    <row r="473" spans="1:21" s="28" customFormat="1" ht="48.75" x14ac:dyDescent="0.25">
      <c r="A473" s="5"/>
      <c r="B473" s="105" t="s">
        <v>104</v>
      </c>
      <c r="C473" s="82"/>
      <c r="D473" s="108">
        <v>2005</v>
      </c>
      <c r="E473" s="108">
        <v>2005</v>
      </c>
      <c r="F473" s="126">
        <f>E473/D473*100</f>
        <v>100</v>
      </c>
      <c r="G473" s="105" t="s">
        <v>93</v>
      </c>
      <c r="H473" s="120">
        <v>18</v>
      </c>
      <c r="I473" s="120">
        <v>18</v>
      </c>
      <c r="J473" s="167">
        <f t="shared" si="77"/>
        <v>100</v>
      </c>
      <c r="K473" s="60" t="s">
        <v>89</v>
      </c>
      <c r="L473" s="76" t="s">
        <v>15</v>
      </c>
      <c r="M473" s="77">
        <v>100</v>
      </c>
      <c r="N473" s="78">
        <v>100</v>
      </c>
      <c r="O473" s="11">
        <f t="shared" si="75"/>
        <v>100</v>
      </c>
      <c r="P473" s="5"/>
      <c r="Q473" s="5"/>
      <c r="R473" s="5"/>
      <c r="S473" s="5"/>
      <c r="T473" s="5"/>
      <c r="U473" s="5"/>
    </row>
    <row r="474" spans="1:21" s="28" customFormat="1" ht="60.75" x14ac:dyDescent="0.25">
      <c r="A474" s="5"/>
      <c r="B474" s="106"/>
      <c r="C474" s="82"/>
      <c r="D474" s="109"/>
      <c r="E474" s="109"/>
      <c r="F474" s="127"/>
      <c r="G474" s="106"/>
      <c r="H474" s="121"/>
      <c r="I474" s="121"/>
      <c r="J474" s="168"/>
      <c r="K474" s="60" t="s">
        <v>105</v>
      </c>
      <c r="L474" s="76" t="s">
        <v>15</v>
      </c>
      <c r="M474" s="77">
        <v>100</v>
      </c>
      <c r="N474" s="78">
        <v>100</v>
      </c>
      <c r="O474" s="11">
        <f t="shared" si="75"/>
        <v>100</v>
      </c>
      <c r="P474" s="5"/>
      <c r="Q474" s="5"/>
      <c r="R474" s="5"/>
      <c r="S474" s="5"/>
      <c r="T474" s="5"/>
      <c r="U474" s="5"/>
    </row>
    <row r="475" spans="1:21" s="28" customFormat="1" ht="48.75" x14ac:dyDescent="0.25">
      <c r="A475" s="5"/>
      <c r="B475" s="106"/>
      <c r="C475" s="82"/>
      <c r="D475" s="109"/>
      <c r="E475" s="109"/>
      <c r="F475" s="127"/>
      <c r="G475" s="106"/>
      <c r="H475" s="121"/>
      <c r="I475" s="121"/>
      <c r="J475" s="168"/>
      <c r="K475" s="60" t="s">
        <v>90</v>
      </c>
      <c r="L475" s="76" t="s">
        <v>15</v>
      </c>
      <c r="M475" s="77">
        <v>58</v>
      </c>
      <c r="N475" s="78">
        <v>58</v>
      </c>
      <c r="O475" s="11">
        <f t="shared" si="75"/>
        <v>100</v>
      </c>
      <c r="P475" s="5"/>
      <c r="Q475" s="5"/>
      <c r="R475" s="5"/>
      <c r="S475" s="5"/>
      <c r="T475" s="5"/>
      <c r="U475" s="5"/>
    </row>
    <row r="476" spans="1:21" s="28" customFormat="1" ht="48.75" x14ac:dyDescent="0.25">
      <c r="A476" s="5"/>
      <c r="B476" s="107"/>
      <c r="C476" s="82"/>
      <c r="D476" s="110"/>
      <c r="E476" s="110"/>
      <c r="F476" s="128"/>
      <c r="G476" s="107"/>
      <c r="H476" s="122"/>
      <c r="I476" s="122"/>
      <c r="J476" s="169"/>
      <c r="K476" s="60" t="s">
        <v>106</v>
      </c>
      <c r="L476" s="79" t="s">
        <v>15</v>
      </c>
      <c r="M476" s="77">
        <v>96</v>
      </c>
      <c r="N476" s="78">
        <v>96</v>
      </c>
      <c r="O476" s="11">
        <f t="shared" si="75"/>
        <v>100</v>
      </c>
      <c r="P476" s="5"/>
      <c r="Q476" s="5"/>
      <c r="R476" s="5"/>
      <c r="S476" s="5"/>
      <c r="T476" s="5"/>
      <c r="U476" s="5"/>
    </row>
    <row r="477" spans="1:21" s="28" customFormat="1" ht="48.75" x14ac:dyDescent="0.25">
      <c r="A477" s="5"/>
      <c r="B477" s="105" t="s">
        <v>108</v>
      </c>
      <c r="C477" s="82"/>
      <c r="D477" s="108">
        <v>3557.3</v>
      </c>
      <c r="E477" s="108">
        <v>3557.3</v>
      </c>
      <c r="F477" s="129">
        <f>E477/D477*100</f>
        <v>100</v>
      </c>
      <c r="G477" s="105" t="s">
        <v>93</v>
      </c>
      <c r="H477" s="120">
        <v>27</v>
      </c>
      <c r="I477" s="120">
        <v>27</v>
      </c>
      <c r="J477" s="129">
        <f>I477/H477*100</f>
        <v>100</v>
      </c>
      <c r="K477" s="60" t="s">
        <v>89</v>
      </c>
      <c r="L477" s="76" t="s">
        <v>15</v>
      </c>
      <c r="M477" s="77">
        <v>100</v>
      </c>
      <c r="N477" s="78">
        <v>100</v>
      </c>
      <c r="O477" s="11">
        <f t="shared" si="75"/>
        <v>100</v>
      </c>
      <c r="P477" s="5"/>
      <c r="Q477" s="5"/>
      <c r="R477" s="5"/>
      <c r="S477" s="5"/>
      <c r="T477" s="5"/>
      <c r="U477" s="5"/>
    </row>
    <row r="478" spans="1:21" s="28" customFormat="1" ht="60.75" x14ac:dyDescent="0.25">
      <c r="A478" s="5"/>
      <c r="B478" s="106"/>
      <c r="C478" s="82"/>
      <c r="D478" s="109"/>
      <c r="E478" s="109"/>
      <c r="F478" s="130"/>
      <c r="G478" s="106"/>
      <c r="H478" s="121"/>
      <c r="I478" s="121"/>
      <c r="J478" s="130"/>
      <c r="K478" s="60" t="s">
        <v>105</v>
      </c>
      <c r="L478" s="76" t="s">
        <v>15</v>
      </c>
      <c r="M478" s="77">
        <v>100</v>
      </c>
      <c r="N478" s="78">
        <v>100</v>
      </c>
      <c r="O478" s="11">
        <f t="shared" si="75"/>
        <v>100</v>
      </c>
      <c r="P478" s="5"/>
      <c r="Q478" s="5"/>
      <c r="R478" s="5"/>
      <c r="S478" s="5"/>
      <c r="T478" s="5"/>
      <c r="U478" s="5"/>
    </row>
    <row r="479" spans="1:21" s="28" customFormat="1" ht="36.75" x14ac:dyDescent="0.25">
      <c r="A479" s="5"/>
      <c r="B479" s="106"/>
      <c r="C479" s="82"/>
      <c r="D479" s="109"/>
      <c r="E479" s="109"/>
      <c r="F479" s="130"/>
      <c r="G479" s="106"/>
      <c r="H479" s="121"/>
      <c r="I479" s="121"/>
      <c r="J479" s="130"/>
      <c r="K479" s="60" t="s">
        <v>107</v>
      </c>
      <c r="L479" s="76" t="s">
        <v>15</v>
      </c>
      <c r="M479" s="77">
        <v>100</v>
      </c>
      <c r="N479" s="78">
        <v>100</v>
      </c>
      <c r="O479" s="11">
        <f t="shared" si="75"/>
        <v>100</v>
      </c>
      <c r="P479" s="5"/>
      <c r="Q479" s="5"/>
      <c r="R479" s="5"/>
      <c r="S479" s="5"/>
      <c r="T479" s="5"/>
      <c r="U479" s="5"/>
    </row>
    <row r="480" spans="1:21" s="28" customFormat="1" ht="48.75" x14ac:dyDescent="0.25">
      <c r="A480" s="5"/>
      <c r="B480" s="106"/>
      <c r="C480" s="82"/>
      <c r="D480" s="109"/>
      <c r="E480" s="109"/>
      <c r="F480" s="130"/>
      <c r="G480" s="106"/>
      <c r="H480" s="121"/>
      <c r="I480" s="121"/>
      <c r="J480" s="130"/>
      <c r="K480" s="60" t="s">
        <v>90</v>
      </c>
      <c r="L480" s="76" t="s">
        <v>15</v>
      </c>
      <c r="M480" s="77">
        <v>52</v>
      </c>
      <c r="N480" s="78">
        <v>52</v>
      </c>
      <c r="O480" s="11">
        <f t="shared" si="75"/>
        <v>100</v>
      </c>
      <c r="P480" s="5"/>
      <c r="Q480" s="5"/>
      <c r="R480" s="5"/>
      <c r="S480" s="5"/>
      <c r="T480" s="5"/>
      <c r="U480" s="5"/>
    </row>
    <row r="481" spans="1:21" s="28" customFormat="1" ht="48.75" x14ac:dyDescent="0.25">
      <c r="A481" s="5"/>
      <c r="B481" s="107"/>
      <c r="C481" s="83"/>
      <c r="D481" s="110"/>
      <c r="E481" s="110"/>
      <c r="F481" s="131"/>
      <c r="G481" s="107"/>
      <c r="H481" s="122"/>
      <c r="I481" s="122"/>
      <c r="J481" s="131"/>
      <c r="K481" s="60" t="s">
        <v>106</v>
      </c>
      <c r="L481" s="79" t="s">
        <v>15</v>
      </c>
      <c r="M481" s="77">
        <v>95</v>
      </c>
      <c r="N481" s="78">
        <v>95</v>
      </c>
      <c r="O481" s="11">
        <f t="shared" si="75"/>
        <v>100</v>
      </c>
      <c r="P481" s="5"/>
      <c r="Q481" s="5"/>
      <c r="R481" s="5"/>
      <c r="S481" s="5"/>
      <c r="T481" s="5"/>
      <c r="U481" s="5"/>
    </row>
    <row r="482" spans="1:21" s="28" customFormat="1" ht="75.75" customHeight="1" x14ac:dyDescent="0.25">
      <c r="A482" s="5"/>
      <c r="B482" s="170" t="s">
        <v>159</v>
      </c>
      <c r="C482" s="171"/>
      <c r="D482" s="64">
        <f>D483+D486+D489+D492+D495</f>
        <v>5237.7</v>
      </c>
      <c r="E482" s="64">
        <f>E483+E486+E489+E492+E495</f>
        <v>5237.7</v>
      </c>
      <c r="F482" s="65">
        <f>E482/D482*100</f>
        <v>100</v>
      </c>
      <c r="G482" s="66"/>
      <c r="H482" s="67">
        <f>H483+H486+H487+H488+H489+H492+H493+H494+H495</f>
        <v>53277</v>
      </c>
      <c r="I482" s="67">
        <f>I483+I486+I487+I488+I489+I492+I493+I494+I495</f>
        <v>53277</v>
      </c>
      <c r="J482" s="68">
        <f>I482/H482*100</f>
        <v>100</v>
      </c>
      <c r="K482" s="57"/>
      <c r="L482" s="69"/>
      <c r="M482" s="69"/>
      <c r="N482" s="69"/>
      <c r="O482" s="69"/>
      <c r="P482" s="5"/>
      <c r="Q482" s="5"/>
      <c r="R482" s="5"/>
      <c r="S482" s="5"/>
      <c r="T482" s="5"/>
      <c r="U482" s="5"/>
    </row>
    <row r="483" spans="1:21" s="28" customFormat="1" ht="48" x14ac:dyDescent="0.25">
      <c r="A483" s="5"/>
      <c r="B483" s="105" t="s">
        <v>100</v>
      </c>
      <c r="C483" s="81" t="s">
        <v>140</v>
      </c>
      <c r="D483" s="108">
        <v>898.2</v>
      </c>
      <c r="E483" s="108">
        <v>898.2</v>
      </c>
      <c r="F483" s="117">
        <f>E483/D483*100</f>
        <v>100</v>
      </c>
      <c r="G483" s="105" t="s">
        <v>93</v>
      </c>
      <c r="H483" s="120">
        <v>14</v>
      </c>
      <c r="I483" s="120">
        <v>14</v>
      </c>
      <c r="J483" s="117">
        <f>I483/H483*100</f>
        <v>100</v>
      </c>
      <c r="K483" s="30" t="s">
        <v>92</v>
      </c>
      <c r="L483" s="58" t="s">
        <v>15</v>
      </c>
      <c r="M483" s="59">
        <v>100</v>
      </c>
      <c r="N483" s="11">
        <v>100</v>
      </c>
      <c r="O483" s="11">
        <f t="shared" ref="O483:O534" si="78">N483/M483*100</f>
        <v>100</v>
      </c>
      <c r="P483" s="5"/>
      <c r="Q483" s="5"/>
      <c r="R483" s="5"/>
      <c r="S483" s="5"/>
      <c r="T483" s="5"/>
      <c r="U483" s="5"/>
    </row>
    <row r="484" spans="1:21" s="28" customFormat="1" ht="108.75" x14ac:dyDescent="0.25">
      <c r="A484" s="5"/>
      <c r="B484" s="106"/>
      <c r="C484" s="82"/>
      <c r="D484" s="109"/>
      <c r="E484" s="109"/>
      <c r="F484" s="118"/>
      <c r="G484" s="106"/>
      <c r="H484" s="121"/>
      <c r="I484" s="121"/>
      <c r="J484" s="118"/>
      <c r="K484" s="60" t="s">
        <v>91</v>
      </c>
      <c r="L484" s="58" t="s">
        <v>15</v>
      </c>
      <c r="M484" s="59">
        <v>100</v>
      </c>
      <c r="N484" s="11">
        <v>100</v>
      </c>
      <c r="O484" s="11">
        <f t="shared" si="78"/>
        <v>100</v>
      </c>
      <c r="P484" s="5"/>
      <c r="Q484" s="5"/>
      <c r="R484" s="5"/>
      <c r="S484" s="5"/>
      <c r="T484" s="5"/>
      <c r="U484" s="5"/>
    </row>
    <row r="485" spans="1:21" s="28" customFormat="1" ht="48.75" x14ac:dyDescent="0.25">
      <c r="A485" s="5"/>
      <c r="B485" s="107"/>
      <c r="C485" s="82"/>
      <c r="D485" s="110"/>
      <c r="E485" s="110"/>
      <c r="F485" s="119"/>
      <c r="G485" s="107"/>
      <c r="H485" s="122"/>
      <c r="I485" s="122"/>
      <c r="J485" s="119"/>
      <c r="K485" s="60" t="s">
        <v>89</v>
      </c>
      <c r="L485" s="58" t="s">
        <v>15</v>
      </c>
      <c r="M485" s="59">
        <v>100</v>
      </c>
      <c r="N485" s="11">
        <v>100</v>
      </c>
      <c r="O485" s="11">
        <f t="shared" si="78"/>
        <v>100</v>
      </c>
      <c r="P485" s="5"/>
      <c r="Q485" s="5"/>
      <c r="R485" s="5"/>
      <c r="S485" s="5"/>
      <c r="T485" s="5"/>
      <c r="U485" s="5"/>
    </row>
    <row r="486" spans="1:21" s="28" customFormat="1" ht="48" x14ac:dyDescent="0.25">
      <c r="A486" s="5"/>
      <c r="B486" s="105" t="s">
        <v>102</v>
      </c>
      <c r="C486" s="82"/>
      <c r="D486" s="108">
        <v>836.3</v>
      </c>
      <c r="E486" s="108">
        <v>836.3</v>
      </c>
      <c r="F486" s="117">
        <f>E486/D486*100</f>
        <v>100</v>
      </c>
      <c r="G486" s="1" t="s">
        <v>96</v>
      </c>
      <c r="H486" s="26">
        <v>14</v>
      </c>
      <c r="I486" s="26">
        <v>14</v>
      </c>
      <c r="J486" s="62">
        <f t="shared" ref="J486:J488" si="79">I486/H486*100</f>
        <v>100</v>
      </c>
      <c r="K486" s="30" t="s">
        <v>92</v>
      </c>
      <c r="L486" s="58" t="s">
        <v>15</v>
      </c>
      <c r="M486" s="59">
        <v>100</v>
      </c>
      <c r="N486" s="11">
        <v>100</v>
      </c>
      <c r="O486" s="11">
        <f t="shared" si="78"/>
        <v>100</v>
      </c>
      <c r="P486" s="5"/>
      <c r="Q486" s="5"/>
      <c r="R486" s="5"/>
      <c r="S486" s="5"/>
      <c r="T486" s="5"/>
      <c r="U486" s="5"/>
    </row>
    <row r="487" spans="1:21" s="28" customFormat="1" ht="108.75" x14ac:dyDescent="0.25">
      <c r="A487" s="5"/>
      <c r="B487" s="106"/>
      <c r="C487" s="82"/>
      <c r="D487" s="109"/>
      <c r="E487" s="109"/>
      <c r="F487" s="118"/>
      <c r="G487" s="1" t="s">
        <v>97</v>
      </c>
      <c r="H487" s="26">
        <v>2400</v>
      </c>
      <c r="I487" s="26">
        <v>2400</v>
      </c>
      <c r="J487" s="62">
        <f t="shared" si="79"/>
        <v>100</v>
      </c>
      <c r="K487" s="60" t="s">
        <v>91</v>
      </c>
      <c r="L487" s="58" t="s">
        <v>15</v>
      </c>
      <c r="M487" s="59">
        <v>96</v>
      </c>
      <c r="N487" s="11">
        <v>96</v>
      </c>
      <c r="O487" s="11">
        <f t="shared" si="78"/>
        <v>100</v>
      </c>
      <c r="P487" s="5"/>
      <c r="Q487" s="5"/>
      <c r="R487" s="5"/>
      <c r="S487" s="5"/>
      <c r="T487" s="5"/>
      <c r="U487" s="5"/>
    </row>
    <row r="488" spans="1:21" s="28" customFormat="1" ht="75" x14ac:dyDescent="0.25">
      <c r="A488" s="5"/>
      <c r="B488" s="107"/>
      <c r="C488" s="82"/>
      <c r="D488" s="110"/>
      <c r="E488" s="110"/>
      <c r="F488" s="119"/>
      <c r="G488" s="1" t="s">
        <v>98</v>
      </c>
      <c r="H488" s="26">
        <v>24400</v>
      </c>
      <c r="I488" s="26">
        <v>24400</v>
      </c>
      <c r="J488" s="62">
        <f t="shared" si="79"/>
        <v>100</v>
      </c>
      <c r="K488" s="60" t="s">
        <v>89</v>
      </c>
      <c r="L488" s="58" t="s">
        <v>15</v>
      </c>
      <c r="M488" s="59">
        <v>100</v>
      </c>
      <c r="N488" s="11">
        <v>100</v>
      </c>
      <c r="O488" s="11">
        <f t="shared" si="78"/>
        <v>100</v>
      </c>
      <c r="P488" s="5"/>
      <c r="Q488" s="5"/>
      <c r="R488" s="5"/>
      <c r="S488" s="5"/>
      <c r="T488" s="5"/>
      <c r="U488" s="5"/>
    </row>
    <row r="489" spans="1:21" s="28" customFormat="1" ht="48" x14ac:dyDescent="0.25">
      <c r="A489" s="5"/>
      <c r="B489" s="105" t="s">
        <v>101</v>
      </c>
      <c r="C489" s="82"/>
      <c r="D489" s="108">
        <v>829.8</v>
      </c>
      <c r="E489" s="108">
        <v>829.8</v>
      </c>
      <c r="F489" s="111">
        <f>E489/D489*100</f>
        <v>100</v>
      </c>
      <c r="G489" s="105" t="s">
        <v>93</v>
      </c>
      <c r="H489" s="120">
        <v>14</v>
      </c>
      <c r="I489" s="120">
        <v>14</v>
      </c>
      <c r="J489" s="123">
        <f>I489/H489*100</f>
        <v>100</v>
      </c>
      <c r="K489" s="30" t="s">
        <v>92</v>
      </c>
      <c r="L489" s="58" t="s">
        <v>15</v>
      </c>
      <c r="M489" s="59">
        <v>100</v>
      </c>
      <c r="N489" s="11">
        <v>100</v>
      </c>
      <c r="O489" s="11">
        <f t="shared" si="78"/>
        <v>100</v>
      </c>
      <c r="P489" s="5"/>
      <c r="Q489" s="5"/>
      <c r="R489" s="5"/>
      <c r="S489" s="5"/>
      <c r="T489" s="5"/>
      <c r="U489" s="5"/>
    </row>
    <row r="490" spans="1:21" s="28" customFormat="1" ht="108.75" x14ac:dyDescent="0.25">
      <c r="A490" s="5"/>
      <c r="B490" s="106"/>
      <c r="C490" s="82"/>
      <c r="D490" s="109"/>
      <c r="E490" s="109"/>
      <c r="F490" s="112"/>
      <c r="G490" s="106"/>
      <c r="H490" s="121"/>
      <c r="I490" s="121"/>
      <c r="J490" s="124"/>
      <c r="K490" s="60" t="s">
        <v>91</v>
      </c>
      <c r="L490" s="58" t="s">
        <v>15</v>
      </c>
      <c r="M490" s="59">
        <v>100</v>
      </c>
      <c r="N490" s="11">
        <v>100</v>
      </c>
      <c r="O490" s="11">
        <f t="shared" si="78"/>
        <v>100</v>
      </c>
      <c r="P490" s="5"/>
      <c r="Q490" s="5"/>
      <c r="R490" s="5"/>
      <c r="S490" s="5"/>
      <c r="T490" s="5"/>
      <c r="U490" s="5"/>
    </row>
    <row r="491" spans="1:21" s="28" customFormat="1" ht="48.75" x14ac:dyDescent="0.25">
      <c r="A491" s="5"/>
      <c r="B491" s="107"/>
      <c r="C491" s="82"/>
      <c r="D491" s="110"/>
      <c r="E491" s="110"/>
      <c r="F491" s="113"/>
      <c r="G491" s="107"/>
      <c r="H491" s="122"/>
      <c r="I491" s="122"/>
      <c r="J491" s="125"/>
      <c r="K491" s="60" t="s">
        <v>89</v>
      </c>
      <c r="L491" s="58" t="s">
        <v>15</v>
      </c>
      <c r="M491" s="59">
        <v>100</v>
      </c>
      <c r="N491" s="11">
        <v>100</v>
      </c>
      <c r="O491" s="11">
        <f t="shared" si="78"/>
        <v>100</v>
      </c>
      <c r="P491" s="5"/>
      <c r="Q491" s="5"/>
      <c r="R491" s="5"/>
      <c r="S491" s="5"/>
      <c r="T491" s="5"/>
      <c r="U491" s="5"/>
    </row>
    <row r="492" spans="1:21" s="28" customFormat="1" ht="48" x14ac:dyDescent="0.25">
      <c r="A492" s="5"/>
      <c r="B492" s="105" t="s">
        <v>103</v>
      </c>
      <c r="C492" s="82"/>
      <c r="D492" s="108">
        <v>890.7</v>
      </c>
      <c r="E492" s="108">
        <v>890.7</v>
      </c>
      <c r="F492" s="111">
        <f>E492/D492*100</f>
        <v>100</v>
      </c>
      <c r="G492" s="1" t="s">
        <v>96</v>
      </c>
      <c r="H492" s="26">
        <v>14</v>
      </c>
      <c r="I492" s="26">
        <v>14</v>
      </c>
      <c r="J492" s="72">
        <f t="shared" ref="J492:J495" si="80">I492/H492*100</f>
        <v>100</v>
      </c>
      <c r="K492" s="30" t="s">
        <v>92</v>
      </c>
      <c r="L492" s="58" t="s">
        <v>15</v>
      </c>
      <c r="M492" s="59">
        <v>100</v>
      </c>
      <c r="N492" s="11">
        <v>100</v>
      </c>
      <c r="O492" s="11">
        <f t="shared" si="78"/>
        <v>100</v>
      </c>
      <c r="P492" s="5"/>
      <c r="Q492" s="5"/>
      <c r="R492" s="5"/>
      <c r="S492" s="5"/>
      <c r="T492" s="5"/>
      <c r="U492" s="5"/>
    </row>
    <row r="493" spans="1:21" s="28" customFormat="1" ht="108.75" x14ac:dyDescent="0.25">
      <c r="A493" s="5"/>
      <c r="B493" s="106"/>
      <c r="C493" s="82"/>
      <c r="D493" s="109"/>
      <c r="E493" s="109"/>
      <c r="F493" s="112"/>
      <c r="G493" s="1" t="s">
        <v>97</v>
      </c>
      <c r="H493" s="26">
        <v>2400</v>
      </c>
      <c r="I493" s="26">
        <v>2400</v>
      </c>
      <c r="J493" s="72">
        <f t="shared" si="80"/>
        <v>100</v>
      </c>
      <c r="K493" s="60" t="s">
        <v>91</v>
      </c>
      <c r="L493" s="58" t="s">
        <v>15</v>
      </c>
      <c r="M493" s="59">
        <v>95</v>
      </c>
      <c r="N493" s="11">
        <v>100</v>
      </c>
      <c r="O493" s="11">
        <f t="shared" si="78"/>
        <v>105.26315789473684</v>
      </c>
      <c r="P493" s="5"/>
      <c r="Q493" s="5"/>
      <c r="R493" s="5"/>
      <c r="S493" s="5"/>
      <c r="T493" s="5"/>
      <c r="U493" s="5"/>
    </row>
    <row r="494" spans="1:21" s="28" customFormat="1" ht="75" x14ac:dyDescent="0.25">
      <c r="A494" s="5"/>
      <c r="B494" s="107"/>
      <c r="C494" s="82"/>
      <c r="D494" s="110"/>
      <c r="E494" s="110"/>
      <c r="F494" s="113"/>
      <c r="G494" s="1" t="s">
        <v>98</v>
      </c>
      <c r="H494" s="26">
        <v>24000</v>
      </c>
      <c r="I494" s="26">
        <v>24000</v>
      </c>
      <c r="J494" s="72">
        <f t="shared" si="80"/>
        <v>100</v>
      </c>
      <c r="K494" s="60" t="s">
        <v>89</v>
      </c>
      <c r="L494" s="58" t="s">
        <v>15</v>
      </c>
      <c r="M494" s="59">
        <v>100</v>
      </c>
      <c r="N494" s="11">
        <v>100</v>
      </c>
      <c r="O494" s="11">
        <f t="shared" si="78"/>
        <v>100</v>
      </c>
      <c r="P494" s="5"/>
      <c r="Q494" s="5"/>
      <c r="R494" s="5"/>
      <c r="S494" s="5"/>
      <c r="T494" s="5"/>
      <c r="U494" s="5"/>
    </row>
    <row r="495" spans="1:21" s="28" customFormat="1" ht="48.75" x14ac:dyDescent="0.25">
      <c r="A495" s="5"/>
      <c r="B495" s="105" t="s">
        <v>104</v>
      </c>
      <c r="C495" s="82"/>
      <c r="D495" s="108">
        <v>1782.7</v>
      </c>
      <c r="E495" s="108">
        <v>1782.7</v>
      </c>
      <c r="F495" s="126">
        <f>E495/D495*100</f>
        <v>100</v>
      </c>
      <c r="G495" s="105" t="s">
        <v>93</v>
      </c>
      <c r="H495" s="120">
        <v>21</v>
      </c>
      <c r="I495" s="120">
        <v>21</v>
      </c>
      <c r="J495" s="167">
        <f t="shared" si="80"/>
        <v>100</v>
      </c>
      <c r="K495" s="60" t="s">
        <v>89</v>
      </c>
      <c r="L495" s="76" t="s">
        <v>15</v>
      </c>
      <c r="M495" s="77">
        <v>100</v>
      </c>
      <c r="N495" s="78">
        <v>100</v>
      </c>
      <c r="O495" s="11">
        <f t="shared" si="78"/>
        <v>100</v>
      </c>
      <c r="P495" s="5"/>
      <c r="Q495" s="5"/>
      <c r="R495" s="5"/>
      <c r="S495" s="5"/>
      <c r="T495" s="5"/>
      <c r="U495" s="5"/>
    </row>
    <row r="496" spans="1:21" s="28" customFormat="1" ht="60.75" x14ac:dyDescent="0.25">
      <c r="A496" s="5"/>
      <c r="B496" s="106"/>
      <c r="C496" s="82"/>
      <c r="D496" s="109"/>
      <c r="E496" s="109"/>
      <c r="F496" s="127"/>
      <c r="G496" s="106"/>
      <c r="H496" s="121"/>
      <c r="I496" s="121"/>
      <c r="J496" s="168"/>
      <c r="K496" s="60" t="s">
        <v>105</v>
      </c>
      <c r="L496" s="76" t="s">
        <v>15</v>
      </c>
      <c r="M496" s="77">
        <v>100</v>
      </c>
      <c r="N496" s="78">
        <v>100</v>
      </c>
      <c r="O496" s="11">
        <f t="shared" si="78"/>
        <v>100</v>
      </c>
      <c r="P496" s="5"/>
      <c r="Q496" s="5"/>
      <c r="R496" s="5"/>
      <c r="S496" s="5"/>
      <c r="T496" s="5"/>
      <c r="U496" s="5"/>
    </row>
    <row r="497" spans="1:21" s="28" customFormat="1" ht="48.75" x14ac:dyDescent="0.25">
      <c r="A497" s="5"/>
      <c r="B497" s="106"/>
      <c r="C497" s="82"/>
      <c r="D497" s="109"/>
      <c r="E497" s="109"/>
      <c r="F497" s="127"/>
      <c r="G497" s="106"/>
      <c r="H497" s="121"/>
      <c r="I497" s="121"/>
      <c r="J497" s="168"/>
      <c r="K497" s="60" t="s">
        <v>90</v>
      </c>
      <c r="L497" s="76" t="s">
        <v>15</v>
      </c>
      <c r="M497" s="77">
        <v>60</v>
      </c>
      <c r="N497" s="78">
        <v>60</v>
      </c>
      <c r="O497" s="11">
        <f t="shared" si="78"/>
        <v>100</v>
      </c>
      <c r="P497" s="5"/>
      <c r="Q497" s="5"/>
      <c r="R497" s="5"/>
      <c r="S497" s="5"/>
      <c r="T497" s="5"/>
      <c r="U497" s="5"/>
    </row>
    <row r="498" spans="1:21" s="28" customFormat="1" ht="48.75" x14ac:dyDescent="0.25">
      <c r="A498" s="5"/>
      <c r="B498" s="107"/>
      <c r="C498" s="83"/>
      <c r="D498" s="110"/>
      <c r="E498" s="110"/>
      <c r="F498" s="128"/>
      <c r="G498" s="107"/>
      <c r="H498" s="122"/>
      <c r="I498" s="122"/>
      <c r="J498" s="169"/>
      <c r="K498" s="60" t="s">
        <v>106</v>
      </c>
      <c r="L498" s="79" t="s">
        <v>15</v>
      </c>
      <c r="M498" s="77">
        <v>98</v>
      </c>
      <c r="N498" s="78">
        <v>98</v>
      </c>
      <c r="O498" s="11">
        <f t="shared" si="78"/>
        <v>100</v>
      </c>
      <c r="P498" s="5"/>
      <c r="Q498" s="5"/>
      <c r="R498" s="5"/>
      <c r="S498" s="5"/>
      <c r="T498" s="5"/>
      <c r="U498" s="5"/>
    </row>
    <row r="499" spans="1:21" s="28" customFormat="1" ht="71.25" customHeight="1" x14ac:dyDescent="0.25">
      <c r="A499" s="5"/>
      <c r="B499" s="170" t="s">
        <v>190</v>
      </c>
      <c r="C499" s="171"/>
      <c r="D499" s="64">
        <f>D500+D504+D509</f>
        <v>14888.3</v>
      </c>
      <c r="E499" s="64">
        <f>E500+E504+E509</f>
        <v>14888.3</v>
      </c>
      <c r="F499" s="65">
        <f>E499/D499*100</f>
        <v>100</v>
      </c>
      <c r="G499" s="66"/>
      <c r="H499" s="67">
        <f>H500+H504+H509</f>
        <v>181</v>
      </c>
      <c r="I499" s="67">
        <f>I500+I504+I509</f>
        <v>181</v>
      </c>
      <c r="J499" s="68">
        <f>I499/H499*100</f>
        <v>100</v>
      </c>
      <c r="K499" s="57"/>
      <c r="L499" s="69"/>
      <c r="M499" s="69"/>
      <c r="N499" s="69"/>
      <c r="O499" s="80"/>
      <c r="P499" s="5"/>
      <c r="Q499" s="5"/>
      <c r="R499" s="5"/>
      <c r="S499" s="5"/>
      <c r="T499" s="5"/>
      <c r="U499" s="5"/>
    </row>
    <row r="500" spans="1:21" s="28" customFormat="1" ht="48.75" x14ac:dyDescent="0.25">
      <c r="A500" s="5"/>
      <c r="B500" s="105" t="s">
        <v>104</v>
      </c>
      <c r="C500" s="158" t="s">
        <v>140</v>
      </c>
      <c r="D500" s="108">
        <v>5490.3</v>
      </c>
      <c r="E500" s="108">
        <v>5490.3</v>
      </c>
      <c r="F500" s="126">
        <f>E500/D500*100</f>
        <v>100</v>
      </c>
      <c r="G500" s="105" t="s">
        <v>93</v>
      </c>
      <c r="H500" s="120">
        <v>71</v>
      </c>
      <c r="I500" s="120">
        <v>71</v>
      </c>
      <c r="J500" s="167">
        <f t="shared" ref="J500" si="81">I500/H500*100</f>
        <v>100</v>
      </c>
      <c r="K500" s="60" t="s">
        <v>89</v>
      </c>
      <c r="L500" s="76" t="s">
        <v>15</v>
      </c>
      <c r="M500" s="77">
        <v>100</v>
      </c>
      <c r="N500" s="78">
        <v>100</v>
      </c>
      <c r="O500" s="11">
        <f t="shared" si="78"/>
        <v>100</v>
      </c>
      <c r="P500" s="5"/>
      <c r="Q500" s="5"/>
      <c r="R500" s="5"/>
      <c r="S500" s="5"/>
      <c r="T500" s="5"/>
      <c r="U500" s="5"/>
    </row>
    <row r="501" spans="1:21" s="28" customFormat="1" ht="60.75" x14ac:dyDescent="0.25">
      <c r="A501" s="5"/>
      <c r="B501" s="106"/>
      <c r="C501" s="158"/>
      <c r="D501" s="109"/>
      <c r="E501" s="109"/>
      <c r="F501" s="127"/>
      <c r="G501" s="106"/>
      <c r="H501" s="121"/>
      <c r="I501" s="121"/>
      <c r="J501" s="168"/>
      <c r="K501" s="60" t="s">
        <v>105</v>
      </c>
      <c r="L501" s="76" t="s">
        <v>15</v>
      </c>
      <c r="M501" s="77">
        <v>100</v>
      </c>
      <c r="N501" s="78">
        <v>100</v>
      </c>
      <c r="O501" s="11">
        <f t="shared" si="78"/>
        <v>100</v>
      </c>
      <c r="P501" s="5"/>
      <c r="Q501" s="5"/>
      <c r="R501" s="5"/>
      <c r="S501" s="5"/>
      <c r="T501" s="5"/>
      <c r="U501" s="5"/>
    </row>
    <row r="502" spans="1:21" s="28" customFormat="1" ht="48.75" x14ac:dyDescent="0.25">
      <c r="A502" s="5"/>
      <c r="B502" s="106"/>
      <c r="C502" s="158"/>
      <c r="D502" s="109"/>
      <c r="E502" s="109"/>
      <c r="F502" s="127"/>
      <c r="G502" s="106"/>
      <c r="H502" s="121"/>
      <c r="I502" s="121"/>
      <c r="J502" s="168"/>
      <c r="K502" s="60" t="s">
        <v>90</v>
      </c>
      <c r="L502" s="76" t="s">
        <v>15</v>
      </c>
      <c r="M502" s="77">
        <v>70</v>
      </c>
      <c r="N502" s="78">
        <v>70</v>
      </c>
      <c r="O502" s="11">
        <f t="shared" si="78"/>
        <v>100</v>
      </c>
      <c r="P502" s="5"/>
      <c r="Q502" s="5"/>
      <c r="R502" s="5"/>
      <c r="S502" s="5"/>
      <c r="T502" s="5"/>
      <c r="U502" s="5"/>
    </row>
    <row r="503" spans="1:21" s="28" customFormat="1" ht="48.75" x14ac:dyDescent="0.25">
      <c r="A503" s="5"/>
      <c r="B503" s="107"/>
      <c r="C503" s="158"/>
      <c r="D503" s="110"/>
      <c r="E503" s="110"/>
      <c r="F503" s="128"/>
      <c r="G503" s="107"/>
      <c r="H503" s="122"/>
      <c r="I503" s="122"/>
      <c r="J503" s="169"/>
      <c r="K503" s="60" t="s">
        <v>106</v>
      </c>
      <c r="L503" s="79" t="s">
        <v>15</v>
      </c>
      <c r="M503" s="77">
        <v>95</v>
      </c>
      <c r="N503" s="78">
        <v>95</v>
      </c>
      <c r="O503" s="11">
        <f t="shared" si="78"/>
        <v>100</v>
      </c>
      <c r="P503" s="5"/>
      <c r="Q503" s="5"/>
      <c r="R503" s="5"/>
      <c r="S503" s="5"/>
      <c r="T503" s="5"/>
      <c r="U503" s="5"/>
    </row>
    <row r="504" spans="1:21" s="28" customFormat="1" ht="48.75" x14ac:dyDescent="0.25">
      <c r="A504" s="5"/>
      <c r="B504" s="105" t="s">
        <v>108</v>
      </c>
      <c r="C504" s="158"/>
      <c r="D504" s="108">
        <v>5864.5</v>
      </c>
      <c r="E504" s="108">
        <v>5864.5</v>
      </c>
      <c r="F504" s="129">
        <f>E504/D504*100</f>
        <v>100</v>
      </c>
      <c r="G504" s="105" t="s">
        <v>93</v>
      </c>
      <c r="H504" s="120">
        <v>93</v>
      </c>
      <c r="I504" s="120">
        <v>93</v>
      </c>
      <c r="J504" s="129">
        <f>I504/H504*100</f>
        <v>100</v>
      </c>
      <c r="K504" s="60" t="s">
        <v>89</v>
      </c>
      <c r="L504" s="76" t="s">
        <v>15</v>
      </c>
      <c r="M504" s="77">
        <v>100</v>
      </c>
      <c r="N504" s="78">
        <v>100</v>
      </c>
      <c r="O504" s="11">
        <f t="shared" si="78"/>
        <v>100</v>
      </c>
      <c r="P504" s="5"/>
      <c r="Q504" s="5"/>
      <c r="R504" s="5"/>
      <c r="S504" s="5"/>
      <c r="T504" s="5"/>
      <c r="U504" s="5"/>
    </row>
    <row r="505" spans="1:21" s="28" customFormat="1" ht="60.75" x14ac:dyDescent="0.25">
      <c r="A505" s="5"/>
      <c r="B505" s="106"/>
      <c r="C505" s="158"/>
      <c r="D505" s="109"/>
      <c r="E505" s="109"/>
      <c r="F505" s="130"/>
      <c r="G505" s="106"/>
      <c r="H505" s="121"/>
      <c r="I505" s="121"/>
      <c r="J505" s="130"/>
      <c r="K505" s="60" t="s">
        <v>105</v>
      </c>
      <c r="L505" s="76" t="s">
        <v>15</v>
      </c>
      <c r="M505" s="77">
        <v>100</v>
      </c>
      <c r="N505" s="78">
        <v>100</v>
      </c>
      <c r="O505" s="11">
        <f t="shared" si="78"/>
        <v>100</v>
      </c>
      <c r="P505" s="5"/>
      <c r="Q505" s="5"/>
      <c r="R505" s="5"/>
      <c r="S505" s="5"/>
      <c r="T505" s="5"/>
      <c r="U505" s="5"/>
    </row>
    <row r="506" spans="1:21" s="28" customFormat="1" ht="36.75" x14ac:dyDescent="0.25">
      <c r="A506" s="5"/>
      <c r="B506" s="106"/>
      <c r="C506" s="158"/>
      <c r="D506" s="109"/>
      <c r="E506" s="109"/>
      <c r="F506" s="130"/>
      <c r="G506" s="106"/>
      <c r="H506" s="121"/>
      <c r="I506" s="121"/>
      <c r="J506" s="130"/>
      <c r="K506" s="60" t="s">
        <v>107</v>
      </c>
      <c r="L506" s="76" t="s">
        <v>15</v>
      </c>
      <c r="M506" s="77">
        <v>100</v>
      </c>
      <c r="N506" s="78">
        <v>100</v>
      </c>
      <c r="O506" s="11">
        <f t="shared" si="78"/>
        <v>100</v>
      </c>
      <c r="P506" s="5"/>
      <c r="Q506" s="5"/>
      <c r="R506" s="5"/>
      <c r="S506" s="5"/>
      <c r="T506" s="5"/>
      <c r="U506" s="5"/>
    </row>
    <row r="507" spans="1:21" s="28" customFormat="1" ht="48.75" x14ac:dyDescent="0.25">
      <c r="A507" s="5"/>
      <c r="B507" s="106"/>
      <c r="C507" s="158"/>
      <c r="D507" s="109"/>
      <c r="E507" s="109"/>
      <c r="F507" s="130"/>
      <c r="G507" s="106"/>
      <c r="H507" s="121"/>
      <c r="I507" s="121"/>
      <c r="J507" s="130"/>
      <c r="K507" s="60" t="s">
        <v>90</v>
      </c>
      <c r="L507" s="76" t="s">
        <v>15</v>
      </c>
      <c r="M507" s="77">
        <v>32</v>
      </c>
      <c r="N507" s="78">
        <v>32</v>
      </c>
      <c r="O507" s="11">
        <f t="shared" si="78"/>
        <v>100</v>
      </c>
      <c r="P507" s="5"/>
      <c r="Q507" s="5"/>
      <c r="R507" s="5"/>
      <c r="S507" s="5"/>
      <c r="T507" s="5"/>
      <c r="U507" s="5"/>
    </row>
    <row r="508" spans="1:21" s="28" customFormat="1" ht="48.75" x14ac:dyDescent="0.25">
      <c r="A508" s="5"/>
      <c r="B508" s="107"/>
      <c r="C508" s="158"/>
      <c r="D508" s="110"/>
      <c r="E508" s="110"/>
      <c r="F508" s="131"/>
      <c r="G508" s="107"/>
      <c r="H508" s="122"/>
      <c r="I508" s="122"/>
      <c r="J508" s="131"/>
      <c r="K508" s="60" t="s">
        <v>106</v>
      </c>
      <c r="L508" s="79" t="s">
        <v>15</v>
      </c>
      <c r="M508" s="77">
        <v>95</v>
      </c>
      <c r="N508" s="78">
        <v>95</v>
      </c>
      <c r="O508" s="11">
        <f t="shared" si="78"/>
        <v>100</v>
      </c>
      <c r="P508" s="5"/>
      <c r="Q508" s="5"/>
      <c r="R508" s="5"/>
      <c r="S508" s="5"/>
      <c r="T508" s="5"/>
      <c r="U508" s="5"/>
    </row>
    <row r="509" spans="1:21" s="28" customFormat="1" ht="48.75" x14ac:dyDescent="0.25">
      <c r="A509" s="5"/>
      <c r="B509" s="105" t="s">
        <v>109</v>
      </c>
      <c r="C509" s="158"/>
      <c r="D509" s="126">
        <v>3533.5</v>
      </c>
      <c r="E509" s="126">
        <v>3533.5</v>
      </c>
      <c r="F509" s="129">
        <f>E509/D509*100</f>
        <v>100</v>
      </c>
      <c r="G509" s="105" t="s">
        <v>93</v>
      </c>
      <c r="H509" s="120">
        <v>17</v>
      </c>
      <c r="I509" s="120">
        <v>17</v>
      </c>
      <c r="J509" s="129">
        <f>I509/H509*100</f>
        <v>100</v>
      </c>
      <c r="K509" s="60" t="s">
        <v>89</v>
      </c>
      <c r="L509" s="76" t="s">
        <v>15</v>
      </c>
      <c r="M509" s="77">
        <v>100</v>
      </c>
      <c r="N509" s="78">
        <v>100</v>
      </c>
      <c r="O509" s="11">
        <f t="shared" si="78"/>
        <v>100</v>
      </c>
      <c r="P509" s="5"/>
      <c r="Q509" s="5"/>
      <c r="R509" s="5"/>
      <c r="S509" s="5"/>
      <c r="T509" s="5"/>
      <c r="U509" s="5"/>
    </row>
    <row r="510" spans="1:21" s="28" customFormat="1" ht="60.75" x14ac:dyDescent="0.25">
      <c r="A510" s="5"/>
      <c r="B510" s="106"/>
      <c r="C510" s="158"/>
      <c r="D510" s="127"/>
      <c r="E510" s="127"/>
      <c r="F510" s="130"/>
      <c r="G510" s="106"/>
      <c r="H510" s="121"/>
      <c r="I510" s="121"/>
      <c r="J510" s="130"/>
      <c r="K510" s="60" t="s">
        <v>105</v>
      </c>
      <c r="L510" s="76" t="s">
        <v>15</v>
      </c>
      <c r="M510" s="77">
        <v>100</v>
      </c>
      <c r="N510" s="78">
        <v>100</v>
      </c>
      <c r="O510" s="11">
        <f t="shared" si="78"/>
        <v>100</v>
      </c>
      <c r="P510" s="5"/>
      <c r="Q510" s="5"/>
      <c r="R510" s="5"/>
      <c r="S510" s="5"/>
      <c r="T510" s="5"/>
      <c r="U510" s="5"/>
    </row>
    <row r="511" spans="1:21" s="28" customFormat="1" ht="36.75" x14ac:dyDescent="0.25">
      <c r="A511" s="5"/>
      <c r="B511" s="106"/>
      <c r="C511" s="158"/>
      <c r="D511" s="127"/>
      <c r="E511" s="127"/>
      <c r="F511" s="130"/>
      <c r="G511" s="106"/>
      <c r="H511" s="121"/>
      <c r="I511" s="121"/>
      <c r="J511" s="130"/>
      <c r="K511" s="60" t="s">
        <v>110</v>
      </c>
      <c r="L511" s="76" t="s">
        <v>15</v>
      </c>
      <c r="M511" s="77">
        <v>100</v>
      </c>
      <c r="N511" s="78">
        <v>100</v>
      </c>
      <c r="O511" s="11">
        <f t="shared" si="78"/>
        <v>100</v>
      </c>
      <c r="P511" s="5"/>
      <c r="Q511" s="5"/>
      <c r="R511" s="5"/>
      <c r="S511" s="5"/>
      <c r="T511" s="5"/>
      <c r="U511" s="5"/>
    </row>
    <row r="512" spans="1:21" s="28" customFormat="1" ht="48.75" x14ac:dyDescent="0.25">
      <c r="A512" s="5"/>
      <c r="B512" s="106"/>
      <c r="C512" s="158"/>
      <c r="D512" s="127"/>
      <c r="E512" s="127"/>
      <c r="F512" s="130"/>
      <c r="G512" s="106"/>
      <c r="H512" s="121"/>
      <c r="I512" s="121"/>
      <c r="J512" s="130"/>
      <c r="K512" s="60" t="s">
        <v>90</v>
      </c>
      <c r="L512" s="76" t="s">
        <v>15</v>
      </c>
      <c r="M512" s="77">
        <v>53</v>
      </c>
      <c r="N512" s="78">
        <v>53</v>
      </c>
      <c r="O512" s="11">
        <f t="shared" si="78"/>
        <v>100</v>
      </c>
      <c r="P512" s="5"/>
      <c r="Q512" s="5"/>
      <c r="R512" s="5"/>
      <c r="S512" s="5"/>
      <c r="T512" s="5"/>
      <c r="U512" s="5"/>
    </row>
    <row r="513" spans="1:21" s="28" customFormat="1" ht="48.75" x14ac:dyDescent="0.25">
      <c r="A513" s="5"/>
      <c r="B513" s="107"/>
      <c r="C513" s="158"/>
      <c r="D513" s="128"/>
      <c r="E513" s="128"/>
      <c r="F513" s="131"/>
      <c r="G513" s="107"/>
      <c r="H513" s="122"/>
      <c r="I513" s="122"/>
      <c r="J513" s="131"/>
      <c r="K513" s="60" t="s">
        <v>106</v>
      </c>
      <c r="L513" s="79" t="s">
        <v>15</v>
      </c>
      <c r="M513" s="77">
        <v>95</v>
      </c>
      <c r="N513" s="78">
        <v>95</v>
      </c>
      <c r="O513" s="11">
        <f t="shared" si="78"/>
        <v>100</v>
      </c>
      <c r="P513" s="5"/>
      <c r="Q513" s="5"/>
      <c r="R513" s="5"/>
      <c r="S513" s="5"/>
      <c r="T513" s="5"/>
      <c r="U513" s="5"/>
    </row>
    <row r="514" spans="1:21" s="28" customFormat="1" ht="81" customHeight="1" x14ac:dyDescent="0.25">
      <c r="A514" s="5"/>
      <c r="B514" s="170" t="s">
        <v>161</v>
      </c>
      <c r="C514" s="171"/>
      <c r="D514" s="64">
        <f>D521+D525+D530+D515+D518</f>
        <v>16539.199999999997</v>
      </c>
      <c r="E514" s="64">
        <f>E521+E525+E530+E515+E518</f>
        <v>16539.199999999997</v>
      </c>
      <c r="F514" s="65">
        <f>E514/D514*100</f>
        <v>100</v>
      </c>
      <c r="G514" s="66"/>
      <c r="H514" s="67">
        <f>H521+H525+H530+H515+H518+H519+H520</f>
        <v>24946</v>
      </c>
      <c r="I514" s="67">
        <f>I521+I525+I530+I515+I518+I519+I520</f>
        <v>24946</v>
      </c>
      <c r="J514" s="68">
        <f>I514/H514*100</f>
        <v>100</v>
      </c>
      <c r="K514" s="57"/>
      <c r="L514" s="69"/>
      <c r="M514" s="69"/>
      <c r="N514" s="69"/>
      <c r="O514" s="69"/>
      <c r="P514" s="5"/>
      <c r="Q514" s="5"/>
      <c r="R514" s="5"/>
      <c r="S514" s="5"/>
      <c r="T514" s="5"/>
      <c r="U514" s="5"/>
    </row>
    <row r="515" spans="1:21" s="28" customFormat="1" ht="81" customHeight="1" x14ac:dyDescent="0.25">
      <c r="A515" s="5"/>
      <c r="B515" s="105" t="s">
        <v>101</v>
      </c>
      <c r="C515" s="114" t="s">
        <v>140</v>
      </c>
      <c r="D515" s="108">
        <v>640.4</v>
      </c>
      <c r="E515" s="108">
        <v>640.4</v>
      </c>
      <c r="F515" s="111">
        <f>E515/D515*100</f>
        <v>100</v>
      </c>
      <c r="G515" s="105" t="s">
        <v>93</v>
      </c>
      <c r="H515" s="120">
        <v>15</v>
      </c>
      <c r="I515" s="120">
        <v>15</v>
      </c>
      <c r="J515" s="123">
        <f>I515/H515*100</f>
        <v>100</v>
      </c>
      <c r="K515" s="30" t="s">
        <v>92</v>
      </c>
      <c r="L515" s="58" t="s">
        <v>15</v>
      </c>
      <c r="M515" s="59">
        <v>100</v>
      </c>
      <c r="N515" s="11">
        <v>100</v>
      </c>
      <c r="O515" s="11">
        <f t="shared" si="78"/>
        <v>100</v>
      </c>
      <c r="P515" s="5"/>
      <c r="Q515" s="5"/>
      <c r="R515" s="5"/>
      <c r="S515" s="5"/>
      <c r="T515" s="5"/>
      <c r="U515" s="5"/>
    </row>
    <row r="516" spans="1:21" s="28" customFormat="1" ht="81" customHeight="1" x14ac:dyDescent="0.25">
      <c r="A516" s="5"/>
      <c r="B516" s="106"/>
      <c r="C516" s="115"/>
      <c r="D516" s="109"/>
      <c r="E516" s="109"/>
      <c r="F516" s="112"/>
      <c r="G516" s="106"/>
      <c r="H516" s="121"/>
      <c r="I516" s="121"/>
      <c r="J516" s="124"/>
      <c r="K516" s="60" t="s">
        <v>91</v>
      </c>
      <c r="L516" s="58" t="s">
        <v>15</v>
      </c>
      <c r="M516" s="59">
        <v>100</v>
      </c>
      <c r="N516" s="11">
        <v>100</v>
      </c>
      <c r="O516" s="11">
        <f t="shared" si="78"/>
        <v>100</v>
      </c>
      <c r="P516" s="5"/>
      <c r="Q516" s="5"/>
      <c r="R516" s="5"/>
      <c r="S516" s="5"/>
      <c r="T516" s="5"/>
      <c r="U516" s="5"/>
    </row>
    <row r="517" spans="1:21" s="28" customFormat="1" ht="81" customHeight="1" x14ac:dyDescent="0.25">
      <c r="A517" s="5"/>
      <c r="B517" s="107"/>
      <c r="C517" s="115"/>
      <c r="D517" s="110"/>
      <c r="E517" s="110"/>
      <c r="F517" s="113"/>
      <c r="G517" s="107"/>
      <c r="H517" s="122"/>
      <c r="I517" s="122"/>
      <c r="J517" s="125"/>
      <c r="K517" s="60" t="s">
        <v>89</v>
      </c>
      <c r="L517" s="58" t="s">
        <v>15</v>
      </c>
      <c r="M517" s="59">
        <v>100</v>
      </c>
      <c r="N517" s="11">
        <v>100</v>
      </c>
      <c r="O517" s="11">
        <f t="shared" si="78"/>
        <v>100</v>
      </c>
      <c r="P517" s="5"/>
      <c r="Q517" s="5"/>
      <c r="R517" s="5"/>
      <c r="S517" s="5"/>
      <c r="T517" s="5"/>
      <c r="U517" s="5"/>
    </row>
    <row r="518" spans="1:21" s="28" customFormat="1" ht="81" customHeight="1" x14ac:dyDescent="0.25">
      <c r="A518" s="5"/>
      <c r="B518" s="105" t="s">
        <v>103</v>
      </c>
      <c r="C518" s="115"/>
      <c r="D518" s="108">
        <v>650.1</v>
      </c>
      <c r="E518" s="108">
        <v>650.1</v>
      </c>
      <c r="F518" s="111">
        <f>E518/D518*100</f>
        <v>100</v>
      </c>
      <c r="G518" s="1" t="s">
        <v>96</v>
      </c>
      <c r="H518" s="26">
        <v>15</v>
      </c>
      <c r="I518" s="26">
        <v>15</v>
      </c>
      <c r="J518" s="72">
        <f t="shared" ref="J518:J520" si="82">I518/H518*100</f>
        <v>100</v>
      </c>
      <c r="K518" s="30" t="s">
        <v>92</v>
      </c>
      <c r="L518" s="58" t="s">
        <v>15</v>
      </c>
      <c r="M518" s="59">
        <v>100</v>
      </c>
      <c r="N518" s="11">
        <v>100</v>
      </c>
      <c r="O518" s="11">
        <f t="shared" si="78"/>
        <v>100</v>
      </c>
      <c r="P518" s="5"/>
      <c r="Q518" s="5"/>
      <c r="R518" s="5"/>
      <c r="S518" s="5"/>
      <c r="T518" s="5"/>
      <c r="U518" s="5"/>
    </row>
    <row r="519" spans="1:21" s="28" customFormat="1" ht="81" customHeight="1" x14ac:dyDescent="0.25">
      <c r="A519" s="5"/>
      <c r="B519" s="106"/>
      <c r="C519" s="115"/>
      <c r="D519" s="109"/>
      <c r="E519" s="109"/>
      <c r="F519" s="112"/>
      <c r="G519" s="1" t="s">
        <v>97</v>
      </c>
      <c r="H519" s="26">
        <v>2250</v>
      </c>
      <c r="I519" s="26">
        <v>2250</v>
      </c>
      <c r="J519" s="72">
        <f t="shared" si="82"/>
        <v>100</v>
      </c>
      <c r="K519" s="60" t="s">
        <v>91</v>
      </c>
      <c r="L519" s="58" t="s">
        <v>15</v>
      </c>
      <c r="M519" s="59">
        <v>100</v>
      </c>
      <c r="N519" s="11">
        <v>100</v>
      </c>
      <c r="O519" s="11">
        <f t="shared" si="78"/>
        <v>100</v>
      </c>
      <c r="P519" s="5"/>
      <c r="Q519" s="5"/>
      <c r="R519" s="5"/>
      <c r="S519" s="5"/>
      <c r="T519" s="5"/>
      <c r="U519" s="5"/>
    </row>
    <row r="520" spans="1:21" s="28" customFormat="1" ht="81" customHeight="1" x14ac:dyDescent="0.25">
      <c r="A520" s="5"/>
      <c r="B520" s="107"/>
      <c r="C520" s="115"/>
      <c r="D520" s="110"/>
      <c r="E520" s="110"/>
      <c r="F520" s="113"/>
      <c r="G520" s="1" t="s">
        <v>98</v>
      </c>
      <c r="H520" s="26">
        <v>22500</v>
      </c>
      <c r="I520" s="26">
        <v>22500</v>
      </c>
      <c r="J520" s="72">
        <f t="shared" si="82"/>
        <v>100</v>
      </c>
      <c r="K520" s="60" t="s">
        <v>89</v>
      </c>
      <c r="L520" s="58" t="s">
        <v>15</v>
      </c>
      <c r="M520" s="59">
        <v>100</v>
      </c>
      <c r="N520" s="11">
        <v>100</v>
      </c>
      <c r="O520" s="11">
        <f t="shared" si="78"/>
        <v>100</v>
      </c>
      <c r="P520" s="5"/>
      <c r="Q520" s="5"/>
      <c r="R520" s="5"/>
      <c r="S520" s="5"/>
      <c r="T520" s="5"/>
      <c r="U520" s="5"/>
    </row>
    <row r="521" spans="1:21" s="28" customFormat="1" ht="48.75" x14ac:dyDescent="0.25">
      <c r="A521" s="5"/>
      <c r="B521" s="105" t="s">
        <v>104</v>
      </c>
      <c r="C521" s="115"/>
      <c r="D521" s="108">
        <v>4438.5</v>
      </c>
      <c r="E521" s="108">
        <v>4438.5</v>
      </c>
      <c r="F521" s="126">
        <f>E521/D521*100</f>
        <v>100</v>
      </c>
      <c r="G521" s="105" t="s">
        <v>93</v>
      </c>
      <c r="H521" s="120">
        <v>49</v>
      </c>
      <c r="I521" s="120">
        <v>49</v>
      </c>
      <c r="J521" s="167">
        <f t="shared" ref="J521" si="83">I521/H521*100</f>
        <v>100</v>
      </c>
      <c r="K521" s="60" t="s">
        <v>89</v>
      </c>
      <c r="L521" s="76" t="s">
        <v>15</v>
      </c>
      <c r="M521" s="77">
        <v>100</v>
      </c>
      <c r="N521" s="78">
        <v>100</v>
      </c>
      <c r="O521" s="11">
        <f t="shared" si="78"/>
        <v>100</v>
      </c>
      <c r="P521" s="5"/>
      <c r="Q521" s="5"/>
      <c r="R521" s="5"/>
      <c r="S521" s="5"/>
      <c r="T521" s="5"/>
      <c r="U521" s="5"/>
    </row>
    <row r="522" spans="1:21" s="28" customFormat="1" ht="60.75" x14ac:dyDescent="0.25">
      <c r="A522" s="5"/>
      <c r="B522" s="106"/>
      <c r="C522" s="115"/>
      <c r="D522" s="109"/>
      <c r="E522" s="109"/>
      <c r="F522" s="127"/>
      <c r="G522" s="106"/>
      <c r="H522" s="121"/>
      <c r="I522" s="121"/>
      <c r="J522" s="168"/>
      <c r="K522" s="60" t="s">
        <v>105</v>
      </c>
      <c r="L522" s="76" t="s">
        <v>15</v>
      </c>
      <c r="M522" s="77">
        <v>100</v>
      </c>
      <c r="N522" s="78">
        <v>100</v>
      </c>
      <c r="O522" s="11">
        <f t="shared" si="78"/>
        <v>100</v>
      </c>
      <c r="P522" s="5"/>
      <c r="Q522" s="5"/>
      <c r="R522" s="5"/>
      <c r="S522" s="5"/>
      <c r="T522" s="5"/>
      <c r="U522" s="5"/>
    </row>
    <row r="523" spans="1:21" s="28" customFormat="1" ht="48.75" x14ac:dyDescent="0.25">
      <c r="A523" s="5"/>
      <c r="B523" s="106"/>
      <c r="C523" s="115"/>
      <c r="D523" s="109"/>
      <c r="E523" s="109"/>
      <c r="F523" s="127"/>
      <c r="G523" s="106"/>
      <c r="H523" s="121"/>
      <c r="I523" s="121"/>
      <c r="J523" s="168"/>
      <c r="K523" s="60" t="s">
        <v>90</v>
      </c>
      <c r="L523" s="76" t="s">
        <v>15</v>
      </c>
      <c r="M523" s="77">
        <v>70</v>
      </c>
      <c r="N523" s="78">
        <v>70</v>
      </c>
      <c r="O523" s="11">
        <f t="shared" si="78"/>
        <v>100</v>
      </c>
      <c r="P523" s="5"/>
      <c r="Q523" s="5"/>
      <c r="R523" s="5"/>
      <c r="S523" s="5"/>
      <c r="T523" s="5"/>
      <c r="U523" s="5"/>
    </row>
    <row r="524" spans="1:21" s="28" customFormat="1" ht="48.75" x14ac:dyDescent="0.25">
      <c r="A524" s="5"/>
      <c r="B524" s="107"/>
      <c r="C524" s="115"/>
      <c r="D524" s="110"/>
      <c r="E524" s="110"/>
      <c r="F524" s="128"/>
      <c r="G524" s="107"/>
      <c r="H524" s="122"/>
      <c r="I524" s="122"/>
      <c r="J524" s="169"/>
      <c r="K524" s="60" t="s">
        <v>106</v>
      </c>
      <c r="L524" s="79" t="s">
        <v>15</v>
      </c>
      <c r="M524" s="77">
        <v>90</v>
      </c>
      <c r="N524" s="78">
        <v>90</v>
      </c>
      <c r="O524" s="11">
        <f t="shared" si="78"/>
        <v>100</v>
      </c>
      <c r="P524" s="5"/>
      <c r="Q524" s="5"/>
      <c r="R524" s="5"/>
      <c r="S524" s="5"/>
      <c r="T524" s="5"/>
      <c r="U524" s="5"/>
    </row>
    <row r="525" spans="1:21" s="28" customFormat="1" ht="48.75" x14ac:dyDescent="0.25">
      <c r="A525" s="5"/>
      <c r="B525" s="105" t="s">
        <v>108</v>
      </c>
      <c r="C525" s="115"/>
      <c r="D525" s="108">
        <v>8392.2999999999993</v>
      </c>
      <c r="E525" s="108">
        <v>8392.2999999999993</v>
      </c>
      <c r="F525" s="129">
        <f>E525/D525*100</f>
        <v>100</v>
      </c>
      <c r="G525" s="105" t="s">
        <v>93</v>
      </c>
      <c r="H525" s="120">
        <v>92</v>
      </c>
      <c r="I525" s="120">
        <v>92</v>
      </c>
      <c r="J525" s="129">
        <f>I525/H525*100</f>
        <v>100</v>
      </c>
      <c r="K525" s="60" t="s">
        <v>89</v>
      </c>
      <c r="L525" s="76" t="s">
        <v>15</v>
      </c>
      <c r="M525" s="77">
        <v>100</v>
      </c>
      <c r="N525" s="78">
        <v>100</v>
      </c>
      <c r="O525" s="11">
        <f t="shared" si="78"/>
        <v>100</v>
      </c>
      <c r="P525" s="5"/>
      <c r="Q525" s="5"/>
      <c r="R525" s="5"/>
      <c r="S525" s="5"/>
      <c r="T525" s="5"/>
      <c r="U525" s="5"/>
    </row>
    <row r="526" spans="1:21" s="28" customFormat="1" ht="60.75" x14ac:dyDescent="0.25">
      <c r="A526" s="5"/>
      <c r="B526" s="106"/>
      <c r="C526" s="115"/>
      <c r="D526" s="109"/>
      <c r="E526" s="109"/>
      <c r="F526" s="130"/>
      <c r="G526" s="106"/>
      <c r="H526" s="121"/>
      <c r="I526" s="121"/>
      <c r="J526" s="130"/>
      <c r="K526" s="60" t="s">
        <v>105</v>
      </c>
      <c r="L526" s="76" t="s">
        <v>15</v>
      </c>
      <c r="M526" s="77">
        <v>100</v>
      </c>
      <c r="N526" s="78">
        <v>100</v>
      </c>
      <c r="O526" s="11">
        <f t="shared" si="78"/>
        <v>100</v>
      </c>
      <c r="P526" s="5"/>
      <c r="Q526" s="5"/>
      <c r="R526" s="5"/>
      <c r="S526" s="5"/>
      <c r="T526" s="5"/>
      <c r="U526" s="5"/>
    </row>
    <row r="527" spans="1:21" s="28" customFormat="1" ht="36.75" x14ac:dyDescent="0.25">
      <c r="A527" s="5"/>
      <c r="B527" s="106"/>
      <c r="C527" s="115"/>
      <c r="D527" s="109"/>
      <c r="E527" s="109"/>
      <c r="F527" s="130"/>
      <c r="G527" s="106"/>
      <c r="H527" s="121"/>
      <c r="I527" s="121"/>
      <c r="J527" s="130"/>
      <c r="K527" s="60" t="s">
        <v>107</v>
      </c>
      <c r="L527" s="76" t="s">
        <v>15</v>
      </c>
      <c r="M527" s="77">
        <v>100</v>
      </c>
      <c r="N527" s="78">
        <v>100</v>
      </c>
      <c r="O527" s="11">
        <f t="shared" si="78"/>
        <v>100</v>
      </c>
      <c r="P527" s="5"/>
      <c r="Q527" s="5"/>
      <c r="R527" s="5"/>
      <c r="S527" s="5"/>
      <c r="T527" s="5"/>
      <c r="U527" s="5"/>
    </row>
    <row r="528" spans="1:21" s="28" customFormat="1" ht="48.75" x14ac:dyDescent="0.25">
      <c r="A528" s="5"/>
      <c r="B528" s="106"/>
      <c r="C528" s="115"/>
      <c r="D528" s="109"/>
      <c r="E528" s="109"/>
      <c r="F528" s="130"/>
      <c r="G528" s="106"/>
      <c r="H528" s="121"/>
      <c r="I528" s="121"/>
      <c r="J528" s="130"/>
      <c r="K528" s="60" t="s">
        <v>90</v>
      </c>
      <c r="L528" s="76" t="s">
        <v>15</v>
      </c>
      <c r="M528" s="77">
        <v>55</v>
      </c>
      <c r="N528" s="78">
        <v>55</v>
      </c>
      <c r="O528" s="11">
        <f t="shared" si="78"/>
        <v>100</v>
      </c>
      <c r="P528" s="5"/>
      <c r="Q528" s="5"/>
      <c r="R528" s="5"/>
      <c r="S528" s="5"/>
      <c r="T528" s="5"/>
      <c r="U528" s="5"/>
    </row>
    <row r="529" spans="1:21" s="28" customFormat="1" ht="48.75" x14ac:dyDescent="0.25">
      <c r="A529" s="5"/>
      <c r="B529" s="107"/>
      <c r="C529" s="115"/>
      <c r="D529" s="110"/>
      <c r="E529" s="110"/>
      <c r="F529" s="131"/>
      <c r="G529" s="107"/>
      <c r="H529" s="122"/>
      <c r="I529" s="122"/>
      <c r="J529" s="131"/>
      <c r="K529" s="60" t="s">
        <v>106</v>
      </c>
      <c r="L529" s="79" t="s">
        <v>15</v>
      </c>
      <c r="M529" s="77">
        <v>90</v>
      </c>
      <c r="N529" s="78">
        <v>90</v>
      </c>
      <c r="O529" s="11">
        <f t="shared" si="78"/>
        <v>100</v>
      </c>
      <c r="P529" s="5"/>
      <c r="Q529" s="5"/>
      <c r="R529" s="5"/>
      <c r="S529" s="5"/>
      <c r="T529" s="5"/>
      <c r="U529" s="5"/>
    </row>
    <row r="530" spans="1:21" s="28" customFormat="1" ht="48.75" x14ac:dyDescent="0.25">
      <c r="A530" s="5"/>
      <c r="B530" s="105" t="s">
        <v>109</v>
      </c>
      <c r="C530" s="115"/>
      <c r="D530" s="126">
        <v>2417.9</v>
      </c>
      <c r="E530" s="126">
        <v>2417.9</v>
      </c>
      <c r="F530" s="129">
        <f>E530/D530*100</f>
        <v>100</v>
      </c>
      <c r="G530" s="105" t="s">
        <v>93</v>
      </c>
      <c r="H530" s="120">
        <v>25</v>
      </c>
      <c r="I530" s="120">
        <v>25</v>
      </c>
      <c r="J530" s="129">
        <f>I530/H530*100</f>
        <v>100</v>
      </c>
      <c r="K530" s="60" t="s">
        <v>89</v>
      </c>
      <c r="L530" s="76" t="s">
        <v>15</v>
      </c>
      <c r="M530" s="77">
        <v>100</v>
      </c>
      <c r="N530" s="78">
        <v>100</v>
      </c>
      <c r="O530" s="11">
        <f t="shared" si="78"/>
        <v>100</v>
      </c>
      <c r="P530" s="5"/>
      <c r="Q530" s="5"/>
      <c r="R530" s="5"/>
      <c r="S530" s="5"/>
      <c r="T530" s="5"/>
      <c r="U530" s="5"/>
    </row>
    <row r="531" spans="1:21" s="28" customFormat="1" ht="60.75" x14ac:dyDescent="0.25">
      <c r="A531" s="5"/>
      <c r="B531" s="106"/>
      <c r="C531" s="115"/>
      <c r="D531" s="127"/>
      <c r="E531" s="127"/>
      <c r="F531" s="130"/>
      <c r="G531" s="106"/>
      <c r="H531" s="121"/>
      <c r="I531" s="121"/>
      <c r="J531" s="130"/>
      <c r="K531" s="60" t="s">
        <v>105</v>
      </c>
      <c r="L531" s="76" t="s">
        <v>15</v>
      </c>
      <c r="M531" s="77">
        <v>100</v>
      </c>
      <c r="N531" s="78">
        <v>100</v>
      </c>
      <c r="O531" s="11">
        <f t="shared" si="78"/>
        <v>100</v>
      </c>
      <c r="P531" s="5"/>
      <c r="Q531" s="5"/>
      <c r="R531" s="5"/>
      <c r="S531" s="5"/>
      <c r="T531" s="5"/>
      <c r="U531" s="5"/>
    </row>
    <row r="532" spans="1:21" s="28" customFormat="1" ht="36.75" x14ac:dyDescent="0.25">
      <c r="A532" s="5"/>
      <c r="B532" s="106"/>
      <c r="C532" s="115"/>
      <c r="D532" s="127"/>
      <c r="E532" s="127"/>
      <c r="F532" s="130"/>
      <c r="G532" s="106"/>
      <c r="H532" s="121"/>
      <c r="I532" s="121"/>
      <c r="J532" s="130"/>
      <c r="K532" s="60" t="s">
        <v>110</v>
      </c>
      <c r="L532" s="76" t="s">
        <v>15</v>
      </c>
      <c r="M532" s="77">
        <v>100</v>
      </c>
      <c r="N532" s="78">
        <v>100</v>
      </c>
      <c r="O532" s="11">
        <f t="shared" si="78"/>
        <v>100</v>
      </c>
      <c r="P532" s="5"/>
      <c r="Q532" s="5"/>
      <c r="R532" s="5"/>
      <c r="S532" s="5"/>
      <c r="T532" s="5"/>
      <c r="U532" s="5"/>
    </row>
    <row r="533" spans="1:21" s="28" customFormat="1" ht="48.75" x14ac:dyDescent="0.25">
      <c r="A533" s="5"/>
      <c r="B533" s="106"/>
      <c r="C533" s="115"/>
      <c r="D533" s="127"/>
      <c r="E533" s="127"/>
      <c r="F533" s="130"/>
      <c r="G533" s="106"/>
      <c r="H533" s="121"/>
      <c r="I533" s="121"/>
      <c r="J533" s="130"/>
      <c r="K533" s="60" t="s">
        <v>90</v>
      </c>
      <c r="L533" s="76" t="s">
        <v>15</v>
      </c>
      <c r="M533" s="77">
        <v>70</v>
      </c>
      <c r="N533" s="78">
        <v>70</v>
      </c>
      <c r="O533" s="11">
        <f t="shared" si="78"/>
        <v>100</v>
      </c>
      <c r="P533" s="5"/>
      <c r="Q533" s="5"/>
      <c r="R533" s="5"/>
      <c r="S533" s="5"/>
      <c r="T533" s="5"/>
      <c r="U533" s="5"/>
    </row>
    <row r="534" spans="1:21" s="28" customFormat="1" ht="48.75" x14ac:dyDescent="0.25">
      <c r="A534" s="5"/>
      <c r="B534" s="107"/>
      <c r="C534" s="116"/>
      <c r="D534" s="128"/>
      <c r="E534" s="128"/>
      <c r="F534" s="131"/>
      <c r="G534" s="107"/>
      <c r="H534" s="122"/>
      <c r="I534" s="122"/>
      <c r="J534" s="131"/>
      <c r="K534" s="60" t="s">
        <v>106</v>
      </c>
      <c r="L534" s="79" t="s">
        <v>15</v>
      </c>
      <c r="M534" s="77">
        <v>90</v>
      </c>
      <c r="N534" s="78">
        <v>90</v>
      </c>
      <c r="O534" s="11">
        <f t="shared" si="78"/>
        <v>100</v>
      </c>
      <c r="P534" s="5"/>
      <c r="Q534" s="5"/>
      <c r="R534" s="5"/>
      <c r="S534" s="5"/>
      <c r="T534" s="5"/>
      <c r="U534" s="5"/>
    </row>
    <row r="535" spans="1:21" s="28" customFormat="1" ht="69.75" customHeight="1" x14ac:dyDescent="0.25">
      <c r="A535" s="5"/>
      <c r="B535" s="170" t="s">
        <v>191</v>
      </c>
      <c r="C535" s="171"/>
      <c r="D535" s="64">
        <f>D536+D539+D542+D546+D551</f>
        <v>16032.399999999998</v>
      </c>
      <c r="E535" s="64">
        <f>E536+E539+E542+E546+E551</f>
        <v>16032.399999999998</v>
      </c>
      <c r="F535" s="65">
        <f>E535/D535*100</f>
        <v>100</v>
      </c>
      <c r="G535" s="66"/>
      <c r="H535" s="67">
        <f>H536+H539+H540+H541+H542+H546+H551</f>
        <v>71191</v>
      </c>
      <c r="I535" s="67">
        <f>I536+I539+I540+I541+I542+I546+I551</f>
        <v>67836</v>
      </c>
      <c r="J535" s="68">
        <f>I535/H535*100</f>
        <v>95.287325645095592</v>
      </c>
      <c r="K535" s="57"/>
      <c r="L535" s="69"/>
      <c r="M535" s="69"/>
      <c r="N535" s="69"/>
      <c r="O535" s="80"/>
      <c r="P535" s="5"/>
      <c r="Q535" s="5"/>
      <c r="R535" s="5"/>
      <c r="S535" s="5"/>
      <c r="T535" s="5"/>
      <c r="U535" s="5"/>
    </row>
    <row r="536" spans="1:21" s="28" customFormat="1" ht="48" x14ac:dyDescent="0.25">
      <c r="A536" s="5"/>
      <c r="B536" s="105" t="s">
        <v>101</v>
      </c>
      <c r="C536" s="81" t="s">
        <v>140</v>
      </c>
      <c r="D536" s="108">
        <v>1463.2</v>
      </c>
      <c r="E536" s="108">
        <v>1463.2</v>
      </c>
      <c r="F536" s="111">
        <f>E536/D536*100</f>
        <v>100</v>
      </c>
      <c r="G536" s="105" t="s">
        <v>93</v>
      </c>
      <c r="H536" s="120">
        <v>43</v>
      </c>
      <c r="I536" s="120">
        <v>43</v>
      </c>
      <c r="J536" s="123">
        <f>I536/H536*100</f>
        <v>100</v>
      </c>
      <c r="K536" s="30" t="s">
        <v>92</v>
      </c>
      <c r="L536" s="58" t="s">
        <v>15</v>
      </c>
      <c r="M536" s="59">
        <v>100</v>
      </c>
      <c r="N536" s="11">
        <v>100</v>
      </c>
      <c r="O536" s="11">
        <f t="shared" ref="O536:O555" si="84">N536/M536*100</f>
        <v>100</v>
      </c>
      <c r="P536" s="5"/>
      <c r="Q536" s="5"/>
      <c r="R536" s="5"/>
      <c r="S536" s="5"/>
      <c r="T536" s="5"/>
      <c r="U536" s="5"/>
    </row>
    <row r="537" spans="1:21" s="28" customFormat="1" ht="108.75" x14ac:dyDescent="0.25">
      <c r="A537" s="5"/>
      <c r="B537" s="106"/>
      <c r="C537" s="82"/>
      <c r="D537" s="109"/>
      <c r="E537" s="109"/>
      <c r="F537" s="112"/>
      <c r="G537" s="106"/>
      <c r="H537" s="121"/>
      <c r="I537" s="121"/>
      <c r="J537" s="124"/>
      <c r="K537" s="60" t="s">
        <v>91</v>
      </c>
      <c r="L537" s="58" t="s">
        <v>15</v>
      </c>
      <c r="M537" s="59">
        <v>100</v>
      </c>
      <c r="N537" s="11">
        <v>100</v>
      </c>
      <c r="O537" s="11">
        <f t="shared" si="84"/>
        <v>100</v>
      </c>
      <c r="P537" s="5"/>
      <c r="Q537" s="5"/>
      <c r="R537" s="5"/>
      <c r="S537" s="5"/>
      <c r="T537" s="5"/>
      <c r="U537" s="5"/>
    </row>
    <row r="538" spans="1:21" s="28" customFormat="1" ht="48.75" x14ac:dyDescent="0.25">
      <c r="A538" s="5"/>
      <c r="B538" s="107"/>
      <c r="C538" s="82"/>
      <c r="D538" s="110"/>
      <c r="E538" s="110"/>
      <c r="F538" s="113"/>
      <c r="G538" s="107"/>
      <c r="H538" s="122"/>
      <c r="I538" s="122"/>
      <c r="J538" s="125"/>
      <c r="K538" s="60" t="s">
        <v>89</v>
      </c>
      <c r="L538" s="58" t="s">
        <v>15</v>
      </c>
      <c r="M538" s="59">
        <v>100</v>
      </c>
      <c r="N538" s="11">
        <v>100</v>
      </c>
      <c r="O538" s="11">
        <f t="shared" si="84"/>
        <v>100</v>
      </c>
      <c r="P538" s="5"/>
      <c r="Q538" s="5"/>
      <c r="R538" s="5"/>
      <c r="S538" s="5"/>
      <c r="T538" s="5"/>
      <c r="U538" s="5"/>
    </row>
    <row r="539" spans="1:21" s="28" customFormat="1" ht="48" x14ac:dyDescent="0.25">
      <c r="A539" s="5"/>
      <c r="B539" s="105" t="s">
        <v>103</v>
      </c>
      <c r="C539" s="82"/>
      <c r="D539" s="108">
        <v>1503.6</v>
      </c>
      <c r="E539" s="108">
        <v>1503.6</v>
      </c>
      <c r="F539" s="111">
        <f>E539/D539*100</f>
        <v>100</v>
      </c>
      <c r="G539" s="1" t="s">
        <v>96</v>
      </c>
      <c r="H539" s="26">
        <v>43</v>
      </c>
      <c r="I539" s="26">
        <v>43</v>
      </c>
      <c r="J539" s="72">
        <f t="shared" ref="J539:J542" si="85">I539/H539*100</f>
        <v>100</v>
      </c>
      <c r="K539" s="30" t="s">
        <v>92</v>
      </c>
      <c r="L539" s="58" t="s">
        <v>15</v>
      </c>
      <c r="M539" s="59">
        <v>100</v>
      </c>
      <c r="N539" s="11">
        <v>100</v>
      </c>
      <c r="O539" s="11">
        <f t="shared" si="84"/>
        <v>100</v>
      </c>
      <c r="P539" s="5"/>
      <c r="Q539" s="5"/>
      <c r="R539" s="5"/>
      <c r="S539" s="5"/>
      <c r="T539" s="5"/>
      <c r="U539" s="5"/>
    </row>
    <row r="540" spans="1:21" s="28" customFormat="1" ht="108.75" x14ac:dyDescent="0.25">
      <c r="A540" s="5"/>
      <c r="B540" s="106"/>
      <c r="C540" s="82"/>
      <c r="D540" s="109"/>
      <c r="E540" s="109"/>
      <c r="F540" s="112"/>
      <c r="G540" s="1" t="s">
        <v>97</v>
      </c>
      <c r="H540" s="26">
        <v>6450</v>
      </c>
      <c r="I540" s="26">
        <v>6145</v>
      </c>
      <c r="J540" s="72">
        <f t="shared" si="85"/>
        <v>95.271317829457374</v>
      </c>
      <c r="K540" s="60" t="s">
        <v>91</v>
      </c>
      <c r="L540" s="58" t="s">
        <v>15</v>
      </c>
      <c r="M540" s="59">
        <v>100</v>
      </c>
      <c r="N540" s="11">
        <v>100</v>
      </c>
      <c r="O540" s="11">
        <f t="shared" si="84"/>
        <v>100</v>
      </c>
      <c r="P540" s="5"/>
      <c r="Q540" s="5"/>
      <c r="R540" s="5"/>
      <c r="S540" s="5"/>
      <c r="T540" s="5"/>
      <c r="U540" s="5"/>
    </row>
    <row r="541" spans="1:21" s="28" customFormat="1" ht="75" x14ac:dyDescent="0.25">
      <c r="A541" s="5"/>
      <c r="B541" s="107"/>
      <c r="C541" s="82"/>
      <c r="D541" s="110"/>
      <c r="E541" s="110"/>
      <c r="F541" s="113"/>
      <c r="G541" s="1" t="s">
        <v>98</v>
      </c>
      <c r="H541" s="26">
        <v>64500</v>
      </c>
      <c r="I541" s="26">
        <v>61450</v>
      </c>
      <c r="J541" s="72">
        <f t="shared" si="85"/>
        <v>95.271317829457374</v>
      </c>
      <c r="K541" s="60" t="s">
        <v>89</v>
      </c>
      <c r="L541" s="58" t="s">
        <v>15</v>
      </c>
      <c r="M541" s="59">
        <v>100</v>
      </c>
      <c r="N541" s="11">
        <v>100</v>
      </c>
      <c r="O541" s="11">
        <f t="shared" si="84"/>
        <v>100</v>
      </c>
      <c r="P541" s="5"/>
      <c r="Q541" s="5"/>
      <c r="R541" s="5"/>
      <c r="S541" s="5"/>
      <c r="T541" s="5"/>
      <c r="U541" s="5"/>
    </row>
    <row r="542" spans="1:21" s="28" customFormat="1" ht="48.75" x14ac:dyDescent="0.25">
      <c r="A542" s="5"/>
      <c r="B542" s="105" t="s">
        <v>104</v>
      </c>
      <c r="C542" s="82"/>
      <c r="D542" s="108">
        <v>3566.1</v>
      </c>
      <c r="E542" s="108">
        <v>3566.1</v>
      </c>
      <c r="F542" s="126">
        <f>E542/D542*100</f>
        <v>100</v>
      </c>
      <c r="G542" s="105" t="s">
        <v>93</v>
      </c>
      <c r="H542" s="120">
        <v>46</v>
      </c>
      <c r="I542" s="120">
        <v>46</v>
      </c>
      <c r="J542" s="167">
        <f t="shared" si="85"/>
        <v>100</v>
      </c>
      <c r="K542" s="60" t="s">
        <v>89</v>
      </c>
      <c r="L542" s="76" t="s">
        <v>15</v>
      </c>
      <c r="M542" s="77">
        <v>100</v>
      </c>
      <c r="N542" s="78">
        <v>100</v>
      </c>
      <c r="O542" s="11">
        <f t="shared" si="84"/>
        <v>100</v>
      </c>
      <c r="P542" s="5"/>
      <c r="Q542" s="5"/>
      <c r="R542" s="5"/>
      <c r="S542" s="5"/>
      <c r="T542" s="5"/>
      <c r="U542" s="5"/>
    </row>
    <row r="543" spans="1:21" s="28" customFormat="1" ht="60.75" x14ac:dyDescent="0.25">
      <c r="A543" s="5"/>
      <c r="B543" s="106"/>
      <c r="C543" s="82"/>
      <c r="D543" s="109"/>
      <c r="E543" s="109"/>
      <c r="F543" s="127"/>
      <c r="G543" s="106"/>
      <c r="H543" s="121"/>
      <c r="I543" s="121"/>
      <c r="J543" s="168"/>
      <c r="K543" s="60" t="s">
        <v>105</v>
      </c>
      <c r="L543" s="76" t="s">
        <v>15</v>
      </c>
      <c r="M543" s="77">
        <v>100</v>
      </c>
      <c r="N543" s="78">
        <v>100</v>
      </c>
      <c r="O543" s="11">
        <f t="shared" si="84"/>
        <v>100</v>
      </c>
      <c r="P543" s="5"/>
      <c r="Q543" s="5"/>
      <c r="R543" s="5"/>
      <c r="S543" s="5"/>
      <c r="T543" s="5"/>
      <c r="U543" s="5"/>
    </row>
    <row r="544" spans="1:21" s="28" customFormat="1" ht="48.75" x14ac:dyDescent="0.25">
      <c r="A544" s="5"/>
      <c r="B544" s="106"/>
      <c r="C544" s="82"/>
      <c r="D544" s="109"/>
      <c r="E544" s="109"/>
      <c r="F544" s="127"/>
      <c r="G544" s="106"/>
      <c r="H544" s="121"/>
      <c r="I544" s="121"/>
      <c r="J544" s="168"/>
      <c r="K544" s="60" t="s">
        <v>90</v>
      </c>
      <c r="L544" s="76" t="s">
        <v>15</v>
      </c>
      <c r="M544" s="77">
        <v>64</v>
      </c>
      <c r="N544" s="78">
        <v>64</v>
      </c>
      <c r="O544" s="11">
        <f t="shared" si="84"/>
        <v>100</v>
      </c>
      <c r="P544" s="5"/>
      <c r="Q544" s="5"/>
      <c r="R544" s="5"/>
      <c r="S544" s="5"/>
      <c r="T544" s="5"/>
      <c r="U544" s="5"/>
    </row>
    <row r="545" spans="1:21" s="28" customFormat="1" ht="48.75" x14ac:dyDescent="0.25">
      <c r="A545" s="5"/>
      <c r="B545" s="107"/>
      <c r="C545" s="82"/>
      <c r="D545" s="110"/>
      <c r="E545" s="110"/>
      <c r="F545" s="128"/>
      <c r="G545" s="107"/>
      <c r="H545" s="122"/>
      <c r="I545" s="122"/>
      <c r="J545" s="169"/>
      <c r="K545" s="60" t="s">
        <v>106</v>
      </c>
      <c r="L545" s="79" t="s">
        <v>15</v>
      </c>
      <c r="M545" s="77">
        <v>95</v>
      </c>
      <c r="N545" s="78">
        <v>95</v>
      </c>
      <c r="O545" s="11">
        <f t="shared" si="84"/>
        <v>100</v>
      </c>
      <c r="P545" s="5"/>
      <c r="Q545" s="5"/>
      <c r="R545" s="5"/>
      <c r="S545" s="5"/>
      <c r="T545" s="5"/>
      <c r="U545" s="5"/>
    </row>
    <row r="546" spans="1:21" s="28" customFormat="1" ht="48.75" x14ac:dyDescent="0.25">
      <c r="A546" s="5"/>
      <c r="B546" s="105" t="s">
        <v>108</v>
      </c>
      <c r="C546" s="82"/>
      <c r="D546" s="108">
        <v>4532.2</v>
      </c>
      <c r="E546" s="108">
        <v>4532.2</v>
      </c>
      <c r="F546" s="129">
        <f>E546/D546*100</f>
        <v>100</v>
      </c>
      <c r="G546" s="105" t="s">
        <v>93</v>
      </c>
      <c r="H546" s="120">
        <v>65</v>
      </c>
      <c r="I546" s="120">
        <v>65</v>
      </c>
      <c r="J546" s="129">
        <f>I546/H546*100</f>
        <v>100</v>
      </c>
      <c r="K546" s="60" t="s">
        <v>89</v>
      </c>
      <c r="L546" s="76" t="s">
        <v>15</v>
      </c>
      <c r="M546" s="77">
        <v>100</v>
      </c>
      <c r="N546" s="78">
        <v>100</v>
      </c>
      <c r="O546" s="11">
        <f t="shared" si="84"/>
        <v>100</v>
      </c>
      <c r="P546" s="5"/>
      <c r="Q546" s="5"/>
      <c r="R546" s="5"/>
      <c r="S546" s="5"/>
      <c r="T546" s="5"/>
      <c r="U546" s="5"/>
    </row>
    <row r="547" spans="1:21" s="28" customFormat="1" ht="60.75" x14ac:dyDescent="0.25">
      <c r="A547" s="5"/>
      <c r="B547" s="106"/>
      <c r="C547" s="82"/>
      <c r="D547" s="109"/>
      <c r="E547" s="109"/>
      <c r="F547" s="130"/>
      <c r="G547" s="106"/>
      <c r="H547" s="121"/>
      <c r="I547" s="121"/>
      <c r="J547" s="130"/>
      <c r="K547" s="60" t="s">
        <v>105</v>
      </c>
      <c r="L547" s="76" t="s">
        <v>15</v>
      </c>
      <c r="M547" s="77">
        <v>100</v>
      </c>
      <c r="N547" s="78">
        <v>100</v>
      </c>
      <c r="O547" s="11">
        <f t="shared" si="84"/>
        <v>100</v>
      </c>
      <c r="P547" s="5"/>
      <c r="Q547" s="5"/>
      <c r="R547" s="5"/>
      <c r="S547" s="5"/>
      <c r="T547" s="5"/>
      <c r="U547" s="5"/>
    </row>
    <row r="548" spans="1:21" s="28" customFormat="1" ht="36.75" x14ac:dyDescent="0.25">
      <c r="A548" s="5"/>
      <c r="B548" s="106"/>
      <c r="C548" s="82"/>
      <c r="D548" s="109"/>
      <c r="E548" s="109"/>
      <c r="F548" s="130"/>
      <c r="G548" s="106"/>
      <c r="H548" s="121"/>
      <c r="I548" s="121"/>
      <c r="J548" s="130"/>
      <c r="K548" s="60" t="s">
        <v>107</v>
      </c>
      <c r="L548" s="76" t="s">
        <v>15</v>
      </c>
      <c r="M548" s="77">
        <v>100</v>
      </c>
      <c r="N548" s="78">
        <v>100</v>
      </c>
      <c r="O548" s="11">
        <f t="shared" si="84"/>
        <v>100</v>
      </c>
      <c r="P548" s="5"/>
      <c r="Q548" s="5"/>
      <c r="R548" s="5"/>
      <c r="S548" s="5"/>
      <c r="T548" s="5"/>
      <c r="U548" s="5"/>
    </row>
    <row r="549" spans="1:21" s="28" customFormat="1" ht="48.75" x14ac:dyDescent="0.25">
      <c r="A549" s="5"/>
      <c r="B549" s="106"/>
      <c r="C549" s="82"/>
      <c r="D549" s="109"/>
      <c r="E549" s="109"/>
      <c r="F549" s="130"/>
      <c r="G549" s="106"/>
      <c r="H549" s="121"/>
      <c r="I549" s="121"/>
      <c r="J549" s="130"/>
      <c r="K549" s="60" t="s">
        <v>90</v>
      </c>
      <c r="L549" s="76" t="s">
        <v>15</v>
      </c>
      <c r="M549" s="77">
        <v>63</v>
      </c>
      <c r="N549" s="78">
        <v>63</v>
      </c>
      <c r="O549" s="11">
        <f t="shared" si="84"/>
        <v>100</v>
      </c>
      <c r="P549" s="5"/>
      <c r="Q549" s="5"/>
      <c r="R549" s="5"/>
      <c r="S549" s="5"/>
      <c r="T549" s="5"/>
      <c r="U549" s="5"/>
    </row>
    <row r="550" spans="1:21" s="28" customFormat="1" ht="48.75" x14ac:dyDescent="0.25">
      <c r="A550" s="5"/>
      <c r="B550" s="107"/>
      <c r="C550" s="82"/>
      <c r="D550" s="110"/>
      <c r="E550" s="110"/>
      <c r="F550" s="131"/>
      <c r="G550" s="107"/>
      <c r="H550" s="122"/>
      <c r="I550" s="122"/>
      <c r="J550" s="131"/>
      <c r="K550" s="60" t="s">
        <v>106</v>
      </c>
      <c r="L550" s="79" t="s">
        <v>15</v>
      </c>
      <c r="M550" s="77">
        <v>96</v>
      </c>
      <c r="N550" s="78">
        <v>96</v>
      </c>
      <c r="O550" s="11">
        <f t="shared" si="84"/>
        <v>100</v>
      </c>
      <c r="P550" s="5"/>
      <c r="Q550" s="5"/>
      <c r="R550" s="5"/>
      <c r="S550" s="5"/>
      <c r="T550" s="5"/>
      <c r="U550" s="5"/>
    </row>
    <row r="551" spans="1:21" s="28" customFormat="1" ht="48.75" x14ac:dyDescent="0.25">
      <c r="A551" s="5"/>
      <c r="B551" s="105" t="s">
        <v>109</v>
      </c>
      <c r="C551" s="82"/>
      <c r="D551" s="126">
        <v>4967.3</v>
      </c>
      <c r="E551" s="126">
        <v>4967.3</v>
      </c>
      <c r="F551" s="129">
        <f>E551/D551*100</f>
        <v>100</v>
      </c>
      <c r="G551" s="105" t="s">
        <v>93</v>
      </c>
      <c r="H551" s="120">
        <v>44</v>
      </c>
      <c r="I551" s="120">
        <v>44</v>
      </c>
      <c r="J551" s="129">
        <f>I551/H551*100</f>
        <v>100</v>
      </c>
      <c r="K551" s="60" t="s">
        <v>89</v>
      </c>
      <c r="L551" s="76" t="s">
        <v>15</v>
      </c>
      <c r="M551" s="77">
        <v>100</v>
      </c>
      <c r="N551" s="78">
        <v>100</v>
      </c>
      <c r="O551" s="11">
        <f t="shared" si="84"/>
        <v>100</v>
      </c>
      <c r="P551" s="5"/>
      <c r="Q551" s="5"/>
      <c r="R551" s="5"/>
      <c r="S551" s="5"/>
      <c r="T551" s="5"/>
      <c r="U551" s="5"/>
    </row>
    <row r="552" spans="1:21" s="28" customFormat="1" ht="60.75" x14ac:dyDescent="0.25">
      <c r="A552" s="5"/>
      <c r="B552" s="106"/>
      <c r="C552" s="82"/>
      <c r="D552" s="127"/>
      <c r="E552" s="127"/>
      <c r="F552" s="130"/>
      <c r="G552" s="106"/>
      <c r="H552" s="121"/>
      <c r="I552" s="121"/>
      <c r="J552" s="130"/>
      <c r="K552" s="60" t="s">
        <v>105</v>
      </c>
      <c r="L552" s="76" t="s">
        <v>15</v>
      </c>
      <c r="M552" s="77">
        <v>100</v>
      </c>
      <c r="N552" s="78">
        <v>100</v>
      </c>
      <c r="O552" s="11">
        <f t="shared" si="84"/>
        <v>100</v>
      </c>
      <c r="P552" s="5"/>
      <c r="Q552" s="5"/>
      <c r="R552" s="5"/>
      <c r="S552" s="5"/>
      <c r="T552" s="5"/>
      <c r="U552" s="5"/>
    </row>
    <row r="553" spans="1:21" s="28" customFormat="1" ht="36.75" x14ac:dyDescent="0.25">
      <c r="A553" s="5"/>
      <c r="B553" s="106"/>
      <c r="C553" s="82"/>
      <c r="D553" s="127"/>
      <c r="E553" s="127"/>
      <c r="F553" s="130"/>
      <c r="G553" s="106"/>
      <c r="H553" s="121"/>
      <c r="I553" s="121"/>
      <c r="J553" s="130"/>
      <c r="K553" s="60" t="s">
        <v>110</v>
      </c>
      <c r="L553" s="76" t="s">
        <v>15</v>
      </c>
      <c r="M553" s="77">
        <v>100</v>
      </c>
      <c r="N553" s="78">
        <v>100</v>
      </c>
      <c r="O553" s="11">
        <f t="shared" si="84"/>
        <v>100</v>
      </c>
      <c r="P553" s="5"/>
      <c r="Q553" s="5"/>
      <c r="R553" s="5"/>
      <c r="S553" s="5"/>
      <c r="T553" s="5"/>
      <c r="U553" s="5"/>
    </row>
    <row r="554" spans="1:21" s="28" customFormat="1" ht="48.75" x14ac:dyDescent="0.25">
      <c r="A554" s="5"/>
      <c r="B554" s="106"/>
      <c r="C554" s="82"/>
      <c r="D554" s="127"/>
      <c r="E554" s="127"/>
      <c r="F554" s="130"/>
      <c r="G554" s="106"/>
      <c r="H554" s="121"/>
      <c r="I554" s="121"/>
      <c r="J554" s="130"/>
      <c r="K554" s="60" t="s">
        <v>90</v>
      </c>
      <c r="L554" s="76" t="s">
        <v>15</v>
      </c>
      <c r="M554" s="77">
        <v>65</v>
      </c>
      <c r="N554" s="78">
        <v>65</v>
      </c>
      <c r="O554" s="11">
        <f t="shared" si="84"/>
        <v>100</v>
      </c>
      <c r="P554" s="5"/>
      <c r="Q554" s="5"/>
      <c r="R554" s="5"/>
      <c r="S554" s="5"/>
      <c r="T554" s="5"/>
      <c r="U554" s="5"/>
    </row>
    <row r="555" spans="1:21" s="28" customFormat="1" ht="48.75" x14ac:dyDescent="0.25">
      <c r="A555" s="5"/>
      <c r="B555" s="107"/>
      <c r="C555" s="83"/>
      <c r="D555" s="128"/>
      <c r="E555" s="128"/>
      <c r="F555" s="131"/>
      <c r="G555" s="107"/>
      <c r="H555" s="122"/>
      <c r="I555" s="122"/>
      <c r="J555" s="131"/>
      <c r="K555" s="60" t="s">
        <v>106</v>
      </c>
      <c r="L555" s="79" t="s">
        <v>15</v>
      </c>
      <c r="M555" s="77">
        <v>95</v>
      </c>
      <c r="N555" s="78">
        <v>95</v>
      </c>
      <c r="O555" s="11">
        <f t="shared" si="84"/>
        <v>100</v>
      </c>
      <c r="P555" s="5"/>
      <c r="Q555" s="5"/>
      <c r="R555" s="5"/>
      <c r="S555" s="5"/>
      <c r="T555" s="5"/>
      <c r="U555" s="5"/>
    </row>
    <row r="556" spans="1:21" s="28" customFormat="1" ht="79.5" customHeight="1" x14ac:dyDescent="0.25">
      <c r="A556" s="5"/>
      <c r="B556" s="170" t="s">
        <v>162</v>
      </c>
      <c r="C556" s="171"/>
      <c r="D556" s="64">
        <f>D569+D573+D578+D557+D560+D563+D566</f>
        <v>16149.8</v>
      </c>
      <c r="E556" s="64">
        <f>E569+E573+E578+E557+E560+E563+E566</f>
        <v>16149.8</v>
      </c>
      <c r="F556" s="65">
        <f>E556/D556*100</f>
        <v>100</v>
      </c>
      <c r="G556" s="66"/>
      <c r="H556" s="67">
        <f>H569+H573+H578+H557+H560+H561+H562+H563+H566+H567+H568</f>
        <v>83178</v>
      </c>
      <c r="I556" s="67">
        <f>I569+I573+I578+I557+I560+I561+I562+I563+I566+I567+I568</f>
        <v>83178</v>
      </c>
      <c r="J556" s="68">
        <f>I556/H556*100</f>
        <v>100</v>
      </c>
      <c r="K556" s="57"/>
      <c r="L556" s="69"/>
      <c r="M556" s="69"/>
      <c r="N556" s="69"/>
      <c r="O556" s="80"/>
      <c r="P556" s="5"/>
      <c r="Q556" s="5"/>
      <c r="R556" s="5"/>
      <c r="S556" s="5"/>
      <c r="T556" s="5"/>
      <c r="U556" s="5"/>
    </row>
    <row r="557" spans="1:21" s="28" customFormat="1" ht="79.5" customHeight="1" x14ac:dyDescent="0.25">
      <c r="A557" s="5"/>
      <c r="B557" s="105" t="s">
        <v>100</v>
      </c>
      <c r="C557" s="81" t="s">
        <v>140</v>
      </c>
      <c r="D557" s="108">
        <v>542.9</v>
      </c>
      <c r="E557" s="108">
        <v>542.9</v>
      </c>
      <c r="F557" s="117">
        <f>E557/D557*100</f>
        <v>100</v>
      </c>
      <c r="G557" s="105" t="s">
        <v>93</v>
      </c>
      <c r="H557" s="120">
        <v>7</v>
      </c>
      <c r="I557" s="120">
        <v>7</v>
      </c>
      <c r="J557" s="117">
        <f>I557/H557*100</f>
        <v>100</v>
      </c>
      <c r="K557" s="30" t="s">
        <v>92</v>
      </c>
      <c r="L557" s="58" t="s">
        <v>15</v>
      </c>
      <c r="M557" s="59">
        <v>100</v>
      </c>
      <c r="N557" s="11">
        <v>100</v>
      </c>
      <c r="O557" s="11">
        <f t="shared" ref="O557:O568" si="86">N557/M557*100</f>
        <v>100</v>
      </c>
      <c r="P557" s="5"/>
      <c r="Q557" s="5"/>
      <c r="R557" s="5"/>
      <c r="S557" s="5"/>
      <c r="T557" s="5"/>
      <c r="U557" s="5"/>
    </row>
    <row r="558" spans="1:21" s="28" customFormat="1" ht="79.5" customHeight="1" x14ac:dyDescent="0.25">
      <c r="A558" s="5"/>
      <c r="B558" s="106"/>
      <c r="C558" s="82"/>
      <c r="D558" s="109"/>
      <c r="E558" s="109"/>
      <c r="F558" s="118"/>
      <c r="G558" s="106"/>
      <c r="H558" s="121"/>
      <c r="I558" s="121"/>
      <c r="J558" s="118"/>
      <c r="K558" s="60" t="s">
        <v>91</v>
      </c>
      <c r="L558" s="58" t="s">
        <v>15</v>
      </c>
      <c r="M558" s="59">
        <v>100</v>
      </c>
      <c r="N558" s="11">
        <v>100</v>
      </c>
      <c r="O558" s="11">
        <f t="shared" si="86"/>
        <v>100</v>
      </c>
      <c r="P558" s="5"/>
      <c r="Q558" s="5"/>
      <c r="R558" s="5"/>
      <c r="S558" s="5"/>
      <c r="T558" s="5"/>
      <c r="U558" s="5"/>
    </row>
    <row r="559" spans="1:21" s="28" customFormat="1" ht="79.5" customHeight="1" x14ac:dyDescent="0.25">
      <c r="A559" s="5"/>
      <c r="B559" s="107"/>
      <c r="C559" s="82"/>
      <c r="D559" s="110"/>
      <c r="E559" s="110"/>
      <c r="F559" s="119"/>
      <c r="G559" s="107"/>
      <c r="H559" s="122"/>
      <c r="I559" s="122"/>
      <c r="J559" s="119"/>
      <c r="K559" s="60" t="s">
        <v>89</v>
      </c>
      <c r="L559" s="58" t="s">
        <v>15</v>
      </c>
      <c r="M559" s="59">
        <v>100</v>
      </c>
      <c r="N559" s="11">
        <v>100</v>
      </c>
      <c r="O559" s="11">
        <f t="shared" si="86"/>
        <v>100</v>
      </c>
      <c r="P559" s="5"/>
      <c r="Q559" s="5"/>
      <c r="R559" s="5"/>
      <c r="S559" s="5"/>
      <c r="T559" s="5"/>
      <c r="U559" s="5"/>
    </row>
    <row r="560" spans="1:21" s="28" customFormat="1" ht="79.5" customHeight="1" x14ac:dyDescent="0.25">
      <c r="A560" s="5"/>
      <c r="B560" s="105" t="s">
        <v>102</v>
      </c>
      <c r="C560" s="82"/>
      <c r="D560" s="108">
        <v>547.20000000000005</v>
      </c>
      <c r="E560" s="108">
        <v>547.20000000000005</v>
      </c>
      <c r="F560" s="117">
        <f>E560/D560*100</f>
        <v>100</v>
      </c>
      <c r="G560" s="1" t="s">
        <v>96</v>
      </c>
      <c r="H560" s="26">
        <v>8</v>
      </c>
      <c r="I560" s="26">
        <v>8</v>
      </c>
      <c r="J560" s="62">
        <f t="shared" ref="J560:J562" si="87">I560/H560*100</f>
        <v>100</v>
      </c>
      <c r="K560" s="30" t="s">
        <v>92</v>
      </c>
      <c r="L560" s="58" t="s">
        <v>15</v>
      </c>
      <c r="M560" s="59">
        <v>100</v>
      </c>
      <c r="N560" s="11">
        <v>100</v>
      </c>
      <c r="O560" s="11">
        <f t="shared" si="86"/>
        <v>100</v>
      </c>
      <c r="P560" s="5"/>
      <c r="Q560" s="5"/>
      <c r="R560" s="5"/>
      <c r="S560" s="5"/>
      <c r="T560" s="5"/>
      <c r="U560" s="5"/>
    </row>
    <row r="561" spans="1:21" s="28" customFormat="1" ht="79.5" customHeight="1" x14ac:dyDescent="0.25">
      <c r="A561" s="5"/>
      <c r="B561" s="106"/>
      <c r="C561" s="82"/>
      <c r="D561" s="109"/>
      <c r="E561" s="109"/>
      <c r="F561" s="118"/>
      <c r="G561" s="1" t="s">
        <v>97</v>
      </c>
      <c r="H561" s="26">
        <v>1050</v>
      </c>
      <c r="I561" s="26">
        <v>1050</v>
      </c>
      <c r="J561" s="62">
        <f t="shared" si="87"/>
        <v>100</v>
      </c>
      <c r="K561" s="60" t="s">
        <v>91</v>
      </c>
      <c r="L561" s="58" t="s">
        <v>15</v>
      </c>
      <c r="M561" s="59">
        <v>100</v>
      </c>
      <c r="N561" s="11">
        <v>100</v>
      </c>
      <c r="O561" s="11">
        <f t="shared" si="86"/>
        <v>100</v>
      </c>
      <c r="P561" s="5"/>
      <c r="Q561" s="5"/>
      <c r="R561" s="5"/>
      <c r="S561" s="5"/>
      <c r="T561" s="5"/>
      <c r="U561" s="5"/>
    </row>
    <row r="562" spans="1:21" s="28" customFormat="1" ht="79.5" customHeight="1" x14ac:dyDescent="0.25">
      <c r="A562" s="5"/>
      <c r="B562" s="107"/>
      <c r="C562" s="82"/>
      <c r="D562" s="110"/>
      <c r="E562" s="110"/>
      <c r="F562" s="119"/>
      <c r="G562" s="1" t="s">
        <v>98</v>
      </c>
      <c r="H562" s="26">
        <v>10500</v>
      </c>
      <c r="I562" s="26">
        <v>10500</v>
      </c>
      <c r="J562" s="62">
        <f t="shared" si="87"/>
        <v>100</v>
      </c>
      <c r="K562" s="60" t="s">
        <v>89</v>
      </c>
      <c r="L562" s="58" t="s">
        <v>15</v>
      </c>
      <c r="M562" s="59">
        <v>100</v>
      </c>
      <c r="N562" s="11">
        <v>100</v>
      </c>
      <c r="O562" s="11">
        <f t="shared" si="86"/>
        <v>100</v>
      </c>
      <c r="P562" s="5"/>
      <c r="Q562" s="5"/>
      <c r="R562" s="5"/>
      <c r="S562" s="5"/>
      <c r="T562" s="5"/>
      <c r="U562" s="5"/>
    </row>
    <row r="563" spans="1:21" s="28" customFormat="1" ht="79.5" customHeight="1" x14ac:dyDescent="0.25">
      <c r="A563" s="5"/>
      <c r="B563" s="105" t="s">
        <v>101</v>
      </c>
      <c r="C563" s="82"/>
      <c r="D563" s="108">
        <v>1856.4</v>
      </c>
      <c r="E563" s="108">
        <v>1856.4</v>
      </c>
      <c r="F563" s="111">
        <f>E563/D563*100</f>
        <v>100</v>
      </c>
      <c r="G563" s="105" t="s">
        <v>93</v>
      </c>
      <c r="H563" s="120">
        <v>41</v>
      </c>
      <c r="I563" s="120">
        <v>41</v>
      </c>
      <c r="J563" s="123">
        <f>I563/H563*100</f>
        <v>100</v>
      </c>
      <c r="K563" s="30" t="s">
        <v>92</v>
      </c>
      <c r="L563" s="58" t="s">
        <v>15</v>
      </c>
      <c r="M563" s="59">
        <v>100</v>
      </c>
      <c r="N563" s="11">
        <v>100</v>
      </c>
      <c r="O563" s="11">
        <f t="shared" si="86"/>
        <v>100</v>
      </c>
      <c r="P563" s="5"/>
      <c r="Q563" s="5"/>
      <c r="R563" s="5"/>
      <c r="S563" s="5"/>
      <c r="T563" s="5"/>
      <c r="U563" s="5"/>
    </row>
    <row r="564" spans="1:21" s="28" customFormat="1" ht="79.5" customHeight="1" x14ac:dyDescent="0.25">
      <c r="A564" s="5"/>
      <c r="B564" s="106"/>
      <c r="C564" s="82"/>
      <c r="D564" s="109"/>
      <c r="E564" s="109"/>
      <c r="F564" s="112"/>
      <c r="G564" s="106"/>
      <c r="H564" s="121"/>
      <c r="I564" s="121"/>
      <c r="J564" s="124"/>
      <c r="K564" s="60" t="s">
        <v>91</v>
      </c>
      <c r="L564" s="58" t="s">
        <v>15</v>
      </c>
      <c r="M564" s="59">
        <v>100</v>
      </c>
      <c r="N564" s="11">
        <v>100</v>
      </c>
      <c r="O564" s="11">
        <f t="shared" si="86"/>
        <v>100</v>
      </c>
      <c r="P564" s="5"/>
      <c r="Q564" s="5"/>
      <c r="R564" s="5"/>
      <c r="S564" s="5"/>
      <c r="T564" s="5"/>
      <c r="U564" s="5"/>
    </row>
    <row r="565" spans="1:21" s="28" customFormat="1" ht="79.5" customHeight="1" x14ac:dyDescent="0.25">
      <c r="A565" s="5"/>
      <c r="B565" s="107"/>
      <c r="C565" s="82"/>
      <c r="D565" s="110"/>
      <c r="E565" s="110"/>
      <c r="F565" s="113"/>
      <c r="G565" s="107"/>
      <c r="H565" s="122"/>
      <c r="I565" s="122"/>
      <c r="J565" s="125"/>
      <c r="K565" s="60" t="s">
        <v>89</v>
      </c>
      <c r="L565" s="58" t="s">
        <v>15</v>
      </c>
      <c r="M565" s="59">
        <v>100</v>
      </c>
      <c r="N565" s="11">
        <v>100</v>
      </c>
      <c r="O565" s="11">
        <f t="shared" si="86"/>
        <v>100</v>
      </c>
      <c r="P565" s="5"/>
      <c r="Q565" s="5"/>
      <c r="R565" s="5"/>
      <c r="S565" s="5"/>
      <c r="T565" s="5"/>
      <c r="U565" s="5"/>
    </row>
    <row r="566" spans="1:21" s="28" customFormat="1" ht="79.5" customHeight="1" x14ac:dyDescent="0.25">
      <c r="A566" s="5"/>
      <c r="B566" s="105" t="s">
        <v>103</v>
      </c>
      <c r="C566" s="82"/>
      <c r="D566" s="108">
        <v>1860.4</v>
      </c>
      <c r="E566" s="108">
        <v>1860.4</v>
      </c>
      <c r="F566" s="111">
        <f>E566/D566*100</f>
        <v>100</v>
      </c>
      <c r="G566" s="1" t="s">
        <v>96</v>
      </c>
      <c r="H566" s="26">
        <v>43</v>
      </c>
      <c r="I566" s="26">
        <v>43</v>
      </c>
      <c r="J566" s="72">
        <f t="shared" ref="J566:J568" si="88">I566/H566*100</f>
        <v>100</v>
      </c>
      <c r="K566" s="30" t="s">
        <v>92</v>
      </c>
      <c r="L566" s="58" t="s">
        <v>15</v>
      </c>
      <c r="M566" s="59">
        <v>100</v>
      </c>
      <c r="N566" s="11">
        <v>100</v>
      </c>
      <c r="O566" s="11">
        <f t="shared" si="86"/>
        <v>100</v>
      </c>
      <c r="P566" s="5"/>
      <c r="Q566" s="5"/>
      <c r="R566" s="5"/>
      <c r="S566" s="5"/>
      <c r="T566" s="5"/>
      <c r="U566" s="5"/>
    </row>
    <row r="567" spans="1:21" s="28" customFormat="1" ht="79.5" customHeight="1" x14ac:dyDescent="0.25">
      <c r="A567" s="5"/>
      <c r="B567" s="106"/>
      <c r="C567" s="82"/>
      <c r="D567" s="109"/>
      <c r="E567" s="109"/>
      <c r="F567" s="112"/>
      <c r="G567" s="1" t="s">
        <v>97</v>
      </c>
      <c r="H567" s="26">
        <v>6903</v>
      </c>
      <c r="I567" s="26">
        <v>6903</v>
      </c>
      <c r="J567" s="72">
        <f t="shared" si="88"/>
        <v>100</v>
      </c>
      <c r="K567" s="60" t="s">
        <v>91</v>
      </c>
      <c r="L567" s="58" t="s">
        <v>15</v>
      </c>
      <c r="M567" s="59">
        <v>100</v>
      </c>
      <c r="N567" s="11">
        <v>100</v>
      </c>
      <c r="O567" s="11">
        <f t="shared" si="86"/>
        <v>100</v>
      </c>
      <c r="P567" s="5"/>
      <c r="Q567" s="5"/>
      <c r="R567" s="5"/>
      <c r="S567" s="5"/>
      <c r="T567" s="5"/>
      <c r="U567" s="5"/>
    </row>
    <row r="568" spans="1:21" s="28" customFormat="1" ht="79.5" customHeight="1" x14ac:dyDescent="0.25">
      <c r="A568" s="5"/>
      <c r="B568" s="107"/>
      <c r="C568" s="82"/>
      <c r="D568" s="110"/>
      <c r="E568" s="110"/>
      <c r="F568" s="113"/>
      <c r="G568" s="1" t="s">
        <v>98</v>
      </c>
      <c r="H568" s="26">
        <v>64500</v>
      </c>
      <c r="I568" s="26">
        <v>64500</v>
      </c>
      <c r="J568" s="72">
        <f t="shared" si="88"/>
        <v>100</v>
      </c>
      <c r="K568" s="60" t="s">
        <v>89</v>
      </c>
      <c r="L568" s="58" t="s">
        <v>15</v>
      </c>
      <c r="M568" s="59">
        <v>100</v>
      </c>
      <c r="N568" s="11">
        <v>100</v>
      </c>
      <c r="O568" s="11">
        <f t="shared" si="86"/>
        <v>100</v>
      </c>
      <c r="P568" s="5"/>
      <c r="Q568" s="5"/>
      <c r="R568" s="5"/>
      <c r="S568" s="5"/>
      <c r="T568" s="5"/>
      <c r="U568" s="5"/>
    </row>
    <row r="569" spans="1:21" s="28" customFormat="1" ht="48.75" x14ac:dyDescent="0.25">
      <c r="A569" s="5"/>
      <c r="B569" s="105" t="s">
        <v>104</v>
      </c>
      <c r="C569" s="158" t="s">
        <v>140</v>
      </c>
      <c r="D569" s="108">
        <v>4438.5</v>
      </c>
      <c r="E569" s="108">
        <v>4438.5</v>
      </c>
      <c r="F569" s="126">
        <f>E569/D569*100</f>
        <v>100</v>
      </c>
      <c r="G569" s="105" t="s">
        <v>93</v>
      </c>
      <c r="H569" s="120">
        <v>47</v>
      </c>
      <c r="I569" s="120">
        <v>47</v>
      </c>
      <c r="J569" s="167">
        <f t="shared" ref="J569" si="89">I569/H569*100</f>
        <v>100</v>
      </c>
      <c r="K569" s="60" t="s">
        <v>89</v>
      </c>
      <c r="L569" s="76" t="s">
        <v>15</v>
      </c>
      <c r="M569" s="77">
        <v>100</v>
      </c>
      <c r="N569" s="78">
        <v>100</v>
      </c>
      <c r="O569" s="11">
        <f t="shared" ref="O569:O582" si="90">N569/M569*100</f>
        <v>100</v>
      </c>
      <c r="P569" s="5"/>
      <c r="Q569" s="5"/>
      <c r="R569" s="5"/>
      <c r="S569" s="5"/>
      <c r="T569" s="5"/>
      <c r="U569" s="5"/>
    </row>
    <row r="570" spans="1:21" s="28" customFormat="1" ht="60.75" x14ac:dyDescent="0.25">
      <c r="A570" s="5"/>
      <c r="B570" s="106"/>
      <c r="C570" s="158"/>
      <c r="D570" s="109"/>
      <c r="E570" s="109"/>
      <c r="F570" s="127"/>
      <c r="G570" s="106"/>
      <c r="H570" s="121"/>
      <c r="I570" s="121"/>
      <c r="J570" s="168"/>
      <c r="K570" s="60" t="s">
        <v>105</v>
      </c>
      <c r="L570" s="76" t="s">
        <v>15</v>
      </c>
      <c r="M570" s="77">
        <v>100</v>
      </c>
      <c r="N570" s="78">
        <v>100</v>
      </c>
      <c r="O570" s="11">
        <f t="shared" si="90"/>
        <v>100</v>
      </c>
      <c r="P570" s="5"/>
      <c r="Q570" s="5"/>
      <c r="R570" s="5"/>
      <c r="S570" s="5"/>
      <c r="T570" s="5"/>
      <c r="U570" s="5"/>
    </row>
    <row r="571" spans="1:21" s="28" customFormat="1" ht="48.75" x14ac:dyDescent="0.25">
      <c r="A571" s="5"/>
      <c r="B571" s="106"/>
      <c r="C571" s="158"/>
      <c r="D571" s="109"/>
      <c r="E571" s="109"/>
      <c r="F571" s="127"/>
      <c r="G571" s="106"/>
      <c r="H571" s="121"/>
      <c r="I571" s="121"/>
      <c r="J571" s="168"/>
      <c r="K571" s="60" t="s">
        <v>90</v>
      </c>
      <c r="L571" s="76" t="s">
        <v>15</v>
      </c>
      <c r="M571" s="77">
        <v>60</v>
      </c>
      <c r="N571" s="78">
        <v>60</v>
      </c>
      <c r="O571" s="11">
        <f t="shared" si="90"/>
        <v>100</v>
      </c>
      <c r="P571" s="5"/>
      <c r="Q571" s="5"/>
      <c r="R571" s="5"/>
      <c r="S571" s="5"/>
      <c r="T571" s="5"/>
      <c r="U571" s="5"/>
    </row>
    <row r="572" spans="1:21" s="28" customFormat="1" ht="48.75" x14ac:dyDescent="0.25">
      <c r="A572" s="5"/>
      <c r="B572" s="107"/>
      <c r="C572" s="158"/>
      <c r="D572" s="110"/>
      <c r="E572" s="110"/>
      <c r="F572" s="128"/>
      <c r="G572" s="107"/>
      <c r="H572" s="122"/>
      <c r="I572" s="122"/>
      <c r="J572" s="169"/>
      <c r="K572" s="60" t="s">
        <v>106</v>
      </c>
      <c r="L572" s="79" t="s">
        <v>15</v>
      </c>
      <c r="M572" s="77">
        <v>94</v>
      </c>
      <c r="N572" s="78">
        <v>94</v>
      </c>
      <c r="O572" s="11">
        <f t="shared" si="90"/>
        <v>100</v>
      </c>
      <c r="P572" s="5"/>
      <c r="Q572" s="5"/>
      <c r="R572" s="5"/>
      <c r="S572" s="5"/>
      <c r="T572" s="5"/>
      <c r="U572" s="5"/>
    </row>
    <row r="573" spans="1:21" s="28" customFormat="1" ht="48.75" x14ac:dyDescent="0.25">
      <c r="A573" s="5"/>
      <c r="B573" s="105" t="s">
        <v>108</v>
      </c>
      <c r="C573" s="158"/>
      <c r="D573" s="108">
        <v>5867.9</v>
      </c>
      <c r="E573" s="108">
        <v>5867.9</v>
      </c>
      <c r="F573" s="129">
        <f>E573/D573*100</f>
        <v>100</v>
      </c>
      <c r="G573" s="105" t="s">
        <v>93</v>
      </c>
      <c r="H573" s="120">
        <v>70</v>
      </c>
      <c r="I573" s="120">
        <v>70</v>
      </c>
      <c r="J573" s="129">
        <f>I573/H573*100</f>
        <v>100</v>
      </c>
      <c r="K573" s="60" t="s">
        <v>89</v>
      </c>
      <c r="L573" s="76" t="s">
        <v>15</v>
      </c>
      <c r="M573" s="77">
        <v>100</v>
      </c>
      <c r="N573" s="78">
        <v>100</v>
      </c>
      <c r="O573" s="11">
        <f t="shared" si="90"/>
        <v>100</v>
      </c>
      <c r="P573" s="5"/>
      <c r="Q573" s="5"/>
      <c r="R573" s="5"/>
      <c r="S573" s="5"/>
      <c r="T573" s="5"/>
      <c r="U573" s="5"/>
    </row>
    <row r="574" spans="1:21" s="28" customFormat="1" ht="60.75" x14ac:dyDescent="0.25">
      <c r="A574" s="5"/>
      <c r="B574" s="106"/>
      <c r="C574" s="158"/>
      <c r="D574" s="109"/>
      <c r="E574" s="109"/>
      <c r="F574" s="130"/>
      <c r="G574" s="106"/>
      <c r="H574" s="121"/>
      <c r="I574" s="121"/>
      <c r="J574" s="130"/>
      <c r="K574" s="60" t="s">
        <v>105</v>
      </c>
      <c r="L574" s="76" t="s">
        <v>15</v>
      </c>
      <c r="M574" s="77">
        <v>100</v>
      </c>
      <c r="N574" s="78">
        <v>100</v>
      </c>
      <c r="O574" s="11">
        <f t="shared" si="90"/>
        <v>100</v>
      </c>
      <c r="P574" s="5"/>
      <c r="Q574" s="5"/>
      <c r="R574" s="5"/>
      <c r="S574" s="5"/>
      <c r="T574" s="5"/>
      <c r="U574" s="5"/>
    </row>
    <row r="575" spans="1:21" s="28" customFormat="1" ht="36.75" x14ac:dyDescent="0.25">
      <c r="A575" s="5"/>
      <c r="B575" s="106"/>
      <c r="C575" s="158"/>
      <c r="D575" s="109"/>
      <c r="E575" s="109"/>
      <c r="F575" s="130"/>
      <c r="G575" s="106"/>
      <c r="H575" s="121"/>
      <c r="I575" s="121"/>
      <c r="J575" s="130"/>
      <c r="K575" s="60" t="s">
        <v>107</v>
      </c>
      <c r="L575" s="76" t="s">
        <v>15</v>
      </c>
      <c r="M575" s="77">
        <v>100</v>
      </c>
      <c r="N575" s="78">
        <v>100</v>
      </c>
      <c r="O575" s="11">
        <f t="shared" si="90"/>
        <v>100</v>
      </c>
      <c r="P575" s="5"/>
      <c r="Q575" s="5"/>
      <c r="R575" s="5"/>
      <c r="S575" s="5"/>
      <c r="T575" s="5"/>
      <c r="U575" s="5"/>
    </row>
    <row r="576" spans="1:21" s="28" customFormat="1" ht="48.75" x14ac:dyDescent="0.25">
      <c r="A576" s="5"/>
      <c r="B576" s="106"/>
      <c r="C576" s="158"/>
      <c r="D576" s="109"/>
      <c r="E576" s="109"/>
      <c r="F576" s="130"/>
      <c r="G576" s="106"/>
      <c r="H576" s="121"/>
      <c r="I576" s="121"/>
      <c r="J576" s="130"/>
      <c r="K576" s="60" t="s">
        <v>90</v>
      </c>
      <c r="L576" s="76" t="s">
        <v>15</v>
      </c>
      <c r="M576" s="77">
        <v>60</v>
      </c>
      <c r="N576" s="78">
        <v>60</v>
      </c>
      <c r="O576" s="11">
        <f t="shared" si="90"/>
        <v>100</v>
      </c>
      <c r="P576" s="5"/>
      <c r="Q576" s="5"/>
      <c r="R576" s="5"/>
      <c r="S576" s="5"/>
      <c r="T576" s="5"/>
      <c r="U576" s="5"/>
    </row>
    <row r="577" spans="1:21" s="28" customFormat="1" ht="48.75" x14ac:dyDescent="0.25">
      <c r="A577" s="5"/>
      <c r="B577" s="107"/>
      <c r="C577" s="158"/>
      <c r="D577" s="110"/>
      <c r="E577" s="110"/>
      <c r="F577" s="131"/>
      <c r="G577" s="107"/>
      <c r="H577" s="122"/>
      <c r="I577" s="122"/>
      <c r="J577" s="131"/>
      <c r="K577" s="60" t="s">
        <v>106</v>
      </c>
      <c r="L577" s="79" t="s">
        <v>15</v>
      </c>
      <c r="M577" s="77">
        <v>94</v>
      </c>
      <c r="N577" s="78">
        <v>94</v>
      </c>
      <c r="O577" s="11">
        <f t="shared" si="90"/>
        <v>100</v>
      </c>
      <c r="P577" s="5"/>
      <c r="Q577" s="5"/>
      <c r="R577" s="5"/>
      <c r="S577" s="5"/>
      <c r="T577" s="5"/>
      <c r="U577" s="5"/>
    </row>
    <row r="578" spans="1:21" s="28" customFormat="1" ht="48.75" x14ac:dyDescent="0.25">
      <c r="A578" s="5"/>
      <c r="B578" s="105" t="s">
        <v>109</v>
      </c>
      <c r="C578" s="158"/>
      <c r="D578" s="126">
        <v>1036.5</v>
      </c>
      <c r="E578" s="126">
        <v>1036.5</v>
      </c>
      <c r="F578" s="129">
        <f>E578/D578*100</f>
        <v>100</v>
      </c>
      <c r="G578" s="105" t="s">
        <v>93</v>
      </c>
      <c r="H578" s="120">
        <v>9</v>
      </c>
      <c r="I578" s="120">
        <v>9</v>
      </c>
      <c r="J578" s="129">
        <f>I578/H578*100</f>
        <v>100</v>
      </c>
      <c r="K578" s="60" t="s">
        <v>89</v>
      </c>
      <c r="L578" s="76" t="s">
        <v>15</v>
      </c>
      <c r="M578" s="77">
        <v>100</v>
      </c>
      <c r="N578" s="78">
        <v>100</v>
      </c>
      <c r="O578" s="11">
        <f t="shared" si="90"/>
        <v>100</v>
      </c>
      <c r="P578" s="5"/>
      <c r="Q578" s="5"/>
      <c r="R578" s="5"/>
      <c r="S578" s="5"/>
      <c r="T578" s="5"/>
      <c r="U578" s="5"/>
    </row>
    <row r="579" spans="1:21" s="28" customFormat="1" ht="60.75" x14ac:dyDescent="0.25">
      <c r="A579" s="5"/>
      <c r="B579" s="106"/>
      <c r="C579" s="158"/>
      <c r="D579" s="127"/>
      <c r="E579" s="127"/>
      <c r="F579" s="130"/>
      <c r="G579" s="106"/>
      <c r="H579" s="121"/>
      <c r="I579" s="121"/>
      <c r="J579" s="130"/>
      <c r="K579" s="60" t="s">
        <v>105</v>
      </c>
      <c r="L579" s="76" t="s">
        <v>15</v>
      </c>
      <c r="M579" s="77">
        <v>100</v>
      </c>
      <c r="N579" s="78">
        <v>100</v>
      </c>
      <c r="O579" s="11">
        <f t="shared" si="90"/>
        <v>100</v>
      </c>
      <c r="P579" s="5"/>
      <c r="Q579" s="5"/>
      <c r="R579" s="5"/>
      <c r="S579" s="5"/>
      <c r="T579" s="5"/>
      <c r="U579" s="5"/>
    </row>
    <row r="580" spans="1:21" s="28" customFormat="1" ht="36.75" x14ac:dyDescent="0.25">
      <c r="A580" s="5"/>
      <c r="B580" s="106"/>
      <c r="C580" s="158"/>
      <c r="D580" s="127"/>
      <c r="E580" s="127"/>
      <c r="F580" s="130"/>
      <c r="G580" s="106"/>
      <c r="H580" s="121"/>
      <c r="I580" s="121"/>
      <c r="J580" s="130"/>
      <c r="K580" s="60" t="s">
        <v>110</v>
      </c>
      <c r="L580" s="76" t="s">
        <v>15</v>
      </c>
      <c r="M580" s="77">
        <v>100</v>
      </c>
      <c r="N580" s="78">
        <v>100</v>
      </c>
      <c r="O580" s="11">
        <f t="shared" si="90"/>
        <v>100</v>
      </c>
      <c r="P580" s="5"/>
      <c r="Q580" s="5"/>
      <c r="R580" s="5"/>
      <c r="S580" s="5"/>
      <c r="T580" s="5"/>
      <c r="U580" s="5"/>
    </row>
    <row r="581" spans="1:21" s="28" customFormat="1" ht="48.75" x14ac:dyDescent="0.25">
      <c r="A581" s="5"/>
      <c r="B581" s="106"/>
      <c r="C581" s="158"/>
      <c r="D581" s="127"/>
      <c r="E581" s="127"/>
      <c r="F581" s="130"/>
      <c r="G581" s="106"/>
      <c r="H581" s="121"/>
      <c r="I581" s="121"/>
      <c r="J581" s="130"/>
      <c r="K581" s="60" t="s">
        <v>90</v>
      </c>
      <c r="L581" s="76" t="s">
        <v>15</v>
      </c>
      <c r="M581" s="77">
        <v>60</v>
      </c>
      <c r="N581" s="78">
        <v>60</v>
      </c>
      <c r="O581" s="11">
        <f t="shared" si="90"/>
        <v>100</v>
      </c>
      <c r="P581" s="5"/>
      <c r="Q581" s="5"/>
      <c r="R581" s="5"/>
      <c r="S581" s="5"/>
      <c r="T581" s="5"/>
      <c r="U581" s="5"/>
    </row>
    <row r="582" spans="1:21" s="28" customFormat="1" ht="48.75" x14ac:dyDescent="0.25">
      <c r="A582" s="5"/>
      <c r="B582" s="107"/>
      <c r="C582" s="158"/>
      <c r="D582" s="128"/>
      <c r="E582" s="128"/>
      <c r="F582" s="131"/>
      <c r="G582" s="107"/>
      <c r="H582" s="122"/>
      <c r="I582" s="122"/>
      <c r="J582" s="131"/>
      <c r="K582" s="60" t="s">
        <v>106</v>
      </c>
      <c r="L582" s="79" t="s">
        <v>15</v>
      </c>
      <c r="M582" s="77">
        <v>94</v>
      </c>
      <c r="N582" s="78">
        <v>94</v>
      </c>
      <c r="O582" s="11">
        <f t="shared" si="90"/>
        <v>100</v>
      </c>
      <c r="P582" s="5"/>
      <c r="Q582" s="5"/>
      <c r="R582" s="5"/>
      <c r="S582" s="5"/>
      <c r="T582" s="5"/>
      <c r="U582" s="5"/>
    </row>
    <row r="583" spans="1:21" s="28" customFormat="1" ht="80.25" customHeight="1" x14ac:dyDescent="0.25">
      <c r="A583" s="5"/>
      <c r="B583" s="170" t="s">
        <v>163</v>
      </c>
      <c r="C583" s="171"/>
      <c r="D583" s="64">
        <f>D584+D587+D590+D594</f>
        <v>11687.3</v>
      </c>
      <c r="E583" s="64">
        <f>E584+E587+E590+E594</f>
        <v>11687.3</v>
      </c>
      <c r="F583" s="65">
        <f>E583/D583*100</f>
        <v>100</v>
      </c>
      <c r="G583" s="66"/>
      <c r="H583" s="67">
        <f>H584+H587+H588+H589+H590+H594</f>
        <v>32298</v>
      </c>
      <c r="I583" s="67">
        <f>I584+I587+I588+I589+I590+I594</f>
        <v>32298</v>
      </c>
      <c r="J583" s="68">
        <f>I583/H583*100</f>
        <v>100</v>
      </c>
      <c r="K583" s="57"/>
      <c r="L583" s="69"/>
      <c r="M583" s="69"/>
      <c r="N583" s="69"/>
      <c r="O583" s="80"/>
      <c r="P583" s="5"/>
      <c r="Q583" s="5"/>
      <c r="R583" s="5"/>
      <c r="S583" s="5"/>
      <c r="T583" s="5"/>
      <c r="U583" s="5"/>
    </row>
    <row r="584" spans="1:21" s="28" customFormat="1" ht="48" x14ac:dyDescent="0.25">
      <c r="A584" s="5"/>
      <c r="B584" s="105" t="s">
        <v>101</v>
      </c>
      <c r="C584" s="114" t="s">
        <v>140</v>
      </c>
      <c r="D584" s="108">
        <v>1688.9</v>
      </c>
      <c r="E584" s="108">
        <v>1688.9</v>
      </c>
      <c r="F584" s="111">
        <f>E584/D584*100</f>
        <v>100</v>
      </c>
      <c r="G584" s="105" t="s">
        <v>93</v>
      </c>
      <c r="H584" s="120">
        <v>30</v>
      </c>
      <c r="I584" s="120">
        <v>30</v>
      </c>
      <c r="J584" s="123">
        <f>I584/H584*100</f>
        <v>100</v>
      </c>
      <c r="K584" s="30" t="s">
        <v>92</v>
      </c>
      <c r="L584" s="58" t="s">
        <v>15</v>
      </c>
      <c r="M584" s="59">
        <v>100</v>
      </c>
      <c r="N584" s="11">
        <v>100</v>
      </c>
      <c r="O584" s="11">
        <f t="shared" ref="O584:O598" si="91">N584/M584*100</f>
        <v>100</v>
      </c>
      <c r="P584" s="5"/>
      <c r="Q584" s="5"/>
      <c r="R584" s="5"/>
      <c r="S584" s="5"/>
      <c r="T584" s="5"/>
      <c r="U584" s="5"/>
    </row>
    <row r="585" spans="1:21" s="28" customFormat="1" ht="108.75" x14ac:dyDescent="0.25">
      <c r="A585" s="5"/>
      <c r="B585" s="106"/>
      <c r="C585" s="115"/>
      <c r="D585" s="109"/>
      <c r="E585" s="109"/>
      <c r="F585" s="112"/>
      <c r="G585" s="106"/>
      <c r="H585" s="121"/>
      <c r="I585" s="121"/>
      <c r="J585" s="124"/>
      <c r="K585" s="60" t="s">
        <v>91</v>
      </c>
      <c r="L585" s="58" t="s">
        <v>15</v>
      </c>
      <c r="M585" s="59">
        <v>100</v>
      </c>
      <c r="N585" s="11">
        <v>100</v>
      </c>
      <c r="O585" s="11">
        <f t="shared" si="91"/>
        <v>100</v>
      </c>
      <c r="P585" s="5"/>
      <c r="Q585" s="5"/>
      <c r="R585" s="5"/>
      <c r="S585" s="5"/>
      <c r="T585" s="5"/>
      <c r="U585" s="5"/>
    </row>
    <row r="586" spans="1:21" s="28" customFormat="1" ht="48.75" x14ac:dyDescent="0.25">
      <c r="A586" s="5"/>
      <c r="B586" s="107"/>
      <c r="C586" s="115"/>
      <c r="D586" s="110"/>
      <c r="E586" s="110"/>
      <c r="F586" s="113"/>
      <c r="G586" s="107"/>
      <c r="H586" s="122"/>
      <c r="I586" s="122"/>
      <c r="J586" s="125"/>
      <c r="K586" s="60" t="s">
        <v>89</v>
      </c>
      <c r="L586" s="58" t="s">
        <v>15</v>
      </c>
      <c r="M586" s="59">
        <v>100</v>
      </c>
      <c r="N586" s="11">
        <v>100</v>
      </c>
      <c r="O586" s="11">
        <f t="shared" si="91"/>
        <v>100</v>
      </c>
      <c r="P586" s="5"/>
      <c r="Q586" s="5"/>
      <c r="R586" s="5"/>
      <c r="S586" s="5"/>
      <c r="T586" s="5"/>
      <c r="U586" s="5"/>
    </row>
    <row r="587" spans="1:21" s="28" customFormat="1" ht="48" x14ac:dyDescent="0.25">
      <c r="A587" s="5"/>
      <c r="B587" s="105" t="s">
        <v>103</v>
      </c>
      <c r="C587" s="115"/>
      <c r="D587" s="108">
        <v>1735.5</v>
      </c>
      <c r="E587" s="108">
        <v>1735.5</v>
      </c>
      <c r="F587" s="111">
        <f>E587/D587*100</f>
        <v>100</v>
      </c>
      <c r="G587" s="1" t="s">
        <v>96</v>
      </c>
      <c r="H587" s="26">
        <v>28</v>
      </c>
      <c r="I587" s="26">
        <v>28</v>
      </c>
      <c r="J587" s="72">
        <f t="shared" ref="J587:J590" si="92">I587/H587*100</f>
        <v>100</v>
      </c>
      <c r="K587" s="30" t="s">
        <v>92</v>
      </c>
      <c r="L587" s="58" t="s">
        <v>15</v>
      </c>
      <c r="M587" s="59">
        <v>100</v>
      </c>
      <c r="N587" s="11">
        <v>100</v>
      </c>
      <c r="O587" s="11">
        <f t="shared" si="91"/>
        <v>100</v>
      </c>
      <c r="P587" s="5"/>
      <c r="Q587" s="5"/>
      <c r="R587" s="5"/>
      <c r="S587" s="5"/>
      <c r="T587" s="5"/>
      <c r="U587" s="5"/>
    </row>
    <row r="588" spans="1:21" s="28" customFormat="1" ht="108.75" x14ac:dyDescent="0.25">
      <c r="A588" s="5"/>
      <c r="B588" s="106"/>
      <c r="C588" s="115"/>
      <c r="D588" s="109"/>
      <c r="E588" s="109"/>
      <c r="F588" s="112"/>
      <c r="G588" s="1" t="s">
        <v>97</v>
      </c>
      <c r="H588" s="26">
        <v>2924</v>
      </c>
      <c r="I588" s="26">
        <v>2924</v>
      </c>
      <c r="J588" s="72">
        <f t="shared" si="92"/>
        <v>100</v>
      </c>
      <c r="K588" s="60" t="s">
        <v>91</v>
      </c>
      <c r="L588" s="58" t="s">
        <v>15</v>
      </c>
      <c r="M588" s="59">
        <v>100</v>
      </c>
      <c r="N588" s="11">
        <v>100</v>
      </c>
      <c r="O588" s="11">
        <f t="shared" si="91"/>
        <v>100</v>
      </c>
      <c r="P588" s="5"/>
      <c r="Q588" s="5"/>
      <c r="R588" s="5"/>
      <c r="S588" s="5"/>
      <c r="T588" s="5"/>
      <c r="U588" s="5"/>
    </row>
    <row r="589" spans="1:21" s="28" customFormat="1" ht="75" x14ac:dyDescent="0.25">
      <c r="A589" s="5"/>
      <c r="B589" s="107"/>
      <c r="C589" s="115"/>
      <c r="D589" s="110"/>
      <c r="E589" s="110"/>
      <c r="F589" s="113"/>
      <c r="G589" s="1" t="s">
        <v>98</v>
      </c>
      <c r="H589" s="26">
        <v>29240</v>
      </c>
      <c r="I589" s="26">
        <v>29240</v>
      </c>
      <c r="J589" s="72">
        <f t="shared" si="92"/>
        <v>100</v>
      </c>
      <c r="K589" s="60" t="s">
        <v>89</v>
      </c>
      <c r="L589" s="58" t="s">
        <v>15</v>
      </c>
      <c r="M589" s="59">
        <v>100</v>
      </c>
      <c r="N589" s="11">
        <v>100</v>
      </c>
      <c r="O589" s="11">
        <f t="shared" si="91"/>
        <v>100</v>
      </c>
      <c r="P589" s="5"/>
      <c r="Q589" s="5"/>
      <c r="R589" s="5"/>
      <c r="S589" s="5"/>
      <c r="T589" s="5"/>
      <c r="U589" s="5"/>
    </row>
    <row r="590" spans="1:21" s="28" customFormat="1" ht="48.75" x14ac:dyDescent="0.25">
      <c r="A590" s="5"/>
      <c r="B590" s="105" t="s">
        <v>104</v>
      </c>
      <c r="C590" s="115"/>
      <c r="D590" s="108">
        <v>4377.2</v>
      </c>
      <c r="E590" s="108">
        <v>4377.2</v>
      </c>
      <c r="F590" s="126">
        <f>E590/D590*100</f>
        <v>100</v>
      </c>
      <c r="G590" s="105" t="s">
        <v>93</v>
      </c>
      <c r="H590" s="120">
        <v>43</v>
      </c>
      <c r="I590" s="120">
        <v>43</v>
      </c>
      <c r="J590" s="167">
        <f t="shared" si="92"/>
        <v>100</v>
      </c>
      <c r="K590" s="60" t="s">
        <v>89</v>
      </c>
      <c r="L590" s="76" t="s">
        <v>15</v>
      </c>
      <c r="M590" s="77">
        <v>100</v>
      </c>
      <c r="N590" s="78">
        <v>100</v>
      </c>
      <c r="O590" s="11">
        <f t="shared" si="91"/>
        <v>100</v>
      </c>
      <c r="P590" s="5"/>
      <c r="Q590" s="5"/>
      <c r="R590" s="5"/>
      <c r="S590" s="5"/>
      <c r="T590" s="5"/>
      <c r="U590" s="5"/>
    </row>
    <row r="591" spans="1:21" s="28" customFormat="1" ht="60.75" x14ac:dyDescent="0.25">
      <c r="A591" s="5"/>
      <c r="B591" s="106"/>
      <c r="C591" s="115"/>
      <c r="D591" s="109"/>
      <c r="E591" s="109"/>
      <c r="F591" s="127"/>
      <c r="G591" s="106"/>
      <c r="H591" s="121"/>
      <c r="I591" s="121"/>
      <c r="J591" s="168"/>
      <c r="K591" s="60" t="s">
        <v>105</v>
      </c>
      <c r="L591" s="76" t="s">
        <v>15</v>
      </c>
      <c r="M591" s="77">
        <v>100</v>
      </c>
      <c r="N591" s="78">
        <v>100</v>
      </c>
      <c r="O591" s="11">
        <f t="shared" si="91"/>
        <v>100</v>
      </c>
      <c r="P591" s="5"/>
      <c r="Q591" s="5"/>
      <c r="R591" s="5"/>
      <c r="S591" s="5"/>
      <c r="T591" s="5"/>
      <c r="U591" s="5"/>
    </row>
    <row r="592" spans="1:21" s="28" customFormat="1" ht="48.75" x14ac:dyDescent="0.25">
      <c r="A592" s="5"/>
      <c r="B592" s="106"/>
      <c r="C592" s="115"/>
      <c r="D592" s="109"/>
      <c r="E592" s="109"/>
      <c r="F592" s="127"/>
      <c r="G592" s="106"/>
      <c r="H592" s="121"/>
      <c r="I592" s="121"/>
      <c r="J592" s="168"/>
      <c r="K592" s="60" t="s">
        <v>90</v>
      </c>
      <c r="L592" s="76" t="s">
        <v>15</v>
      </c>
      <c r="M592" s="77">
        <v>60</v>
      </c>
      <c r="N592" s="78">
        <v>60</v>
      </c>
      <c r="O592" s="11">
        <f t="shared" si="91"/>
        <v>100</v>
      </c>
      <c r="P592" s="5"/>
      <c r="Q592" s="5"/>
      <c r="R592" s="5"/>
      <c r="S592" s="5"/>
      <c r="T592" s="5"/>
      <c r="U592" s="5"/>
    </row>
    <row r="593" spans="1:21" s="28" customFormat="1" ht="48.75" x14ac:dyDescent="0.25">
      <c r="A593" s="5"/>
      <c r="B593" s="107"/>
      <c r="C593" s="115"/>
      <c r="D593" s="110"/>
      <c r="E593" s="110"/>
      <c r="F593" s="128"/>
      <c r="G593" s="107"/>
      <c r="H593" s="122"/>
      <c r="I593" s="122"/>
      <c r="J593" s="169"/>
      <c r="K593" s="60" t="s">
        <v>106</v>
      </c>
      <c r="L593" s="79" t="s">
        <v>15</v>
      </c>
      <c r="M593" s="77">
        <v>95</v>
      </c>
      <c r="N593" s="78">
        <v>95</v>
      </c>
      <c r="O593" s="11">
        <f t="shared" si="91"/>
        <v>100</v>
      </c>
      <c r="P593" s="5"/>
      <c r="Q593" s="5"/>
      <c r="R593" s="5"/>
      <c r="S593" s="5"/>
      <c r="T593" s="5"/>
      <c r="U593" s="5"/>
    </row>
    <row r="594" spans="1:21" s="28" customFormat="1" ht="48.75" x14ac:dyDescent="0.25">
      <c r="A594" s="5"/>
      <c r="B594" s="105" t="s">
        <v>108</v>
      </c>
      <c r="C594" s="115"/>
      <c r="D594" s="108">
        <v>3885.7</v>
      </c>
      <c r="E594" s="108">
        <v>3885.7</v>
      </c>
      <c r="F594" s="129">
        <f>E594/D594*100</f>
        <v>100</v>
      </c>
      <c r="G594" s="105" t="s">
        <v>93</v>
      </c>
      <c r="H594" s="120">
        <v>33</v>
      </c>
      <c r="I594" s="120">
        <v>33</v>
      </c>
      <c r="J594" s="129">
        <f>I594/H594*100</f>
        <v>100</v>
      </c>
      <c r="K594" s="60" t="s">
        <v>89</v>
      </c>
      <c r="L594" s="76" t="s">
        <v>15</v>
      </c>
      <c r="M594" s="77">
        <v>100</v>
      </c>
      <c r="N594" s="78">
        <v>100</v>
      </c>
      <c r="O594" s="11">
        <f t="shared" si="91"/>
        <v>100</v>
      </c>
      <c r="P594" s="5"/>
      <c r="Q594" s="5"/>
      <c r="R594" s="5"/>
      <c r="S594" s="5"/>
      <c r="T594" s="5"/>
      <c r="U594" s="5"/>
    </row>
    <row r="595" spans="1:21" s="28" customFormat="1" ht="60.75" x14ac:dyDescent="0.25">
      <c r="A595" s="5"/>
      <c r="B595" s="106"/>
      <c r="C595" s="115"/>
      <c r="D595" s="109"/>
      <c r="E595" s="109"/>
      <c r="F595" s="130"/>
      <c r="G595" s="106"/>
      <c r="H595" s="121"/>
      <c r="I595" s="121"/>
      <c r="J595" s="130"/>
      <c r="K595" s="60" t="s">
        <v>105</v>
      </c>
      <c r="L595" s="76" t="s">
        <v>15</v>
      </c>
      <c r="M595" s="77">
        <v>100</v>
      </c>
      <c r="N595" s="78">
        <v>100</v>
      </c>
      <c r="O595" s="11">
        <f t="shared" si="91"/>
        <v>100</v>
      </c>
      <c r="P595" s="5"/>
      <c r="Q595" s="5"/>
      <c r="R595" s="5"/>
      <c r="S595" s="5"/>
      <c r="T595" s="5"/>
      <c r="U595" s="5"/>
    </row>
    <row r="596" spans="1:21" s="28" customFormat="1" ht="36.75" x14ac:dyDescent="0.25">
      <c r="A596" s="5"/>
      <c r="B596" s="106"/>
      <c r="C596" s="115"/>
      <c r="D596" s="109"/>
      <c r="E596" s="109"/>
      <c r="F596" s="130"/>
      <c r="G596" s="106"/>
      <c r="H596" s="121"/>
      <c r="I596" s="121"/>
      <c r="J596" s="130"/>
      <c r="K596" s="60" t="s">
        <v>107</v>
      </c>
      <c r="L596" s="76" t="s">
        <v>15</v>
      </c>
      <c r="M596" s="77"/>
      <c r="N596" s="78"/>
      <c r="O596" s="11" t="e">
        <f t="shared" si="91"/>
        <v>#DIV/0!</v>
      </c>
      <c r="P596" s="5"/>
      <c r="Q596" s="5"/>
      <c r="R596" s="5"/>
      <c r="S596" s="5"/>
      <c r="T596" s="5"/>
      <c r="U596" s="5"/>
    </row>
    <row r="597" spans="1:21" s="28" customFormat="1" ht="48.75" x14ac:dyDescent="0.25">
      <c r="A597" s="5"/>
      <c r="B597" s="106"/>
      <c r="C597" s="115"/>
      <c r="D597" s="109"/>
      <c r="E597" s="109"/>
      <c r="F597" s="130"/>
      <c r="G597" s="106"/>
      <c r="H597" s="121"/>
      <c r="I597" s="121"/>
      <c r="J597" s="130"/>
      <c r="K597" s="60" t="s">
        <v>90</v>
      </c>
      <c r="L597" s="76" t="s">
        <v>15</v>
      </c>
      <c r="M597" s="77">
        <v>49</v>
      </c>
      <c r="N597" s="78">
        <v>49</v>
      </c>
      <c r="O597" s="11">
        <f t="shared" si="91"/>
        <v>100</v>
      </c>
      <c r="P597" s="5"/>
      <c r="Q597" s="5"/>
      <c r="R597" s="5"/>
      <c r="S597" s="5"/>
      <c r="T597" s="5"/>
      <c r="U597" s="5"/>
    </row>
    <row r="598" spans="1:21" s="28" customFormat="1" ht="48.75" x14ac:dyDescent="0.25">
      <c r="A598" s="5"/>
      <c r="B598" s="107"/>
      <c r="C598" s="116"/>
      <c r="D598" s="110"/>
      <c r="E598" s="110"/>
      <c r="F598" s="131"/>
      <c r="G598" s="107"/>
      <c r="H598" s="122"/>
      <c r="I598" s="122"/>
      <c r="J598" s="131"/>
      <c r="K598" s="60" t="s">
        <v>106</v>
      </c>
      <c r="L598" s="79" t="s">
        <v>15</v>
      </c>
      <c r="M598" s="77">
        <v>95</v>
      </c>
      <c r="N598" s="78">
        <v>95</v>
      </c>
      <c r="O598" s="11">
        <f t="shared" si="91"/>
        <v>100</v>
      </c>
      <c r="P598" s="5"/>
      <c r="Q598" s="5"/>
      <c r="R598" s="5"/>
      <c r="S598" s="5"/>
      <c r="T598" s="5"/>
      <c r="U598" s="5"/>
    </row>
    <row r="599" spans="1:21" s="28" customFormat="1" ht="84.75" customHeight="1" x14ac:dyDescent="0.25">
      <c r="A599" s="5"/>
      <c r="B599" s="170" t="s">
        <v>164</v>
      </c>
      <c r="C599" s="171"/>
      <c r="D599" s="64">
        <f>D600+D604+D609</f>
        <v>18104.5</v>
      </c>
      <c r="E599" s="64">
        <f>E600+E604+E609</f>
        <v>18104.5</v>
      </c>
      <c r="F599" s="65">
        <f>E599/D599*100</f>
        <v>100</v>
      </c>
      <c r="G599" s="66"/>
      <c r="H599" s="67">
        <f>H600+H604+H609</f>
        <v>329</v>
      </c>
      <c r="I599" s="67">
        <f>I600+I604+I609</f>
        <v>329</v>
      </c>
      <c r="J599" s="68">
        <f>I599/H599*100</f>
        <v>100</v>
      </c>
      <c r="K599" s="57"/>
      <c r="L599" s="69"/>
      <c r="M599" s="69"/>
      <c r="N599" s="69"/>
      <c r="O599" s="69"/>
      <c r="P599" s="5"/>
      <c r="Q599" s="5"/>
      <c r="R599" s="5"/>
      <c r="S599" s="5"/>
      <c r="T599" s="5"/>
      <c r="U599" s="5"/>
    </row>
    <row r="600" spans="1:21" s="28" customFormat="1" ht="48.75" x14ac:dyDescent="0.25">
      <c r="A600" s="5"/>
      <c r="B600" s="105" t="s">
        <v>104</v>
      </c>
      <c r="C600" s="158" t="s">
        <v>140</v>
      </c>
      <c r="D600" s="108">
        <v>7516.8</v>
      </c>
      <c r="E600" s="108">
        <v>7516.8</v>
      </c>
      <c r="F600" s="126">
        <f>E600/D600*100</f>
        <v>100</v>
      </c>
      <c r="G600" s="105" t="s">
        <v>93</v>
      </c>
      <c r="H600" s="120">
        <v>137</v>
      </c>
      <c r="I600" s="120">
        <v>137</v>
      </c>
      <c r="J600" s="167">
        <f t="shared" ref="J600" si="93">I600/H600*100</f>
        <v>100</v>
      </c>
      <c r="K600" s="60" t="s">
        <v>89</v>
      </c>
      <c r="L600" s="76" t="s">
        <v>15</v>
      </c>
      <c r="M600" s="77">
        <v>100</v>
      </c>
      <c r="N600" s="78">
        <v>100</v>
      </c>
      <c r="O600" s="11">
        <f t="shared" ref="O600:O613" si="94">N600/M600*100</f>
        <v>100</v>
      </c>
      <c r="P600" s="5"/>
      <c r="Q600" s="5"/>
      <c r="R600" s="5"/>
      <c r="S600" s="5"/>
      <c r="T600" s="5"/>
      <c r="U600" s="5"/>
    </row>
    <row r="601" spans="1:21" s="28" customFormat="1" ht="60.75" x14ac:dyDescent="0.25">
      <c r="A601" s="5"/>
      <c r="B601" s="106"/>
      <c r="C601" s="158"/>
      <c r="D601" s="109"/>
      <c r="E601" s="109"/>
      <c r="F601" s="127"/>
      <c r="G601" s="106"/>
      <c r="H601" s="121"/>
      <c r="I601" s="121"/>
      <c r="J601" s="168"/>
      <c r="K601" s="60" t="s">
        <v>105</v>
      </c>
      <c r="L601" s="76" t="s">
        <v>15</v>
      </c>
      <c r="M601" s="77">
        <v>100</v>
      </c>
      <c r="N601" s="78">
        <v>100</v>
      </c>
      <c r="O601" s="11">
        <f t="shared" si="94"/>
        <v>100</v>
      </c>
      <c r="P601" s="5"/>
      <c r="Q601" s="5"/>
      <c r="R601" s="5"/>
      <c r="S601" s="5"/>
      <c r="T601" s="5"/>
      <c r="U601" s="5"/>
    </row>
    <row r="602" spans="1:21" s="28" customFormat="1" ht="48.75" x14ac:dyDescent="0.25">
      <c r="A602" s="5"/>
      <c r="B602" s="106"/>
      <c r="C602" s="158"/>
      <c r="D602" s="109"/>
      <c r="E602" s="109"/>
      <c r="F602" s="127"/>
      <c r="G602" s="106"/>
      <c r="H602" s="121"/>
      <c r="I602" s="121"/>
      <c r="J602" s="168"/>
      <c r="K602" s="60" t="s">
        <v>90</v>
      </c>
      <c r="L602" s="76" t="s">
        <v>15</v>
      </c>
      <c r="M602" s="77">
        <v>75</v>
      </c>
      <c r="N602" s="78">
        <v>75</v>
      </c>
      <c r="O602" s="11">
        <f t="shared" si="94"/>
        <v>100</v>
      </c>
      <c r="P602" s="5"/>
      <c r="Q602" s="5"/>
      <c r="R602" s="5"/>
      <c r="S602" s="5"/>
      <c r="T602" s="5"/>
      <c r="U602" s="5"/>
    </row>
    <row r="603" spans="1:21" s="28" customFormat="1" ht="48.75" x14ac:dyDescent="0.25">
      <c r="A603" s="5"/>
      <c r="B603" s="107"/>
      <c r="C603" s="158"/>
      <c r="D603" s="110"/>
      <c r="E603" s="110"/>
      <c r="F603" s="128"/>
      <c r="G603" s="107"/>
      <c r="H603" s="122"/>
      <c r="I603" s="122"/>
      <c r="J603" s="169"/>
      <c r="K603" s="60" t="s">
        <v>106</v>
      </c>
      <c r="L603" s="79" t="s">
        <v>15</v>
      </c>
      <c r="M603" s="77">
        <v>100</v>
      </c>
      <c r="N603" s="78">
        <v>100</v>
      </c>
      <c r="O603" s="11">
        <f t="shared" si="94"/>
        <v>100</v>
      </c>
      <c r="P603" s="5"/>
      <c r="Q603" s="5"/>
      <c r="R603" s="5"/>
      <c r="S603" s="5"/>
      <c r="T603" s="5"/>
      <c r="U603" s="5"/>
    </row>
    <row r="604" spans="1:21" s="28" customFormat="1" ht="48.75" x14ac:dyDescent="0.25">
      <c r="A604" s="5"/>
      <c r="B604" s="105" t="s">
        <v>108</v>
      </c>
      <c r="C604" s="158"/>
      <c r="D604" s="108">
        <v>9124.1</v>
      </c>
      <c r="E604" s="108">
        <v>9124.1</v>
      </c>
      <c r="F604" s="129">
        <f>E604/D604*100</f>
        <v>100</v>
      </c>
      <c r="G604" s="105" t="s">
        <v>93</v>
      </c>
      <c r="H604" s="120">
        <v>167</v>
      </c>
      <c r="I604" s="120">
        <v>167</v>
      </c>
      <c r="J604" s="129">
        <f>I604/H604*100</f>
        <v>100</v>
      </c>
      <c r="K604" s="60" t="s">
        <v>89</v>
      </c>
      <c r="L604" s="76" t="s">
        <v>15</v>
      </c>
      <c r="M604" s="77">
        <v>100</v>
      </c>
      <c r="N604" s="78">
        <v>100</v>
      </c>
      <c r="O604" s="11">
        <f t="shared" si="94"/>
        <v>100</v>
      </c>
      <c r="P604" s="5"/>
      <c r="Q604" s="5"/>
      <c r="R604" s="5"/>
      <c r="S604" s="5"/>
      <c r="T604" s="5"/>
      <c r="U604" s="5"/>
    </row>
    <row r="605" spans="1:21" s="28" customFormat="1" ht="60.75" x14ac:dyDescent="0.25">
      <c r="A605" s="5"/>
      <c r="B605" s="106"/>
      <c r="C605" s="158"/>
      <c r="D605" s="109"/>
      <c r="E605" s="109"/>
      <c r="F605" s="130"/>
      <c r="G605" s="106"/>
      <c r="H605" s="121"/>
      <c r="I605" s="121"/>
      <c r="J605" s="130"/>
      <c r="K605" s="60" t="s">
        <v>105</v>
      </c>
      <c r="L605" s="76" t="s">
        <v>15</v>
      </c>
      <c r="M605" s="77">
        <v>100</v>
      </c>
      <c r="N605" s="78">
        <v>100</v>
      </c>
      <c r="O605" s="11">
        <f t="shared" si="94"/>
        <v>100</v>
      </c>
      <c r="P605" s="5"/>
      <c r="Q605" s="5"/>
      <c r="R605" s="5"/>
      <c r="S605" s="5"/>
      <c r="T605" s="5"/>
      <c r="U605" s="5"/>
    </row>
    <row r="606" spans="1:21" s="28" customFormat="1" ht="36.75" x14ac:dyDescent="0.25">
      <c r="A606" s="5"/>
      <c r="B606" s="106"/>
      <c r="C606" s="158"/>
      <c r="D606" s="109"/>
      <c r="E606" s="109"/>
      <c r="F606" s="130"/>
      <c r="G606" s="106"/>
      <c r="H606" s="121"/>
      <c r="I606" s="121"/>
      <c r="J606" s="130"/>
      <c r="K606" s="60" t="s">
        <v>107</v>
      </c>
      <c r="L606" s="76" t="s">
        <v>15</v>
      </c>
      <c r="M606" s="77">
        <v>100</v>
      </c>
      <c r="N606" s="78">
        <v>100</v>
      </c>
      <c r="O606" s="11">
        <f t="shared" si="94"/>
        <v>100</v>
      </c>
      <c r="P606" s="5"/>
      <c r="Q606" s="5"/>
      <c r="R606" s="5"/>
      <c r="S606" s="5"/>
      <c r="T606" s="5"/>
      <c r="U606" s="5"/>
    </row>
    <row r="607" spans="1:21" s="28" customFormat="1" ht="48.75" x14ac:dyDescent="0.25">
      <c r="A607" s="5"/>
      <c r="B607" s="106"/>
      <c r="C607" s="158"/>
      <c r="D607" s="109"/>
      <c r="E607" s="109"/>
      <c r="F607" s="130"/>
      <c r="G607" s="106"/>
      <c r="H607" s="121"/>
      <c r="I607" s="121"/>
      <c r="J607" s="130"/>
      <c r="K607" s="60" t="s">
        <v>90</v>
      </c>
      <c r="L607" s="76" t="s">
        <v>15</v>
      </c>
      <c r="M607" s="77">
        <v>65</v>
      </c>
      <c r="N607" s="78">
        <v>65</v>
      </c>
      <c r="O607" s="11">
        <f t="shared" si="94"/>
        <v>100</v>
      </c>
      <c r="P607" s="5"/>
      <c r="Q607" s="5"/>
      <c r="R607" s="5"/>
      <c r="S607" s="5"/>
      <c r="T607" s="5"/>
      <c r="U607" s="5"/>
    </row>
    <row r="608" spans="1:21" s="28" customFormat="1" ht="48.75" x14ac:dyDescent="0.25">
      <c r="A608" s="5"/>
      <c r="B608" s="107"/>
      <c r="C608" s="158"/>
      <c r="D608" s="110"/>
      <c r="E608" s="110"/>
      <c r="F608" s="131"/>
      <c r="G608" s="107"/>
      <c r="H608" s="122"/>
      <c r="I608" s="122"/>
      <c r="J608" s="131"/>
      <c r="K608" s="60" t="s">
        <v>106</v>
      </c>
      <c r="L608" s="79" t="s">
        <v>15</v>
      </c>
      <c r="M608" s="77">
        <v>100</v>
      </c>
      <c r="N608" s="78">
        <v>100</v>
      </c>
      <c r="O608" s="11">
        <f t="shared" si="94"/>
        <v>100</v>
      </c>
      <c r="P608" s="5"/>
      <c r="Q608" s="5"/>
      <c r="R608" s="5"/>
      <c r="S608" s="5"/>
      <c r="T608" s="5"/>
      <c r="U608" s="5"/>
    </row>
    <row r="609" spans="1:21" s="28" customFormat="1" ht="48.75" x14ac:dyDescent="0.25">
      <c r="A609" s="5"/>
      <c r="B609" s="105" t="s">
        <v>109</v>
      </c>
      <c r="C609" s="158"/>
      <c r="D609" s="126">
        <v>1463.6</v>
      </c>
      <c r="E609" s="126">
        <v>1463.6</v>
      </c>
      <c r="F609" s="129">
        <f>E609/D609*100</f>
        <v>100</v>
      </c>
      <c r="G609" s="105" t="s">
        <v>93</v>
      </c>
      <c r="H609" s="120">
        <v>25</v>
      </c>
      <c r="I609" s="120">
        <v>25</v>
      </c>
      <c r="J609" s="129">
        <f>I609/H609*100</f>
        <v>100</v>
      </c>
      <c r="K609" s="60" t="s">
        <v>89</v>
      </c>
      <c r="L609" s="76" t="s">
        <v>15</v>
      </c>
      <c r="M609" s="77">
        <v>100</v>
      </c>
      <c r="N609" s="78">
        <v>100</v>
      </c>
      <c r="O609" s="11">
        <f t="shared" si="94"/>
        <v>100</v>
      </c>
      <c r="P609" s="5"/>
      <c r="Q609" s="5"/>
      <c r="R609" s="5"/>
      <c r="S609" s="5"/>
      <c r="T609" s="5"/>
      <c r="U609" s="5"/>
    </row>
    <row r="610" spans="1:21" s="28" customFormat="1" ht="60.75" x14ac:dyDescent="0.25">
      <c r="A610" s="5"/>
      <c r="B610" s="106"/>
      <c r="C610" s="158"/>
      <c r="D610" s="127"/>
      <c r="E610" s="127"/>
      <c r="F610" s="130"/>
      <c r="G610" s="106"/>
      <c r="H610" s="121"/>
      <c r="I610" s="121"/>
      <c r="J610" s="130"/>
      <c r="K610" s="60" t="s">
        <v>105</v>
      </c>
      <c r="L610" s="76" t="s">
        <v>15</v>
      </c>
      <c r="M610" s="77">
        <v>100</v>
      </c>
      <c r="N610" s="78">
        <v>100</v>
      </c>
      <c r="O610" s="11">
        <f t="shared" si="94"/>
        <v>100</v>
      </c>
      <c r="P610" s="5"/>
      <c r="Q610" s="5"/>
      <c r="R610" s="5"/>
      <c r="S610" s="5"/>
      <c r="T610" s="5"/>
      <c r="U610" s="5"/>
    </row>
    <row r="611" spans="1:21" s="28" customFormat="1" ht="36.75" x14ac:dyDescent="0.25">
      <c r="A611" s="5"/>
      <c r="B611" s="106"/>
      <c r="C611" s="158"/>
      <c r="D611" s="127"/>
      <c r="E611" s="127"/>
      <c r="F611" s="130"/>
      <c r="G611" s="106"/>
      <c r="H611" s="121"/>
      <c r="I611" s="121"/>
      <c r="J611" s="130"/>
      <c r="K611" s="60" t="s">
        <v>110</v>
      </c>
      <c r="L611" s="76" t="s">
        <v>15</v>
      </c>
      <c r="M611" s="77">
        <v>100</v>
      </c>
      <c r="N611" s="78">
        <v>100</v>
      </c>
      <c r="O611" s="11">
        <f t="shared" si="94"/>
        <v>100</v>
      </c>
      <c r="P611" s="5"/>
      <c r="Q611" s="5"/>
      <c r="R611" s="5"/>
      <c r="S611" s="5"/>
      <c r="T611" s="5"/>
      <c r="U611" s="5"/>
    </row>
    <row r="612" spans="1:21" s="28" customFormat="1" ht="48.75" x14ac:dyDescent="0.25">
      <c r="A612" s="5"/>
      <c r="B612" s="106"/>
      <c r="C612" s="158"/>
      <c r="D612" s="127"/>
      <c r="E612" s="127"/>
      <c r="F612" s="130"/>
      <c r="G612" s="106"/>
      <c r="H612" s="121"/>
      <c r="I612" s="121"/>
      <c r="J612" s="130"/>
      <c r="K612" s="60" t="s">
        <v>90</v>
      </c>
      <c r="L612" s="76" t="s">
        <v>15</v>
      </c>
      <c r="M612" s="77">
        <v>60</v>
      </c>
      <c r="N612" s="78">
        <v>60</v>
      </c>
      <c r="O612" s="11">
        <f t="shared" si="94"/>
        <v>100</v>
      </c>
      <c r="P612" s="5"/>
      <c r="Q612" s="5"/>
      <c r="R612" s="5"/>
      <c r="S612" s="5"/>
      <c r="T612" s="5"/>
      <c r="U612" s="5"/>
    </row>
    <row r="613" spans="1:21" s="28" customFormat="1" ht="48.75" x14ac:dyDescent="0.25">
      <c r="A613" s="5"/>
      <c r="B613" s="107"/>
      <c r="C613" s="158"/>
      <c r="D613" s="128"/>
      <c r="E613" s="128"/>
      <c r="F613" s="131"/>
      <c r="G613" s="107"/>
      <c r="H613" s="122"/>
      <c r="I613" s="122"/>
      <c r="J613" s="131"/>
      <c r="K613" s="60" t="s">
        <v>106</v>
      </c>
      <c r="L613" s="79" t="s">
        <v>15</v>
      </c>
      <c r="M613" s="77">
        <v>90</v>
      </c>
      <c r="N613" s="78">
        <v>90</v>
      </c>
      <c r="O613" s="11">
        <f t="shared" si="94"/>
        <v>100</v>
      </c>
      <c r="P613" s="5"/>
      <c r="Q613" s="5"/>
      <c r="R613" s="5"/>
      <c r="S613" s="5"/>
      <c r="T613" s="5"/>
      <c r="U613" s="5"/>
    </row>
    <row r="614" spans="1:21" s="28" customFormat="1" ht="81" customHeight="1" x14ac:dyDescent="0.25">
      <c r="A614" s="5"/>
      <c r="B614" s="170" t="s">
        <v>192</v>
      </c>
      <c r="C614" s="171"/>
      <c r="D614" s="64">
        <f>D615+D619+D624</f>
        <v>19988.900000000001</v>
      </c>
      <c r="E614" s="64">
        <f>E615+E619+E624</f>
        <v>19988.900000000001</v>
      </c>
      <c r="F614" s="65">
        <f>E614/D614*100</f>
        <v>100</v>
      </c>
      <c r="G614" s="66"/>
      <c r="H614" s="67">
        <f>H615+H619+H624</f>
        <v>310</v>
      </c>
      <c r="I614" s="67">
        <f>I615+I619+I624</f>
        <v>310</v>
      </c>
      <c r="J614" s="68">
        <f>I614/H614*100</f>
        <v>100</v>
      </c>
      <c r="K614" s="57"/>
      <c r="L614" s="69"/>
      <c r="M614" s="69"/>
      <c r="N614" s="69"/>
      <c r="O614" s="69"/>
      <c r="P614" s="5"/>
      <c r="Q614" s="5"/>
      <c r="R614" s="5"/>
      <c r="S614" s="5"/>
      <c r="T614" s="5"/>
      <c r="U614" s="5"/>
    </row>
    <row r="615" spans="1:21" s="28" customFormat="1" ht="48.75" x14ac:dyDescent="0.25">
      <c r="A615" s="5"/>
      <c r="B615" s="105" t="s">
        <v>104</v>
      </c>
      <c r="C615" s="158" t="s">
        <v>140</v>
      </c>
      <c r="D615" s="108">
        <v>7499.9</v>
      </c>
      <c r="E615" s="108">
        <v>7499.9</v>
      </c>
      <c r="F615" s="126">
        <f>E615/D615*100</f>
        <v>100</v>
      </c>
      <c r="G615" s="105" t="s">
        <v>93</v>
      </c>
      <c r="H615" s="120">
        <v>130</v>
      </c>
      <c r="I615" s="120">
        <v>130</v>
      </c>
      <c r="J615" s="167">
        <f t="shared" ref="J615" si="95">I615/H615*100</f>
        <v>100</v>
      </c>
      <c r="K615" s="60" t="s">
        <v>89</v>
      </c>
      <c r="L615" s="76" t="s">
        <v>15</v>
      </c>
      <c r="M615" s="77">
        <v>100</v>
      </c>
      <c r="N615" s="78">
        <v>100</v>
      </c>
      <c r="O615" s="11">
        <f t="shared" ref="O615:O628" si="96">N615/M615*100</f>
        <v>100</v>
      </c>
      <c r="P615" s="5"/>
      <c r="Q615" s="5"/>
      <c r="R615" s="5"/>
      <c r="S615" s="5"/>
      <c r="T615" s="5"/>
      <c r="U615" s="5"/>
    </row>
    <row r="616" spans="1:21" s="28" customFormat="1" ht="60.75" x14ac:dyDescent="0.25">
      <c r="A616" s="5"/>
      <c r="B616" s="106"/>
      <c r="C616" s="158"/>
      <c r="D616" s="109"/>
      <c r="E616" s="109"/>
      <c r="F616" s="127"/>
      <c r="G616" s="106"/>
      <c r="H616" s="121"/>
      <c r="I616" s="121"/>
      <c r="J616" s="168"/>
      <c r="K616" s="60" t="s">
        <v>105</v>
      </c>
      <c r="L616" s="76" t="s">
        <v>15</v>
      </c>
      <c r="M616" s="77">
        <v>100</v>
      </c>
      <c r="N616" s="78">
        <v>100</v>
      </c>
      <c r="O616" s="11">
        <f t="shared" si="96"/>
        <v>100</v>
      </c>
      <c r="P616" s="5"/>
      <c r="Q616" s="5"/>
      <c r="R616" s="5"/>
      <c r="S616" s="5"/>
      <c r="T616" s="5"/>
      <c r="U616" s="5"/>
    </row>
    <row r="617" spans="1:21" s="28" customFormat="1" ht="48.75" x14ac:dyDescent="0.25">
      <c r="A617" s="5"/>
      <c r="B617" s="106"/>
      <c r="C617" s="158"/>
      <c r="D617" s="109"/>
      <c r="E617" s="109"/>
      <c r="F617" s="127"/>
      <c r="G617" s="106"/>
      <c r="H617" s="121"/>
      <c r="I617" s="121"/>
      <c r="J617" s="168"/>
      <c r="K617" s="60" t="s">
        <v>90</v>
      </c>
      <c r="L617" s="76" t="s">
        <v>15</v>
      </c>
      <c r="M617" s="77">
        <v>68</v>
      </c>
      <c r="N617" s="78">
        <v>68</v>
      </c>
      <c r="O617" s="11">
        <f t="shared" si="96"/>
        <v>100</v>
      </c>
      <c r="P617" s="5"/>
      <c r="Q617" s="5"/>
      <c r="R617" s="5"/>
      <c r="S617" s="5"/>
      <c r="T617" s="5"/>
      <c r="U617" s="5"/>
    </row>
    <row r="618" spans="1:21" s="28" customFormat="1" ht="48.75" x14ac:dyDescent="0.25">
      <c r="A618" s="5"/>
      <c r="B618" s="107"/>
      <c r="C618" s="158"/>
      <c r="D618" s="110"/>
      <c r="E618" s="110"/>
      <c r="F618" s="128"/>
      <c r="G618" s="107"/>
      <c r="H618" s="122"/>
      <c r="I618" s="122"/>
      <c r="J618" s="169"/>
      <c r="K618" s="60" t="s">
        <v>106</v>
      </c>
      <c r="L618" s="79" t="s">
        <v>15</v>
      </c>
      <c r="M618" s="77">
        <v>93</v>
      </c>
      <c r="N618" s="78">
        <v>93</v>
      </c>
      <c r="O618" s="11">
        <f t="shared" si="96"/>
        <v>100</v>
      </c>
      <c r="P618" s="5"/>
      <c r="Q618" s="5"/>
      <c r="R618" s="5"/>
      <c r="S618" s="5"/>
      <c r="T618" s="5"/>
      <c r="U618" s="5"/>
    </row>
    <row r="619" spans="1:21" s="28" customFormat="1" ht="48.75" x14ac:dyDescent="0.25">
      <c r="A619" s="5"/>
      <c r="B619" s="105" t="s">
        <v>108</v>
      </c>
      <c r="C619" s="158"/>
      <c r="D619" s="108">
        <v>7979.4</v>
      </c>
      <c r="E619" s="108">
        <v>7979.4</v>
      </c>
      <c r="F619" s="129">
        <f>E619/D619*100</f>
        <v>100</v>
      </c>
      <c r="G619" s="105" t="s">
        <v>93</v>
      </c>
      <c r="H619" s="120">
        <v>153</v>
      </c>
      <c r="I619" s="120">
        <v>153</v>
      </c>
      <c r="J619" s="129">
        <f>I619/H619*100</f>
        <v>100</v>
      </c>
      <c r="K619" s="60" t="s">
        <v>89</v>
      </c>
      <c r="L619" s="76" t="s">
        <v>15</v>
      </c>
      <c r="M619" s="77">
        <v>100</v>
      </c>
      <c r="N619" s="78">
        <v>100</v>
      </c>
      <c r="O619" s="11">
        <f t="shared" si="96"/>
        <v>100</v>
      </c>
      <c r="P619" s="5"/>
      <c r="Q619" s="5"/>
      <c r="R619" s="5"/>
      <c r="S619" s="5"/>
      <c r="T619" s="5"/>
      <c r="U619" s="5"/>
    </row>
    <row r="620" spans="1:21" s="28" customFormat="1" ht="60.75" x14ac:dyDescent="0.25">
      <c r="A620" s="5"/>
      <c r="B620" s="106"/>
      <c r="C620" s="158"/>
      <c r="D620" s="109"/>
      <c r="E620" s="109"/>
      <c r="F620" s="130"/>
      <c r="G620" s="106"/>
      <c r="H620" s="121"/>
      <c r="I620" s="121"/>
      <c r="J620" s="130"/>
      <c r="K620" s="60" t="s">
        <v>105</v>
      </c>
      <c r="L620" s="76" t="s">
        <v>15</v>
      </c>
      <c r="M620" s="77">
        <v>100</v>
      </c>
      <c r="N620" s="78">
        <v>100</v>
      </c>
      <c r="O620" s="11">
        <f t="shared" si="96"/>
        <v>100</v>
      </c>
      <c r="P620" s="5"/>
      <c r="Q620" s="5"/>
      <c r="R620" s="5"/>
      <c r="S620" s="5"/>
      <c r="T620" s="5"/>
      <c r="U620" s="5"/>
    </row>
    <row r="621" spans="1:21" s="28" customFormat="1" ht="36.75" x14ac:dyDescent="0.25">
      <c r="A621" s="5"/>
      <c r="B621" s="106"/>
      <c r="C621" s="158"/>
      <c r="D621" s="109"/>
      <c r="E621" s="109"/>
      <c r="F621" s="130"/>
      <c r="G621" s="106"/>
      <c r="H621" s="121"/>
      <c r="I621" s="121"/>
      <c r="J621" s="130"/>
      <c r="K621" s="60" t="s">
        <v>107</v>
      </c>
      <c r="L621" s="76" t="s">
        <v>15</v>
      </c>
      <c r="M621" s="77">
        <v>100</v>
      </c>
      <c r="N621" s="78">
        <v>100</v>
      </c>
      <c r="O621" s="11">
        <f t="shared" si="96"/>
        <v>100</v>
      </c>
      <c r="P621" s="5"/>
      <c r="Q621" s="5"/>
      <c r="R621" s="5"/>
      <c r="S621" s="5"/>
      <c r="T621" s="5"/>
      <c r="U621" s="5"/>
    </row>
    <row r="622" spans="1:21" s="28" customFormat="1" ht="48.75" x14ac:dyDescent="0.25">
      <c r="A622" s="5"/>
      <c r="B622" s="106"/>
      <c r="C622" s="158"/>
      <c r="D622" s="109"/>
      <c r="E622" s="109"/>
      <c r="F622" s="130"/>
      <c r="G622" s="106"/>
      <c r="H622" s="121"/>
      <c r="I622" s="121"/>
      <c r="J622" s="130"/>
      <c r="K622" s="60" t="s">
        <v>90</v>
      </c>
      <c r="L622" s="76" t="s">
        <v>15</v>
      </c>
      <c r="M622" s="77">
        <v>68</v>
      </c>
      <c r="N622" s="78">
        <v>68</v>
      </c>
      <c r="O622" s="11">
        <f t="shared" si="96"/>
        <v>100</v>
      </c>
      <c r="P622" s="5"/>
      <c r="Q622" s="5"/>
      <c r="R622" s="5"/>
      <c r="S622" s="5"/>
      <c r="T622" s="5"/>
      <c r="U622" s="5"/>
    </row>
    <row r="623" spans="1:21" s="28" customFormat="1" ht="48.75" x14ac:dyDescent="0.25">
      <c r="A623" s="5"/>
      <c r="B623" s="107"/>
      <c r="C623" s="158"/>
      <c r="D623" s="110"/>
      <c r="E623" s="110"/>
      <c r="F623" s="131"/>
      <c r="G623" s="107"/>
      <c r="H623" s="122"/>
      <c r="I623" s="122"/>
      <c r="J623" s="131"/>
      <c r="K623" s="60" t="s">
        <v>106</v>
      </c>
      <c r="L623" s="79" t="s">
        <v>15</v>
      </c>
      <c r="M623" s="77">
        <v>93</v>
      </c>
      <c r="N623" s="78">
        <v>93</v>
      </c>
      <c r="O623" s="11">
        <f t="shared" si="96"/>
        <v>100</v>
      </c>
      <c r="P623" s="5"/>
      <c r="Q623" s="5"/>
      <c r="R623" s="5"/>
      <c r="S623" s="5"/>
      <c r="T623" s="5"/>
      <c r="U623" s="5"/>
    </row>
    <row r="624" spans="1:21" s="28" customFormat="1" ht="48.75" x14ac:dyDescent="0.25">
      <c r="A624" s="5"/>
      <c r="B624" s="105" t="s">
        <v>109</v>
      </c>
      <c r="C624" s="158"/>
      <c r="D624" s="126">
        <v>4509.6000000000004</v>
      </c>
      <c r="E624" s="126">
        <v>4509.6000000000004</v>
      </c>
      <c r="F624" s="129">
        <f>E624/D624*100</f>
        <v>100</v>
      </c>
      <c r="G624" s="105" t="s">
        <v>93</v>
      </c>
      <c r="H624" s="120">
        <v>27</v>
      </c>
      <c r="I624" s="120">
        <v>27</v>
      </c>
      <c r="J624" s="129">
        <f>I624/H624*100</f>
        <v>100</v>
      </c>
      <c r="K624" s="60" t="s">
        <v>89</v>
      </c>
      <c r="L624" s="76" t="s">
        <v>15</v>
      </c>
      <c r="M624" s="77">
        <v>100</v>
      </c>
      <c r="N624" s="78">
        <v>100</v>
      </c>
      <c r="O624" s="11">
        <f t="shared" si="96"/>
        <v>100</v>
      </c>
      <c r="P624" s="5"/>
      <c r="Q624" s="5"/>
      <c r="R624" s="5"/>
      <c r="S624" s="5"/>
      <c r="T624" s="5"/>
      <c r="U624" s="5"/>
    </row>
    <row r="625" spans="1:21" s="28" customFormat="1" ht="60.75" x14ac:dyDescent="0.25">
      <c r="A625" s="5"/>
      <c r="B625" s="106"/>
      <c r="C625" s="158"/>
      <c r="D625" s="127"/>
      <c r="E625" s="127"/>
      <c r="F625" s="130"/>
      <c r="G625" s="106"/>
      <c r="H625" s="121"/>
      <c r="I625" s="121"/>
      <c r="J625" s="130"/>
      <c r="K625" s="60" t="s">
        <v>105</v>
      </c>
      <c r="L625" s="76" t="s">
        <v>15</v>
      </c>
      <c r="M625" s="77">
        <v>100</v>
      </c>
      <c r="N625" s="78">
        <v>100</v>
      </c>
      <c r="O625" s="11">
        <f t="shared" si="96"/>
        <v>100</v>
      </c>
      <c r="P625" s="5"/>
      <c r="Q625" s="5"/>
      <c r="R625" s="5"/>
      <c r="S625" s="5"/>
      <c r="T625" s="5"/>
      <c r="U625" s="5"/>
    </row>
    <row r="626" spans="1:21" s="28" customFormat="1" ht="36.75" x14ac:dyDescent="0.25">
      <c r="A626" s="5"/>
      <c r="B626" s="106"/>
      <c r="C626" s="158"/>
      <c r="D626" s="127"/>
      <c r="E626" s="127"/>
      <c r="F626" s="130"/>
      <c r="G626" s="106"/>
      <c r="H626" s="121"/>
      <c r="I626" s="121"/>
      <c r="J626" s="130"/>
      <c r="K626" s="60" t="s">
        <v>110</v>
      </c>
      <c r="L626" s="76" t="s">
        <v>15</v>
      </c>
      <c r="M626" s="77">
        <v>100</v>
      </c>
      <c r="N626" s="78">
        <v>100</v>
      </c>
      <c r="O626" s="11">
        <f t="shared" si="96"/>
        <v>100</v>
      </c>
      <c r="P626" s="5"/>
      <c r="Q626" s="5"/>
      <c r="R626" s="5"/>
      <c r="S626" s="5"/>
      <c r="T626" s="5"/>
      <c r="U626" s="5"/>
    </row>
    <row r="627" spans="1:21" s="28" customFormat="1" ht="48.75" x14ac:dyDescent="0.25">
      <c r="A627" s="5"/>
      <c r="B627" s="106"/>
      <c r="C627" s="158"/>
      <c r="D627" s="127"/>
      <c r="E627" s="127"/>
      <c r="F627" s="130"/>
      <c r="G627" s="106"/>
      <c r="H627" s="121"/>
      <c r="I627" s="121"/>
      <c r="J627" s="130"/>
      <c r="K627" s="60" t="s">
        <v>90</v>
      </c>
      <c r="L627" s="76" t="s">
        <v>15</v>
      </c>
      <c r="M627" s="77">
        <v>82</v>
      </c>
      <c r="N627" s="78">
        <v>82</v>
      </c>
      <c r="O627" s="11">
        <f t="shared" si="96"/>
        <v>100</v>
      </c>
      <c r="P627" s="5"/>
      <c r="Q627" s="5"/>
      <c r="R627" s="5"/>
      <c r="S627" s="5"/>
      <c r="T627" s="5"/>
      <c r="U627" s="5"/>
    </row>
    <row r="628" spans="1:21" s="28" customFormat="1" ht="48.75" x14ac:dyDescent="0.25">
      <c r="A628" s="5"/>
      <c r="B628" s="107"/>
      <c r="C628" s="158"/>
      <c r="D628" s="128"/>
      <c r="E628" s="128"/>
      <c r="F628" s="131"/>
      <c r="G628" s="107"/>
      <c r="H628" s="122"/>
      <c r="I628" s="122"/>
      <c r="J628" s="131"/>
      <c r="K628" s="60" t="s">
        <v>106</v>
      </c>
      <c r="L628" s="79" t="s">
        <v>15</v>
      </c>
      <c r="M628" s="77">
        <v>95</v>
      </c>
      <c r="N628" s="78">
        <v>95</v>
      </c>
      <c r="O628" s="11">
        <f t="shared" si="96"/>
        <v>100</v>
      </c>
      <c r="P628" s="5"/>
      <c r="Q628" s="5"/>
      <c r="R628" s="5"/>
      <c r="S628" s="5"/>
      <c r="T628" s="5"/>
      <c r="U628" s="5"/>
    </row>
    <row r="629" spans="1:21" s="28" customFormat="1" ht="89.25" customHeight="1" x14ac:dyDescent="0.25">
      <c r="A629" s="5"/>
      <c r="B629" s="170" t="s">
        <v>165</v>
      </c>
      <c r="C629" s="171"/>
      <c r="D629" s="64">
        <f>D630+D633+D636+D639+D642</f>
        <v>6438.1</v>
      </c>
      <c r="E629" s="64">
        <f>E630+E633+E636+E639+E642</f>
        <v>6438.1</v>
      </c>
      <c r="F629" s="65">
        <f>E629/D629*100</f>
        <v>100</v>
      </c>
      <c r="G629" s="66"/>
      <c r="H629" s="67">
        <f>H630+H633+H634+H635+H636+H639+H640+H641+H642</f>
        <v>78859</v>
      </c>
      <c r="I629" s="67">
        <f>I630+I633+I634+I635+I636+I639+I640+I641+I642</f>
        <v>78851</v>
      </c>
      <c r="J629" s="68">
        <f>I629/H629*100</f>
        <v>99.989855311378534</v>
      </c>
      <c r="K629" s="57"/>
      <c r="L629" s="69"/>
      <c r="M629" s="69"/>
      <c r="N629" s="69"/>
      <c r="O629" s="69"/>
      <c r="P629" s="5"/>
      <c r="Q629" s="5"/>
      <c r="R629" s="5"/>
      <c r="S629" s="5"/>
      <c r="T629" s="5"/>
      <c r="U629" s="5"/>
    </row>
    <row r="630" spans="1:21" s="28" customFormat="1" ht="48" x14ac:dyDescent="0.25">
      <c r="A630" s="5"/>
      <c r="B630" s="105" t="s">
        <v>101</v>
      </c>
      <c r="C630" s="115"/>
      <c r="D630" s="108">
        <v>1786</v>
      </c>
      <c r="E630" s="108">
        <v>1786</v>
      </c>
      <c r="F630" s="111">
        <f>E630/D630*100</f>
        <v>100</v>
      </c>
      <c r="G630" s="105" t="s">
        <v>93</v>
      </c>
      <c r="H630" s="120">
        <v>46</v>
      </c>
      <c r="I630" s="120">
        <v>42</v>
      </c>
      <c r="J630" s="123">
        <f>I630/H630*100</f>
        <v>91.304347826086953</v>
      </c>
      <c r="K630" s="30" t="s">
        <v>92</v>
      </c>
      <c r="L630" s="58" t="s">
        <v>15</v>
      </c>
      <c r="M630" s="59">
        <v>100</v>
      </c>
      <c r="N630" s="11">
        <v>100</v>
      </c>
      <c r="O630" s="11">
        <f t="shared" ref="O630:O645" si="97">N630/M630*100</f>
        <v>100</v>
      </c>
      <c r="P630" s="5"/>
      <c r="Q630" s="5"/>
      <c r="R630" s="5"/>
      <c r="S630" s="5"/>
      <c r="T630" s="5"/>
      <c r="U630" s="5"/>
    </row>
    <row r="631" spans="1:21" s="28" customFormat="1" ht="108.75" x14ac:dyDescent="0.25">
      <c r="A631" s="5"/>
      <c r="B631" s="106"/>
      <c r="C631" s="115"/>
      <c r="D631" s="109"/>
      <c r="E631" s="109"/>
      <c r="F631" s="112"/>
      <c r="G631" s="106"/>
      <c r="H631" s="121"/>
      <c r="I631" s="121"/>
      <c r="J631" s="124"/>
      <c r="K631" s="60" t="s">
        <v>91</v>
      </c>
      <c r="L631" s="58" t="s">
        <v>15</v>
      </c>
      <c r="M631" s="59">
        <v>100</v>
      </c>
      <c r="N631" s="11">
        <v>100</v>
      </c>
      <c r="O631" s="11">
        <f t="shared" si="97"/>
        <v>100</v>
      </c>
      <c r="P631" s="5"/>
      <c r="Q631" s="5"/>
      <c r="R631" s="5"/>
      <c r="S631" s="5"/>
      <c r="T631" s="5"/>
      <c r="U631" s="5"/>
    </row>
    <row r="632" spans="1:21" s="28" customFormat="1" ht="48.75" x14ac:dyDescent="0.25">
      <c r="A632" s="5"/>
      <c r="B632" s="107"/>
      <c r="C632" s="115"/>
      <c r="D632" s="110"/>
      <c r="E632" s="110"/>
      <c r="F632" s="113"/>
      <c r="G632" s="107"/>
      <c r="H632" s="122"/>
      <c r="I632" s="122"/>
      <c r="J632" s="125"/>
      <c r="K632" s="60" t="s">
        <v>89</v>
      </c>
      <c r="L632" s="58" t="s">
        <v>15</v>
      </c>
      <c r="M632" s="59">
        <v>100</v>
      </c>
      <c r="N632" s="11">
        <v>100</v>
      </c>
      <c r="O632" s="11">
        <f t="shared" si="97"/>
        <v>100</v>
      </c>
      <c r="P632" s="5"/>
      <c r="Q632" s="5"/>
      <c r="R632" s="5"/>
      <c r="S632" s="5"/>
      <c r="T632" s="5"/>
      <c r="U632" s="5"/>
    </row>
    <row r="633" spans="1:21" s="28" customFormat="1" ht="48" x14ac:dyDescent="0.25">
      <c r="A633" s="5"/>
      <c r="B633" s="105" t="s">
        <v>103</v>
      </c>
      <c r="C633" s="115"/>
      <c r="D633" s="108">
        <v>1815.4</v>
      </c>
      <c r="E633" s="108">
        <v>1815.4</v>
      </c>
      <c r="F633" s="111">
        <f>E633/D633*100</f>
        <v>100</v>
      </c>
      <c r="G633" s="1" t="s">
        <v>96</v>
      </c>
      <c r="H633" s="26">
        <v>46</v>
      </c>
      <c r="I633" s="26">
        <v>42</v>
      </c>
      <c r="J633" s="72">
        <f t="shared" ref="J633:J642" si="98">I633/H633*100</f>
        <v>91.304347826086953</v>
      </c>
      <c r="K633" s="30" t="s">
        <v>92</v>
      </c>
      <c r="L633" s="58" t="s">
        <v>15</v>
      </c>
      <c r="M633" s="59">
        <v>100</v>
      </c>
      <c r="N633" s="11">
        <v>100</v>
      </c>
      <c r="O633" s="11">
        <f t="shared" si="97"/>
        <v>100</v>
      </c>
      <c r="P633" s="5"/>
      <c r="Q633" s="5"/>
      <c r="R633" s="5"/>
      <c r="S633" s="5"/>
      <c r="T633" s="5"/>
      <c r="U633" s="5"/>
    </row>
    <row r="634" spans="1:21" s="28" customFormat="1" ht="108.75" x14ac:dyDescent="0.25">
      <c r="A634" s="5"/>
      <c r="B634" s="106"/>
      <c r="C634" s="115"/>
      <c r="D634" s="109"/>
      <c r="E634" s="109"/>
      <c r="F634" s="112"/>
      <c r="G634" s="1" t="s">
        <v>97</v>
      </c>
      <c r="H634" s="26">
        <v>6240</v>
      </c>
      <c r="I634" s="26">
        <v>6240</v>
      </c>
      <c r="J634" s="72">
        <f t="shared" si="98"/>
        <v>100</v>
      </c>
      <c r="K634" s="60" t="s">
        <v>91</v>
      </c>
      <c r="L634" s="58" t="s">
        <v>15</v>
      </c>
      <c r="M634" s="59">
        <v>100</v>
      </c>
      <c r="N634" s="11">
        <v>100</v>
      </c>
      <c r="O634" s="11">
        <f t="shared" si="97"/>
        <v>100</v>
      </c>
      <c r="P634" s="5"/>
      <c r="Q634" s="5"/>
      <c r="R634" s="5"/>
      <c r="S634" s="5"/>
      <c r="T634" s="5"/>
      <c r="U634" s="5"/>
    </row>
    <row r="635" spans="1:21" s="28" customFormat="1" ht="75" x14ac:dyDescent="0.25">
      <c r="A635" s="5"/>
      <c r="B635" s="107"/>
      <c r="C635" s="115"/>
      <c r="D635" s="110"/>
      <c r="E635" s="110"/>
      <c r="F635" s="113"/>
      <c r="G635" s="1" t="s">
        <v>98</v>
      </c>
      <c r="H635" s="26">
        <v>62400</v>
      </c>
      <c r="I635" s="26">
        <v>62400</v>
      </c>
      <c r="J635" s="72">
        <f t="shared" si="98"/>
        <v>100</v>
      </c>
      <c r="K635" s="60" t="s">
        <v>89</v>
      </c>
      <c r="L635" s="58" t="s">
        <v>15</v>
      </c>
      <c r="M635" s="59">
        <v>100</v>
      </c>
      <c r="N635" s="11">
        <v>100</v>
      </c>
      <c r="O635" s="11">
        <f t="shared" si="97"/>
        <v>100</v>
      </c>
      <c r="P635" s="5"/>
      <c r="Q635" s="5"/>
      <c r="R635" s="5"/>
      <c r="S635" s="5"/>
      <c r="T635" s="5"/>
      <c r="U635" s="5"/>
    </row>
    <row r="636" spans="1:21" s="28" customFormat="1" ht="48" x14ac:dyDescent="0.25">
      <c r="A636" s="5"/>
      <c r="B636" s="105" t="s">
        <v>166</v>
      </c>
      <c r="C636" s="115"/>
      <c r="D636" s="108">
        <v>509.1</v>
      </c>
      <c r="E636" s="108">
        <v>509.1</v>
      </c>
      <c r="F636" s="111">
        <f>E636/D636*100</f>
        <v>100</v>
      </c>
      <c r="G636" s="105" t="s">
        <v>93</v>
      </c>
      <c r="H636" s="120">
        <v>14</v>
      </c>
      <c r="I636" s="120">
        <v>14</v>
      </c>
      <c r="J636" s="123">
        <f>I636/H636*100</f>
        <v>100</v>
      </c>
      <c r="K636" s="30" t="s">
        <v>92</v>
      </c>
      <c r="L636" s="58" t="s">
        <v>15</v>
      </c>
      <c r="M636" s="59">
        <v>100</v>
      </c>
      <c r="N636" s="11">
        <v>100</v>
      </c>
      <c r="O636" s="11">
        <f t="shared" si="97"/>
        <v>100</v>
      </c>
      <c r="P636" s="5"/>
      <c r="Q636" s="5"/>
      <c r="R636" s="5"/>
      <c r="S636" s="5"/>
      <c r="T636" s="5"/>
      <c r="U636" s="5"/>
    </row>
    <row r="637" spans="1:21" s="28" customFormat="1" ht="108.75" x14ac:dyDescent="0.25">
      <c r="A637" s="5"/>
      <c r="B637" s="106"/>
      <c r="C637" s="115"/>
      <c r="D637" s="109"/>
      <c r="E637" s="109"/>
      <c r="F637" s="112"/>
      <c r="G637" s="106"/>
      <c r="H637" s="121"/>
      <c r="I637" s="121"/>
      <c r="J637" s="124"/>
      <c r="K637" s="60" t="s">
        <v>91</v>
      </c>
      <c r="L637" s="58" t="s">
        <v>15</v>
      </c>
      <c r="M637" s="59">
        <v>100</v>
      </c>
      <c r="N637" s="11">
        <v>100</v>
      </c>
      <c r="O637" s="11">
        <f t="shared" si="97"/>
        <v>100</v>
      </c>
      <c r="P637" s="5"/>
      <c r="Q637" s="5"/>
      <c r="R637" s="5"/>
      <c r="S637" s="5"/>
      <c r="T637" s="5"/>
      <c r="U637" s="5"/>
    </row>
    <row r="638" spans="1:21" s="28" customFormat="1" ht="48.75" x14ac:dyDescent="0.25">
      <c r="A638" s="5"/>
      <c r="B638" s="107"/>
      <c r="C638" s="115"/>
      <c r="D638" s="110"/>
      <c r="E638" s="110"/>
      <c r="F638" s="113"/>
      <c r="G638" s="107"/>
      <c r="H638" s="122"/>
      <c r="I638" s="122"/>
      <c r="J638" s="125"/>
      <c r="K638" s="60" t="s">
        <v>89</v>
      </c>
      <c r="L638" s="58" t="s">
        <v>15</v>
      </c>
      <c r="M638" s="59">
        <v>100</v>
      </c>
      <c r="N638" s="11">
        <v>100</v>
      </c>
      <c r="O638" s="11">
        <f t="shared" si="97"/>
        <v>100</v>
      </c>
      <c r="P638" s="5"/>
      <c r="Q638" s="5"/>
      <c r="R638" s="5"/>
      <c r="S638" s="5"/>
      <c r="T638" s="5"/>
      <c r="U638" s="5"/>
    </row>
    <row r="639" spans="1:21" s="28" customFormat="1" ht="48" x14ac:dyDescent="0.25">
      <c r="A639" s="5"/>
      <c r="B639" s="105" t="s">
        <v>160</v>
      </c>
      <c r="C639" s="115"/>
      <c r="D639" s="108">
        <v>509.1</v>
      </c>
      <c r="E639" s="108">
        <v>509.1</v>
      </c>
      <c r="F639" s="111">
        <f>E639/D639*100</f>
        <v>100</v>
      </c>
      <c r="G639" s="1" t="s">
        <v>96</v>
      </c>
      <c r="H639" s="26">
        <v>14</v>
      </c>
      <c r="I639" s="26">
        <v>14</v>
      </c>
      <c r="J639" s="72">
        <f t="shared" ref="J639:J641" si="99">I639/H639*100</f>
        <v>100</v>
      </c>
      <c r="K639" s="30" t="s">
        <v>92</v>
      </c>
      <c r="L639" s="58" t="s">
        <v>15</v>
      </c>
      <c r="M639" s="59">
        <v>100</v>
      </c>
      <c r="N639" s="11">
        <v>100</v>
      </c>
      <c r="O639" s="11">
        <f t="shared" si="97"/>
        <v>100</v>
      </c>
      <c r="P639" s="5"/>
      <c r="Q639" s="5"/>
      <c r="R639" s="5"/>
      <c r="S639" s="5"/>
      <c r="T639" s="5"/>
      <c r="U639" s="5"/>
    </row>
    <row r="640" spans="1:21" s="28" customFormat="1" ht="108.75" x14ac:dyDescent="0.25">
      <c r="A640" s="5"/>
      <c r="B640" s="106"/>
      <c r="C640" s="115"/>
      <c r="D640" s="109"/>
      <c r="E640" s="109"/>
      <c r="F640" s="112"/>
      <c r="G640" s="1" t="s">
        <v>97</v>
      </c>
      <c r="H640" s="26">
        <v>1680</v>
      </c>
      <c r="I640" s="26">
        <v>1680</v>
      </c>
      <c r="J640" s="72">
        <f t="shared" si="99"/>
        <v>100</v>
      </c>
      <c r="K640" s="60" t="s">
        <v>91</v>
      </c>
      <c r="L640" s="58" t="s">
        <v>15</v>
      </c>
      <c r="M640" s="59">
        <v>100</v>
      </c>
      <c r="N640" s="11">
        <v>100</v>
      </c>
      <c r="O640" s="11">
        <f t="shared" si="97"/>
        <v>100</v>
      </c>
      <c r="P640" s="5"/>
      <c r="Q640" s="5"/>
      <c r="R640" s="5"/>
      <c r="S640" s="5"/>
      <c r="T640" s="5"/>
      <c r="U640" s="5"/>
    </row>
    <row r="641" spans="1:21" s="28" customFormat="1" ht="75" x14ac:dyDescent="0.25">
      <c r="A641" s="5"/>
      <c r="B641" s="107"/>
      <c r="C641" s="115"/>
      <c r="D641" s="110"/>
      <c r="E641" s="110"/>
      <c r="F641" s="113"/>
      <c r="G641" s="1" t="s">
        <v>98</v>
      </c>
      <c r="H641" s="26">
        <v>8400</v>
      </c>
      <c r="I641" s="26">
        <v>8400</v>
      </c>
      <c r="J641" s="72">
        <f t="shared" si="99"/>
        <v>100</v>
      </c>
      <c r="K641" s="60" t="s">
        <v>89</v>
      </c>
      <c r="L641" s="58" t="s">
        <v>15</v>
      </c>
      <c r="M641" s="59">
        <v>100</v>
      </c>
      <c r="N641" s="11">
        <v>100</v>
      </c>
      <c r="O641" s="11">
        <f t="shared" si="97"/>
        <v>100</v>
      </c>
      <c r="P641" s="5"/>
      <c r="Q641" s="5"/>
      <c r="R641" s="5"/>
      <c r="S641" s="5"/>
      <c r="T641" s="5"/>
      <c r="U641" s="5"/>
    </row>
    <row r="642" spans="1:21" s="28" customFormat="1" ht="48.75" x14ac:dyDescent="0.25">
      <c r="A642" s="5"/>
      <c r="B642" s="105" t="s">
        <v>104</v>
      </c>
      <c r="C642" s="115"/>
      <c r="D642" s="108">
        <v>1818.5</v>
      </c>
      <c r="E642" s="108">
        <v>1818.5</v>
      </c>
      <c r="F642" s="126">
        <f>E642/D642*100</f>
        <v>100</v>
      </c>
      <c r="G642" s="105" t="s">
        <v>93</v>
      </c>
      <c r="H642" s="120">
        <v>19</v>
      </c>
      <c r="I642" s="120">
        <v>19</v>
      </c>
      <c r="J642" s="167">
        <f t="shared" si="98"/>
        <v>100</v>
      </c>
      <c r="K642" s="60" t="s">
        <v>89</v>
      </c>
      <c r="L642" s="76" t="s">
        <v>15</v>
      </c>
      <c r="M642" s="77">
        <v>100</v>
      </c>
      <c r="N642" s="78">
        <v>100</v>
      </c>
      <c r="O642" s="11">
        <f t="shared" si="97"/>
        <v>100</v>
      </c>
      <c r="P642" s="5"/>
      <c r="Q642" s="5"/>
      <c r="R642" s="5"/>
      <c r="S642" s="5"/>
      <c r="T642" s="5"/>
      <c r="U642" s="5"/>
    </row>
    <row r="643" spans="1:21" s="28" customFormat="1" ht="60.75" x14ac:dyDescent="0.25">
      <c r="A643" s="5"/>
      <c r="B643" s="106"/>
      <c r="C643" s="115"/>
      <c r="D643" s="109"/>
      <c r="E643" s="109"/>
      <c r="F643" s="127"/>
      <c r="G643" s="106"/>
      <c r="H643" s="121"/>
      <c r="I643" s="121"/>
      <c r="J643" s="168"/>
      <c r="K643" s="60" t="s">
        <v>105</v>
      </c>
      <c r="L643" s="76" t="s">
        <v>15</v>
      </c>
      <c r="M643" s="77">
        <v>100</v>
      </c>
      <c r="N643" s="78">
        <v>100</v>
      </c>
      <c r="O643" s="11">
        <f t="shared" si="97"/>
        <v>100</v>
      </c>
      <c r="P643" s="5"/>
      <c r="Q643" s="5"/>
      <c r="R643" s="5"/>
      <c r="S643" s="5"/>
      <c r="T643" s="5"/>
      <c r="U643" s="5"/>
    </row>
    <row r="644" spans="1:21" s="28" customFormat="1" ht="48.75" x14ac:dyDescent="0.25">
      <c r="A644" s="5"/>
      <c r="B644" s="106"/>
      <c r="C644" s="115"/>
      <c r="D644" s="109"/>
      <c r="E644" s="109"/>
      <c r="F644" s="127"/>
      <c r="G644" s="106"/>
      <c r="H644" s="121"/>
      <c r="I644" s="121"/>
      <c r="J644" s="168"/>
      <c r="K644" s="60" t="s">
        <v>90</v>
      </c>
      <c r="L644" s="76" t="s">
        <v>15</v>
      </c>
      <c r="M644" s="77">
        <v>64</v>
      </c>
      <c r="N644" s="78">
        <v>64</v>
      </c>
      <c r="O644" s="11">
        <f t="shared" si="97"/>
        <v>100</v>
      </c>
      <c r="P644" s="5"/>
      <c r="Q644" s="5"/>
      <c r="R644" s="5"/>
      <c r="S644" s="5"/>
      <c r="T644" s="5"/>
      <c r="U644" s="5"/>
    </row>
    <row r="645" spans="1:21" s="28" customFormat="1" ht="48.75" x14ac:dyDescent="0.25">
      <c r="A645" s="5"/>
      <c r="B645" s="107"/>
      <c r="C645" s="116"/>
      <c r="D645" s="110"/>
      <c r="E645" s="110"/>
      <c r="F645" s="128"/>
      <c r="G645" s="107"/>
      <c r="H645" s="122"/>
      <c r="I645" s="122"/>
      <c r="J645" s="169"/>
      <c r="K645" s="60" t="s">
        <v>106</v>
      </c>
      <c r="L645" s="79" t="s">
        <v>15</v>
      </c>
      <c r="M645" s="77">
        <v>94</v>
      </c>
      <c r="N645" s="78">
        <v>94</v>
      </c>
      <c r="O645" s="11">
        <f t="shared" si="97"/>
        <v>100</v>
      </c>
      <c r="P645" s="5"/>
      <c r="Q645" s="5"/>
      <c r="R645" s="5"/>
      <c r="S645" s="5"/>
      <c r="T645" s="5"/>
      <c r="U645" s="5"/>
    </row>
    <row r="646" spans="1:21" s="87" customFormat="1" ht="26.25" customHeight="1" x14ac:dyDescent="0.25">
      <c r="A646" s="14"/>
      <c r="B646" s="84" t="s">
        <v>167</v>
      </c>
      <c r="C646" s="84"/>
      <c r="D646" s="85">
        <f>D229+D239+D260+D275+D296+D307+D323+D344+D365+D376+D393+D403+D424+D445+D460+D482+D499+D514+D535+D556+D583+D599+D614+D629</f>
        <v>341981.4</v>
      </c>
      <c r="E646" s="85">
        <f>E229+E239+E260+E275+E296+E307+E323+E344+E365+E376+E393+E403+E424+E445+E460+E482+E499+E514+E535+E556+E583+E599+E614+E629</f>
        <v>341981.4</v>
      </c>
      <c r="F646" s="85">
        <f>E646/D646*100</f>
        <v>100</v>
      </c>
      <c r="G646" s="85"/>
      <c r="H646" s="86">
        <f>H229+H239+H260+H275+H296+H307+H323+H344+H365+H376+H393+H403+H424+H445+H460+H482+H499+H514+H535+H556+H583+H599+H614+H629</f>
        <v>541119</v>
      </c>
      <c r="I646" s="86">
        <f>I229+I239+I260+I275+I296+I307+I323+I344+I365+I376+I393+I403+I424+I445+I460+I482+I499+I514+I535+I556+I583+I599+I614+I629</f>
        <v>538591</v>
      </c>
      <c r="J646" s="85">
        <f>I646/H646*100</f>
        <v>99.532819952727593</v>
      </c>
      <c r="K646" s="85"/>
      <c r="L646" s="85"/>
      <c r="M646" s="85"/>
      <c r="N646" s="85"/>
      <c r="O646" s="85"/>
      <c r="P646" s="14"/>
      <c r="Q646" s="14"/>
      <c r="R646" s="14"/>
      <c r="S646" s="14"/>
      <c r="T646" s="14"/>
      <c r="U646" s="14"/>
    </row>
    <row r="647" spans="1:21" s="28" customFormat="1" ht="60" customHeight="1" x14ac:dyDescent="0.25">
      <c r="A647" s="5"/>
      <c r="B647" s="172" t="s">
        <v>175</v>
      </c>
      <c r="C647" s="173"/>
      <c r="D647" s="54">
        <f>D648+D651+D654+D657+D660+D663</f>
        <v>2372.1</v>
      </c>
      <c r="E647" s="54">
        <f>E648+E651+E654+E657+E660+E663</f>
        <v>2372.1</v>
      </c>
      <c r="F647" s="54">
        <f>E647/D647*100</f>
        <v>100</v>
      </c>
      <c r="G647" s="88"/>
      <c r="H647" s="56">
        <f>H648+H651+H654+H657+H660+H663</f>
        <v>228096</v>
      </c>
      <c r="I647" s="56">
        <f>I648+I651+I654+I657+I660+I663</f>
        <v>228096</v>
      </c>
      <c r="J647" s="54">
        <f>I647/H647*100</f>
        <v>100</v>
      </c>
      <c r="K647" s="57"/>
      <c r="L647" s="57"/>
      <c r="M647" s="57"/>
      <c r="N647" s="57"/>
      <c r="O647" s="57"/>
      <c r="P647" s="5"/>
      <c r="Q647" s="5"/>
      <c r="R647" s="5"/>
      <c r="S647" s="5"/>
      <c r="T647" s="5"/>
      <c r="U647" s="5"/>
    </row>
    <row r="648" spans="1:21" s="28" customFormat="1" ht="60.75" x14ac:dyDescent="0.25">
      <c r="A648" s="5"/>
      <c r="B648" s="105" t="s">
        <v>111</v>
      </c>
      <c r="C648" s="114" t="s">
        <v>122</v>
      </c>
      <c r="D648" s="137">
        <v>78.2</v>
      </c>
      <c r="E648" s="137">
        <v>78.2</v>
      </c>
      <c r="F648" s="137">
        <v>100</v>
      </c>
      <c r="G648" s="105" t="s">
        <v>115</v>
      </c>
      <c r="H648" s="143">
        <v>2160</v>
      </c>
      <c r="I648" s="143">
        <v>2160</v>
      </c>
      <c r="J648" s="108">
        <f>I648/H648*100</f>
        <v>100</v>
      </c>
      <c r="K648" s="60" t="s">
        <v>112</v>
      </c>
      <c r="L648" s="26" t="s">
        <v>15</v>
      </c>
      <c r="M648" s="26">
        <v>100</v>
      </c>
      <c r="N648" s="26">
        <v>100</v>
      </c>
      <c r="O648" s="27">
        <v>100</v>
      </c>
      <c r="P648" s="5"/>
      <c r="Q648" s="5"/>
      <c r="R648" s="5"/>
      <c r="S648" s="5"/>
      <c r="T648" s="5"/>
      <c r="U648" s="5"/>
    </row>
    <row r="649" spans="1:21" s="28" customFormat="1" ht="72.75" x14ac:dyDescent="0.25">
      <c r="A649" s="5"/>
      <c r="B649" s="106"/>
      <c r="C649" s="115"/>
      <c r="D649" s="137"/>
      <c r="E649" s="137"/>
      <c r="F649" s="137"/>
      <c r="G649" s="106"/>
      <c r="H649" s="144"/>
      <c r="I649" s="144"/>
      <c r="J649" s="109"/>
      <c r="K649" s="60" t="s">
        <v>113</v>
      </c>
      <c r="L649" s="26" t="s">
        <v>15</v>
      </c>
      <c r="M649" s="26">
        <v>4</v>
      </c>
      <c r="N649" s="26">
        <v>4</v>
      </c>
      <c r="O649" s="27">
        <v>100</v>
      </c>
      <c r="P649" s="5"/>
      <c r="Q649" s="5"/>
      <c r="R649" s="5"/>
      <c r="S649" s="5"/>
      <c r="T649" s="5"/>
      <c r="U649" s="5"/>
    </row>
    <row r="650" spans="1:21" s="28" customFormat="1" ht="108" x14ac:dyDescent="0.25">
      <c r="A650" s="5"/>
      <c r="B650" s="107"/>
      <c r="C650" s="115"/>
      <c r="D650" s="137"/>
      <c r="E650" s="137"/>
      <c r="F650" s="137"/>
      <c r="G650" s="107"/>
      <c r="H650" s="145"/>
      <c r="I650" s="145"/>
      <c r="J650" s="110"/>
      <c r="K650" s="30" t="s">
        <v>114</v>
      </c>
      <c r="L650" s="26" t="s">
        <v>15</v>
      </c>
      <c r="M650" s="26">
        <v>90</v>
      </c>
      <c r="N650" s="26">
        <v>90</v>
      </c>
      <c r="O650" s="27">
        <v>100</v>
      </c>
      <c r="P650" s="5"/>
      <c r="Q650" s="5"/>
      <c r="R650" s="5"/>
      <c r="S650" s="5"/>
      <c r="T650" s="5"/>
      <c r="U650" s="5"/>
    </row>
    <row r="651" spans="1:21" s="28" customFormat="1" ht="60.75" x14ac:dyDescent="0.25">
      <c r="A651" s="5"/>
      <c r="B651" s="105" t="s">
        <v>116</v>
      </c>
      <c r="C651" s="115"/>
      <c r="D651" s="137">
        <v>216.5</v>
      </c>
      <c r="E651" s="137">
        <v>216.5</v>
      </c>
      <c r="F651" s="137">
        <v>100</v>
      </c>
      <c r="G651" s="105" t="s">
        <v>115</v>
      </c>
      <c r="H651" s="143">
        <v>15480</v>
      </c>
      <c r="I651" s="143">
        <v>15480</v>
      </c>
      <c r="J651" s="108">
        <f>I651/H651*100</f>
        <v>100</v>
      </c>
      <c r="K651" s="60" t="s">
        <v>112</v>
      </c>
      <c r="L651" s="26" t="s">
        <v>15</v>
      </c>
      <c r="M651" s="26">
        <v>100</v>
      </c>
      <c r="N651" s="26">
        <v>100</v>
      </c>
      <c r="O651" s="27">
        <v>100</v>
      </c>
      <c r="P651" s="5"/>
      <c r="Q651" s="5"/>
      <c r="R651" s="5"/>
      <c r="S651" s="5"/>
      <c r="T651" s="5"/>
      <c r="U651" s="5"/>
    </row>
    <row r="652" spans="1:21" s="28" customFormat="1" ht="72.75" x14ac:dyDescent="0.25">
      <c r="A652" s="5"/>
      <c r="B652" s="106"/>
      <c r="C652" s="115"/>
      <c r="D652" s="137"/>
      <c r="E652" s="137"/>
      <c r="F652" s="137"/>
      <c r="G652" s="106"/>
      <c r="H652" s="144"/>
      <c r="I652" s="144"/>
      <c r="J652" s="109"/>
      <c r="K652" s="60" t="s">
        <v>113</v>
      </c>
      <c r="L652" s="26" t="s">
        <v>15</v>
      </c>
      <c r="M652" s="26">
        <v>2</v>
      </c>
      <c r="N652" s="26">
        <v>2</v>
      </c>
      <c r="O652" s="27">
        <v>100</v>
      </c>
      <c r="P652" s="5"/>
      <c r="Q652" s="5"/>
      <c r="R652" s="5"/>
      <c r="S652" s="5"/>
      <c r="T652" s="5"/>
      <c r="U652" s="5"/>
    </row>
    <row r="653" spans="1:21" s="28" customFormat="1" ht="108" x14ac:dyDescent="0.25">
      <c r="A653" s="5"/>
      <c r="B653" s="107"/>
      <c r="C653" s="115"/>
      <c r="D653" s="137"/>
      <c r="E653" s="137"/>
      <c r="F653" s="137"/>
      <c r="G653" s="107"/>
      <c r="H653" s="145"/>
      <c r="I653" s="145"/>
      <c r="J653" s="110"/>
      <c r="K653" s="30" t="s">
        <v>114</v>
      </c>
      <c r="L653" s="26" t="s">
        <v>15</v>
      </c>
      <c r="M653" s="26">
        <v>90</v>
      </c>
      <c r="N653" s="26">
        <v>90</v>
      </c>
      <c r="O653" s="27">
        <v>100</v>
      </c>
      <c r="P653" s="5"/>
      <c r="Q653" s="5"/>
      <c r="R653" s="5"/>
      <c r="S653" s="5"/>
      <c r="T653" s="5"/>
      <c r="U653" s="5"/>
    </row>
    <row r="654" spans="1:21" s="28" customFormat="1" ht="60.75" x14ac:dyDescent="0.25">
      <c r="A654" s="5"/>
      <c r="B654" s="105" t="s">
        <v>117</v>
      </c>
      <c r="C654" s="115"/>
      <c r="D654" s="137">
        <v>701.3</v>
      </c>
      <c r="E654" s="137">
        <v>701.3</v>
      </c>
      <c r="F654" s="137">
        <v>100</v>
      </c>
      <c r="G654" s="105" t="s">
        <v>115</v>
      </c>
      <c r="H654" s="143">
        <v>70488</v>
      </c>
      <c r="I654" s="143">
        <v>70488</v>
      </c>
      <c r="J654" s="108">
        <v>100</v>
      </c>
      <c r="K654" s="60" t="s">
        <v>112</v>
      </c>
      <c r="L654" s="26" t="s">
        <v>15</v>
      </c>
      <c r="M654" s="26">
        <v>100</v>
      </c>
      <c r="N654" s="26">
        <v>100</v>
      </c>
      <c r="O654" s="27">
        <v>100</v>
      </c>
      <c r="P654" s="5"/>
      <c r="Q654" s="5"/>
      <c r="R654" s="5"/>
      <c r="S654" s="5"/>
      <c r="T654" s="5"/>
      <c r="U654" s="5"/>
    </row>
    <row r="655" spans="1:21" s="28" customFormat="1" ht="72.75" x14ac:dyDescent="0.25">
      <c r="A655" s="5"/>
      <c r="B655" s="106"/>
      <c r="C655" s="115"/>
      <c r="D655" s="137"/>
      <c r="E655" s="137"/>
      <c r="F655" s="137"/>
      <c r="G655" s="106"/>
      <c r="H655" s="144"/>
      <c r="I655" s="144"/>
      <c r="J655" s="109"/>
      <c r="K655" s="60" t="s">
        <v>113</v>
      </c>
      <c r="L655" s="26" t="s">
        <v>15</v>
      </c>
      <c r="M655" s="26">
        <v>8</v>
      </c>
      <c r="N655" s="26">
        <v>8</v>
      </c>
      <c r="O655" s="27">
        <v>100</v>
      </c>
      <c r="P655" s="5"/>
      <c r="Q655" s="5"/>
      <c r="R655" s="5"/>
      <c r="S655" s="5"/>
      <c r="T655" s="5"/>
      <c r="U655" s="5"/>
    </row>
    <row r="656" spans="1:21" s="28" customFormat="1" ht="108" x14ac:dyDescent="0.25">
      <c r="A656" s="5"/>
      <c r="B656" s="107"/>
      <c r="C656" s="115"/>
      <c r="D656" s="137"/>
      <c r="E656" s="137"/>
      <c r="F656" s="137"/>
      <c r="G656" s="107"/>
      <c r="H656" s="145"/>
      <c r="I656" s="145"/>
      <c r="J656" s="110"/>
      <c r="K656" s="30" t="s">
        <v>114</v>
      </c>
      <c r="L656" s="26" t="s">
        <v>15</v>
      </c>
      <c r="M656" s="26">
        <v>90</v>
      </c>
      <c r="N656" s="26">
        <v>90</v>
      </c>
      <c r="O656" s="27">
        <v>100</v>
      </c>
      <c r="P656" s="5"/>
      <c r="Q656" s="5"/>
      <c r="R656" s="5"/>
      <c r="S656" s="5"/>
      <c r="T656" s="5"/>
      <c r="U656" s="5"/>
    </row>
    <row r="657" spans="1:21" s="28" customFormat="1" ht="60.75" x14ac:dyDescent="0.25">
      <c r="A657" s="5"/>
      <c r="B657" s="105" t="s">
        <v>118</v>
      </c>
      <c r="C657" s="115"/>
      <c r="D657" s="108">
        <v>621.29999999999995</v>
      </c>
      <c r="E657" s="108">
        <v>621.29999999999995</v>
      </c>
      <c r="F657" s="108">
        <v>100</v>
      </c>
      <c r="G657" s="105" t="s">
        <v>115</v>
      </c>
      <c r="H657" s="143">
        <v>66240</v>
      </c>
      <c r="I657" s="143">
        <v>66240</v>
      </c>
      <c r="J657" s="108">
        <v>100</v>
      </c>
      <c r="K657" s="60" t="s">
        <v>112</v>
      </c>
      <c r="L657" s="26" t="s">
        <v>15</v>
      </c>
      <c r="M657" s="26">
        <v>100</v>
      </c>
      <c r="N657" s="26">
        <v>100</v>
      </c>
      <c r="O657" s="27">
        <v>100</v>
      </c>
      <c r="P657" s="5"/>
      <c r="Q657" s="5"/>
      <c r="R657" s="5"/>
      <c r="S657" s="5"/>
      <c r="T657" s="5"/>
      <c r="U657" s="5"/>
    </row>
    <row r="658" spans="1:21" s="28" customFormat="1" ht="72.75" x14ac:dyDescent="0.25">
      <c r="A658" s="5"/>
      <c r="B658" s="106"/>
      <c r="C658" s="115"/>
      <c r="D658" s="109"/>
      <c r="E658" s="109"/>
      <c r="F658" s="109"/>
      <c r="G658" s="106"/>
      <c r="H658" s="144"/>
      <c r="I658" s="144"/>
      <c r="J658" s="109"/>
      <c r="K658" s="60" t="s">
        <v>113</v>
      </c>
      <c r="L658" s="26" t="s">
        <v>15</v>
      </c>
      <c r="M658" s="26">
        <v>5</v>
      </c>
      <c r="N658" s="26">
        <v>5</v>
      </c>
      <c r="O658" s="27">
        <v>100</v>
      </c>
      <c r="P658" s="5"/>
      <c r="Q658" s="5"/>
      <c r="R658" s="5"/>
      <c r="S658" s="5"/>
      <c r="T658" s="5"/>
      <c r="U658" s="5"/>
    </row>
    <row r="659" spans="1:21" s="28" customFormat="1" ht="108" x14ac:dyDescent="0.25">
      <c r="A659" s="5"/>
      <c r="B659" s="107"/>
      <c r="C659" s="115"/>
      <c r="D659" s="109"/>
      <c r="E659" s="109"/>
      <c r="F659" s="109"/>
      <c r="G659" s="107"/>
      <c r="H659" s="145"/>
      <c r="I659" s="145"/>
      <c r="J659" s="110"/>
      <c r="K659" s="30" t="s">
        <v>114</v>
      </c>
      <c r="L659" s="26" t="s">
        <v>15</v>
      </c>
      <c r="M659" s="26">
        <v>90</v>
      </c>
      <c r="N659" s="26">
        <v>90</v>
      </c>
      <c r="O659" s="27">
        <v>100</v>
      </c>
      <c r="P659" s="5"/>
      <c r="Q659" s="5"/>
      <c r="R659" s="5"/>
      <c r="S659" s="5"/>
      <c r="T659" s="5"/>
      <c r="U659" s="5"/>
    </row>
    <row r="660" spans="1:21" s="28" customFormat="1" ht="60.75" x14ac:dyDescent="0.25">
      <c r="A660" s="5"/>
      <c r="B660" s="105" t="s">
        <v>119</v>
      </c>
      <c r="C660" s="115"/>
      <c r="D660" s="137">
        <v>101.7</v>
      </c>
      <c r="E660" s="137">
        <v>101.7</v>
      </c>
      <c r="F660" s="137">
        <v>100</v>
      </c>
      <c r="G660" s="105" t="s">
        <v>115</v>
      </c>
      <c r="H660" s="143">
        <v>10368</v>
      </c>
      <c r="I660" s="143">
        <v>10368</v>
      </c>
      <c r="J660" s="108">
        <v>100</v>
      </c>
      <c r="K660" s="60" t="s">
        <v>112</v>
      </c>
      <c r="L660" s="26" t="s">
        <v>15</v>
      </c>
      <c r="M660" s="26">
        <v>100</v>
      </c>
      <c r="N660" s="26">
        <v>100</v>
      </c>
      <c r="O660" s="27">
        <v>100</v>
      </c>
      <c r="P660" s="5"/>
      <c r="Q660" s="5"/>
      <c r="R660" s="5"/>
      <c r="S660" s="5"/>
      <c r="T660" s="5"/>
      <c r="U660" s="5"/>
    </row>
    <row r="661" spans="1:21" s="28" customFormat="1" ht="72.75" x14ac:dyDescent="0.25">
      <c r="A661" s="5"/>
      <c r="B661" s="106"/>
      <c r="C661" s="115"/>
      <c r="D661" s="137"/>
      <c r="E661" s="137"/>
      <c r="F661" s="137"/>
      <c r="G661" s="106"/>
      <c r="H661" s="144"/>
      <c r="I661" s="144"/>
      <c r="J661" s="109"/>
      <c r="K661" s="60" t="s">
        <v>113</v>
      </c>
      <c r="L661" s="26" t="s">
        <v>15</v>
      </c>
      <c r="M661" s="26">
        <v>3</v>
      </c>
      <c r="N661" s="26">
        <v>3</v>
      </c>
      <c r="O661" s="27">
        <v>100</v>
      </c>
      <c r="P661" s="5"/>
      <c r="Q661" s="5"/>
      <c r="R661" s="5"/>
      <c r="S661" s="5"/>
      <c r="T661" s="5"/>
      <c r="U661" s="5"/>
    </row>
    <row r="662" spans="1:21" s="28" customFormat="1" ht="108" x14ac:dyDescent="0.25">
      <c r="A662" s="5"/>
      <c r="B662" s="107"/>
      <c r="C662" s="115"/>
      <c r="D662" s="137"/>
      <c r="E662" s="137"/>
      <c r="F662" s="137"/>
      <c r="G662" s="107"/>
      <c r="H662" s="145"/>
      <c r="I662" s="145"/>
      <c r="J662" s="110"/>
      <c r="K662" s="30" t="s">
        <v>114</v>
      </c>
      <c r="L662" s="26" t="s">
        <v>15</v>
      </c>
      <c r="M662" s="26">
        <v>90</v>
      </c>
      <c r="N662" s="26">
        <v>90</v>
      </c>
      <c r="O662" s="27">
        <v>100</v>
      </c>
      <c r="P662" s="5"/>
      <c r="Q662" s="5"/>
      <c r="R662" s="5"/>
      <c r="S662" s="5"/>
      <c r="T662" s="5"/>
      <c r="U662" s="5"/>
    </row>
    <row r="663" spans="1:21" s="28" customFormat="1" ht="60.75" x14ac:dyDescent="0.25">
      <c r="A663" s="5"/>
      <c r="B663" s="105" t="s">
        <v>120</v>
      </c>
      <c r="C663" s="115"/>
      <c r="D663" s="137">
        <v>653.1</v>
      </c>
      <c r="E663" s="137">
        <v>653.1</v>
      </c>
      <c r="F663" s="137">
        <v>100</v>
      </c>
      <c r="G663" s="105" t="s">
        <v>115</v>
      </c>
      <c r="H663" s="143">
        <v>63360</v>
      </c>
      <c r="I663" s="143">
        <v>63360</v>
      </c>
      <c r="J663" s="108">
        <v>100</v>
      </c>
      <c r="K663" s="60" t="s">
        <v>112</v>
      </c>
      <c r="L663" s="26" t="s">
        <v>15</v>
      </c>
      <c r="M663" s="26">
        <v>100</v>
      </c>
      <c r="N663" s="26">
        <v>100</v>
      </c>
      <c r="O663" s="27">
        <v>100</v>
      </c>
      <c r="P663" s="5"/>
      <c r="Q663" s="5"/>
      <c r="R663" s="5"/>
      <c r="S663" s="5"/>
      <c r="T663" s="5"/>
      <c r="U663" s="5"/>
    </row>
    <row r="664" spans="1:21" s="28" customFormat="1" ht="72.75" x14ac:dyDescent="0.25">
      <c r="A664" s="5"/>
      <c r="B664" s="106"/>
      <c r="C664" s="115"/>
      <c r="D664" s="137"/>
      <c r="E664" s="137"/>
      <c r="F664" s="137"/>
      <c r="G664" s="106"/>
      <c r="H664" s="144"/>
      <c r="I664" s="144"/>
      <c r="J664" s="109"/>
      <c r="K664" s="60" t="s">
        <v>113</v>
      </c>
      <c r="L664" s="26" t="s">
        <v>15</v>
      </c>
      <c r="M664" s="26">
        <v>4</v>
      </c>
      <c r="N664" s="26">
        <v>4</v>
      </c>
      <c r="O664" s="27">
        <v>100</v>
      </c>
      <c r="P664" s="5"/>
      <c r="Q664" s="5"/>
      <c r="R664" s="5"/>
      <c r="S664" s="5"/>
      <c r="T664" s="5"/>
      <c r="U664" s="5"/>
    </row>
    <row r="665" spans="1:21" s="28" customFormat="1" ht="108" x14ac:dyDescent="0.25">
      <c r="A665" s="5"/>
      <c r="B665" s="106"/>
      <c r="C665" s="115"/>
      <c r="D665" s="108"/>
      <c r="E665" s="108"/>
      <c r="F665" s="108"/>
      <c r="G665" s="106"/>
      <c r="H665" s="144"/>
      <c r="I665" s="144"/>
      <c r="J665" s="109"/>
      <c r="K665" s="89" t="s">
        <v>114</v>
      </c>
      <c r="L665" s="23" t="s">
        <v>15</v>
      </c>
      <c r="M665" s="23">
        <v>90</v>
      </c>
      <c r="N665" s="23">
        <v>90</v>
      </c>
      <c r="O665" s="24">
        <v>100</v>
      </c>
      <c r="P665" s="5"/>
      <c r="Q665" s="5"/>
      <c r="R665" s="5"/>
      <c r="S665" s="5"/>
      <c r="T665" s="5"/>
      <c r="U665" s="5"/>
    </row>
    <row r="666" spans="1:21" s="28" customFormat="1" ht="75.75" customHeight="1" x14ac:dyDescent="0.25">
      <c r="A666" s="5"/>
      <c r="B666" s="174" t="s">
        <v>176</v>
      </c>
      <c r="C666" s="175"/>
      <c r="D666" s="90">
        <f>D667</f>
        <v>17471.599999999999</v>
      </c>
      <c r="E666" s="90">
        <f>E667</f>
        <v>17471.599999999999</v>
      </c>
      <c r="F666" s="90">
        <v>100</v>
      </c>
      <c r="G666" s="91"/>
      <c r="H666" s="92">
        <f>H667</f>
        <v>914</v>
      </c>
      <c r="I666" s="92">
        <f>I667</f>
        <v>914</v>
      </c>
      <c r="J666" s="93">
        <v>100</v>
      </c>
      <c r="K666" s="94"/>
      <c r="L666" s="95"/>
      <c r="M666" s="95"/>
      <c r="N666" s="95"/>
      <c r="O666" s="93"/>
      <c r="P666" s="5"/>
      <c r="Q666" s="5"/>
      <c r="R666" s="5"/>
      <c r="S666" s="5"/>
      <c r="T666" s="5"/>
      <c r="U666" s="5"/>
    </row>
    <row r="667" spans="1:21" s="28" customFormat="1" ht="135" x14ac:dyDescent="0.25">
      <c r="A667" s="5"/>
      <c r="B667" s="22" t="s">
        <v>121</v>
      </c>
      <c r="C667" s="96" t="s">
        <v>123</v>
      </c>
      <c r="D667" s="25">
        <v>17471.599999999999</v>
      </c>
      <c r="E667" s="25">
        <v>17471.599999999999</v>
      </c>
      <c r="F667" s="25">
        <v>100</v>
      </c>
      <c r="G667" s="22" t="s">
        <v>178</v>
      </c>
      <c r="H667" s="37">
        <v>914</v>
      </c>
      <c r="I667" s="37">
        <v>914</v>
      </c>
      <c r="J667" s="27">
        <v>100</v>
      </c>
      <c r="K667" s="30" t="s">
        <v>177</v>
      </c>
      <c r="L667" s="26" t="s">
        <v>15</v>
      </c>
      <c r="M667" s="26">
        <v>100</v>
      </c>
      <c r="N667" s="26">
        <v>100</v>
      </c>
      <c r="O667" s="27">
        <v>100</v>
      </c>
      <c r="P667" s="5"/>
      <c r="Q667" s="5"/>
      <c r="R667" s="5"/>
      <c r="S667" s="5"/>
      <c r="T667" s="5"/>
      <c r="U667" s="5"/>
    </row>
    <row r="668" spans="1:21" s="28" customFormat="1" ht="77.25" customHeight="1" x14ac:dyDescent="0.25">
      <c r="A668" s="5"/>
      <c r="B668" s="174" t="s">
        <v>174</v>
      </c>
      <c r="C668" s="175"/>
      <c r="D668" s="97">
        <f>D669+D670+D671+D672</f>
        <v>7086.5999999999995</v>
      </c>
      <c r="E668" s="97">
        <f>E669+E670+E671+E672</f>
        <v>7086.5999999999995</v>
      </c>
      <c r="F668" s="97">
        <f>E668/D668*100</f>
        <v>100</v>
      </c>
      <c r="G668" s="98"/>
      <c r="H668" s="99">
        <f>H669</f>
        <v>454</v>
      </c>
      <c r="I668" s="99">
        <f>I669</f>
        <v>454</v>
      </c>
      <c r="J668" s="100">
        <f>I668/H668*100</f>
        <v>100</v>
      </c>
      <c r="K668" s="94"/>
      <c r="L668" s="95"/>
      <c r="M668" s="95"/>
      <c r="N668" s="95"/>
      <c r="O668" s="93"/>
      <c r="P668" s="5"/>
      <c r="Q668" s="5"/>
      <c r="R668" s="5"/>
      <c r="S668" s="5"/>
      <c r="T668" s="5"/>
      <c r="U668" s="5"/>
    </row>
    <row r="669" spans="1:21" s="28" customFormat="1" ht="75" x14ac:dyDescent="0.25">
      <c r="A669" s="5"/>
      <c r="B669" s="22" t="s">
        <v>168</v>
      </c>
      <c r="C669" s="114" t="s">
        <v>122</v>
      </c>
      <c r="D669" s="25">
        <v>2238.1</v>
      </c>
      <c r="E669" s="25">
        <v>2238.1</v>
      </c>
      <c r="F669" s="25">
        <f>E669/D669*100</f>
        <v>100</v>
      </c>
      <c r="G669" s="105" t="s">
        <v>93</v>
      </c>
      <c r="H669" s="120">
        <v>454</v>
      </c>
      <c r="I669" s="120">
        <v>454</v>
      </c>
      <c r="J669" s="129">
        <f>I669/H669*100</f>
        <v>100</v>
      </c>
      <c r="K669" s="30" t="s">
        <v>172</v>
      </c>
      <c r="L669" s="26" t="s">
        <v>173</v>
      </c>
      <c r="M669" s="26">
        <v>235</v>
      </c>
      <c r="N669" s="26">
        <v>235</v>
      </c>
      <c r="O669" s="27">
        <f>N669/M669*100</f>
        <v>100</v>
      </c>
      <c r="P669" s="5"/>
      <c r="Q669" s="5"/>
      <c r="R669" s="5"/>
      <c r="S669" s="5"/>
      <c r="T669" s="5"/>
      <c r="U669" s="5"/>
    </row>
    <row r="670" spans="1:21" s="28" customFormat="1" ht="75" x14ac:dyDescent="0.25">
      <c r="A670" s="5"/>
      <c r="B670" s="22" t="s">
        <v>169</v>
      </c>
      <c r="C670" s="115"/>
      <c r="D670" s="25">
        <v>903.1</v>
      </c>
      <c r="E670" s="25">
        <v>903.1</v>
      </c>
      <c r="F670" s="25">
        <f t="shared" ref="F670:F672" si="100">E670/D670*100</f>
        <v>100</v>
      </c>
      <c r="G670" s="106"/>
      <c r="H670" s="121"/>
      <c r="I670" s="121"/>
      <c r="J670" s="130"/>
      <c r="K670" s="30" t="s">
        <v>172</v>
      </c>
      <c r="L670" s="26" t="s">
        <v>173</v>
      </c>
      <c r="M670" s="26">
        <v>60</v>
      </c>
      <c r="N670" s="26">
        <v>60</v>
      </c>
      <c r="O670" s="27">
        <f t="shared" ref="O670:O672" si="101">N670/M670*100</f>
        <v>100</v>
      </c>
      <c r="P670" s="5"/>
      <c r="Q670" s="5"/>
      <c r="R670" s="5"/>
      <c r="S670" s="5"/>
      <c r="T670" s="5"/>
      <c r="U670" s="5"/>
    </row>
    <row r="671" spans="1:21" s="28" customFormat="1" ht="75" x14ac:dyDescent="0.25">
      <c r="A671" s="5"/>
      <c r="B671" s="22" t="s">
        <v>170</v>
      </c>
      <c r="C671" s="115"/>
      <c r="D671" s="25">
        <v>3504.7</v>
      </c>
      <c r="E671" s="25">
        <v>3504.7</v>
      </c>
      <c r="F671" s="25">
        <f t="shared" si="100"/>
        <v>100</v>
      </c>
      <c r="G671" s="106"/>
      <c r="H671" s="121"/>
      <c r="I671" s="121"/>
      <c r="J671" s="130"/>
      <c r="K671" s="30" t="s">
        <v>172</v>
      </c>
      <c r="L671" s="26" t="s">
        <v>173</v>
      </c>
      <c r="M671" s="26">
        <v>133</v>
      </c>
      <c r="N671" s="26">
        <v>133</v>
      </c>
      <c r="O671" s="27">
        <f t="shared" si="101"/>
        <v>100</v>
      </c>
      <c r="P671" s="5"/>
      <c r="Q671" s="5"/>
      <c r="R671" s="5"/>
      <c r="S671" s="5"/>
      <c r="T671" s="5"/>
      <c r="U671" s="5"/>
    </row>
    <row r="672" spans="1:21" s="28" customFormat="1" ht="75" x14ac:dyDescent="0.25">
      <c r="A672" s="5"/>
      <c r="B672" s="22" t="s">
        <v>171</v>
      </c>
      <c r="C672" s="116"/>
      <c r="D672" s="25">
        <v>440.7</v>
      </c>
      <c r="E672" s="25">
        <v>440.7</v>
      </c>
      <c r="F672" s="25">
        <f t="shared" si="100"/>
        <v>100</v>
      </c>
      <c r="G672" s="107"/>
      <c r="H672" s="122"/>
      <c r="I672" s="122"/>
      <c r="J672" s="131"/>
      <c r="K672" s="30" t="s">
        <v>172</v>
      </c>
      <c r="L672" s="26" t="s">
        <v>173</v>
      </c>
      <c r="M672" s="26">
        <v>26</v>
      </c>
      <c r="N672" s="26">
        <v>26</v>
      </c>
      <c r="O672" s="27">
        <f t="shared" si="101"/>
        <v>100</v>
      </c>
      <c r="P672" s="5"/>
      <c r="Q672" s="5"/>
      <c r="R672" s="5"/>
      <c r="S672" s="5"/>
      <c r="T672" s="5"/>
      <c r="U672" s="5"/>
    </row>
    <row r="673" spans="1:21" s="28" customFormat="1" ht="41.25" customHeight="1" x14ac:dyDescent="0.25">
      <c r="A673" s="5"/>
      <c r="B673" s="101" t="s">
        <v>179</v>
      </c>
      <c r="C673" s="101"/>
      <c r="D673" s="102">
        <f>D228+D646+D647+D666+D668</f>
        <v>464136</v>
      </c>
      <c r="E673" s="102">
        <f>E228+E646+E647+E666+E668</f>
        <v>464136</v>
      </c>
      <c r="F673" s="102">
        <f>E673/D673*100</f>
        <v>100</v>
      </c>
      <c r="G673" s="102"/>
      <c r="H673" s="103">
        <f>H228+H646+H647+H666+H668</f>
        <v>2512798</v>
      </c>
      <c r="I673" s="103">
        <f>I228+I646+I647+I666+I668</f>
        <v>2453786</v>
      </c>
      <c r="J673" s="102">
        <f>I673/H673*100</f>
        <v>97.651542225041567</v>
      </c>
      <c r="K673" s="102"/>
      <c r="L673" s="102"/>
      <c r="M673" s="102"/>
      <c r="N673" s="102"/>
      <c r="O673" s="102"/>
      <c r="P673" s="14"/>
      <c r="Q673" s="5"/>
      <c r="R673" s="5"/>
      <c r="S673" s="5"/>
      <c r="T673" s="5"/>
      <c r="U673" s="5"/>
    </row>
    <row r="674" spans="1:21" s="28" customFormat="1" x14ac:dyDescent="0.25">
      <c r="A674" s="5"/>
      <c r="B674" s="5"/>
      <c r="C674" s="5"/>
      <c r="D674" s="104"/>
      <c r="E674" s="104"/>
      <c r="F674" s="104"/>
      <c r="G674" s="104"/>
      <c r="H674" s="104"/>
      <c r="I674" s="104"/>
      <c r="J674" s="10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s="28" customForma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s="28" customFormat="1" x14ac:dyDescent="0.25">
      <c r="A676" s="5"/>
      <c r="B676" s="13" t="s">
        <v>125</v>
      </c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s="28" customForma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s="28" customForma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s="28" customForma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s="28" customForma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s="28" customForma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s="28" customForma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s="28" customForma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s="28" customForma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s="28" customForma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</sheetData>
  <mergeCells count="1253">
    <mergeCell ref="D324:D326"/>
    <mergeCell ref="E324:E326"/>
    <mergeCell ref="F324:F326"/>
    <mergeCell ref="G324:G326"/>
    <mergeCell ref="H324:H326"/>
    <mergeCell ref="I324:I326"/>
    <mergeCell ref="J324:J326"/>
    <mergeCell ref="D327:D329"/>
    <mergeCell ref="E327:E329"/>
    <mergeCell ref="F327:F329"/>
    <mergeCell ref="B324:B326"/>
    <mergeCell ref="B327:B329"/>
    <mergeCell ref="C324:C343"/>
    <mergeCell ref="J276:J278"/>
    <mergeCell ref="D279:D281"/>
    <mergeCell ref="E279:E281"/>
    <mergeCell ref="F279:F281"/>
    <mergeCell ref="B276:B278"/>
    <mergeCell ref="B279:B281"/>
    <mergeCell ref="C276:C295"/>
    <mergeCell ref="D308:D310"/>
    <mergeCell ref="E308:E310"/>
    <mergeCell ref="F308:F310"/>
    <mergeCell ref="G308:G310"/>
    <mergeCell ref="H308:H310"/>
    <mergeCell ref="I308:I310"/>
    <mergeCell ref="J308:J310"/>
    <mergeCell ref="D311:D313"/>
    <mergeCell ref="E311:E313"/>
    <mergeCell ref="F311:F313"/>
    <mergeCell ref="B308:B310"/>
    <mergeCell ref="B311:B313"/>
    <mergeCell ref="J669:J672"/>
    <mergeCell ref="J660:J662"/>
    <mergeCell ref="B663:B665"/>
    <mergeCell ref="D663:D665"/>
    <mergeCell ref="E663:E665"/>
    <mergeCell ref="F663:F665"/>
    <mergeCell ref="G663:G665"/>
    <mergeCell ref="H663:H665"/>
    <mergeCell ref="I663:I665"/>
    <mergeCell ref="J663:J665"/>
    <mergeCell ref="J654:J656"/>
    <mergeCell ref="B657:B659"/>
    <mergeCell ref="D657:D659"/>
    <mergeCell ref="E657:E659"/>
    <mergeCell ref="F657:F659"/>
    <mergeCell ref="G657:G659"/>
    <mergeCell ref="H657:H659"/>
    <mergeCell ref="I657:I659"/>
    <mergeCell ref="J657:J659"/>
    <mergeCell ref="B654:B656"/>
    <mergeCell ref="D654:D656"/>
    <mergeCell ref="E654:E656"/>
    <mergeCell ref="F654:F656"/>
    <mergeCell ref="G654:G656"/>
    <mergeCell ref="H654:H656"/>
    <mergeCell ref="I654:I656"/>
    <mergeCell ref="B660:B662"/>
    <mergeCell ref="D660:D662"/>
    <mergeCell ref="E660:E662"/>
    <mergeCell ref="F660:F662"/>
    <mergeCell ref="G660:G662"/>
    <mergeCell ref="B629:C629"/>
    <mergeCell ref="C630:C645"/>
    <mergeCell ref="B642:B645"/>
    <mergeCell ref="D642:D645"/>
    <mergeCell ref="E642:E645"/>
    <mergeCell ref="H660:H662"/>
    <mergeCell ref="I660:I662"/>
    <mergeCell ref="B666:C666"/>
    <mergeCell ref="B668:C668"/>
    <mergeCell ref="C669:C672"/>
    <mergeCell ref="G669:G672"/>
    <mergeCell ref="H669:H672"/>
    <mergeCell ref="I669:I672"/>
    <mergeCell ref="F642:F645"/>
    <mergeCell ref="G642:G645"/>
    <mergeCell ref="H642:H645"/>
    <mergeCell ref="I642:I645"/>
    <mergeCell ref="D633:D635"/>
    <mergeCell ref="E633:E635"/>
    <mergeCell ref="F633:F635"/>
    <mergeCell ref="B636:B638"/>
    <mergeCell ref="D636:D638"/>
    <mergeCell ref="E636:E638"/>
    <mergeCell ref="F636:F638"/>
    <mergeCell ref="G636:G638"/>
    <mergeCell ref="H636:H638"/>
    <mergeCell ref="B651:B653"/>
    <mergeCell ref="D651:D653"/>
    <mergeCell ref="E651:E653"/>
    <mergeCell ref="F651:F653"/>
    <mergeCell ref="G651:G653"/>
    <mergeCell ref="H651:H653"/>
    <mergeCell ref="B630:B632"/>
    <mergeCell ref="D630:D632"/>
    <mergeCell ref="E630:E632"/>
    <mergeCell ref="F630:F632"/>
    <mergeCell ref="G630:G632"/>
    <mergeCell ref="H630:H632"/>
    <mergeCell ref="I630:I632"/>
    <mergeCell ref="J630:J632"/>
    <mergeCell ref="B633:B635"/>
    <mergeCell ref="I636:I638"/>
    <mergeCell ref="J636:J638"/>
    <mergeCell ref="B639:B641"/>
    <mergeCell ref="D639:D641"/>
    <mergeCell ref="E639:E641"/>
    <mergeCell ref="F639:F641"/>
    <mergeCell ref="B648:B650"/>
    <mergeCell ref="C648:C665"/>
    <mergeCell ref="D648:D650"/>
    <mergeCell ref="E648:E650"/>
    <mergeCell ref="F648:F650"/>
    <mergeCell ref="G648:G650"/>
    <mergeCell ref="H648:H650"/>
    <mergeCell ref="I648:I650"/>
    <mergeCell ref="J642:J645"/>
    <mergeCell ref="J648:J650"/>
    <mergeCell ref="I651:I653"/>
    <mergeCell ref="J651:J653"/>
    <mergeCell ref="B647:C647"/>
    <mergeCell ref="J615:J618"/>
    <mergeCell ref="B619:B623"/>
    <mergeCell ref="D619:D623"/>
    <mergeCell ref="E619:E623"/>
    <mergeCell ref="F619:F623"/>
    <mergeCell ref="G619:G623"/>
    <mergeCell ref="H619:H623"/>
    <mergeCell ref="I619:I623"/>
    <mergeCell ref="J619:J623"/>
    <mergeCell ref="B614:C614"/>
    <mergeCell ref="B615:B618"/>
    <mergeCell ref="C615:C628"/>
    <mergeCell ref="D615:D618"/>
    <mergeCell ref="E615:E618"/>
    <mergeCell ref="F615:F618"/>
    <mergeCell ref="G615:G618"/>
    <mergeCell ref="H615:H618"/>
    <mergeCell ref="I615:I618"/>
    <mergeCell ref="B624:B628"/>
    <mergeCell ref="D624:D628"/>
    <mergeCell ref="E624:E628"/>
    <mergeCell ref="F624:F628"/>
    <mergeCell ref="G624:G628"/>
    <mergeCell ref="H624:H628"/>
    <mergeCell ref="I624:I628"/>
    <mergeCell ref="J624:J628"/>
    <mergeCell ref="B609:B613"/>
    <mergeCell ref="D609:D613"/>
    <mergeCell ref="E609:E613"/>
    <mergeCell ref="F609:F613"/>
    <mergeCell ref="G609:G613"/>
    <mergeCell ref="H609:H613"/>
    <mergeCell ref="I609:I613"/>
    <mergeCell ref="J609:J613"/>
    <mergeCell ref="D594:D598"/>
    <mergeCell ref="E594:E598"/>
    <mergeCell ref="F594:F598"/>
    <mergeCell ref="G594:G598"/>
    <mergeCell ref="H594:H598"/>
    <mergeCell ref="I594:I598"/>
    <mergeCell ref="J594:J598"/>
    <mergeCell ref="B599:C599"/>
    <mergeCell ref="B600:B603"/>
    <mergeCell ref="C600:C613"/>
    <mergeCell ref="D600:D603"/>
    <mergeCell ref="E600:E603"/>
    <mergeCell ref="F600:F603"/>
    <mergeCell ref="G600:G603"/>
    <mergeCell ref="H600:H603"/>
    <mergeCell ref="I600:I603"/>
    <mergeCell ref="J600:J603"/>
    <mergeCell ref="B604:B608"/>
    <mergeCell ref="D604:D608"/>
    <mergeCell ref="E604:E608"/>
    <mergeCell ref="F604:F608"/>
    <mergeCell ref="G604:G608"/>
    <mergeCell ref="H604:H608"/>
    <mergeCell ref="I604:I608"/>
    <mergeCell ref="G584:G586"/>
    <mergeCell ref="H584:H586"/>
    <mergeCell ref="I584:I586"/>
    <mergeCell ref="J584:J586"/>
    <mergeCell ref="B587:B589"/>
    <mergeCell ref="D587:D589"/>
    <mergeCell ref="E587:E589"/>
    <mergeCell ref="F587:F589"/>
    <mergeCell ref="B590:B593"/>
    <mergeCell ref="D590:D593"/>
    <mergeCell ref="E590:E593"/>
    <mergeCell ref="F590:F593"/>
    <mergeCell ref="G590:G593"/>
    <mergeCell ref="H590:H593"/>
    <mergeCell ref="I590:I593"/>
    <mergeCell ref="J590:J593"/>
    <mergeCell ref="B594:B598"/>
    <mergeCell ref="J604:J608"/>
    <mergeCell ref="B569:B572"/>
    <mergeCell ref="C569:C582"/>
    <mergeCell ref="D569:D572"/>
    <mergeCell ref="E569:E572"/>
    <mergeCell ref="F569:F572"/>
    <mergeCell ref="G569:G572"/>
    <mergeCell ref="H569:H572"/>
    <mergeCell ref="I569:I572"/>
    <mergeCell ref="J569:J572"/>
    <mergeCell ref="B573:B577"/>
    <mergeCell ref="D573:D577"/>
    <mergeCell ref="E573:E577"/>
    <mergeCell ref="F573:F577"/>
    <mergeCell ref="G573:G577"/>
    <mergeCell ref="H573:H577"/>
    <mergeCell ref="I573:I577"/>
    <mergeCell ref="J573:J577"/>
    <mergeCell ref="B578:B582"/>
    <mergeCell ref="D578:D582"/>
    <mergeCell ref="E578:E582"/>
    <mergeCell ref="F578:F582"/>
    <mergeCell ref="G578:G582"/>
    <mergeCell ref="H578:H582"/>
    <mergeCell ref="I578:I582"/>
    <mergeCell ref="J578:J582"/>
    <mergeCell ref="B583:C583"/>
    <mergeCell ref="B584:B586"/>
    <mergeCell ref="C584:C598"/>
    <mergeCell ref="D584:D586"/>
    <mergeCell ref="E584:E586"/>
    <mergeCell ref="F584:F586"/>
    <mergeCell ref="B551:B555"/>
    <mergeCell ref="D551:D555"/>
    <mergeCell ref="E551:E555"/>
    <mergeCell ref="F551:F555"/>
    <mergeCell ref="G551:G555"/>
    <mergeCell ref="H551:H555"/>
    <mergeCell ref="I551:I555"/>
    <mergeCell ref="J551:J555"/>
    <mergeCell ref="B556:C556"/>
    <mergeCell ref="H542:H545"/>
    <mergeCell ref="I542:I545"/>
    <mergeCell ref="J542:J545"/>
    <mergeCell ref="B546:B550"/>
    <mergeCell ref="D546:D550"/>
    <mergeCell ref="E546:E550"/>
    <mergeCell ref="F546:F550"/>
    <mergeCell ref="G546:G550"/>
    <mergeCell ref="H546:H550"/>
    <mergeCell ref="I546:I550"/>
    <mergeCell ref="J546:J550"/>
    <mergeCell ref="G530:G534"/>
    <mergeCell ref="B515:B517"/>
    <mergeCell ref="D515:D517"/>
    <mergeCell ref="E515:E517"/>
    <mergeCell ref="F515:F517"/>
    <mergeCell ref="G515:G517"/>
    <mergeCell ref="H515:H517"/>
    <mergeCell ref="I515:I517"/>
    <mergeCell ref="J515:J517"/>
    <mergeCell ref="B518:B520"/>
    <mergeCell ref="B539:B541"/>
    <mergeCell ref="D539:D541"/>
    <mergeCell ref="E539:E541"/>
    <mergeCell ref="F539:F541"/>
    <mergeCell ref="B542:B545"/>
    <mergeCell ref="D542:D545"/>
    <mergeCell ref="E542:E545"/>
    <mergeCell ref="F542:F545"/>
    <mergeCell ref="G542:G545"/>
    <mergeCell ref="H530:H534"/>
    <mergeCell ref="I530:I534"/>
    <mergeCell ref="J530:J534"/>
    <mergeCell ref="B535:C535"/>
    <mergeCell ref="B536:B538"/>
    <mergeCell ref="D536:D538"/>
    <mergeCell ref="E536:E538"/>
    <mergeCell ref="F536:F538"/>
    <mergeCell ref="G536:G538"/>
    <mergeCell ref="H536:H538"/>
    <mergeCell ref="I536:I538"/>
    <mergeCell ref="J536:J538"/>
    <mergeCell ref="B514:C514"/>
    <mergeCell ref="B521:B524"/>
    <mergeCell ref="D521:D524"/>
    <mergeCell ref="E521:E524"/>
    <mergeCell ref="F521:F524"/>
    <mergeCell ref="G521:G524"/>
    <mergeCell ref="H521:H524"/>
    <mergeCell ref="I521:I524"/>
    <mergeCell ref="J521:J524"/>
    <mergeCell ref="B525:B529"/>
    <mergeCell ref="D525:D529"/>
    <mergeCell ref="E525:E529"/>
    <mergeCell ref="F525:F529"/>
    <mergeCell ref="G525:G529"/>
    <mergeCell ref="H525:H529"/>
    <mergeCell ref="I525:I529"/>
    <mergeCell ref="J525:J529"/>
    <mergeCell ref="B500:B503"/>
    <mergeCell ref="C500:C513"/>
    <mergeCell ref="D500:D503"/>
    <mergeCell ref="E500:E503"/>
    <mergeCell ref="F500:F503"/>
    <mergeCell ref="G500:G503"/>
    <mergeCell ref="H500:H503"/>
    <mergeCell ref="I500:I503"/>
    <mergeCell ref="J500:J503"/>
    <mergeCell ref="B504:B508"/>
    <mergeCell ref="D504:D508"/>
    <mergeCell ref="E504:E508"/>
    <mergeCell ref="F504:F508"/>
    <mergeCell ref="G504:G508"/>
    <mergeCell ref="H504:H508"/>
    <mergeCell ref="I504:I508"/>
    <mergeCell ref="J504:J508"/>
    <mergeCell ref="B509:B513"/>
    <mergeCell ref="D509:D513"/>
    <mergeCell ref="E509:E513"/>
    <mergeCell ref="F509:F513"/>
    <mergeCell ref="G509:G513"/>
    <mergeCell ref="H509:H513"/>
    <mergeCell ref="I509:I513"/>
    <mergeCell ref="J509:J513"/>
    <mergeCell ref="B495:B498"/>
    <mergeCell ref="D495:D498"/>
    <mergeCell ref="E495:E498"/>
    <mergeCell ref="F495:F498"/>
    <mergeCell ref="G495:G498"/>
    <mergeCell ref="H495:H498"/>
    <mergeCell ref="I495:I498"/>
    <mergeCell ref="J495:J498"/>
    <mergeCell ref="B499:C499"/>
    <mergeCell ref="B489:B491"/>
    <mergeCell ref="D489:D491"/>
    <mergeCell ref="E489:E491"/>
    <mergeCell ref="F489:F491"/>
    <mergeCell ref="G489:G491"/>
    <mergeCell ref="H489:H491"/>
    <mergeCell ref="I489:I491"/>
    <mergeCell ref="J489:J491"/>
    <mergeCell ref="B492:B494"/>
    <mergeCell ref="D492:D494"/>
    <mergeCell ref="E492:E494"/>
    <mergeCell ref="F492:F494"/>
    <mergeCell ref="B483:B485"/>
    <mergeCell ref="D483:D485"/>
    <mergeCell ref="E483:E485"/>
    <mergeCell ref="F483:F485"/>
    <mergeCell ref="G483:G485"/>
    <mergeCell ref="H483:H485"/>
    <mergeCell ref="I483:I485"/>
    <mergeCell ref="J483:J485"/>
    <mergeCell ref="B486:B488"/>
    <mergeCell ref="D486:D488"/>
    <mergeCell ref="E486:E488"/>
    <mergeCell ref="F486:F488"/>
    <mergeCell ref="B477:B481"/>
    <mergeCell ref="D477:D481"/>
    <mergeCell ref="E477:E481"/>
    <mergeCell ref="F477:F481"/>
    <mergeCell ref="G477:G481"/>
    <mergeCell ref="H477:H481"/>
    <mergeCell ref="I477:I481"/>
    <mergeCell ref="J477:J481"/>
    <mergeCell ref="B482:C482"/>
    <mergeCell ref="H467:H469"/>
    <mergeCell ref="I467:I469"/>
    <mergeCell ref="J467:J469"/>
    <mergeCell ref="B470:B472"/>
    <mergeCell ref="D470:D472"/>
    <mergeCell ref="E470:E472"/>
    <mergeCell ref="F470:F472"/>
    <mergeCell ref="B473:B476"/>
    <mergeCell ref="D473:D476"/>
    <mergeCell ref="E473:E476"/>
    <mergeCell ref="F473:F476"/>
    <mergeCell ref="G473:G476"/>
    <mergeCell ref="H473:H476"/>
    <mergeCell ref="I473:I476"/>
    <mergeCell ref="J473:J476"/>
    <mergeCell ref="B464:B466"/>
    <mergeCell ref="D464:D466"/>
    <mergeCell ref="E464:E466"/>
    <mergeCell ref="F464:F466"/>
    <mergeCell ref="B467:B469"/>
    <mergeCell ref="D467:D469"/>
    <mergeCell ref="E467:E469"/>
    <mergeCell ref="F467:F469"/>
    <mergeCell ref="G467:G469"/>
    <mergeCell ref="B460:C460"/>
    <mergeCell ref="B461:B463"/>
    <mergeCell ref="D461:D463"/>
    <mergeCell ref="E461:E463"/>
    <mergeCell ref="F461:F463"/>
    <mergeCell ref="G461:G463"/>
    <mergeCell ref="H461:H463"/>
    <mergeCell ref="I461:I463"/>
    <mergeCell ref="J461:J463"/>
    <mergeCell ref="J455:J459"/>
    <mergeCell ref="G431:G434"/>
    <mergeCell ref="H431:H434"/>
    <mergeCell ref="I431:I434"/>
    <mergeCell ref="J431:J434"/>
    <mergeCell ref="B435:B439"/>
    <mergeCell ref="D435:D439"/>
    <mergeCell ref="E435:E439"/>
    <mergeCell ref="J446:J449"/>
    <mergeCell ref="B450:B454"/>
    <mergeCell ref="D450:D454"/>
    <mergeCell ref="E450:E454"/>
    <mergeCell ref="F450:F454"/>
    <mergeCell ref="G450:G454"/>
    <mergeCell ref="H450:H454"/>
    <mergeCell ref="I450:I454"/>
    <mergeCell ref="J450:J454"/>
    <mergeCell ref="B445:C445"/>
    <mergeCell ref="B446:B449"/>
    <mergeCell ref="C446:C459"/>
    <mergeCell ref="D446:D449"/>
    <mergeCell ref="E446:E449"/>
    <mergeCell ref="F446:F449"/>
    <mergeCell ref="G446:G449"/>
    <mergeCell ref="H446:H449"/>
    <mergeCell ref="I446:I449"/>
    <mergeCell ref="B455:B459"/>
    <mergeCell ref="D455:D459"/>
    <mergeCell ref="E455:E459"/>
    <mergeCell ref="F455:F459"/>
    <mergeCell ref="G455:G459"/>
    <mergeCell ref="H455:H459"/>
    <mergeCell ref="I455:I459"/>
    <mergeCell ref="D414:D418"/>
    <mergeCell ref="E414:E418"/>
    <mergeCell ref="F414:F418"/>
    <mergeCell ref="G414:G418"/>
    <mergeCell ref="H414:H418"/>
    <mergeCell ref="I414:I418"/>
    <mergeCell ref="J414:J418"/>
    <mergeCell ref="B440:B444"/>
    <mergeCell ref="D440:D444"/>
    <mergeCell ref="E440:E444"/>
    <mergeCell ref="F440:F444"/>
    <mergeCell ref="G440:G444"/>
    <mergeCell ref="H440:H444"/>
    <mergeCell ref="I440:I444"/>
    <mergeCell ref="J440:J444"/>
    <mergeCell ref="B425:B427"/>
    <mergeCell ref="C425:C444"/>
    <mergeCell ref="D425:D427"/>
    <mergeCell ref="E425:E427"/>
    <mergeCell ref="F425:F427"/>
    <mergeCell ref="G425:G427"/>
    <mergeCell ref="H425:H427"/>
    <mergeCell ref="I425:I427"/>
    <mergeCell ref="J425:J427"/>
    <mergeCell ref="B428:B430"/>
    <mergeCell ref="D428:D430"/>
    <mergeCell ref="E428:E430"/>
    <mergeCell ref="F428:F430"/>
    <mergeCell ref="B431:B434"/>
    <mergeCell ref="D431:D434"/>
    <mergeCell ref="E431:E434"/>
    <mergeCell ref="F431:F434"/>
    <mergeCell ref="F435:F439"/>
    <mergeCell ref="G435:G439"/>
    <mergeCell ref="H435:H439"/>
    <mergeCell ref="I435:I439"/>
    <mergeCell ref="J435:J439"/>
    <mergeCell ref="D407:D409"/>
    <mergeCell ref="E407:E409"/>
    <mergeCell ref="F407:F409"/>
    <mergeCell ref="B410:B413"/>
    <mergeCell ref="D410:D413"/>
    <mergeCell ref="E410:E413"/>
    <mergeCell ref="F410:F413"/>
    <mergeCell ref="G410:G413"/>
    <mergeCell ref="H410:H413"/>
    <mergeCell ref="B403:C403"/>
    <mergeCell ref="C404:C423"/>
    <mergeCell ref="B404:B406"/>
    <mergeCell ref="D404:D406"/>
    <mergeCell ref="E404:E406"/>
    <mergeCell ref="B419:B423"/>
    <mergeCell ref="D419:D423"/>
    <mergeCell ref="E419:E423"/>
    <mergeCell ref="F419:F423"/>
    <mergeCell ref="G419:G423"/>
    <mergeCell ref="H419:H423"/>
    <mergeCell ref="I419:I423"/>
    <mergeCell ref="J419:J423"/>
    <mergeCell ref="B424:C424"/>
    <mergeCell ref="I410:I413"/>
    <mergeCell ref="J410:J413"/>
    <mergeCell ref="B414:B418"/>
    <mergeCell ref="F404:F406"/>
    <mergeCell ref="G404:G406"/>
    <mergeCell ref="H404:H406"/>
    <mergeCell ref="I404:I406"/>
    <mergeCell ref="J404:J406"/>
    <mergeCell ref="B407:B409"/>
    <mergeCell ref="D219:D221"/>
    <mergeCell ref="E219:E221"/>
    <mergeCell ref="F219:F221"/>
    <mergeCell ref="B222:B224"/>
    <mergeCell ref="D222:D224"/>
    <mergeCell ref="E222:E224"/>
    <mergeCell ref="F222:F224"/>
    <mergeCell ref="G222:G224"/>
    <mergeCell ref="H222:H224"/>
    <mergeCell ref="I222:I224"/>
    <mergeCell ref="J222:J224"/>
    <mergeCell ref="B215:C215"/>
    <mergeCell ref="B216:B218"/>
    <mergeCell ref="C216:C227"/>
    <mergeCell ref="D216:D218"/>
    <mergeCell ref="E216:E218"/>
    <mergeCell ref="F216:F218"/>
    <mergeCell ref="G216:G218"/>
    <mergeCell ref="H216:H218"/>
    <mergeCell ref="I216:I218"/>
    <mergeCell ref="B225:B227"/>
    <mergeCell ref="D225:D227"/>
    <mergeCell ref="E225:E227"/>
    <mergeCell ref="F225:F227"/>
    <mergeCell ref="J389:J392"/>
    <mergeCell ref="B393:C393"/>
    <mergeCell ref="B394:B397"/>
    <mergeCell ref="C394:C402"/>
    <mergeCell ref="D394:D397"/>
    <mergeCell ref="E394:E397"/>
    <mergeCell ref="F394:F397"/>
    <mergeCell ref="G394:G397"/>
    <mergeCell ref="H394:H397"/>
    <mergeCell ref="I394:I397"/>
    <mergeCell ref="J394:J397"/>
    <mergeCell ref="B398:B402"/>
    <mergeCell ref="D398:D402"/>
    <mergeCell ref="E398:E402"/>
    <mergeCell ref="F398:F402"/>
    <mergeCell ref="G398:G402"/>
    <mergeCell ref="H398:H402"/>
    <mergeCell ref="I398:I402"/>
    <mergeCell ref="J398:J402"/>
    <mergeCell ref="I389:I392"/>
    <mergeCell ref="J377:J379"/>
    <mergeCell ref="B380:B382"/>
    <mergeCell ref="D380:D382"/>
    <mergeCell ref="E380:E382"/>
    <mergeCell ref="F380:F382"/>
    <mergeCell ref="G380:G382"/>
    <mergeCell ref="H380:H382"/>
    <mergeCell ref="I380:I382"/>
    <mergeCell ref="J380:J382"/>
    <mergeCell ref="B376:C376"/>
    <mergeCell ref="B377:B379"/>
    <mergeCell ref="C377:C392"/>
    <mergeCell ref="D377:D379"/>
    <mergeCell ref="E377:E379"/>
    <mergeCell ref="F377:F379"/>
    <mergeCell ref="G377:G379"/>
    <mergeCell ref="H377:H379"/>
    <mergeCell ref="I377:I379"/>
    <mergeCell ref="B383:B385"/>
    <mergeCell ref="D383:D385"/>
    <mergeCell ref="E383:E385"/>
    <mergeCell ref="F383:F385"/>
    <mergeCell ref="B386:B388"/>
    <mergeCell ref="D386:D388"/>
    <mergeCell ref="E386:E388"/>
    <mergeCell ref="F386:F388"/>
    <mergeCell ref="B389:B392"/>
    <mergeCell ref="D389:D392"/>
    <mergeCell ref="E389:E392"/>
    <mergeCell ref="F389:F392"/>
    <mergeCell ref="G389:G392"/>
    <mergeCell ref="H389:H392"/>
    <mergeCell ref="J366:J368"/>
    <mergeCell ref="B369:B371"/>
    <mergeCell ref="D369:D371"/>
    <mergeCell ref="E369:E371"/>
    <mergeCell ref="F369:F371"/>
    <mergeCell ref="B372:B375"/>
    <mergeCell ref="D372:D375"/>
    <mergeCell ref="E372:E375"/>
    <mergeCell ref="F372:F375"/>
    <mergeCell ref="G372:G375"/>
    <mergeCell ref="H372:H375"/>
    <mergeCell ref="I372:I375"/>
    <mergeCell ref="J372:J375"/>
    <mergeCell ref="B365:C365"/>
    <mergeCell ref="B366:B368"/>
    <mergeCell ref="C366:C375"/>
    <mergeCell ref="D366:D368"/>
    <mergeCell ref="E366:E368"/>
    <mergeCell ref="F366:F368"/>
    <mergeCell ref="G366:G368"/>
    <mergeCell ref="H366:H368"/>
    <mergeCell ref="I366:I368"/>
    <mergeCell ref="G355:G359"/>
    <mergeCell ref="H355:H359"/>
    <mergeCell ref="I355:I359"/>
    <mergeCell ref="J355:J359"/>
    <mergeCell ref="B360:B364"/>
    <mergeCell ref="D360:D364"/>
    <mergeCell ref="E360:E364"/>
    <mergeCell ref="F360:F364"/>
    <mergeCell ref="G360:G364"/>
    <mergeCell ref="H360:H364"/>
    <mergeCell ref="I360:I364"/>
    <mergeCell ref="J360:J364"/>
    <mergeCell ref="J339:J343"/>
    <mergeCell ref="B344:C344"/>
    <mergeCell ref="B345:B347"/>
    <mergeCell ref="C345:C364"/>
    <mergeCell ref="D345:D347"/>
    <mergeCell ref="E345:E347"/>
    <mergeCell ref="F345:F347"/>
    <mergeCell ref="G345:G347"/>
    <mergeCell ref="H345:H347"/>
    <mergeCell ref="I345:I347"/>
    <mergeCell ref="J345:J347"/>
    <mergeCell ref="B348:B350"/>
    <mergeCell ref="D348:D350"/>
    <mergeCell ref="E348:E350"/>
    <mergeCell ref="F348:F350"/>
    <mergeCell ref="B351:B354"/>
    <mergeCell ref="D351:D354"/>
    <mergeCell ref="E351:E354"/>
    <mergeCell ref="F351:F354"/>
    <mergeCell ref="G351:G354"/>
    <mergeCell ref="H351:H354"/>
    <mergeCell ref="I351:I354"/>
    <mergeCell ref="J351:J354"/>
    <mergeCell ref="B355:B359"/>
    <mergeCell ref="J330:J333"/>
    <mergeCell ref="B334:B338"/>
    <mergeCell ref="D334:D338"/>
    <mergeCell ref="E334:E338"/>
    <mergeCell ref="F334:F338"/>
    <mergeCell ref="G334:G338"/>
    <mergeCell ref="H334:H338"/>
    <mergeCell ref="I334:I338"/>
    <mergeCell ref="J334:J338"/>
    <mergeCell ref="B323:C323"/>
    <mergeCell ref="B330:B333"/>
    <mergeCell ref="D330:D333"/>
    <mergeCell ref="E330:E333"/>
    <mergeCell ref="F330:F333"/>
    <mergeCell ref="G330:G333"/>
    <mergeCell ref="H330:H333"/>
    <mergeCell ref="I330:I333"/>
    <mergeCell ref="B339:B343"/>
    <mergeCell ref="D339:D343"/>
    <mergeCell ref="E339:E343"/>
    <mergeCell ref="F339:F343"/>
    <mergeCell ref="G339:G343"/>
    <mergeCell ref="H339:H343"/>
    <mergeCell ref="I339:I343"/>
    <mergeCell ref="D355:D359"/>
    <mergeCell ref="E355:E359"/>
    <mergeCell ref="F355:F359"/>
    <mergeCell ref="J314:J317"/>
    <mergeCell ref="B318:B322"/>
    <mergeCell ref="D318:D322"/>
    <mergeCell ref="E318:E322"/>
    <mergeCell ref="F318:F322"/>
    <mergeCell ref="G318:G322"/>
    <mergeCell ref="H318:H322"/>
    <mergeCell ref="I318:I322"/>
    <mergeCell ref="J318:J322"/>
    <mergeCell ref="B307:C307"/>
    <mergeCell ref="B314:B317"/>
    <mergeCell ref="D314:D317"/>
    <mergeCell ref="E314:E317"/>
    <mergeCell ref="F314:F317"/>
    <mergeCell ref="G314:G317"/>
    <mergeCell ref="H314:H317"/>
    <mergeCell ref="I314:I317"/>
    <mergeCell ref="C308:C322"/>
    <mergeCell ref="J286:J290"/>
    <mergeCell ref="B296:C296"/>
    <mergeCell ref="B297:B301"/>
    <mergeCell ref="C297:C306"/>
    <mergeCell ref="D297:D301"/>
    <mergeCell ref="E297:E301"/>
    <mergeCell ref="F297:F301"/>
    <mergeCell ref="G297:G301"/>
    <mergeCell ref="H297:H301"/>
    <mergeCell ref="I297:I301"/>
    <mergeCell ref="J297:J301"/>
    <mergeCell ref="B302:B306"/>
    <mergeCell ref="D302:D306"/>
    <mergeCell ref="E302:E306"/>
    <mergeCell ref="F302:F306"/>
    <mergeCell ref="G302:G306"/>
    <mergeCell ref="H302:H306"/>
    <mergeCell ref="I302:I306"/>
    <mergeCell ref="J302:J306"/>
    <mergeCell ref="B291:B295"/>
    <mergeCell ref="D291:D295"/>
    <mergeCell ref="E291:E295"/>
    <mergeCell ref="F291:F295"/>
    <mergeCell ref="G291:G295"/>
    <mergeCell ref="H291:H295"/>
    <mergeCell ref="I291:I295"/>
    <mergeCell ref="J291:J295"/>
    <mergeCell ref="B286:B290"/>
    <mergeCell ref="D286:D290"/>
    <mergeCell ref="E286:E290"/>
    <mergeCell ref="F286:F290"/>
    <mergeCell ref="J261:J264"/>
    <mergeCell ref="B265:B269"/>
    <mergeCell ref="D265:D269"/>
    <mergeCell ref="E265:E269"/>
    <mergeCell ref="F265:F269"/>
    <mergeCell ref="G265:G269"/>
    <mergeCell ref="H265:H269"/>
    <mergeCell ref="I265:I269"/>
    <mergeCell ref="J265:J269"/>
    <mergeCell ref="B275:C275"/>
    <mergeCell ref="B282:B285"/>
    <mergeCell ref="D282:D285"/>
    <mergeCell ref="E282:E285"/>
    <mergeCell ref="F282:F285"/>
    <mergeCell ref="G282:G285"/>
    <mergeCell ref="H282:H285"/>
    <mergeCell ref="I282:I285"/>
    <mergeCell ref="J282:J285"/>
    <mergeCell ref="J270:J274"/>
    <mergeCell ref="G286:G290"/>
    <mergeCell ref="H286:H290"/>
    <mergeCell ref="B260:C260"/>
    <mergeCell ref="B261:B264"/>
    <mergeCell ref="C261:C274"/>
    <mergeCell ref="D261:D264"/>
    <mergeCell ref="E261:E264"/>
    <mergeCell ref="F261:F264"/>
    <mergeCell ref="G261:G264"/>
    <mergeCell ref="H261:H264"/>
    <mergeCell ref="I261:I264"/>
    <mergeCell ref="B270:B274"/>
    <mergeCell ref="D270:D274"/>
    <mergeCell ref="E270:E274"/>
    <mergeCell ref="F270:F274"/>
    <mergeCell ref="G270:G274"/>
    <mergeCell ref="H270:H274"/>
    <mergeCell ref="I270:I274"/>
    <mergeCell ref="D276:D278"/>
    <mergeCell ref="E276:E278"/>
    <mergeCell ref="F276:F278"/>
    <mergeCell ref="G276:G278"/>
    <mergeCell ref="H276:H278"/>
    <mergeCell ref="I276:I278"/>
    <mergeCell ref="I286:I290"/>
    <mergeCell ref="J250:J254"/>
    <mergeCell ref="B255:B259"/>
    <mergeCell ref="D255:D259"/>
    <mergeCell ref="E255:E259"/>
    <mergeCell ref="F255:F259"/>
    <mergeCell ref="G255:G259"/>
    <mergeCell ref="H255:H259"/>
    <mergeCell ref="I255:I259"/>
    <mergeCell ref="J255:J259"/>
    <mergeCell ref="J240:J242"/>
    <mergeCell ref="B243:B245"/>
    <mergeCell ref="D243:D245"/>
    <mergeCell ref="E243:E245"/>
    <mergeCell ref="F243:F245"/>
    <mergeCell ref="B246:B249"/>
    <mergeCell ref="D246:D249"/>
    <mergeCell ref="E246:E249"/>
    <mergeCell ref="F246:F249"/>
    <mergeCell ref="G246:G249"/>
    <mergeCell ref="H246:H249"/>
    <mergeCell ref="I246:I249"/>
    <mergeCell ref="J246:J249"/>
    <mergeCell ref="B239:C239"/>
    <mergeCell ref="B240:B242"/>
    <mergeCell ref="C240:C259"/>
    <mergeCell ref="D240:D242"/>
    <mergeCell ref="E240:E242"/>
    <mergeCell ref="F240:F242"/>
    <mergeCell ref="G240:G242"/>
    <mergeCell ref="H240:H242"/>
    <mergeCell ref="I240:I242"/>
    <mergeCell ref="B250:B254"/>
    <mergeCell ref="D250:D254"/>
    <mergeCell ref="E250:E254"/>
    <mergeCell ref="F250:F254"/>
    <mergeCell ref="G250:G254"/>
    <mergeCell ref="H250:H254"/>
    <mergeCell ref="I250:I254"/>
    <mergeCell ref="B229:C229"/>
    <mergeCell ref="B230:B233"/>
    <mergeCell ref="C230:C238"/>
    <mergeCell ref="D230:D233"/>
    <mergeCell ref="E230:E233"/>
    <mergeCell ref="F230:F233"/>
    <mergeCell ref="G230:G233"/>
    <mergeCell ref="H230:H233"/>
    <mergeCell ref="I230:I233"/>
    <mergeCell ref="J230:J233"/>
    <mergeCell ref="B234:B238"/>
    <mergeCell ref="D234:D238"/>
    <mergeCell ref="E234:E238"/>
    <mergeCell ref="F234:F238"/>
    <mergeCell ref="G234:G238"/>
    <mergeCell ref="H234:H238"/>
    <mergeCell ref="I234:I238"/>
    <mergeCell ref="J234:J238"/>
    <mergeCell ref="H99:H101"/>
    <mergeCell ref="I99:I101"/>
    <mergeCell ref="J99:J101"/>
    <mergeCell ref="B51:O51"/>
    <mergeCell ref="B52:B53"/>
    <mergeCell ref="C52:C53"/>
    <mergeCell ref="H52:J52"/>
    <mergeCell ref="K52:O52"/>
    <mergeCell ref="G102:G104"/>
    <mergeCell ref="B98:C98"/>
    <mergeCell ref="C99:C110"/>
    <mergeCell ref="D99:D101"/>
    <mergeCell ref="E99:E101"/>
    <mergeCell ref="G99:G101"/>
    <mergeCell ref="D67:F67"/>
    <mergeCell ref="D70:D72"/>
    <mergeCell ref="E70:E72"/>
    <mergeCell ref="B108:B110"/>
    <mergeCell ref="D108:D110"/>
    <mergeCell ref="E108:E110"/>
    <mergeCell ref="F108:F110"/>
    <mergeCell ref="B111:C111"/>
    <mergeCell ref="B112:B114"/>
    <mergeCell ref="B43:B44"/>
    <mergeCell ref="C43:C44"/>
    <mergeCell ref="H43:J43"/>
    <mergeCell ref="K43:O43"/>
    <mergeCell ref="K82:O82"/>
    <mergeCell ref="B85:C85"/>
    <mergeCell ref="B86:B88"/>
    <mergeCell ref="C86:C97"/>
    <mergeCell ref="H86:H88"/>
    <mergeCell ref="I86:I88"/>
    <mergeCell ref="J86:J88"/>
    <mergeCell ref="B89:B91"/>
    <mergeCell ref="H89:H91"/>
    <mergeCell ref="I89:I91"/>
    <mergeCell ref="J89:J91"/>
    <mergeCell ref="B92:B94"/>
    <mergeCell ref="B95:B97"/>
    <mergeCell ref="F70:F72"/>
    <mergeCell ref="D89:D91"/>
    <mergeCell ref="E89:E91"/>
    <mergeCell ref="F89:F91"/>
    <mergeCell ref="D92:D94"/>
    <mergeCell ref="E92:E94"/>
    <mergeCell ref="F92:F94"/>
    <mergeCell ref="D95:D97"/>
    <mergeCell ref="E95:E97"/>
    <mergeCell ref="F95:F97"/>
    <mergeCell ref="G86:G88"/>
    <mergeCell ref="G89:G91"/>
    <mergeCell ref="D60:D62"/>
    <mergeCell ref="E60:E62"/>
    <mergeCell ref="F60:F62"/>
    <mergeCell ref="M13:M14"/>
    <mergeCell ref="B17:O17"/>
    <mergeCell ref="N13:N14"/>
    <mergeCell ref="O13:O14"/>
    <mergeCell ref="H19:J19"/>
    <mergeCell ref="K19:O19"/>
    <mergeCell ref="B18:O18"/>
    <mergeCell ref="B19:B20"/>
    <mergeCell ref="C19:C20"/>
    <mergeCell ref="K73:K77"/>
    <mergeCell ref="L73:L77"/>
    <mergeCell ref="M73:M77"/>
    <mergeCell ref="K35:K38"/>
    <mergeCell ref="L35:L38"/>
    <mergeCell ref="M35:M38"/>
    <mergeCell ref="B30:O30"/>
    <mergeCell ref="C22:C27"/>
    <mergeCell ref="B22:B23"/>
    <mergeCell ref="K22:K23"/>
    <mergeCell ref="L22:L23"/>
    <mergeCell ref="B26:B27"/>
    <mergeCell ref="B24:B25"/>
    <mergeCell ref="L70:L72"/>
    <mergeCell ref="M70:M72"/>
    <mergeCell ref="N70:N72"/>
    <mergeCell ref="O70:O72"/>
    <mergeCell ref="H24:H25"/>
    <mergeCell ref="I24:I25"/>
    <mergeCell ref="J24:J25"/>
    <mergeCell ref="N24:N25"/>
    <mergeCell ref="O24:O25"/>
    <mergeCell ref="K24:K25"/>
    <mergeCell ref="B35:B38"/>
    <mergeCell ref="C35:C38"/>
    <mergeCell ref="B66:O66"/>
    <mergeCell ref="B60:B62"/>
    <mergeCell ref="C55:C63"/>
    <mergeCell ref="H35:H37"/>
    <mergeCell ref="G52:G53"/>
    <mergeCell ref="B2:O2"/>
    <mergeCell ref="B3:O3"/>
    <mergeCell ref="B4:O4"/>
    <mergeCell ref="B5:B6"/>
    <mergeCell ref="C5:C6"/>
    <mergeCell ref="K5:O5"/>
    <mergeCell ref="B8:B12"/>
    <mergeCell ref="C8:C12"/>
    <mergeCell ref="C13:C14"/>
    <mergeCell ref="B13:B14"/>
    <mergeCell ref="K8:K12"/>
    <mergeCell ref="L8:L12"/>
    <mergeCell ref="M8:M12"/>
    <mergeCell ref="N8:N12"/>
    <mergeCell ref="O8:O12"/>
    <mergeCell ref="D5:F5"/>
    <mergeCell ref="D8:D12"/>
    <mergeCell ref="E8:E12"/>
    <mergeCell ref="F8:F12"/>
    <mergeCell ref="G5:J5"/>
    <mergeCell ref="D13:D14"/>
    <mergeCell ref="E13:E14"/>
    <mergeCell ref="F13:F14"/>
    <mergeCell ref="K13:K14"/>
    <mergeCell ref="L13:L14"/>
    <mergeCell ref="J26:J27"/>
    <mergeCell ref="K70:K72"/>
    <mergeCell ref="H67:J67"/>
    <mergeCell ref="C67:C68"/>
    <mergeCell ref="I35:I37"/>
    <mergeCell ref="J35:J37"/>
    <mergeCell ref="L24:L25"/>
    <mergeCell ref="D55:D56"/>
    <mergeCell ref="E55:E56"/>
    <mergeCell ref="F55:F56"/>
    <mergeCell ref="C46:C48"/>
    <mergeCell ref="G32:G33"/>
    <mergeCell ref="G35:G37"/>
    <mergeCell ref="G43:G44"/>
    <mergeCell ref="D73:D77"/>
    <mergeCell ref="E73:E77"/>
    <mergeCell ref="F73:F77"/>
    <mergeCell ref="D43:F43"/>
    <mergeCell ref="D52:F52"/>
    <mergeCell ref="G19:G20"/>
    <mergeCell ref="G24:G25"/>
    <mergeCell ref="G26:G27"/>
    <mergeCell ref="D22:D23"/>
    <mergeCell ref="E22:E23"/>
    <mergeCell ref="F22:F23"/>
    <mergeCell ref="F24:F25"/>
    <mergeCell ref="F26:F27"/>
    <mergeCell ref="D19:F19"/>
    <mergeCell ref="B70:B72"/>
    <mergeCell ref="B73:B77"/>
    <mergeCell ref="B31:O31"/>
    <mergeCell ref="B32:B33"/>
    <mergeCell ref="C32:C33"/>
    <mergeCell ref="H32:J32"/>
    <mergeCell ref="K32:O32"/>
    <mergeCell ref="N73:N77"/>
    <mergeCell ref="O73:O77"/>
    <mergeCell ref="N35:N38"/>
    <mergeCell ref="N22:N23"/>
    <mergeCell ref="O22:O23"/>
    <mergeCell ref="L26:L27"/>
    <mergeCell ref="M26:M27"/>
    <mergeCell ref="N26:N27"/>
    <mergeCell ref="O26:O27"/>
    <mergeCell ref="K26:K27"/>
    <mergeCell ref="C70:C77"/>
    <mergeCell ref="G67:G68"/>
    <mergeCell ref="D24:D27"/>
    <mergeCell ref="E24:E27"/>
    <mergeCell ref="H26:H27"/>
    <mergeCell ref="I26:I27"/>
    <mergeCell ref="O35:O38"/>
    <mergeCell ref="K67:O67"/>
    <mergeCell ref="E86:E88"/>
    <mergeCell ref="F86:F88"/>
    <mergeCell ref="M24:M25"/>
    <mergeCell ref="M22:M23"/>
    <mergeCell ref="F99:F101"/>
    <mergeCell ref="B102:B104"/>
    <mergeCell ref="D102:D104"/>
    <mergeCell ref="E102:E104"/>
    <mergeCell ref="F102:F104"/>
    <mergeCell ref="B99:B101"/>
    <mergeCell ref="H102:H104"/>
    <mergeCell ref="I102:I104"/>
    <mergeCell ref="J102:J104"/>
    <mergeCell ref="B105:B107"/>
    <mergeCell ref="D105:D107"/>
    <mergeCell ref="E105:E107"/>
    <mergeCell ref="F105:F107"/>
    <mergeCell ref="D32:F32"/>
    <mergeCell ref="D35:D38"/>
    <mergeCell ref="E35:E38"/>
    <mergeCell ref="F35:F38"/>
    <mergeCell ref="B42:O42"/>
    <mergeCell ref="B67:B68"/>
    <mergeCell ref="D86:D88"/>
    <mergeCell ref="E80:G80"/>
    <mergeCell ref="B82:B83"/>
    <mergeCell ref="C82:C83"/>
    <mergeCell ref="D82:F82"/>
    <mergeCell ref="G82:G83"/>
    <mergeCell ref="H82:J82"/>
    <mergeCell ref="C112:C123"/>
    <mergeCell ref="D112:D114"/>
    <mergeCell ref="E112:E114"/>
    <mergeCell ref="F112:F114"/>
    <mergeCell ref="G112:G114"/>
    <mergeCell ref="H112:H114"/>
    <mergeCell ref="I112:I114"/>
    <mergeCell ref="B118:B120"/>
    <mergeCell ref="D118:D120"/>
    <mergeCell ref="E118:E120"/>
    <mergeCell ref="F118:F120"/>
    <mergeCell ref="B121:B123"/>
    <mergeCell ref="D121:D123"/>
    <mergeCell ref="E121:E123"/>
    <mergeCell ref="F121:F123"/>
    <mergeCell ref="J112:J114"/>
    <mergeCell ref="B115:B117"/>
    <mergeCell ref="D115:D117"/>
    <mergeCell ref="E115:E117"/>
    <mergeCell ref="F115:F117"/>
    <mergeCell ref="G115:G117"/>
    <mergeCell ref="H115:H117"/>
    <mergeCell ref="I115:I117"/>
    <mergeCell ref="J115:J117"/>
    <mergeCell ref="B124:C124"/>
    <mergeCell ref="B125:B127"/>
    <mergeCell ref="C125:C136"/>
    <mergeCell ref="D125:D127"/>
    <mergeCell ref="E125:E127"/>
    <mergeCell ref="F125:F127"/>
    <mergeCell ref="G125:G127"/>
    <mergeCell ref="H125:H127"/>
    <mergeCell ref="I125:I127"/>
    <mergeCell ref="B131:B133"/>
    <mergeCell ref="E131:E133"/>
    <mergeCell ref="F131:F133"/>
    <mergeCell ref="B134:B136"/>
    <mergeCell ref="D134:D136"/>
    <mergeCell ref="E134:E136"/>
    <mergeCell ref="F134:F136"/>
    <mergeCell ref="D131:D133"/>
    <mergeCell ref="J125:J127"/>
    <mergeCell ref="B128:B130"/>
    <mergeCell ref="D128:D130"/>
    <mergeCell ref="E128:E130"/>
    <mergeCell ref="F128:F130"/>
    <mergeCell ref="G128:G130"/>
    <mergeCell ref="H128:H130"/>
    <mergeCell ref="I128:I130"/>
    <mergeCell ref="J128:J130"/>
    <mergeCell ref="B137:C137"/>
    <mergeCell ref="B138:B140"/>
    <mergeCell ref="C138:C149"/>
    <mergeCell ref="D138:D140"/>
    <mergeCell ref="E138:E140"/>
    <mergeCell ref="F138:F140"/>
    <mergeCell ref="G138:G140"/>
    <mergeCell ref="H138:H140"/>
    <mergeCell ref="I138:I140"/>
    <mergeCell ref="B144:B146"/>
    <mergeCell ref="D144:D146"/>
    <mergeCell ref="E144:E146"/>
    <mergeCell ref="F144:F146"/>
    <mergeCell ref="B147:B149"/>
    <mergeCell ref="D147:D149"/>
    <mergeCell ref="E147:E149"/>
    <mergeCell ref="F147:F149"/>
    <mergeCell ref="J138:J140"/>
    <mergeCell ref="B141:B143"/>
    <mergeCell ref="D141:D143"/>
    <mergeCell ref="E141:E143"/>
    <mergeCell ref="F141:F143"/>
    <mergeCell ref="G141:G143"/>
    <mergeCell ref="H141:H143"/>
    <mergeCell ref="I141:I143"/>
    <mergeCell ref="J141:J143"/>
    <mergeCell ref="B150:C150"/>
    <mergeCell ref="B151:B153"/>
    <mergeCell ref="C151:C162"/>
    <mergeCell ref="D151:D153"/>
    <mergeCell ref="E151:E153"/>
    <mergeCell ref="F151:F153"/>
    <mergeCell ref="G151:G153"/>
    <mergeCell ref="H151:H153"/>
    <mergeCell ref="I151:I153"/>
    <mergeCell ref="B157:B159"/>
    <mergeCell ref="D157:D159"/>
    <mergeCell ref="E157:E159"/>
    <mergeCell ref="F157:F159"/>
    <mergeCell ref="B160:B162"/>
    <mergeCell ref="D160:D162"/>
    <mergeCell ref="E160:E162"/>
    <mergeCell ref="F160:F162"/>
    <mergeCell ref="J151:J153"/>
    <mergeCell ref="B154:B156"/>
    <mergeCell ref="D154:D156"/>
    <mergeCell ref="E154:E156"/>
    <mergeCell ref="F154:F156"/>
    <mergeCell ref="G154:G156"/>
    <mergeCell ref="H154:H156"/>
    <mergeCell ref="I154:I156"/>
    <mergeCell ref="J154:J156"/>
    <mergeCell ref="B163:C163"/>
    <mergeCell ref="B164:B166"/>
    <mergeCell ref="C164:C175"/>
    <mergeCell ref="D164:D166"/>
    <mergeCell ref="E164:E166"/>
    <mergeCell ref="F164:F166"/>
    <mergeCell ref="G164:G166"/>
    <mergeCell ref="H164:H166"/>
    <mergeCell ref="I164:I166"/>
    <mergeCell ref="B170:B172"/>
    <mergeCell ref="D170:D172"/>
    <mergeCell ref="E170:E172"/>
    <mergeCell ref="F170:F172"/>
    <mergeCell ref="B173:B175"/>
    <mergeCell ref="D173:D175"/>
    <mergeCell ref="E173:E175"/>
    <mergeCell ref="F173:F175"/>
    <mergeCell ref="J164:J166"/>
    <mergeCell ref="B167:B169"/>
    <mergeCell ref="D167:D169"/>
    <mergeCell ref="E167:E169"/>
    <mergeCell ref="F167:F169"/>
    <mergeCell ref="G167:G169"/>
    <mergeCell ref="H167:H169"/>
    <mergeCell ref="I167:I169"/>
    <mergeCell ref="J167:J169"/>
    <mergeCell ref="B176:C176"/>
    <mergeCell ref="B177:B179"/>
    <mergeCell ref="C177:C188"/>
    <mergeCell ref="D177:D179"/>
    <mergeCell ref="E177:E179"/>
    <mergeCell ref="F177:F179"/>
    <mergeCell ref="G177:G179"/>
    <mergeCell ref="H177:H179"/>
    <mergeCell ref="I177:I179"/>
    <mergeCell ref="B183:B185"/>
    <mergeCell ref="D183:D185"/>
    <mergeCell ref="E183:E185"/>
    <mergeCell ref="F183:F185"/>
    <mergeCell ref="B186:B188"/>
    <mergeCell ref="D186:D188"/>
    <mergeCell ref="E186:E188"/>
    <mergeCell ref="F186:F188"/>
    <mergeCell ref="J177:J179"/>
    <mergeCell ref="B180:B182"/>
    <mergeCell ref="D180:D182"/>
    <mergeCell ref="E180:E182"/>
    <mergeCell ref="F180:F182"/>
    <mergeCell ref="G180:G182"/>
    <mergeCell ref="H180:H182"/>
    <mergeCell ref="I180:I182"/>
    <mergeCell ref="J180:J182"/>
    <mergeCell ref="B189:C189"/>
    <mergeCell ref="B190:B192"/>
    <mergeCell ref="C190:C201"/>
    <mergeCell ref="D190:D192"/>
    <mergeCell ref="E190:E192"/>
    <mergeCell ref="F190:F192"/>
    <mergeCell ref="G190:G192"/>
    <mergeCell ref="H190:H192"/>
    <mergeCell ref="I190:I192"/>
    <mergeCell ref="B196:B198"/>
    <mergeCell ref="D196:D198"/>
    <mergeCell ref="E196:E198"/>
    <mergeCell ref="F196:F198"/>
    <mergeCell ref="B199:B201"/>
    <mergeCell ref="D199:D201"/>
    <mergeCell ref="E199:E201"/>
    <mergeCell ref="F199:F201"/>
    <mergeCell ref="J190:J192"/>
    <mergeCell ref="B193:B195"/>
    <mergeCell ref="D193:D195"/>
    <mergeCell ref="E193:E195"/>
    <mergeCell ref="F193:F195"/>
    <mergeCell ref="G193:G195"/>
    <mergeCell ref="B228:C228"/>
    <mergeCell ref="J203:J205"/>
    <mergeCell ref="B206:B208"/>
    <mergeCell ref="D206:D208"/>
    <mergeCell ref="E206:E208"/>
    <mergeCell ref="F206:F208"/>
    <mergeCell ref="G206:G208"/>
    <mergeCell ref="H206:H208"/>
    <mergeCell ref="I206:I208"/>
    <mergeCell ref="J206:J208"/>
    <mergeCell ref="H193:H195"/>
    <mergeCell ref="I193:I195"/>
    <mergeCell ref="J193:J195"/>
    <mergeCell ref="B202:C202"/>
    <mergeCell ref="B203:B205"/>
    <mergeCell ref="C203:C214"/>
    <mergeCell ref="D203:D205"/>
    <mergeCell ref="E203:E205"/>
    <mergeCell ref="F203:F205"/>
    <mergeCell ref="G203:G205"/>
    <mergeCell ref="H203:H205"/>
    <mergeCell ref="I203:I205"/>
    <mergeCell ref="B209:B211"/>
    <mergeCell ref="D209:D211"/>
    <mergeCell ref="E209:E211"/>
    <mergeCell ref="F209:F211"/>
    <mergeCell ref="B212:B214"/>
    <mergeCell ref="D212:D214"/>
    <mergeCell ref="E212:E214"/>
    <mergeCell ref="F212:F214"/>
    <mergeCell ref="J216:J218"/>
    <mergeCell ref="B219:B221"/>
    <mergeCell ref="B566:B568"/>
    <mergeCell ref="D566:D568"/>
    <mergeCell ref="E566:E568"/>
    <mergeCell ref="F566:F568"/>
    <mergeCell ref="D518:D520"/>
    <mergeCell ref="E518:E520"/>
    <mergeCell ref="F518:F520"/>
    <mergeCell ref="C515:C534"/>
    <mergeCell ref="B557:B559"/>
    <mergeCell ref="D557:D559"/>
    <mergeCell ref="E557:E559"/>
    <mergeCell ref="F557:F559"/>
    <mergeCell ref="G557:G559"/>
    <mergeCell ref="H557:H559"/>
    <mergeCell ref="I557:I559"/>
    <mergeCell ref="J557:J559"/>
    <mergeCell ref="B560:B562"/>
    <mergeCell ref="D560:D562"/>
    <mergeCell ref="E560:E562"/>
    <mergeCell ref="F560:F562"/>
    <mergeCell ref="B563:B565"/>
    <mergeCell ref="D563:D565"/>
    <mergeCell ref="E563:E565"/>
    <mergeCell ref="F563:F565"/>
    <mergeCell ref="G563:G565"/>
    <mergeCell ref="H563:H565"/>
    <mergeCell ref="I563:I565"/>
    <mergeCell ref="J563:J565"/>
    <mergeCell ref="B530:B534"/>
    <mergeCell ref="D530:D534"/>
    <mergeCell ref="E530:E534"/>
    <mergeCell ref="F530:F534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 (Хлебникова Н.В.)</dc:creator>
  <cp:lastModifiedBy>User</cp:lastModifiedBy>
  <cp:lastPrinted>2019-03-27T06:36:11Z</cp:lastPrinted>
  <dcterms:created xsi:type="dcterms:W3CDTF">2017-03-24T05:45:58Z</dcterms:created>
  <dcterms:modified xsi:type="dcterms:W3CDTF">2020-04-01T12:05:14Z</dcterms:modified>
</cp:coreProperties>
</file>