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август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</definedNames>
  <calcPr calcId="152511"/>
</workbook>
</file>

<file path=xl/calcChain.xml><?xml version="1.0" encoding="utf-8"?>
<calcChain xmlns="http://schemas.openxmlformats.org/spreadsheetml/2006/main">
  <c r="C285" i="1" l="1"/>
  <c r="E285" i="1"/>
  <c r="AT277" i="1"/>
  <c r="AA277" i="1"/>
  <c r="Z277" i="1"/>
  <c r="C277" i="1" s="1"/>
  <c r="AT267" i="1"/>
  <c r="AT268" i="1"/>
  <c r="AT269" i="1"/>
  <c r="AA267" i="1"/>
  <c r="AA268" i="1"/>
  <c r="AA269" i="1"/>
  <c r="Z267" i="1"/>
  <c r="Z268" i="1"/>
  <c r="Z269" i="1"/>
  <c r="C267" i="1"/>
  <c r="C269" i="1"/>
  <c r="C268" i="1" l="1"/>
  <c r="AC326" i="1"/>
  <c r="AD326" i="1"/>
  <c r="AE326" i="1"/>
  <c r="AF326" i="1"/>
  <c r="AG326" i="1"/>
  <c r="AH326" i="1"/>
  <c r="AI326" i="1"/>
  <c r="AJ326" i="1"/>
  <c r="AK326" i="1"/>
  <c r="AL326" i="1"/>
  <c r="AM326" i="1"/>
  <c r="AN326" i="1"/>
  <c r="AO326" i="1"/>
  <c r="AP326" i="1"/>
  <c r="AQ326" i="1"/>
  <c r="AR326" i="1"/>
  <c r="AB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E326" i="1"/>
  <c r="B326" i="1"/>
  <c r="AT327" i="1"/>
  <c r="AT328" i="1"/>
  <c r="AA327" i="1"/>
  <c r="AA328" i="1"/>
  <c r="Z327" i="1"/>
  <c r="C327" i="1" s="1"/>
  <c r="Z328" i="1"/>
  <c r="C328" i="1" s="1"/>
  <c r="Z325" i="1" l="1"/>
  <c r="AA325" i="1"/>
  <c r="AT325" i="1"/>
  <c r="C325" i="1" l="1"/>
  <c r="B291" i="1"/>
  <c r="B295" i="1"/>
  <c r="X281" i="1" l="1"/>
  <c r="AN291" i="1" l="1"/>
  <c r="AT326" i="1" l="1"/>
  <c r="AA326" i="1"/>
  <c r="Z326" i="1"/>
  <c r="C326" i="1" l="1"/>
  <c r="B286" i="1"/>
  <c r="B284" i="1"/>
  <c r="B283" i="1"/>
  <c r="B282" i="1"/>
  <c r="B280" i="1"/>
  <c r="AT324" i="1" l="1"/>
  <c r="AA324" i="1"/>
  <c r="Z324" i="1"/>
  <c r="C324" i="1" l="1"/>
  <c r="B350" i="1"/>
  <c r="F286" i="1" l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AN286" i="1"/>
  <c r="AO286" i="1"/>
  <c r="AP286" i="1"/>
  <c r="AQ286" i="1"/>
  <c r="AR286" i="1"/>
  <c r="AS286" i="1"/>
  <c r="E286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E271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E260" i="1"/>
  <c r="AM295" i="1" l="1"/>
  <c r="AN295" i="1"/>
  <c r="Y291" i="1"/>
  <c r="AM291" i="1"/>
  <c r="AT288" i="1"/>
  <c r="AT289" i="1"/>
  <c r="AT290" i="1"/>
  <c r="AT292" i="1"/>
  <c r="AT293" i="1"/>
  <c r="AT294" i="1"/>
  <c r="AA288" i="1"/>
  <c r="AA289" i="1"/>
  <c r="AA290" i="1"/>
  <c r="AA292" i="1"/>
  <c r="AA293" i="1"/>
  <c r="AA294" i="1"/>
  <c r="Z288" i="1"/>
  <c r="Z289" i="1"/>
  <c r="Z290" i="1"/>
  <c r="Z292" i="1"/>
  <c r="Z293" i="1"/>
  <c r="Z294" i="1"/>
  <c r="Z291" i="1" l="1"/>
  <c r="C289" i="1"/>
  <c r="AT291" i="1"/>
  <c r="Z295" i="1"/>
  <c r="C294" i="1"/>
  <c r="C292" i="1"/>
  <c r="C290" i="1"/>
  <c r="AA295" i="1"/>
  <c r="AT295" i="1"/>
  <c r="C293" i="1"/>
  <c r="AA291" i="1"/>
  <c r="C288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AT274" i="1"/>
  <c r="AA274" i="1"/>
  <c r="Z274" i="1"/>
  <c r="C291" i="1" l="1"/>
  <c r="C295" i="1"/>
  <c r="AT264" i="1"/>
  <c r="AT282" i="1" s="1"/>
  <c r="AA264" i="1"/>
  <c r="AA282" i="1" s="1"/>
  <c r="Z264" i="1"/>
  <c r="Z282" i="1" s="1"/>
  <c r="J261" i="1"/>
  <c r="K261" i="1"/>
  <c r="L261" i="1"/>
  <c r="Q261" i="1"/>
  <c r="T261" i="1"/>
  <c r="U261" i="1"/>
  <c r="X261" i="1"/>
  <c r="AB261" i="1"/>
  <c r="AD261" i="1"/>
  <c r="AE261" i="1"/>
  <c r="AF261" i="1"/>
  <c r="AH261" i="1"/>
  <c r="AI261" i="1"/>
  <c r="AJ261" i="1"/>
  <c r="AK261" i="1"/>
  <c r="AL261" i="1"/>
  <c r="AM261" i="1"/>
  <c r="AO261" i="1"/>
  <c r="AP261" i="1"/>
  <c r="AR261" i="1"/>
  <c r="C282" i="1" l="1"/>
  <c r="AA259" i="1" l="1"/>
  <c r="AT259" i="1"/>
  <c r="Z259" i="1"/>
  <c r="B271" i="1" l="1"/>
  <c r="B260" i="1"/>
  <c r="AT278" i="1"/>
  <c r="AA278" i="1"/>
  <c r="Z278" i="1"/>
  <c r="AT270" i="1"/>
  <c r="AA270" i="1"/>
  <c r="Z270" i="1"/>
  <c r="C278" i="1" l="1"/>
  <c r="B279" i="1"/>
  <c r="Z286" i="1"/>
  <c r="C270" i="1"/>
  <c r="AA286" i="1"/>
  <c r="AT286" i="1"/>
  <c r="G284" i="1"/>
  <c r="H284" i="1"/>
  <c r="I284" i="1"/>
  <c r="J284" i="1"/>
  <c r="K284" i="1"/>
  <c r="L284" i="1"/>
  <c r="M284" i="1"/>
  <c r="O284" i="1"/>
  <c r="P284" i="1"/>
  <c r="Q284" i="1"/>
  <c r="R284" i="1"/>
  <c r="S284" i="1"/>
  <c r="T284" i="1"/>
  <c r="U284" i="1"/>
  <c r="V284" i="1"/>
  <c r="W284" i="1"/>
  <c r="X284" i="1"/>
  <c r="Y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G283" i="1"/>
  <c r="H283" i="1"/>
  <c r="I283" i="1"/>
  <c r="J283" i="1"/>
  <c r="K283" i="1"/>
  <c r="L283" i="1"/>
  <c r="M283" i="1"/>
  <c r="O283" i="1"/>
  <c r="P283" i="1"/>
  <c r="Q283" i="1"/>
  <c r="R283" i="1"/>
  <c r="S283" i="1"/>
  <c r="T283" i="1"/>
  <c r="U283" i="1"/>
  <c r="V283" i="1"/>
  <c r="W283" i="1"/>
  <c r="X283" i="1"/>
  <c r="Y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O281" i="1"/>
  <c r="AQ281" i="1"/>
  <c r="G280" i="1"/>
  <c r="H280" i="1"/>
  <c r="I280" i="1"/>
  <c r="J280" i="1"/>
  <c r="K280" i="1"/>
  <c r="L280" i="1"/>
  <c r="M280" i="1"/>
  <c r="O280" i="1"/>
  <c r="P280" i="1"/>
  <c r="Q280" i="1"/>
  <c r="R280" i="1"/>
  <c r="S280" i="1"/>
  <c r="T280" i="1"/>
  <c r="U280" i="1"/>
  <c r="V280" i="1"/>
  <c r="W280" i="1"/>
  <c r="X280" i="1"/>
  <c r="Y280" i="1"/>
  <c r="AB280" i="1"/>
  <c r="AH280" i="1"/>
  <c r="AR280" i="1"/>
  <c r="E283" i="1"/>
  <c r="E284" i="1"/>
  <c r="E280" i="1"/>
  <c r="C286" i="1" l="1"/>
  <c r="AT287" i="1"/>
  <c r="AA287" i="1"/>
  <c r="Z287" i="1"/>
  <c r="AT273" i="1"/>
  <c r="AT275" i="1"/>
  <c r="AT276" i="1"/>
  <c r="AT272" i="1"/>
  <c r="AA273" i="1"/>
  <c r="AA275" i="1"/>
  <c r="AA276" i="1"/>
  <c r="AA272" i="1"/>
  <c r="Z273" i="1"/>
  <c r="Z275" i="1"/>
  <c r="Z276" i="1"/>
  <c r="Z272" i="1"/>
  <c r="AQ261" i="1"/>
  <c r="E261" i="1"/>
  <c r="G261" i="1"/>
  <c r="H261" i="1"/>
  <c r="I261" i="1"/>
  <c r="M261" i="1"/>
  <c r="O261" i="1"/>
  <c r="P261" i="1"/>
  <c r="R261" i="1"/>
  <c r="S261" i="1"/>
  <c r="W261" i="1"/>
  <c r="AT263" i="1"/>
  <c r="AT265" i="1"/>
  <c r="AT266" i="1"/>
  <c r="AT262" i="1"/>
  <c r="AA263" i="1"/>
  <c r="AA265" i="1"/>
  <c r="AA266" i="1"/>
  <c r="AA262" i="1"/>
  <c r="Z263" i="1"/>
  <c r="Z265" i="1"/>
  <c r="Z266" i="1"/>
  <c r="Z262" i="1"/>
  <c r="Z260" i="1" l="1"/>
  <c r="AT260" i="1"/>
  <c r="AT261" i="1" s="1"/>
  <c r="AA260" i="1"/>
  <c r="AA261" i="1" s="1"/>
  <c r="AA271" i="1"/>
  <c r="AT271" i="1"/>
  <c r="C273" i="1"/>
  <c r="C263" i="1"/>
  <c r="Z271" i="1"/>
  <c r="Z284" i="1"/>
  <c r="Z280" i="1"/>
  <c r="Z283" i="1"/>
  <c r="AS279" i="1"/>
  <c r="AQ279" i="1"/>
  <c r="AO279" i="1"/>
  <c r="AM279" i="1"/>
  <c r="AK279" i="1"/>
  <c r="AI279" i="1"/>
  <c r="AG279" i="1"/>
  <c r="AE279" i="1"/>
  <c r="AC279" i="1"/>
  <c r="M279" i="1"/>
  <c r="O279" i="1"/>
  <c r="P279" i="1"/>
  <c r="E279" i="1"/>
  <c r="X279" i="1"/>
  <c r="V279" i="1"/>
  <c r="T279" i="1"/>
  <c r="R279" i="1"/>
  <c r="L279" i="1"/>
  <c r="J279" i="1"/>
  <c r="H279" i="1"/>
  <c r="AA280" i="1"/>
  <c r="AA283" i="1"/>
  <c r="AT280" i="1"/>
  <c r="AT283" i="1"/>
  <c r="AR279" i="1"/>
  <c r="AP279" i="1"/>
  <c r="AN279" i="1"/>
  <c r="AL279" i="1"/>
  <c r="AJ279" i="1"/>
  <c r="AH279" i="1"/>
  <c r="AF279" i="1"/>
  <c r="AD279" i="1"/>
  <c r="AB279" i="1"/>
  <c r="Y279" i="1"/>
  <c r="W279" i="1"/>
  <c r="U279" i="1"/>
  <c r="S279" i="1"/>
  <c r="Q279" i="1"/>
  <c r="K279" i="1"/>
  <c r="I279" i="1"/>
  <c r="G279" i="1"/>
  <c r="Z281" i="1"/>
  <c r="AA284" i="1"/>
  <c r="AA281" i="1"/>
  <c r="AT284" i="1"/>
  <c r="AT281" i="1"/>
  <c r="C287" i="1"/>
  <c r="C283" i="1"/>
  <c r="C266" i="1"/>
  <c r="C284" i="1" s="1"/>
  <c r="E334" i="1"/>
  <c r="I334" i="1"/>
  <c r="K334" i="1"/>
  <c r="N334" i="1"/>
  <c r="O334" i="1"/>
  <c r="S334" i="1"/>
  <c r="V334" i="1"/>
  <c r="B334" i="1"/>
  <c r="Z332" i="1"/>
  <c r="C332" i="1" s="1"/>
  <c r="C260" i="1" l="1"/>
  <c r="C281" i="1"/>
  <c r="C271" i="1"/>
  <c r="AA279" i="1"/>
  <c r="Z279" i="1"/>
  <c r="Z261" i="1"/>
  <c r="AT279" i="1"/>
  <c r="C280" i="1"/>
  <c r="B343" i="1"/>
  <c r="B342" i="1"/>
  <c r="B339" i="1"/>
  <c r="B338" i="1"/>
  <c r="C279" i="1" l="1"/>
  <c r="C261" i="1"/>
  <c r="C347" i="1" l="1"/>
  <c r="C346" i="1"/>
  <c r="Z330" i="1" l="1"/>
  <c r="B331" i="1" l="1"/>
  <c r="I331" i="1"/>
  <c r="K331" i="1"/>
  <c r="L331" i="1"/>
  <c r="M331" i="1"/>
  <c r="N331" i="1"/>
  <c r="O331" i="1"/>
  <c r="Q331" i="1"/>
  <c r="S331" i="1"/>
  <c r="W331" i="1"/>
  <c r="X331" i="1"/>
  <c r="AB331" i="1"/>
  <c r="AG331" i="1"/>
  <c r="AH331" i="1"/>
  <c r="AI331" i="1"/>
  <c r="AK331" i="1"/>
  <c r="AM331" i="1"/>
  <c r="AO331" i="1"/>
  <c r="AP331" i="1"/>
  <c r="AQ331" i="1"/>
  <c r="E331" i="1"/>
  <c r="AT323" i="1" l="1"/>
  <c r="AA323" i="1"/>
  <c r="Z323" i="1"/>
  <c r="C323" i="1" l="1"/>
  <c r="AT330" i="1"/>
  <c r="AA330" i="1"/>
  <c r="C330" i="1" l="1"/>
  <c r="AT337" i="1"/>
  <c r="AT336" i="1"/>
  <c r="AT340" i="1"/>
  <c r="AA337" i="1"/>
  <c r="AA336" i="1"/>
  <c r="AA340" i="1"/>
  <c r="Z337" i="1"/>
  <c r="Z336" i="1"/>
  <c r="Z340" i="1"/>
  <c r="AT335" i="1"/>
  <c r="AA335" i="1"/>
  <c r="Z335" i="1"/>
  <c r="C340" i="1" l="1"/>
  <c r="C336" i="1"/>
  <c r="L297" i="1"/>
  <c r="L298" i="1" s="1"/>
  <c r="G297" i="1"/>
  <c r="G298" i="1" s="1"/>
  <c r="C339" i="1" l="1"/>
  <c r="C338" i="1"/>
  <c r="C343" i="1"/>
  <c r="C342" i="1"/>
  <c r="AT329" i="1"/>
  <c r="AT331" i="1" s="1"/>
  <c r="AA329" i="1"/>
  <c r="AA331" i="1" s="1"/>
  <c r="Z329" i="1"/>
  <c r="Z331" i="1" s="1"/>
  <c r="AA258" i="1"/>
  <c r="AT258" i="1"/>
  <c r="Z258" i="1"/>
  <c r="C258" i="1" l="1"/>
  <c r="C348" i="1"/>
  <c r="C350" i="1" s="1"/>
  <c r="C331" i="1"/>
  <c r="AT303" i="1"/>
  <c r="AT304" i="1"/>
  <c r="AA303" i="1"/>
  <c r="AA304" i="1"/>
  <c r="Z303" i="1"/>
  <c r="Z304" i="1"/>
  <c r="C303" i="1"/>
  <c r="C304" i="1"/>
  <c r="AT306" i="1" l="1"/>
  <c r="AT307" i="1"/>
  <c r="AA306" i="1"/>
  <c r="AA307" i="1"/>
  <c r="Z306" i="1"/>
  <c r="Z307" i="1"/>
  <c r="C307" i="1" s="1"/>
  <c r="C306" i="1" l="1"/>
  <c r="AT300" i="1"/>
  <c r="AA300" i="1"/>
  <c r="Z300" i="1"/>
  <c r="C300" i="1" l="1"/>
  <c r="AM322" i="1"/>
  <c r="AN322" i="1"/>
  <c r="B322" i="1"/>
  <c r="AT321" i="1"/>
  <c r="AA321" i="1"/>
  <c r="Z321" i="1"/>
  <c r="AT320" i="1"/>
  <c r="AA320" i="1"/>
  <c r="Z320" i="1"/>
  <c r="AA322" i="1" l="1"/>
  <c r="C321" i="1"/>
  <c r="AT322" i="1"/>
  <c r="C320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318" i="1"/>
  <c r="B310" i="1"/>
  <c r="B313" i="1"/>
  <c r="Y318" i="1"/>
  <c r="AM318" i="1"/>
  <c r="AN318" i="1"/>
  <c r="AT316" i="1"/>
  <c r="AA316" i="1"/>
  <c r="Z316" i="1"/>
  <c r="E313" i="1"/>
  <c r="I313" i="1"/>
  <c r="M313" i="1"/>
  <c r="O313" i="1"/>
  <c r="S313" i="1"/>
  <c r="AT312" i="1"/>
  <c r="AT311" i="1"/>
  <c r="AA312" i="1"/>
  <c r="Z312" i="1"/>
  <c r="C322" i="1" l="1"/>
  <c r="C312" i="1"/>
  <c r="AT310" i="1"/>
  <c r="AA311" i="1"/>
  <c r="Z311" i="1"/>
  <c r="Z313" i="1" s="1"/>
  <c r="M310" i="1"/>
  <c r="AT308" i="1"/>
  <c r="AA308" i="1"/>
  <c r="Z308" i="1"/>
  <c r="AT296" i="1"/>
  <c r="AA296" i="1"/>
  <c r="Z296" i="1"/>
  <c r="B298" i="1"/>
  <c r="C308" i="1" l="1"/>
  <c r="C311" i="1"/>
  <c r="B256" i="1"/>
  <c r="B254" i="1"/>
  <c r="B250" i="1"/>
  <c r="C313" i="1" l="1"/>
  <c r="AT317" i="1"/>
  <c r="AT318" i="1" s="1"/>
  <c r="AA317" i="1"/>
  <c r="AA318" i="1" s="1"/>
  <c r="Z317" i="1"/>
  <c r="C317" i="1" l="1"/>
  <c r="Z318" i="1"/>
  <c r="AT314" i="1"/>
  <c r="AT315" i="1"/>
  <c r="AA314" i="1"/>
  <c r="AA315" i="1"/>
  <c r="Z314" i="1"/>
  <c r="Z315" i="1"/>
  <c r="C318" i="1" l="1"/>
  <c r="C314" i="1"/>
  <c r="C315" i="1"/>
  <c r="AT309" i="1"/>
  <c r="AA309" i="1"/>
  <c r="AA310" i="1" s="1"/>
  <c r="Z309" i="1"/>
  <c r="Z310" i="1" s="1"/>
  <c r="C309" i="1" l="1"/>
  <c r="A3" i="1"/>
  <c r="C310" i="1" l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97" i="1"/>
  <c r="AD297" i="1"/>
  <c r="AD298" i="1" s="1"/>
  <c r="AE297" i="1"/>
  <c r="AE298" i="1" s="1"/>
  <c r="AF297" i="1"/>
  <c r="AF298" i="1" s="1"/>
  <c r="AG297" i="1"/>
  <c r="AH297" i="1"/>
  <c r="AH298" i="1" s="1"/>
  <c r="AI297" i="1"/>
  <c r="AI298" i="1" s="1"/>
  <c r="AJ297" i="1"/>
  <c r="AJ298" i="1" s="1"/>
  <c r="AK297" i="1"/>
  <c r="AK298" i="1" s="1"/>
  <c r="AL297" i="1"/>
  <c r="AL298" i="1" s="1"/>
  <c r="AM297" i="1"/>
  <c r="AM298" i="1" s="1"/>
  <c r="AN297" i="1"/>
  <c r="AO297" i="1"/>
  <c r="AO298" i="1" s="1"/>
  <c r="AP297" i="1"/>
  <c r="AP298" i="1" s="1"/>
  <c r="AQ297" i="1"/>
  <c r="AQ298" i="1" s="1"/>
  <c r="AR297" i="1"/>
  <c r="AR298" i="1" s="1"/>
  <c r="AS297" i="1"/>
  <c r="AB297" i="1"/>
  <c r="AB298" i="1" s="1"/>
  <c r="F297" i="1"/>
  <c r="H297" i="1"/>
  <c r="H298" i="1" s="1"/>
  <c r="I297" i="1"/>
  <c r="I298" i="1" s="1"/>
  <c r="J297" i="1"/>
  <c r="J298" i="1" s="1"/>
  <c r="K297" i="1"/>
  <c r="K298" i="1" s="1"/>
  <c r="M297" i="1"/>
  <c r="M298" i="1" s="1"/>
  <c r="N297" i="1"/>
  <c r="O297" i="1"/>
  <c r="O298" i="1" s="1"/>
  <c r="P297" i="1"/>
  <c r="P298" i="1" s="1"/>
  <c r="Q297" i="1"/>
  <c r="Q298" i="1" s="1"/>
  <c r="R297" i="1"/>
  <c r="S297" i="1"/>
  <c r="S298" i="1" s="1"/>
  <c r="T297" i="1"/>
  <c r="T298" i="1" s="1"/>
  <c r="U297" i="1"/>
  <c r="U298" i="1" s="1"/>
  <c r="V297" i="1"/>
  <c r="W297" i="1"/>
  <c r="W298" i="1" s="1"/>
  <c r="X297" i="1"/>
  <c r="X298" i="1" s="1"/>
  <c r="Y297" i="1"/>
  <c r="E297" i="1"/>
  <c r="E298" i="1" s="1"/>
  <c r="AT301" i="1"/>
  <c r="AT302" i="1"/>
  <c r="AT305" i="1"/>
  <c r="AA301" i="1"/>
  <c r="AA302" i="1"/>
  <c r="AA305" i="1"/>
  <c r="AT299" i="1"/>
  <c r="AA299" i="1"/>
  <c r="Z301" i="1"/>
  <c r="Z302" i="1"/>
  <c r="Z305" i="1"/>
  <c r="Z299" i="1"/>
  <c r="C299" i="1" s="1"/>
  <c r="C302" i="1" l="1"/>
  <c r="C305" i="1"/>
  <c r="C301" i="1"/>
  <c r="C251" i="1"/>
  <c r="D251" i="1" s="1"/>
  <c r="AA297" i="1"/>
  <c r="AA298" i="1" s="1"/>
  <c r="Z297" i="1"/>
  <c r="AT297" i="1"/>
  <c r="AT298" i="1" s="1"/>
  <c r="Z252" i="1"/>
  <c r="Z9" i="1"/>
  <c r="C10" i="1" s="1"/>
  <c r="C297" i="1" l="1"/>
  <c r="Z298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319" i="1"/>
  <c r="AA319" i="1"/>
  <c r="Z319" i="1"/>
  <c r="AT253" i="1"/>
  <c r="AT254" i="1" s="1"/>
  <c r="AA253" i="1"/>
  <c r="AA254" i="1" s="1"/>
  <c r="Z253" i="1"/>
  <c r="Z254" i="1" s="1"/>
  <c r="C250" i="1" l="1"/>
  <c r="D31" i="1"/>
  <c r="C253" i="1"/>
  <c r="C319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C298" i="1"/>
  <c r="Z333" i="1"/>
  <c r="Z334" i="1" s="1"/>
  <c r="C333" i="1" l="1"/>
  <c r="C334" i="1" s="1"/>
</calcChain>
</file>

<file path=xl/sharedStrings.xml><?xml version="1.0" encoding="utf-8"?>
<sst xmlns="http://schemas.openxmlformats.org/spreadsheetml/2006/main" count="379" uniqueCount="280">
  <si>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</si>
  <si>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</si>
  <si>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</si>
  <si>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</si>
  <si>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</si>
  <si>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</si>
  <si>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</si>
  <si>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</si>
  <si>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</si>
  <si>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</si>
  <si>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</si>
  <si>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</si>
  <si>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</si>
  <si>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</si>
  <si>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</si>
  <si>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</si>
  <si>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</si>
  <si>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</si>
  <si>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</si>
  <si>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</si>
  <si>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</si>
  <si>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</si>
  <si>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</si>
  <si>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</si>
  <si>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</si>
  <si>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</si>
  <si>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</si>
  <si>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</si>
  <si>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</si>
  <si>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</si>
  <si>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</si>
  <si>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</si>
  <si>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</si>
  <si>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</si>
  <si>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</si>
  <si>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</si>
  <si>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</si>
  <si>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</si>
  <si>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</si>
  <si>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</si>
  <si>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</si>
  <si>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</si>
  <si>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</si>
  <si>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</si>
  <si>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</si>
  <si>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</si>
  <si>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</si>
  <si>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</si>
  <si>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</si>
  <si>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</si>
  <si>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</si>
  <si>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</si>
  <si>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</si>
  <si>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</si>
  <si>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</si>
  <si>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</si>
  <si>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</si>
  <si>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</si>
  <si>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</si>
  <si>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</si>
  <si>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</si>
  <si>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</si>
  <si>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</si>
  <si>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</si>
  <si>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</si>
  <si>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</si>
  <si>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</si>
  <si>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</si>
  <si>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</si>
  <si>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</si>
  <si>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</si>
  <si>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</si>
  <si>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</si>
  <si>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</si>
  <si>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</si>
  <si>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</si>
  <si>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</si>
  <si>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</si>
  <si>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</si>
  <si>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</si>
  <si>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</si>
  <si>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</si>
  <si>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</si>
  <si>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</si>
  <si>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</si>
  <si>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</si>
  <si>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</si>
  <si>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</si>
  <si>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</si>
  <si>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</si>
  <si>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</si>
  <si>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</si>
  <si>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</si>
  <si>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</si>
  <si>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</si>
  <si>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</si>
  <si>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</si>
  <si>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</si>
  <si>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</si>
  <si>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</si>
  <si>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</si>
  <si>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</si>
  <si>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</si>
  <si>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</si>
  <si>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</si>
  <si>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</si>
  <si>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</si>
  <si>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</si>
  <si>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</si>
  <si>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</si>
  <si>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</si>
  <si>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</si>
  <si>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</si>
  <si>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</si>
  <si>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</si>
  <si>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</si>
  <si>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</si>
  <si>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</si>
  <si>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</si>
  <si>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</si>
  <si>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</si>
  <si>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</si>
  <si>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</si>
  <si>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</si>
  <si>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</si>
  <si>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</si>
  <si>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</si>
  <si>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</si>
  <si>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</si>
  <si>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</si>
  <si>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</si>
  <si>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</si>
  <si>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</si>
  <si>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</si>
  <si>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</si>
  <si>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</si>
  <si>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</si>
  <si>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</si>
  <si>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</si>
  <si>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</si>
  <si>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</si>
  <si>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</si>
  <si>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</si>
  <si>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</si>
  <si>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</si>
  <si>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</si>
  <si>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</si>
  <si>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</si>
  <si>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</si>
  <si>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</si>
  <si>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</si>
  <si>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</si>
  <si>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</si>
  <si>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</si>
  <si>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</si>
  <si>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</si>
  <si>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</si>
  <si>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</si>
  <si>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</si>
  <si>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</si>
  <si>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</si>
  <si>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</si>
  <si>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</si>
  <si>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</si>
  <si>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</si>
  <si>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</si>
  <si>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</si>
  <si>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</si>
  <si>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</si>
  <si>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</si>
  <si>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</si>
  <si>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</si>
  <si>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</si>
  <si>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</si>
  <si>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</si>
  <si>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</si>
  <si>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</si>
  <si>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</si>
  <si>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</si>
  <si>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</si>
  <si>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</si>
  <si>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</si>
  <si>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</si>
  <si>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</si>
  <si>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</si>
  <si>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</si>
  <si>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</si>
  <si>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</si>
  <si>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</si>
  <si>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</si>
  <si>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</si>
  <si>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</si>
  <si>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</si>
  <si>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</si>
  <si>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</si>
  <si>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</si>
  <si>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</si>
  <si>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</si>
  <si>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</si>
  <si>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</si>
  <si>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</si>
  <si>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</si>
  <si>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</si>
  <si>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</si>
  <si>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</si>
  <si>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</si>
  <si>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</si>
  <si>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</si>
  <si>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</si>
  <si>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</si>
  <si>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</si>
  <si>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</si>
  <si>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</si>
  <si>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</si>
  <si>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</si>
  <si>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</si>
  <si>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</si>
  <si>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</si>
  <si>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</si>
  <si>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</si>
  <si>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</si>
  <si>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</si>
  <si>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</si>
  <si>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</si>
  <si>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</si>
  <si>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</si>
  <si>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</si>
  <si>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</si>
  <si>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</si>
  <si>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</si>
  <si>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</si>
  <si>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</si>
  <si>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</si>
  <si>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</si>
  <si>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</si>
  <si>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</si>
  <si>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</si>
  <si>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</si>
  <si>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</si>
  <si>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</si>
  <si>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</si>
  <si>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</si>
  <si>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</si>
  <si>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</si>
  <si>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</si>
  <si>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</si>
  <si>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</si>
  <si>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</si>
  <si>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</si>
  <si>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</si>
  <si>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</si>
  <si>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</si>
  <si>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</si>
  <si>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</si>
  <si>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</si>
  <si>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</si>
  <si>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</si>
  <si>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 xml:space="preserve">         овес</t>
  </si>
  <si>
    <t>Работало комбайнов</t>
  </si>
  <si>
    <t>Намолочено зерновых и зернобобовых культур, га</t>
  </si>
  <si>
    <t xml:space="preserve">         горох</t>
  </si>
  <si>
    <t xml:space="preserve">                  % к уборочной площади</t>
  </si>
  <si>
    <t>Ожидаемая площадб уборки</t>
  </si>
  <si>
    <t xml:space="preserve">          рожь озимая </t>
  </si>
  <si>
    <t>в т.ч. пшеница озимая</t>
  </si>
  <si>
    <t xml:space="preserve">        пшеница яровая</t>
  </si>
  <si>
    <t xml:space="preserve">        кукуруза на зерно</t>
  </si>
  <si>
    <t xml:space="preserve">        просо</t>
  </si>
  <si>
    <t xml:space="preserve">         пшеница яровая</t>
  </si>
  <si>
    <t xml:space="preserve">          пшеница яровая</t>
  </si>
  <si>
    <t>Валовый сбор картофеля, тонн</t>
  </si>
  <si>
    <t xml:space="preserve">Уборочная площадь овощей открытого грунта, га </t>
  </si>
  <si>
    <t>Вловый сбор овощей открытого грунта, тонн</t>
  </si>
  <si>
    <t>Убрано овощей открытого грунта, га</t>
  </si>
  <si>
    <t>Поголовье скота (без свиней, птицы), усл.голов (по данным на 01.08.)</t>
  </si>
  <si>
    <t>Вспахано зяби</t>
  </si>
  <si>
    <t xml:space="preserve">         рожь</t>
  </si>
  <si>
    <t xml:space="preserve">         пшеница </t>
  </si>
  <si>
    <t xml:space="preserve">        вика+овес</t>
  </si>
  <si>
    <t>Информация о сельскохозяйственных работах на 26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</si>
</sst>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/>
    <xf numFmtId="0" fontId="8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/>
    <xf numFmtId="0" fontId="7" fillId="2" borderId="3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7" fillId="3" borderId="0" xfId="0" applyNumberFormat="1" applyFont="1" applyFill="1" applyBorder="1"/>
    <xf numFmtId="0" fontId="7" fillId="2" borderId="0" xfId="0" applyNumberFormat="1" applyFont="1" applyFill="1" applyBorder="1"/>
    <xf numFmtId="166" fontId="8" fillId="2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/>
    <xf numFmtId="166" fontId="7" fillId="2" borderId="3" xfId="0" applyNumberFormat="1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11" xfId="0" applyFont="1" applyFill="1" applyBorder="1"/>
    <xf numFmtId="164" fontId="10" fillId="3" borderId="3" xfId="0" applyNumberFormat="1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/>
    <xf numFmtId="166" fontId="9" fillId="3" borderId="2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/>
    <xf numFmtId="166" fontId="8" fillId="0" borderId="3" xfId="0" applyNumberFormat="1" applyFont="1" applyFill="1" applyBorder="1"/>
    <xf numFmtId="0" fontId="8" fillId="3" borderId="3" xfId="0" applyNumberFormat="1" applyFont="1" applyFill="1" applyBorder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textRotation="90"/>
    </xf>
    <xf numFmtId="0" fontId="13" fillId="3" borderId="14" xfId="0" applyFont="1" applyFill="1" applyBorder="1" applyAlignment="1">
      <alignment horizontal="center" textRotation="90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50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T328" sqref="T328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6.42578125" style="1" customWidth="1"/>
    <col min="6" max="6" width="12.28515625" style="1" hidden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hidden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3.85546875" style="1" customWidth="1"/>
    <col min="16" max="16" width="13" style="1" customWidth="1"/>
    <col min="17" max="18" width="14.28515625" style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hidden="1" customWidth="1"/>
    <col min="23" max="23" width="14.28515625" style="1" customWidth="1"/>
    <col min="24" max="25" width="13" style="1" hidden="1" customWidth="1"/>
    <col min="26" max="26" width="13" style="5" customWidth="1"/>
    <col min="27" max="27" width="11.5703125" style="5" customWidth="1"/>
    <col min="28" max="28" width="13.5703125" style="1" hidden="1" customWidth="1"/>
    <col min="29" max="29" width="9.5703125" style="1" hidden="1" customWidth="1"/>
    <col min="30" max="30" width="11" style="1" hidden="1" customWidth="1"/>
    <col min="31" max="31" width="10.85546875" style="1" hidden="1" customWidth="1"/>
    <col min="32" max="32" width="12" style="1" hidden="1" customWidth="1"/>
    <col min="33" max="33" width="9.5703125" style="1" hidden="1" customWidth="1"/>
    <col min="34" max="34" width="10.7109375" style="1" hidden="1" customWidth="1"/>
    <col min="35" max="35" width="10.140625" style="1" hidden="1" customWidth="1"/>
    <col min="36" max="36" width="9.42578125" style="1" hidden="1" customWidth="1"/>
    <col min="37" max="37" width="15.28515625" style="1" hidden="1" customWidth="1"/>
    <col min="38" max="38" width="9.28515625" style="1" hidden="1" customWidth="1"/>
    <col min="39" max="39" width="9.5703125" style="1" hidden="1" customWidth="1"/>
    <col min="40" max="40" width="7.85546875" style="1" hidden="1" customWidth="1"/>
    <col min="41" max="41" width="12.42578125" style="1" hidden="1" customWidth="1"/>
    <col min="42" max="42" width="10.140625" style="1" hidden="1" customWidth="1"/>
    <col min="43" max="43" width="11.140625" style="1" hidden="1" customWidth="1"/>
    <col min="44" max="44" width="12.7109375" style="1" hidden="1" customWidth="1"/>
    <col min="45" max="45" width="9.8554687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315" t="s">
        <v>279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316" t="s">
        <v>2</v>
      </c>
      <c r="B4" s="318" t="s">
        <v>216</v>
      </c>
      <c r="C4" s="320" t="s">
        <v>215</v>
      </c>
      <c r="D4" s="320" t="s">
        <v>262</v>
      </c>
      <c r="E4" s="322" t="s">
        <v>213</v>
      </c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4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317"/>
      <c r="B5" s="319"/>
      <c r="C5" s="321"/>
      <c r="D5" s="321"/>
      <c r="E5" s="285" t="s">
        <v>194</v>
      </c>
      <c r="F5" s="285" t="s">
        <v>193</v>
      </c>
      <c r="G5" s="285" t="s">
        <v>246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247</v>
      </c>
      <c r="M5" s="313" t="s">
        <v>190</v>
      </c>
      <c r="N5" s="285" t="s">
        <v>185</v>
      </c>
      <c r="O5" s="314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313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121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240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325" t="s">
        <v>156</v>
      </c>
      <c r="B225" s="326"/>
      <c r="C225" s="326"/>
      <c r="D225" s="326"/>
      <c r="E225" s="326"/>
      <c r="F225" s="326"/>
      <c r="G225" s="326"/>
      <c r="H225" s="326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326"/>
      <c r="T225" s="326"/>
      <c r="U225" s="326"/>
      <c r="V225" s="326"/>
      <c r="W225" s="326"/>
      <c r="X225" s="326"/>
      <c r="Y225" s="326"/>
      <c r="Z225" s="326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329"/>
      <c r="B229" s="329"/>
      <c r="C229" s="329"/>
      <c r="D229" s="329"/>
      <c r="E229" s="329"/>
      <c r="F229" s="329"/>
      <c r="G229" s="329"/>
      <c r="H229" s="329"/>
      <c r="I229" s="329"/>
      <c r="J229" s="329"/>
      <c r="K229" s="329"/>
      <c r="L229" s="329"/>
      <c r="M229" s="329"/>
      <c r="N229" s="329"/>
      <c r="O229" s="329"/>
      <c r="P229" s="329"/>
      <c r="Q229" s="329"/>
      <c r="R229" s="329"/>
      <c r="S229" s="329"/>
      <c r="T229" s="329"/>
      <c r="U229" s="329"/>
      <c r="V229" s="329"/>
      <c r="W229" s="329"/>
      <c r="X229" s="329"/>
      <c r="Y229" s="329"/>
      <c r="Z229" s="329"/>
      <c r="AA229" s="191"/>
      <c r="AT229" s="124"/>
      <c r="AU229" s="112"/>
    </row>
    <row r="230" spans="1:47" s="107" customFormat="1" ht="43.9" hidden="1" customHeight="1" x14ac:dyDescent="0.2">
      <c r="A230" s="330"/>
      <c r="B230" s="330"/>
      <c r="C230" s="330"/>
      <c r="D230" s="330"/>
      <c r="E230" s="330"/>
      <c r="F230" s="330"/>
      <c r="G230" s="330"/>
      <c r="H230" s="330"/>
      <c r="I230" s="330"/>
      <c r="J230" s="330"/>
      <c r="K230" s="330"/>
      <c r="L230" s="330"/>
      <c r="M230" s="330"/>
      <c r="N230" s="330"/>
      <c r="O230" s="330"/>
      <c r="P230" s="330"/>
      <c r="Q230" s="330"/>
      <c r="R230" s="330"/>
      <c r="S230" s="330"/>
      <c r="T230" s="330"/>
      <c r="U230" s="330"/>
      <c r="V230" s="330"/>
      <c r="W230" s="330"/>
      <c r="X230" s="330"/>
      <c r="Y230" s="330"/>
      <c r="Z230" s="330"/>
      <c r="AA230" s="192"/>
      <c r="AT230" s="124"/>
      <c r="AU230" s="112"/>
    </row>
    <row r="231" spans="1:47" s="75" customFormat="1" ht="18" hidden="1" customHeight="1" x14ac:dyDescent="0.35">
      <c r="A231" s="330"/>
      <c r="B231" s="330"/>
      <c r="C231" s="330"/>
      <c r="D231" s="330"/>
      <c r="E231" s="330"/>
      <c r="F231" s="330"/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  <c r="Q231" s="330"/>
      <c r="R231" s="330"/>
      <c r="S231" s="330"/>
      <c r="T231" s="330"/>
      <c r="U231" s="330"/>
      <c r="V231" s="330"/>
      <c r="W231" s="330"/>
      <c r="X231" s="330"/>
      <c r="Y231" s="330"/>
      <c r="Z231" s="330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331" t="s">
        <v>157</v>
      </c>
      <c r="B233" s="332"/>
      <c r="C233" s="332"/>
      <c r="D233" s="332"/>
      <c r="E233" s="332"/>
      <c r="F233" s="332"/>
      <c r="G233" s="332"/>
      <c r="H233" s="332"/>
      <c r="I233" s="332"/>
      <c r="J233" s="332"/>
      <c r="K233" s="332"/>
      <c r="L233" s="332"/>
      <c r="M233" s="332"/>
      <c r="N233" s="332"/>
      <c r="O233" s="332"/>
      <c r="P233" s="332"/>
      <c r="Q233" s="332"/>
      <c r="R233" s="332"/>
      <c r="S233" s="332"/>
      <c r="T233" s="332"/>
      <c r="U233" s="332"/>
      <c r="V233" s="332"/>
      <c r="W233" s="332"/>
      <c r="X233" s="332"/>
      <c r="Y233" s="332"/>
      <c r="Z233" s="332"/>
      <c r="AA233" s="194"/>
      <c r="AT233" s="118"/>
      <c r="AU233" s="113"/>
    </row>
    <row r="234" spans="1:47" s="75" customFormat="1" ht="28.15" hidden="1" customHeight="1" x14ac:dyDescent="0.35">
      <c r="A234" s="331" t="s">
        <v>171</v>
      </c>
      <c r="B234" s="332"/>
      <c r="C234" s="332"/>
      <c r="D234" s="332"/>
      <c r="E234" s="332"/>
      <c r="F234" s="332"/>
      <c r="G234" s="332"/>
      <c r="H234" s="332"/>
      <c r="I234" s="332"/>
      <c r="J234" s="332"/>
      <c r="K234" s="332"/>
      <c r="L234" s="332"/>
      <c r="M234" s="332"/>
      <c r="N234" s="332"/>
      <c r="O234" s="332"/>
      <c r="P234" s="332"/>
      <c r="Q234" s="332"/>
      <c r="R234" s="332"/>
      <c r="S234" s="332"/>
      <c r="T234" s="332"/>
      <c r="U234" s="332"/>
      <c r="V234" s="332"/>
      <c r="W234" s="332"/>
      <c r="X234" s="332"/>
      <c r="Y234" s="332"/>
      <c r="Z234" s="332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333"/>
      <c r="B241" s="333"/>
      <c r="C241" s="333"/>
      <c r="D241" s="333"/>
      <c r="E241" s="333"/>
      <c r="F241" s="333"/>
      <c r="G241" s="333"/>
      <c r="H241" s="333"/>
      <c r="I241" s="333"/>
      <c r="J241" s="333"/>
      <c r="K241" s="333"/>
      <c r="L241" s="333"/>
      <c r="M241" s="333"/>
      <c r="N241" s="333"/>
      <c r="O241" s="333"/>
      <c r="P241" s="333"/>
      <c r="Q241" s="333"/>
      <c r="R241" s="333"/>
      <c r="S241" s="333"/>
      <c r="T241" s="333"/>
      <c r="U241" s="333"/>
      <c r="V241" s="333"/>
      <c r="W241" s="333"/>
      <c r="X241" s="333"/>
      <c r="Y241" s="333"/>
      <c r="Z241" s="333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327"/>
      <c r="B242" s="328"/>
      <c r="C242" s="328"/>
      <c r="D242" s="328"/>
      <c r="E242" s="328"/>
      <c r="F242" s="328"/>
      <c r="G242" s="328"/>
      <c r="H242" s="328"/>
      <c r="I242" s="328"/>
      <c r="J242" s="328"/>
      <c r="K242" s="328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57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97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97" si="38">SUM(AB257:AS257)</f>
        <v>280</v>
      </c>
    </row>
    <row r="258" spans="1:47" s="245" customFormat="1" ht="22.5" hidden="1" x14ac:dyDescent="0.35">
      <c r="A258" s="252" t="s">
        <v>245</v>
      </c>
      <c r="B258" s="130">
        <v>4085</v>
      </c>
      <c r="C258" s="286">
        <f>Z258+AA258</f>
        <v>4106.8999999999996</v>
      </c>
      <c r="D258" s="296"/>
      <c r="E258" s="130">
        <v>443</v>
      </c>
      <c r="F258" s="130"/>
      <c r="G258" s="130"/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3933.9</v>
      </c>
      <c r="AA258" s="150">
        <f>SUM(AB258:AS258)</f>
        <v>173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20</v>
      </c>
      <c r="AS258" s="130"/>
      <c r="AT258" s="117">
        <f>SUM(AB258:AS258)</f>
        <v>173</v>
      </c>
    </row>
    <row r="259" spans="1:47" s="245" customFormat="1" ht="22.5" hidden="1" customHeight="1" x14ac:dyDescent="0.35">
      <c r="A259" s="252" t="s">
        <v>86</v>
      </c>
      <c r="B259" s="130">
        <v>13951.5</v>
      </c>
      <c r="C259" s="286">
        <v>13864</v>
      </c>
      <c r="D259" s="305"/>
      <c r="E259" s="299">
        <v>1275</v>
      </c>
      <c r="F259" s="299">
        <v>0</v>
      </c>
      <c r="G259" s="299">
        <v>570</v>
      </c>
      <c r="H259" s="299">
        <v>1649</v>
      </c>
      <c r="I259" s="299">
        <v>1092</v>
      </c>
      <c r="J259" s="299">
        <v>110</v>
      </c>
      <c r="K259" s="299">
        <v>520</v>
      </c>
      <c r="L259" s="299">
        <v>39</v>
      </c>
      <c r="M259" s="299">
        <v>1919</v>
      </c>
      <c r="N259" s="299">
        <v>0</v>
      </c>
      <c r="O259" s="299">
        <v>343</v>
      </c>
      <c r="P259" s="299">
        <v>1037</v>
      </c>
      <c r="Q259" s="299">
        <v>164</v>
      </c>
      <c r="R259" s="299">
        <v>611</v>
      </c>
      <c r="S259" s="299">
        <v>1279</v>
      </c>
      <c r="T259" s="299">
        <v>701</v>
      </c>
      <c r="U259" s="300">
        <v>985</v>
      </c>
      <c r="V259" s="299">
        <v>0</v>
      </c>
      <c r="W259" s="299">
        <v>215</v>
      </c>
      <c r="X259" s="299">
        <v>53.5</v>
      </c>
      <c r="Y259" s="299">
        <v>0</v>
      </c>
      <c r="Z259" s="150">
        <f>SUM(E259:Y259)</f>
        <v>12562.5</v>
      </c>
      <c r="AA259" s="150">
        <f>SUM(AB259:AS259)</f>
        <v>1067.7</v>
      </c>
      <c r="AB259" s="301">
        <v>22</v>
      </c>
      <c r="AC259" s="301">
        <v>0</v>
      </c>
      <c r="AD259" s="301">
        <v>80</v>
      </c>
      <c r="AE259" s="301">
        <v>166</v>
      </c>
      <c r="AF259" s="301">
        <v>150</v>
      </c>
      <c r="AG259" s="301">
        <v>0</v>
      </c>
      <c r="AH259" s="301">
        <v>70</v>
      </c>
      <c r="AI259" s="301">
        <v>10</v>
      </c>
      <c r="AJ259" s="301">
        <v>2.7</v>
      </c>
      <c r="AK259" s="301">
        <v>15</v>
      </c>
      <c r="AL259" s="301">
        <v>40</v>
      </c>
      <c r="AM259" s="301">
        <v>10</v>
      </c>
      <c r="AN259" s="301">
        <v>0</v>
      </c>
      <c r="AO259" s="301">
        <v>48</v>
      </c>
      <c r="AP259" s="301">
        <v>49</v>
      </c>
      <c r="AQ259" s="301">
        <v>285</v>
      </c>
      <c r="AR259" s="301">
        <v>120</v>
      </c>
      <c r="AS259" s="131">
        <v>0</v>
      </c>
      <c r="AT259" s="118">
        <f>SUM(AB259:AS259)</f>
        <v>1067.7</v>
      </c>
    </row>
    <row r="260" spans="1:47" s="120" customFormat="1" ht="22.5" customHeight="1" x14ac:dyDescent="0.35">
      <c r="A260" s="145" t="s">
        <v>100</v>
      </c>
      <c r="B260" s="117">
        <f>SUM(B262:B270)</f>
        <v>4012</v>
      </c>
      <c r="C260" s="144">
        <f>SUM(C262:C270)</f>
        <v>7376.5</v>
      </c>
      <c r="D260" s="294"/>
      <c r="E260" s="144">
        <f>SUM(E262:E270)</f>
        <v>739</v>
      </c>
      <c r="F260" s="144">
        <f t="shared" ref="F260:AT260" si="39">SUM(F262:F270)</f>
        <v>0</v>
      </c>
      <c r="G260" s="144">
        <f t="shared" si="39"/>
        <v>225</v>
      </c>
      <c r="H260" s="144">
        <f t="shared" si="39"/>
        <v>747</v>
      </c>
      <c r="I260" s="144">
        <f t="shared" si="39"/>
        <v>512</v>
      </c>
      <c r="J260" s="144">
        <f t="shared" si="39"/>
        <v>0</v>
      </c>
      <c r="K260" s="144">
        <f t="shared" si="39"/>
        <v>200</v>
      </c>
      <c r="L260" s="144">
        <f t="shared" si="39"/>
        <v>0</v>
      </c>
      <c r="M260" s="144">
        <f t="shared" si="39"/>
        <v>1336</v>
      </c>
      <c r="N260" s="144">
        <f t="shared" si="39"/>
        <v>0</v>
      </c>
      <c r="O260" s="144">
        <f t="shared" si="39"/>
        <v>343</v>
      </c>
      <c r="P260" s="144">
        <f t="shared" si="39"/>
        <v>565</v>
      </c>
      <c r="Q260" s="144">
        <f t="shared" si="39"/>
        <v>56</v>
      </c>
      <c r="R260" s="144">
        <f t="shared" si="39"/>
        <v>611</v>
      </c>
      <c r="S260" s="144">
        <f t="shared" si="39"/>
        <v>223</v>
      </c>
      <c r="T260" s="144">
        <f t="shared" si="39"/>
        <v>600</v>
      </c>
      <c r="U260" s="144">
        <f t="shared" si="39"/>
        <v>0</v>
      </c>
      <c r="V260" s="144">
        <f t="shared" si="39"/>
        <v>0</v>
      </c>
      <c r="W260" s="144">
        <f t="shared" si="39"/>
        <v>142</v>
      </c>
      <c r="X260" s="144">
        <f t="shared" si="39"/>
        <v>0.79999999999999993</v>
      </c>
      <c r="Y260" s="144">
        <f t="shared" si="39"/>
        <v>0</v>
      </c>
      <c r="Z260" s="144">
        <f t="shared" si="39"/>
        <v>6299.7999999999993</v>
      </c>
      <c r="AA260" s="144">
        <f t="shared" si="39"/>
        <v>572.70000000000005</v>
      </c>
      <c r="AB260" s="144">
        <f t="shared" si="39"/>
        <v>16</v>
      </c>
      <c r="AC260" s="144">
        <f t="shared" si="39"/>
        <v>0</v>
      </c>
      <c r="AD260" s="144">
        <f t="shared" si="39"/>
        <v>0</v>
      </c>
      <c r="AE260" s="144">
        <f t="shared" si="39"/>
        <v>90</v>
      </c>
      <c r="AF260" s="144">
        <f t="shared" si="39"/>
        <v>0</v>
      </c>
      <c r="AG260" s="144">
        <f t="shared" si="39"/>
        <v>0</v>
      </c>
      <c r="AH260" s="144">
        <f t="shared" si="39"/>
        <v>35</v>
      </c>
      <c r="AI260" s="144">
        <f t="shared" si="39"/>
        <v>8</v>
      </c>
      <c r="AJ260" s="144">
        <f t="shared" si="39"/>
        <v>2.7</v>
      </c>
      <c r="AK260" s="144">
        <f t="shared" si="39"/>
        <v>15</v>
      </c>
      <c r="AL260" s="144">
        <f t="shared" si="39"/>
        <v>0</v>
      </c>
      <c r="AM260" s="144">
        <f t="shared" si="39"/>
        <v>0</v>
      </c>
      <c r="AN260" s="144">
        <f t="shared" si="39"/>
        <v>0</v>
      </c>
      <c r="AO260" s="144">
        <f t="shared" si="39"/>
        <v>48</v>
      </c>
      <c r="AP260" s="144">
        <f t="shared" si="39"/>
        <v>30</v>
      </c>
      <c r="AQ260" s="144">
        <f t="shared" si="39"/>
        <v>253</v>
      </c>
      <c r="AR260" s="144">
        <f t="shared" si="39"/>
        <v>75</v>
      </c>
      <c r="AS260" s="144">
        <f t="shared" si="39"/>
        <v>0</v>
      </c>
      <c r="AT260" s="144">
        <f t="shared" si="39"/>
        <v>572.70000000000005</v>
      </c>
      <c r="AU260" s="245"/>
    </row>
    <row r="261" spans="1:47" s="304" customFormat="1" ht="22.5" customHeight="1" x14ac:dyDescent="0.35">
      <c r="A261" s="302" t="s">
        <v>261</v>
      </c>
      <c r="B261" s="277"/>
      <c r="C261" s="303">
        <f>C260/C259</f>
        <v>0.53206145412579342</v>
      </c>
      <c r="D261" s="295"/>
      <c r="E261" s="303">
        <f>E260/E259</f>
        <v>0.57960784313725489</v>
      </c>
      <c r="F261" s="303"/>
      <c r="G261" s="303">
        <f t="shared" ref="G261:AT261" si="40">G260/G259</f>
        <v>0.39473684210526316</v>
      </c>
      <c r="H261" s="303">
        <f t="shared" si="40"/>
        <v>0.4530018192844148</v>
      </c>
      <c r="I261" s="303">
        <f t="shared" si="40"/>
        <v>0.46886446886446886</v>
      </c>
      <c r="J261" s="303">
        <f t="shared" si="40"/>
        <v>0</v>
      </c>
      <c r="K261" s="303">
        <f t="shared" si="40"/>
        <v>0.38461538461538464</v>
      </c>
      <c r="L261" s="303">
        <f t="shared" si="40"/>
        <v>0</v>
      </c>
      <c r="M261" s="303">
        <f t="shared" si="40"/>
        <v>0.69619593538301194</v>
      </c>
      <c r="N261" s="303"/>
      <c r="O261" s="303">
        <f t="shared" si="40"/>
        <v>1</v>
      </c>
      <c r="P261" s="303">
        <f t="shared" si="40"/>
        <v>0.54484088717454193</v>
      </c>
      <c r="Q261" s="303">
        <f t="shared" si="40"/>
        <v>0.34146341463414637</v>
      </c>
      <c r="R261" s="303">
        <f t="shared" si="40"/>
        <v>1</v>
      </c>
      <c r="S261" s="303">
        <f t="shared" si="40"/>
        <v>0.1743549648162627</v>
      </c>
      <c r="T261" s="303">
        <f t="shared" si="40"/>
        <v>0.85592011412268187</v>
      </c>
      <c r="U261" s="303">
        <f t="shared" si="40"/>
        <v>0</v>
      </c>
      <c r="V261" s="303"/>
      <c r="W261" s="303">
        <f t="shared" si="40"/>
        <v>0.66046511627906979</v>
      </c>
      <c r="X261" s="303">
        <f t="shared" si="40"/>
        <v>1.4953271028037382E-2</v>
      </c>
      <c r="Y261" s="303"/>
      <c r="Z261" s="232">
        <f t="shared" si="40"/>
        <v>0.50147661691542278</v>
      </c>
      <c r="AA261" s="232">
        <f t="shared" si="40"/>
        <v>0.53638662545658899</v>
      </c>
      <c r="AB261" s="303">
        <f t="shared" si="40"/>
        <v>0.72727272727272729</v>
      </c>
      <c r="AC261" s="303"/>
      <c r="AD261" s="303">
        <f t="shared" si="40"/>
        <v>0</v>
      </c>
      <c r="AE261" s="303">
        <f t="shared" si="40"/>
        <v>0.54216867469879515</v>
      </c>
      <c r="AF261" s="303">
        <f t="shared" si="40"/>
        <v>0</v>
      </c>
      <c r="AG261" s="303"/>
      <c r="AH261" s="303">
        <f t="shared" si="40"/>
        <v>0.5</v>
      </c>
      <c r="AI261" s="303">
        <f t="shared" si="40"/>
        <v>0.8</v>
      </c>
      <c r="AJ261" s="303">
        <f t="shared" si="40"/>
        <v>1</v>
      </c>
      <c r="AK261" s="303">
        <f t="shared" si="40"/>
        <v>1</v>
      </c>
      <c r="AL261" s="303">
        <f t="shared" si="40"/>
        <v>0</v>
      </c>
      <c r="AM261" s="303">
        <f t="shared" si="40"/>
        <v>0</v>
      </c>
      <c r="AN261" s="303"/>
      <c r="AO261" s="303">
        <f t="shared" si="40"/>
        <v>1</v>
      </c>
      <c r="AP261" s="303">
        <f t="shared" si="40"/>
        <v>0.61224489795918369</v>
      </c>
      <c r="AQ261" s="303">
        <f t="shared" si="40"/>
        <v>0.88771929824561402</v>
      </c>
      <c r="AR261" s="303">
        <f t="shared" si="40"/>
        <v>0.625</v>
      </c>
      <c r="AS261" s="303"/>
      <c r="AT261" s="232">
        <f t="shared" si="40"/>
        <v>0.53638662545658899</v>
      </c>
    </row>
    <row r="262" spans="1:47" s="245" customFormat="1" ht="22.5" customHeight="1" x14ac:dyDescent="0.35">
      <c r="A262" s="149" t="s">
        <v>264</v>
      </c>
      <c r="B262" s="130">
        <v>2145</v>
      </c>
      <c r="C262" s="286">
        <v>3970.7</v>
      </c>
      <c r="D262" s="296">
        <v>3980.7</v>
      </c>
      <c r="E262" s="131">
        <v>433</v>
      </c>
      <c r="F262" s="131"/>
      <c r="G262" s="131"/>
      <c r="H262" s="131">
        <v>408</v>
      </c>
      <c r="I262" s="131">
        <v>512</v>
      </c>
      <c r="J262" s="131"/>
      <c r="K262" s="131">
        <v>140</v>
      </c>
      <c r="L262" s="131"/>
      <c r="M262" s="131">
        <v>769</v>
      </c>
      <c r="N262" s="131"/>
      <c r="O262" s="131">
        <v>100</v>
      </c>
      <c r="P262" s="131">
        <v>240</v>
      </c>
      <c r="Q262" s="131">
        <v>23</v>
      </c>
      <c r="R262" s="131">
        <v>611</v>
      </c>
      <c r="S262" s="131">
        <v>198</v>
      </c>
      <c r="T262" s="131">
        <v>200</v>
      </c>
      <c r="U262" s="132"/>
      <c r="V262" s="131"/>
      <c r="W262" s="131">
        <v>62</v>
      </c>
      <c r="X262" s="131">
        <v>0.7</v>
      </c>
      <c r="Y262" s="131"/>
      <c r="Z262" s="150">
        <f>SUM(E262:Y262)</f>
        <v>3696.7</v>
      </c>
      <c r="AA262" s="150">
        <f>SUM(AB262:AS262)</f>
        <v>61</v>
      </c>
      <c r="AB262" s="131">
        <v>6</v>
      </c>
      <c r="AC262" s="131"/>
      <c r="AD262" s="131"/>
      <c r="AE262" s="131"/>
      <c r="AF262" s="131"/>
      <c r="AG262" s="131"/>
      <c r="AH262" s="131">
        <v>35</v>
      </c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>
        <v>20</v>
      </c>
      <c r="AS262" s="131"/>
      <c r="AT262" s="118">
        <f>SUM(AB262:AS262)</f>
        <v>61</v>
      </c>
    </row>
    <row r="263" spans="1:47" s="245" customFormat="1" ht="22.5" customHeight="1" x14ac:dyDescent="0.35">
      <c r="A263" s="149" t="s">
        <v>263</v>
      </c>
      <c r="B263" s="130"/>
      <c r="C263" s="286">
        <f t="shared" ref="C263:C270" si="41">Z263+AA263</f>
        <v>126.1</v>
      </c>
      <c r="D263" s="296">
        <v>126.1</v>
      </c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>
        <v>14</v>
      </c>
      <c r="P263" s="131"/>
      <c r="Q263" s="131"/>
      <c r="R263" s="131"/>
      <c r="S263" s="131"/>
      <c r="T263" s="131"/>
      <c r="U263" s="132"/>
      <c r="V263" s="131"/>
      <c r="W263" s="131"/>
      <c r="X263" s="131">
        <v>0.1</v>
      </c>
      <c r="Y263" s="131"/>
      <c r="Z263" s="150">
        <f t="shared" ref="Z263:Z270" si="42">SUM(E263:Y263)</f>
        <v>14.1</v>
      </c>
      <c r="AA263" s="150">
        <f t="shared" ref="AA263:AA270" si="43">SUM(AB263:AS263)</f>
        <v>112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>
        <v>112</v>
      </c>
      <c r="AR263" s="131"/>
      <c r="AS263" s="131"/>
      <c r="AT263" s="118">
        <f t="shared" ref="AT263:AT270" si="44">SUM(AB263:AS263)</f>
        <v>112</v>
      </c>
    </row>
    <row r="264" spans="1:47" s="245" customFormat="1" ht="22.5" customHeight="1" x14ac:dyDescent="0.35">
      <c r="A264" s="149" t="s">
        <v>265</v>
      </c>
      <c r="B264" s="130">
        <v>38</v>
      </c>
      <c r="C264" s="286">
        <v>441</v>
      </c>
      <c r="D264" s="296">
        <v>3136.5</v>
      </c>
      <c r="E264" s="131"/>
      <c r="F264" s="131"/>
      <c r="G264" s="131">
        <v>150</v>
      </c>
      <c r="H264" s="131"/>
      <c r="I264" s="131"/>
      <c r="J264" s="131"/>
      <c r="K264" s="131"/>
      <c r="L264" s="131"/>
      <c r="M264" s="131"/>
      <c r="N264" s="131"/>
      <c r="O264" s="131"/>
      <c r="P264" s="131">
        <v>125</v>
      </c>
      <c r="Q264" s="131"/>
      <c r="R264" s="131"/>
      <c r="S264" s="131"/>
      <c r="T264" s="131"/>
      <c r="U264" s="132"/>
      <c r="V264" s="131"/>
      <c r="W264" s="131"/>
      <c r="X264" s="131"/>
      <c r="Y264" s="131"/>
      <c r="Z264" s="150">
        <f t="shared" si="42"/>
        <v>275</v>
      </c>
      <c r="AA264" s="150">
        <f t="shared" si="43"/>
        <v>138</v>
      </c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>
        <v>6</v>
      </c>
      <c r="AL264" s="131"/>
      <c r="AM264" s="131"/>
      <c r="AN264" s="131"/>
      <c r="AO264" s="131">
        <v>20</v>
      </c>
      <c r="AP264" s="131"/>
      <c r="AQ264" s="131">
        <v>72</v>
      </c>
      <c r="AR264" s="131">
        <v>40</v>
      </c>
      <c r="AS264" s="131"/>
      <c r="AT264" s="118">
        <f t="shared" si="44"/>
        <v>138</v>
      </c>
    </row>
    <row r="265" spans="1:47" s="245" customFormat="1" ht="22.5" customHeight="1" x14ac:dyDescent="0.35">
      <c r="A265" s="149" t="s">
        <v>92</v>
      </c>
      <c r="B265" s="130">
        <v>1620</v>
      </c>
      <c r="C265" s="286">
        <v>2128.6999999999998</v>
      </c>
      <c r="D265" s="296">
        <v>5171.1000000000004</v>
      </c>
      <c r="E265" s="131">
        <v>270</v>
      </c>
      <c r="F265" s="131"/>
      <c r="G265" s="131">
        <v>75</v>
      </c>
      <c r="H265" s="131">
        <v>129</v>
      </c>
      <c r="I265" s="131"/>
      <c r="J265" s="131"/>
      <c r="K265" s="131">
        <v>50</v>
      </c>
      <c r="L265" s="131"/>
      <c r="M265" s="131">
        <v>320</v>
      </c>
      <c r="N265" s="131"/>
      <c r="O265" s="131">
        <v>202</v>
      </c>
      <c r="P265" s="131">
        <v>200</v>
      </c>
      <c r="Q265" s="131">
        <v>33</v>
      </c>
      <c r="R265" s="131"/>
      <c r="S265" s="131">
        <v>25</v>
      </c>
      <c r="T265" s="131">
        <v>300</v>
      </c>
      <c r="U265" s="132"/>
      <c r="V265" s="131"/>
      <c r="W265" s="131">
        <v>80</v>
      </c>
      <c r="X265" s="131"/>
      <c r="Y265" s="131"/>
      <c r="Z265" s="150">
        <f t="shared" si="42"/>
        <v>1684</v>
      </c>
      <c r="AA265" s="150">
        <f t="shared" si="43"/>
        <v>181.7</v>
      </c>
      <c r="AB265" s="131">
        <v>10</v>
      </c>
      <c r="AC265" s="131"/>
      <c r="AD265" s="131"/>
      <c r="AE265" s="131">
        <v>50</v>
      </c>
      <c r="AF265" s="131"/>
      <c r="AG265" s="131"/>
      <c r="AH265" s="131"/>
      <c r="AI265" s="131">
        <v>8</v>
      </c>
      <c r="AJ265" s="131">
        <v>2.7</v>
      </c>
      <c r="AK265" s="131">
        <v>9</v>
      </c>
      <c r="AL265" s="131"/>
      <c r="AM265" s="131"/>
      <c r="AN265" s="131"/>
      <c r="AO265" s="131">
        <v>18</v>
      </c>
      <c r="AP265" s="131">
        <v>15</v>
      </c>
      <c r="AQ265" s="131">
        <v>69</v>
      </c>
      <c r="AR265" s="131"/>
      <c r="AS265" s="131"/>
      <c r="AT265" s="118">
        <f t="shared" si="44"/>
        <v>181.7</v>
      </c>
    </row>
    <row r="266" spans="1:47" s="245" customFormat="1" ht="22.5" customHeight="1" x14ac:dyDescent="0.35">
      <c r="A266" s="149" t="s">
        <v>257</v>
      </c>
      <c r="B266" s="130">
        <v>39</v>
      </c>
      <c r="C266" s="286">
        <f t="shared" si="41"/>
        <v>163</v>
      </c>
      <c r="D266" s="296">
        <v>423.1</v>
      </c>
      <c r="E266" s="131">
        <v>14</v>
      </c>
      <c r="F266" s="131"/>
      <c r="G266" s="131"/>
      <c r="H266" s="131"/>
      <c r="I266" s="131"/>
      <c r="J266" s="131"/>
      <c r="K266" s="131">
        <v>10</v>
      </c>
      <c r="L266" s="131"/>
      <c r="M266" s="131">
        <v>47</v>
      </c>
      <c r="N266" s="131"/>
      <c r="O266" s="131">
        <v>27</v>
      </c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2"/>
        <v>98</v>
      </c>
      <c r="AA266" s="150">
        <f t="shared" si="43"/>
        <v>65</v>
      </c>
      <c r="AB266" s="131"/>
      <c r="AC266" s="131"/>
      <c r="AD266" s="131"/>
      <c r="AE266" s="131">
        <v>40</v>
      </c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>
        <v>10</v>
      </c>
      <c r="AP266" s="131">
        <v>15</v>
      </c>
      <c r="AQ266" s="131"/>
      <c r="AR266" s="131"/>
      <c r="AS266" s="131"/>
      <c r="AT266" s="118">
        <f t="shared" si="44"/>
        <v>65</v>
      </c>
    </row>
    <row r="267" spans="1:47" s="245" customFormat="1" ht="22.5" hidden="1" customHeight="1" x14ac:dyDescent="0.35">
      <c r="A267" s="149" t="s">
        <v>266</v>
      </c>
      <c r="B267" s="130"/>
      <c r="C267" s="286">
        <f t="shared" si="41"/>
        <v>0</v>
      </c>
      <c r="D267" s="305">
        <v>70</v>
      </c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300"/>
      <c r="V267" s="299"/>
      <c r="W267" s="299"/>
      <c r="X267" s="299"/>
      <c r="Y267" s="299"/>
      <c r="Z267" s="150">
        <f t="shared" si="42"/>
        <v>0</v>
      </c>
      <c r="AA267" s="150">
        <f t="shared" si="43"/>
        <v>0</v>
      </c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9"/>
      <c r="AN267" s="299"/>
      <c r="AO267" s="299"/>
      <c r="AP267" s="299"/>
      <c r="AQ267" s="299"/>
      <c r="AR267" s="299"/>
      <c r="AS267" s="131"/>
      <c r="AT267" s="118">
        <f t="shared" si="44"/>
        <v>0</v>
      </c>
    </row>
    <row r="268" spans="1:47" s="245" customFormat="1" ht="22.5" hidden="1" customHeight="1" x14ac:dyDescent="0.35">
      <c r="A268" s="149" t="s">
        <v>267</v>
      </c>
      <c r="B268" s="130"/>
      <c r="C268" s="286">
        <f t="shared" si="41"/>
        <v>0</v>
      </c>
      <c r="D268" s="305">
        <v>42.5</v>
      </c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9"/>
      <c r="S268" s="299"/>
      <c r="T268" s="299"/>
      <c r="U268" s="300"/>
      <c r="V268" s="299"/>
      <c r="W268" s="299"/>
      <c r="X268" s="299"/>
      <c r="Y268" s="299"/>
      <c r="Z268" s="150">
        <f t="shared" si="42"/>
        <v>0</v>
      </c>
      <c r="AA268" s="150">
        <f t="shared" si="43"/>
        <v>0</v>
      </c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9"/>
      <c r="AN268" s="299"/>
      <c r="AO268" s="299"/>
      <c r="AP268" s="299"/>
      <c r="AQ268" s="299"/>
      <c r="AR268" s="299"/>
      <c r="AS268" s="131"/>
      <c r="AT268" s="118">
        <f t="shared" si="44"/>
        <v>0</v>
      </c>
    </row>
    <row r="269" spans="1:47" s="245" customFormat="1" ht="22.5" customHeight="1" x14ac:dyDescent="0.35">
      <c r="A269" s="149" t="s">
        <v>278</v>
      </c>
      <c r="B269" s="130"/>
      <c r="C269" s="286">
        <f t="shared" si="41"/>
        <v>22</v>
      </c>
      <c r="D269" s="305"/>
      <c r="E269" s="299">
        <v>22</v>
      </c>
      <c r="F269" s="299"/>
      <c r="G269" s="299"/>
      <c r="H269" s="299"/>
      <c r="I269" s="299"/>
      <c r="J269" s="299"/>
      <c r="K269" s="299"/>
      <c r="L269" s="299"/>
      <c r="M269" s="299"/>
      <c r="N269" s="299"/>
      <c r="O269" s="299"/>
      <c r="P269" s="299"/>
      <c r="Q269" s="299"/>
      <c r="R269" s="299"/>
      <c r="S269" s="299"/>
      <c r="T269" s="299"/>
      <c r="U269" s="300"/>
      <c r="V269" s="299"/>
      <c r="W269" s="299"/>
      <c r="X269" s="299"/>
      <c r="Y269" s="299"/>
      <c r="Z269" s="150">
        <f t="shared" si="42"/>
        <v>22</v>
      </c>
      <c r="AA269" s="150">
        <f t="shared" si="43"/>
        <v>0</v>
      </c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9"/>
      <c r="AN269" s="299"/>
      <c r="AO269" s="299"/>
      <c r="AP269" s="299"/>
      <c r="AQ269" s="299"/>
      <c r="AR269" s="299"/>
      <c r="AS269" s="131"/>
      <c r="AT269" s="118">
        <f t="shared" si="44"/>
        <v>0</v>
      </c>
    </row>
    <row r="270" spans="1:47" s="245" customFormat="1" ht="22.5" customHeight="1" x14ac:dyDescent="0.35">
      <c r="A270" s="149" t="s">
        <v>260</v>
      </c>
      <c r="B270" s="130">
        <v>170</v>
      </c>
      <c r="C270" s="286">
        <f t="shared" si="41"/>
        <v>525</v>
      </c>
      <c r="D270" s="305">
        <v>525.1</v>
      </c>
      <c r="E270" s="299"/>
      <c r="F270" s="299"/>
      <c r="G270" s="299"/>
      <c r="H270" s="299">
        <v>210</v>
      </c>
      <c r="I270" s="299"/>
      <c r="J270" s="299"/>
      <c r="K270" s="299"/>
      <c r="L270" s="299"/>
      <c r="M270" s="299">
        <v>200</v>
      </c>
      <c r="N270" s="299"/>
      <c r="O270" s="299"/>
      <c r="P270" s="299"/>
      <c r="Q270" s="299"/>
      <c r="R270" s="299"/>
      <c r="S270" s="299"/>
      <c r="T270" s="299">
        <v>100</v>
      </c>
      <c r="U270" s="300"/>
      <c r="V270" s="299"/>
      <c r="W270" s="299"/>
      <c r="X270" s="299"/>
      <c r="Y270" s="299"/>
      <c r="Z270" s="150">
        <f t="shared" si="42"/>
        <v>510</v>
      </c>
      <c r="AA270" s="150">
        <f t="shared" si="43"/>
        <v>15</v>
      </c>
      <c r="AB270" s="299"/>
      <c r="AC270" s="299"/>
      <c r="AD270" s="299"/>
      <c r="AE270" s="299"/>
      <c r="AF270" s="299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>
        <v>15</v>
      </c>
      <c r="AS270" s="131"/>
      <c r="AT270" s="118">
        <f t="shared" si="44"/>
        <v>15</v>
      </c>
    </row>
    <row r="271" spans="1:47" s="120" customFormat="1" ht="22.5" customHeight="1" x14ac:dyDescent="0.35">
      <c r="A271" s="145" t="s">
        <v>259</v>
      </c>
      <c r="B271" s="117">
        <f>SUM(B272:B278)</f>
        <v>10092</v>
      </c>
      <c r="C271" s="144">
        <f>SUM(C272:C278)</f>
        <v>24244.3</v>
      </c>
      <c r="D271" s="294"/>
      <c r="E271" s="144">
        <f>SUM(E272:E278)</f>
        <v>2085.6</v>
      </c>
      <c r="F271" s="144">
        <f t="shared" ref="F271:AT271" si="45">SUM(F272:F278)</f>
        <v>0</v>
      </c>
      <c r="G271" s="144">
        <f t="shared" si="45"/>
        <v>735</v>
      </c>
      <c r="H271" s="144">
        <f t="shared" si="45"/>
        <v>3066</v>
      </c>
      <c r="I271" s="144">
        <f t="shared" si="45"/>
        <v>2525</v>
      </c>
      <c r="J271" s="144">
        <f t="shared" si="45"/>
        <v>0</v>
      </c>
      <c r="K271" s="144">
        <f t="shared" si="45"/>
        <v>545</v>
      </c>
      <c r="L271" s="144">
        <f t="shared" si="45"/>
        <v>0</v>
      </c>
      <c r="M271" s="144">
        <f t="shared" si="45"/>
        <v>4590</v>
      </c>
      <c r="N271" s="144">
        <f t="shared" si="45"/>
        <v>0</v>
      </c>
      <c r="O271" s="144">
        <f t="shared" si="45"/>
        <v>1344.7</v>
      </c>
      <c r="P271" s="144">
        <f t="shared" si="45"/>
        <v>1443</v>
      </c>
      <c r="Q271" s="144">
        <f t="shared" si="45"/>
        <v>116.6</v>
      </c>
      <c r="R271" s="144">
        <f t="shared" si="45"/>
        <v>1800</v>
      </c>
      <c r="S271" s="144">
        <f t="shared" si="45"/>
        <v>736</v>
      </c>
      <c r="T271" s="144">
        <f t="shared" si="45"/>
        <v>1436</v>
      </c>
      <c r="U271" s="144">
        <f t="shared" si="45"/>
        <v>0</v>
      </c>
      <c r="V271" s="144">
        <f t="shared" si="45"/>
        <v>0</v>
      </c>
      <c r="W271" s="144">
        <f t="shared" si="45"/>
        <v>327</v>
      </c>
      <c r="X271" s="144">
        <f t="shared" si="45"/>
        <v>2.3000000000000003</v>
      </c>
      <c r="Y271" s="144">
        <f t="shared" si="45"/>
        <v>0</v>
      </c>
      <c r="Z271" s="144">
        <f t="shared" si="45"/>
        <v>20752.2</v>
      </c>
      <c r="AA271" s="144">
        <f t="shared" si="45"/>
        <v>1465.6</v>
      </c>
      <c r="AB271" s="144">
        <f t="shared" si="45"/>
        <v>42</v>
      </c>
      <c r="AC271" s="144">
        <f t="shared" si="45"/>
        <v>0</v>
      </c>
      <c r="AD271" s="144">
        <f t="shared" si="45"/>
        <v>0</v>
      </c>
      <c r="AE271" s="144">
        <f t="shared" si="45"/>
        <v>262</v>
      </c>
      <c r="AF271" s="144">
        <f t="shared" si="45"/>
        <v>0</v>
      </c>
      <c r="AG271" s="144">
        <f t="shared" si="45"/>
        <v>0</v>
      </c>
      <c r="AH271" s="144">
        <f t="shared" si="45"/>
        <v>109</v>
      </c>
      <c r="AI271" s="144">
        <f t="shared" si="45"/>
        <v>24</v>
      </c>
      <c r="AJ271" s="144">
        <f t="shared" si="45"/>
        <v>8.1</v>
      </c>
      <c r="AK271" s="144">
        <f t="shared" si="45"/>
        <v>42</v>
      </c>
      <c r="AL271" s="144">
        <f t="shared" si="45"/>
        <v>0</v>
      </c>
      <c r="AM271" s="144">
        <f t="shared" si="45"/>
        <v>0</v>
      </c>
      <c r="AN271" s="144">
        <f t="shared" si="45"/>
        <v>0</v>
      </c>
      <c r="AO271" s="144">
        <f t="shared" si="45"/>
        <v>153</v>
      </c>
      <c r="AP271" s="144">
        <f t="shared" si="45"/>
        <v>60</v>
      </c>
      <c r="AQ271" s="144">
        <f t="shared" si="45"/>
        <v>518</v>
      </c>
      <c r="AR271" s="144">
        <f t="shared" si="45"/>
        <v>247.5</v>
      </c>
      <c r="AS271" s="144">
        <f t="shared" si="45"/>
        <v>0</v>
      </c>
      <c r="AT271" s="144">
        <f t="shared" si="45"/>
        <v>1465.6</v>
      </c>
      <c r="AU271" s="245"/>
    </row>
    <row r="272" spans="1:47" s="245" customFormat="1" ht="22.5" customHeight="1" x14ac:dyDescent="0.35">
      <c r="A272" s="149" t="s">
        <v>264</v>
      </c>
      <c r="B272" s="130">
        <v>4966</v>
      </c>
      <c r="C272" s="286">
        <v>14299.3</v>
      </c>
      <c r="D272" s="296"/>
      <c r="E272" s="131">
        <v>1212</v>
      </c>
      <c r="F272" s="131"/>
      <c r="G272" s="131"/>
      <c r="H272" s="131">
        <v>1905</v>
      </c>
      <c r="I272" s="131">
        <v>2525</v>
      </c>
      <c r="J272" s="131"/>
      <c r="K272" s="131">
        <v>392</v>
      </c>
      <c r="L272" s="131"/>
      <c r="M272" s="131">
        <v>2868</v>
      </c>
      <c r="N272" s="131"/>
      <c r="O272" s="131">
        <v>422.6</v>
      </c>
      <c r="P272" s="131">
        <v>665</v>
      </c>
      <c r="Q272" s="131">
        <v>50.6</v>
      </c>
      <c r="R272" s="131">
        <v>1800</v>
      </c>
      <c r="S272" s="131">
        <v>661</v>
      </c>
      <c r="T272" s="131">
        <v>600</v>
      </c>
      <c r="U272" s="132"/>
      <c r="V272" s="131"/>
      <c r="W272" s="131">
        <v>167</v>
      </c>
      <c r="X272" s="131">
        <v>2.1</v>
      </c>
      <c r="Y272" s="131"/>
      <c r="Z272" s="150">
        <f>SUM(E272:Y272)</f>
        <v>13270.300000000001</v>
      </c>
      <c r="AA272" s="150">
        <f>SUM(AB272:AS272)</f>
        <v>191</v>
      </c>
      <c r="AB272" s="131">
        <v>12</v>
      </c>
      <c r="AC272" s="131"/>
      <c r="AD272" s="131"/>
      <c r="AE272" s="131"/>
      <c r="AF272" s="131"/>
      <c r="AG272" s="131"/>
      <c r="AH272" s="131">
        <v>109</v>
      </c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>
        <v>70</v>
      </c>
      <c r="AS272" s="131"/>
      <c r="AT272" s="118">
        <f>SUM(AB272:AS272)</f>
        <v>191</v>
      </c>
    </row>
    <row r="273" spans="1:47" s="245" customFormat="1" ht="22.5" customHeight="1" x14ac:dyDescent="0.35">
      <c r="A273" s="149" t="s">
        <v>263</v>
      </c>
      <c r="B273" s="130"/>
      <c r="C273" s="286">
        <f t="shared" ref="C273:C278" si="46">Z273+AA273</f>
        <v>283.3</v>
      </c>
      <c r="D273" s="296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>
        <v>73.099999999999994</v>
      </c>
      <c r="P273" s="131"/>
      <c r="Q273" s="131"/>
      <c r="R273" s="131"/>
      <c r="S273" s="131"/>
      <c r="T273" s="131"/>
      <c r="U273" s="132"/>
      <c r="V273" s="131"/>
      <c r="W273" s="131"/>
      <c r="X273" s="131">
        <v>0.2</v>
      </c>
      <c r="Y273" s="131"/>
      <c r="Z273" s="150">
        <f t="shared" ref="Z273:Z278" si="47">SUM(E273:Y273)</f>
        <v>73.3</v>
      </c>
      <c r="AA273" s="150">
        <f t="shared" ref="AA273:AA278" si="48">SUM(AB273:AS273)</f>
        <v>210</v>
      </c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>
        <v>210</v>
      </c>
      <c r="AR273" s="131"/>
      <c r="AS273" s="131"/>
      <c r="AT273" s="118">
        <f t="shared" ref="AT273:AT278" si="49">SUM(AB273:AS273)</f>
        <v>210</v>
      </c>
    </row>
    <row r="274" spans="1:47" s="245" customFormat="1" ht="22.5" customHeight="1" x14ac:dyDescent="0.35">
      <c r="A274" s="149" t="s">
        <v>268</v>
      </c>
      <c r="B274" s="130">
        <v>92</v>
      </c>
      <c r="C274" s="286">
        <v>1372.6</v>
      </c>
      <c r="D274" s="296"/>
      <c r="E274" s="131"/>
      <c r="F274" s="131"/>
      <c r="G274" s="131">
        <v>525</v>
      </c>
      <c r="H274" s="131"/>
      <c r="I274" s="131"/>
      <c r="J274" s="131"/>
      <c r="K274" s="131"/>
      <c r="L274" s="131"/>
      <c r="M274" s="131"/>
      <c r="N274" s="131"/>
      <c r="O274" s="131"/>
      <c r="P274" s="131">
        <v>378</v>
      </c>
      <c r="Q274" s="131"/>
      <c r="R274" s="131"/>
      <c r="S274" s="131"/>
      <c r="T274" s="131"/>
      <c r="U274" s="132"/>
      <c r="V274" s="131"/>
      <c r="W274" s="131"/>
      <c r="X274" s="131"/>
      <c r="Y274" s="131"/>
      <c r="Z274" s="150">
        <f t="shared" si="47"/>
        <v>903</v>
      </c>
      <c r="AA274" s="150">
        <f t="shared" si="48"/>
        <v>380</v>
      </c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>
        <v>15</v>
      </c>
      <c r="AL274" s="131"/>
      <c r="AM274" s="131"/>
      <c r="AN274" s="131"/>
      <c r="AO274" s="131">
        <v>60</v>
      </c>
      <c r="AP274" s="131"/>
      <c r="AQ274" s="131">
        <v>165</v>
      </c>
      <c r="AR274" s="131">
        <v>140</v>
      </c>
      <c r="AS274" s="131"/>
      <c r="AT274" s="118">
        <f t="shared" si="49"/>
        <v>380</v>
      </c>
    </row>
    <row r="275" spans="1:47" s="245" customFormat="1" ht="22.5" customHeight="1" x14ac:dyDescent="0.35">
      <c r="A275" s="149" t="s">
        <v>92</v>
      </c>
      <c r="B275" s="130">
        <v>4437</v>
      </c>
      <c r="C275" s="286">
        <v>6220.8</v>
      </c>
      <c r="D275" s="296"/>
      <c r="E275" s="131">
        <v>770</v>
      </c>
      <c r="F275" s="131"/>
      <c r="G275" s="131">
        <v>210</v>
      </c>
      <c r="H275" s="131">
        <v>433</v>
      </c>
      <c r="I275" s="131"/>
      <c r="J275" s="131"/>
      <c r="K275" s="131">
        <v>125</v>
      </c>
      <c r="L275" s="131"/>
      <c r="M275" s="131">
        <v>1075</v>
      </c>
      <c r="N275" s="131"/>
      <c r="O275" s="131">
        <v>747.8</v>
      </c>
      <c r="P275" s="131">
        <v>400</v>
      </c>
      <c r="Q275" s="131">
        <v>66</v>
      </c>
      <c r="R275" s="131"/>
      <c r="S275" s="131">
        <v>75</v>
      </c>
      <c r="T275" s="131">
        <v>600</v>
      </c>
      <c r="U275" s="132"/>
      <c r="V275" s="131"/>
      <c r="W275" s="131">
        <v>160</v>
      </c>
      <c r="X275" s="131"/>
      <c r="Y275" s="131"/>
      <c r="Z275" s="150">
        <f t="shared" si="47"/>
        <v>4661.8</v>
      </c>
      <c r="AA275" s="150">
        <f t="shared" si="48"/>
        <v>478.1</v>
      </c>
      <c r="AB275" s="131">
        <v>30</v>
      </c>
      <c r="AC275" s="131"/>
      <c r="AD275" s="131"/>
      <c r="AE275" s="131">
        <v>150</v>
      </c>
      <c r="AF275" s="131"/>
      <c r="AG275" s="131"/>
      <c r="AH275" s="131"/>
      <c r="AI275" s="131">
        <v>24</v>
      </c>
      <c r="AJ275" s="131">
        <v>8.1</v>
      </c>
      <c r="AK275" s="131">
        <v>27</v>
      </c>
      <c r="AL275" s="131"/>
      <c r="AM275" s="131"/>
      <c r="AN275" s="131"/>
      <c r="AO275" s="131">
        <v>63</v>
      </c>
      <c r="AP275" s="131">
        <v>33</v>
      </c>
      <c r="AQ275" s="131">
        <v>143</v>
      </c>
      <c r="AR275" s="131"/>
      <c r="AS275" s="131"/>
      <c r="AT275" s="118">
        <f t="shared" si="49"/>
        <v>478.1</v>
      </c>
    </row>
    <row r="276" spans="1:47" s="245" customFormat="1" ht="22.5" customHeight="1" x14ac:dyDescent="0.35">
      <c r="A276" s="149" t="s">
        <v>257</v>
      </c>
      <c r="B276" s="130">
        <v>96</v>
      </c>
      <c r="C276" s="286">
        <v>505.2</v>
      </c>
      <c r="D276" s="296"/>
      <c r="E276" s="131">
        <v>42</v>
      </c>
      <c r="F276" s="131"/>
      <c r="G276" s="131"/>
      <c r="H276" s="131"/>
      <c r="I276" s="131"/>
      <c r="J276" s="131"/>
      <c r="K276" s="131">
        <v>28</v>
      </c>
      <c r="L276" s="131"/>
      <c r="M276" s="131">
        <v>147</v>
      </c>
      <c r="N276" s="131"/>
      <c r="O276" s="131">
        <v>101.2</v>
      </c>
      <c r="P276" s="131"/>
      <c r="Q276" s="131"/>
      <c r="R276" s="131"/>
      <c r="S276" s="131"/>
      <c r="T276" s="131"/>
      <c r="U276" s="132"/>
      <c r="V276" s="131"/>
      <c r="W276" s="131"/>
      <c r="X276" s="131"/>
      <c r="Y276" s="131"/>
      <c r="Z276" s="150">
        <f t="shared" si="47"/>
        <v>318.2</v>
      </c>
      <c r="AA276" s="150">
        <f t="shared" si="48"/>
        <v>169</v>
      </c>
      <c r="AB276" s="131"/>
      <c r="AC276" s="131"/>
      <c r="AD276" s="131"/>
      <c r="AE276" s="131">
        <v>112</v>
      </c>
      <c r="AF276" s="131"/>
      <c r="AG276" s="131"/>
      <c r="AH276" s="131"/>
      <c r="AI276" s="131"/>
      <c r="AJ276" s="131"/>
      <c r="AK276" s="131"/>
      <c r="AL276" s="131"/>
      <c r="AM276" s="131"/>
      <c r="AN276" s="131"/>
      <c r="AO276" s="131">
        <v>30</v>
      </c>
      <c r="AP276" s="131">
        <v>27</v>
      </c>
      <c r="AQ276" s="131"/>
      <c r="AR276" s="131"/>
      <c r="AS276" s="131"/>
      <c r="AT276" s="118">
        <f t="shared" si="49"/>
        <v>169</v>
      </c>
    </row>
    <row r="277" spans="1:47" s="245" customFormat="1" ht="22.5" customHeight="1" x14ac:dyDescent="0.35">
      <c r="A277" s="149" t="s">
        <v>278</v>
      </c>
      <c r="B277" s="130"/>
      <c r="C277" s="286">
        <f t="shared" si="46"/>
        <v>61.6</v>
      </c>
      <c r="D277" s="305"/>
      <c r="E277" s="299">
        <v>61.6</v>
      </c>
      <c r="F277" s="299"/>
      <c r="G277" s="299"/>
      <c r="H277" s="299"/>
      <c r="I277" s="299"/>
      <c r="J277" s="299"/>
      <c r="K277" s="299"/>
      <c r="L277" s="299"/>
      <c r="M277" s="299"/>
      <c r="N277" s="299"/>
      <c r="O277" s="299"/>
      <c r="P277" s="299"/>
      <c r="Q277" s="299"/>
      <c r="R277" s="299"/>
      <c r="S277" s="299"/>
      <c r="T277" s="299"/>
      <c r="U277" s="300"/>
      <c r="V277" s="299"/>
      <c r="W277" s="299"/>
      <c r="X277" s="299"/>
      <c r="Y277" s="299"/>
      <c r="Z277" s="150">
        <f t="shared" si="47"/>
        <v>61.6</v>
      </c>
      <c r="AA277" s="150">
        <f t="shared" si="48"/>
        <v>0</v>
      </c>
      <c r="AB277" s="299"/>
      <c r="AC277" s="299"/>
      <c r="AD277" s="299"/>
      <c r="AE277" s="299"/>
      <c r="AF277" s="299"/>
      <c r="AG277" s="299"/>
      <c r="AH277" s="299"/>
      <c r="AI277" s="299"/>
      <c r="AJ277" s="299"/>
      <c r="AK277" s="299"/>
      <c r="AL277" s="299"/>
      <c r="AM277" s="299"/>
      <c r="AN277" s="299"/>
      <c r="AO277" s="299"/>
      <c r="AP277" s="299"/>
      <c r="AQ277" s="299"/>
      <c r="AR277" s="299"/>
      <c r="AS277" s="299"/>
      <c r="AT277" s="118">
        <f t="shared" si="49"/>
        <v>0</v>
      </c>
    </row>
    <row r="278" spans="1:47" s="245" customFormat="1" ht="22.5" customHeight="1" x14ac:dyDescent="0.35">
      <c r="A278" s="149" t="s">
        <v>260</v>
      </c>
      <c r="B278" s="130">
        <v>501</v>
      </c>
      <c r="C278" s="286">
        <f t="shared" si="46"/>
        <v>1501.5</v>
      </c>
      <c r="D278" s="305"/>
      <c r="E278" s="299"/>
      <c r="F278" s="299"/>
      <c r="G278" s="299"/>
      <c r="H278" s="299">
        <v>728</v>
      </c>
      <c r="I278" s="299"/>
      <c r="J278" s="299"/>
      <c r="K278" s="299"/>
      <c r="L278" s="299"/>
      <c r="M278" s="299">
        <v>500</v>
      </c>
      <c r="N278" s="299"/>
      <c r="O278" s="299"/>
      <c r="P278" s="299"/>
      <c r="Q278" s="299"/>
      <c r="R278" s="299"/>
      <c r="S278" s="299"/>
      <c r="T278" s="299">
        <v>236</v>
      </c>
      <c r="U278" s="300"/>
      <c r="V278" s="299"/>
      <c r="W278" s="299"/>
      <c r="X278" s="299"/>
      <c r="Y278" s="299"/>
      <c r="Z278" s="150">
        <f t="shared" si="47"/>
        <v>1464</v>
      </c>
      <c r="AA278" s="150">
        <f t="shared" si="48"/>
        <v>37.5</v>
      </c>
      <c r="AB278" s="299"/>
      <c r="AC278" s="299"/>
      <c r="AD278" s="299"/>
      <c r="AE278" s="299"/>
      <c r="AF278" s="299"/>
      <c r="AG278" s="299"/>
      <c r="AH278" s="299"/>
      <c r="AI278" s="299"/>
      <c r="AJ278" s="299"/>
      <c r="AK278" s="299"/>
      <c r="AL278" s="299"/>
      <c r="AM278" s="299"/>
      <c r="AN278" s="299"/>
      <c r="AO278" s="299"/>
      <c r="AP278" s="299"/>
      <c r="AQ278" s="299"/>
      <c r="AR278" s="299">
        <v>37.5</v>
      </c>
      <c r="AS278" s="299"/>
      <c r="AT278" s="118">
        <f t="shared" si="49"/>
        <v>37.5</v>
      </c>
    </row>
    <row r="279" spans="1:47" s="120" customFormat="1" ht="22.5" customHeight="1" x14ac:dyDescent="0.35">
      <c r="A279" s="145" t="s">
        <v>103</v>
      </c>
      <c r="B279" s="276">
        <f>B271/B260*10</f>
        <v>25.154536390827516</v>
      </c>
      <c r="C279" s="294">
        <f>C271/C260*10</f>
        <v>32.866942316816917</v>
      </c>
      <c r="D279" s="294"/>
      <c r="E279" s="294">
        <f>E271/E260*10</f>
        <v>28.221921515561569</v>
      </c>
      <c r="F279" s="294">
        <v>0</v>
      </c>
      <c r="G279" s="294">
        <f t="shared" ref="G279:M279" si="50">G271/G260*10</f>
        <v>32.666666666666664</v>
      </c>
      <c r="H279" s="294">
        <f t="shared" si="50"/>
        <v>41.044176706827315</v>
      </c>
      <c r="I279" s="294">
        <f t="shared" si="50"/>
        <v>49.31640625</v>
      </c>
      <c r="J279" s="294" t="e">
        <f t="shared" si="50"/>
        <v>#DIV/0!</v>
      </c>
      <c r="K279" s="294">
        <f t="shared" si="50"/>
        <v>27.25</v>
      </c>
      <c r="L279" s="294" t="e">
        <f t="shared" si="50"/>
        <v>#DIV/0!</v>
      </c>
      <c r="M279" s="294">
        <f t="shared" si="50"/>
        <v>34.356287425149702</v>
      </c>
      <c r="N279" s="294"/>
      <c r="O279" s="294">
        <f t="shared" ref="O279:AT279" si="51">O271/O260*10</f>
        <v>39.204081632653065</v>
      </c>
      <c r="P279" s="294">
        <f t="shared" si="51"/>
        <v>25.539823008849556</v>
      </c>
      <c r="Q279" s="294">
        <f t="shared" si="51"/>
        <v>20.821428571428569</v>
      </c>
      <c r="R279" s="294">
        <f t="shared" si="51"/>
        <v>29.459901800327334</v>
      </c>
      <c r="S279" s="294">
        <f t="shared" si="51"/>
        <v>33.004484304932738</v>
      </c>
      <c r="T279" s="294">
        <f t="shared" si="51"/>
        <v>23.933333333333337</v>
      </c>
      <c r="U279" s="294" t="e">
        <f t="shared" si="51"/>
        <v>#DIV/0!</v>
      </c>
      <c r="V279" s="294" t="e">
        <f t="shared" si="51"/>
        <v>#DIV/0!</v>
      </c>
      <c r="W279" s="294">
        <f t="shared" si="51"/>
        <v>23.028169014084504</v>
      </c>
      <c r="X279" s="294">
        <f t="shared" si="51"/>
        <v>28.750000000000004</v>
      </c>
      <c r="Y279" s="294" t="e">
        <f t="shared" si="51"/>
        <v>#DIV/0!</v>
      </c>
      <c r="Z279" s="294">
        <f t="shared" si="51"/>
        <v>32.941045747484054</v>
      </c>
      <c r="AA279" s="294">
        <f t="shared" si="51"/>
        <v>25.591059891740873</v>
      </c>
      <c r="AB279" s="294">
        <f t="shared" si="51"/>
        <v>26.25</v>
      </c>
      <c r="AC279" s="294" t="e">
        <f t="shared" si="51"/>
        <v>#DIV/0!</v>
      </c>
      <c r="AD279" s="294" t="e">
        <f t="shared" si="51"/>
        <v>#DIV/0!</v>
      </c>
      <c r="AE279" s="294">
        <f t="shared" si="51"/>
        <v>29.111111111111111</v>
      </c>
      <c r="AF279" s="294" t="e">
        <f t="shared" si="51"/>
        <v>#DIV/0!</v>
      </c>
      <c r="AG279" s="294" t="e">
        <f t="shared" si="51"/>
        <v>#DIV/0!</v>
      </c>
      <c r="AH279" s="294">
        <f t="shared" si="51"/>
        <v>31.142857142857142</v>
      </c>
      <c r="AI279" s="294">
        <f t="shared" si="51"/>
        <v>30</v>
      </c>
      <c r="AJ279" s="294">
        <f t="shared" si="51"/>
        <v>29.999999999999996</v>
      </c>
      <c r="AK279" s="294">
        <f t="shared" si="51"/>
        <v>28</v>
      </c>
      <c r="AL279" s="294" t="e">
        <f t="shared" si="51"/>
        <v>#DIV/0!</v>
      </c>
      <c r="AM279" s="294" t="e">
        <f t="shared" si="51"/>
        <v>#DIV/0!</v>
      </c>
      <c r="AN279" s="294" t="e">
        <f t="shared" si="51"/>
        <v>#DIV/0!</v>
      </c>
      <c r="AO279" s="294">
        <f t="shared" si="51"/>
        <v>31.875</v>
      </c>
      <c r="AP279" s="294">
        <f t="shared" si="51"/>
        <v>20</v>
      </c>
      <c r="AQ279" s="294">
        <f t="shared" si="51"/>
        <v>20.474308300395258</v>
      </c>
      <c r="AR279" s="294">
        <f t="shared" si="51"/>
        <v>33</v>
      </c>
      <c r="AS279" s="294" t="e">
        <f t="shared" si="51"/>
        <v>#DIV/0!</v>
      </c>
      <c r="AT279" s="294">
        <f t="shared" si="51"/>
        <v>25.591059891740873</v>
      </c>
      <c r="AU279" s="245"/>
    </row>
    <row r="280" spans="1:47" s="245" customFormat="1" ht="22.5" customHeight="1" x14ac:dyDescent="0.35">
      <c r="A280" s="149" t="s">
        <v>264</v>
      </c>
      <c r="B280" s="307">
        <f>B272/B262*10</f>
        <v>23.151515151515149</v>
      </c>
      <c r="C280" s="295">
        <f>C272/C262*10</f>
        <v>36.012038179666057</v>
      </c>
      <c r="D280" s="296"/>
      <c r="E280" s="297">
        <f>E272/E262*10</f>
        <v>27.990762124711317</v>
      </c>
      <c r="F280" s="297"/>
      <c r="G280" s="297" t="e">
        <f t="shared" ref="G280:M280" si="52">G272/G262*10</f>
        <v>#DIV/0!</v>
      </c>
      <c r="H280" s="297">
        <f t="shared" si="52"/>
        <v>46.691176470588232</v>
      </c>
      <c r="I280" s="297">
        <f t="shared" si="52"/>
        <v>49.31640625</v>
      </c>
      <c r="J280" s="297" t="e">
        <f t="shared" si="52"/>
        <v>#DIV/0!</v>
      </c>
      <c r="K280" s="297">
        <f t="shared" si="52"/>
        <v>28</v>
      </c>
      <c r="L280" s="297" t="e">
        <f t="shared" si="52"/>
        <v>#DIV/0!</v>
      </c>
      <c r="M280" s="297">
        <f t="shared" si="52"/>
        <v>37.29518855656697</v>
      </c>
      <c r="N280" s="297"/>
      <c r="O280" s="297">
        <f t="shared" ref="O280:AB280" si="53">O272/O262*10</f>
        <v>42.26</v>
      </c>
      <c r="P280" s="297">
        <f t="shared" si="53"/>
        <v>27.708333333333336</v>
      </c>
      <c r="Q280" s="297">
        <f t="shared" si="53"/>
        <v>22</v>
      </c>
      <c r="R280" s="297">
        <f t="shared" si="53"/>
        <v>29.459901800327334</v>
      </c>
      <c r="S280" s="297">
        <f t="shared" si="53"/>
        <v>33.383838383838381</v>
      </c>
      <c r="T280" s="297">
        <f t="shared" si="53"/>
        <v>30</v>
      </c>
      <c r="U280" s="297" t="e">
        <f t="shared" si="53"/>
        <v>#DIV/0!</v>
      </c>
      <c r="V280" s="297" t="e">
        <f t="shared" si="53"/>
        <v>#DIV/0!</v>
      </c>
      <c r="W280" s="297">
        <f t="shared" si="53"/>
        <v>26.93548387096774</v>
      </c>
      <c r="X280" s="297">
        <f t="shared" si="53"/>
        <v>30.000000000000004</v>
      </c>
      <c r="Y280" s="297" t="e">
        <f t="shared" si="53"/>
        <v>#DIV/0!</v>
      </c>
      <c r="Z280" s="298">
        <f t="shared" si="53"/>
        <v>35.897692536586689</v>
      </c>
      <c r="AA280" s="298">
        <f t="shared" si="53"/>
        <v>31.311475409836067</v>
      </c>
      <c r="AB280" s="297">
        <f t="shared" si="53"/>
        <v>20</v>
      </c>
      <c r="AC280" s="297"/>
      <c r="AD280" s="297"/>
      <c r="AE280" s="297"/>
      <c r="AF280" s="297"/>
      <c r="AG280" s="297"/>
      <c r="AH280" s="297">
        <f>AH272/AH262*10</f>
        <v>31.142857142857142</v>
      </c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>
        <f>AR272/AR262*10</f>
        <v>35</v>
      </c>
      <c r="AS280" s="297"/>
      <c r="AT280" s="298">
        <f>AT272/AT262*10</f>
        <v>31.311475409836067</v>
      </c>
    </row>
    <row r="281" spans="1:47" s="245" customFormat="1" ht="22.5" customHeight="1" x14ac:dyDescent="0.35">
      <c r="A281" s="149" t="s">
        <v>263</v>
      </c>
      <c r="B281" s="307"/>
      <c r="C281" s="295">
        <f>C273/C263*10</f>
        <v>22.466296590007929</v>
      </c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>
        <f>O273/O263*10</f>
        <v>52.214285714285708</v>
      </c>
      <c r="P281" s="297"/>
      <c r="Q281" s="297"/>
      <c r="R281" s="297"/>
      <c r="S281" s="297"/>
      <c r="T281" s="297"/>
      <c r="U281" s="297"/>
      <c r="V281" s="297"/>
      <c r="W281" s="297"/>
      <c r="X281" s="297">
        <f>X273/X263*10</f>
        <v>20</v>
      </c>
      <c r="Y281" s="297"/>
      <c r="Z281" s="298">
        <f t="shared" ref="Z281:AA284" si="54">Z273/Z263*10</f>
        <v>51.98581560283688</v>
      </c>
      <c r="AA281" s="298">
        <f t="shared" si="54"/>
        <v>18.75</v>
      </c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>
        <f>AQ273/AQ263*10</f>
        <v>18.75</v>
      </c>
      <c r="AR281" s="297"/>
      <c r="AS281" s="297"/>
      <c r="AT281" s="298">
        <f>AT273/AT263*10</f>
        <v>18.75</v>
      </c>
    </row>
    <row r="282" spans="1:47" s="245" customFormat="1" ht="22.5" customHeight="1" x14ac:dyDescent="0.35">
      <c r="A282" s="149" t="s">
        <v>269</v>
      </c>
      <c r="B282" s="307">
        <f>B274/B264*10</f>
        <v>24.210526315789473</v>
      </c>
      <c r="C282" s="295">
        <f>C274/C264*10</f>
        <v>31.124716553287982</v>
      </c>
      <c r="D282" s="295">
        <f t="shared" ref="D282:N282" si="55">D274/D264*10</f>
        <v>0</v>
      </c>
      <c r="E282" s="295" t="e">
        <f t="shared" si="55"/>
        <v>#DIV/0!</v>
      </c>
      <c r="F282" s="295" t="e">
        <f t="shared" si="55"/>
        <v>#DIV/0!</v>
      </c>
      <c r="G282" s="295">
        <f t="shared" si="55"/>
        <v>35</v>
      </c>
      <c r="H282" s="295" t="e">
        <f t="shared" si="55"/>
        <v>#DIV/0!</v>
      </c>
      <c r="I282" s="295" t="e">
        <f t="shared" si="55"/>
        <v>#DIV/0!</v>
      </c>
      <c r="J282" s="295" t="e">
        <f t="shared" si="55"/>
        <v>#DIV/0!</v>
      </c>
      <c r="K282" s="295" t="e">
        <f t="shared" si="55"/>
        <v>#DIV/0!</v>
      </c>
      <c r="L282" s="295" t="e">
        <f t="shared" si="55"/>
        <v>#DIV/0!</v>
      </c>
      <c r="M282" s="295" t="e">
        <f t="shared" si="55"/>
        <v>#DIV/0!</v>
      </c>
      <c r="N282" s="295" t="e">
        <f t="shared" si="55"/>
        <v>#DIV/0!</v>
      </c>
      <c r="O282" s="295" t="e">
        <f>O274/O264*10</f>
        <v>#DIV/0!</v>
      </c>
      <c r="P282" s="295">
        <f t="shared" ref="P282:W284" si="56">P274/P264*10</f>
        <v>30.240000000000002</v>
      </c>
      <c r="Q282" s="295" t="e">
        <f t="shared" si="56"/>
        <v>#DIV/0!</v>
      </c>
      <c r="R282" s="295" t="e">
        <f t="shared" si="56"/>
        <v>#DIV/0!</v>
      </c>
      <c r="S282" s="295" t="e">
        <f t="shared" si="56"/>
        <v>#DIV/0!</v>
      </c>
      <c r="T282" s="295" t="e">
        <f t="shared" si="56"/>
        <v>#DIV/0!</v>
      </c>
      <c r="U282" s="295" t="e">
        <f t="shared" si="56"/>
        <v>#DIV/0!</v>
      </c>
      <c r="V282" s="295" t="e">
        <f t="shared" si="56"/>
        <v>#DIV/0!</v>
      </c>
      <c r="W282" s="295" t="e">
        <f t="shared" si="56"/>
        <v>#DIV/0!</v>
      </c>
      <c r="X282" s="295" t="e">
        <f>X274/X264*10</f>
        <v>#DIV/0!</v>
      </c>
      <c r="Y282" s="295" t="e">
        <f>Y274/Y264*10</f>
        <v>#DIV/0!</v>
      </c>
      <c r="Z282" s="298">
        <f t="shared" si="54"/>
        <v>32.836363636363636</v>
      </c>
      <c r="AA282" s="298">
        <f t="shared" si="54"/>
        <v>27.536231884057969</v>
      </c>
      <c r="AB282" s="298" t="e">
        <f t="shared" ref="AB282:AP282" si="57">AB274/AB264*10</f>
        <v>#DIV/0!</v>
      </c>
      <c r="AC282" s="298" t="e">
        <f t="shared" si="57"/>
        <v>#DIV/0!</v>
      </c>
      <c r="AD282" s="298" t="e">
        <f t="shared" si="57"/>
        <v>#DIV/0!</v>
      </c>
      <c r="AE282" s="298" t="e">
        <f t="shared" si="57"/>
        <v>#DIV/0!</v>
      </c>
      <c r="AF282" s="298" t="e">
        <f t="shared" si="57"/>
        <v>#DIV/0!</v>
      </c>
      <c r="AG282" s="298" t="e">
        <f t="shared" si="57"/>
        <v>#DIV/0!</v>
      </c>
      <c r="AH282" s="298" t="e">
        <f t="shared" si="57"/>
        <v>#DIV/0!</v>
      </c>
      <c r="AI282" s="298" t="e">
        <f t="shared" si="57"/>
        <v>#DIV/0!</v>
      </c>
      <c r="AJ282" s="298" t="e">
        <f t="shared" si="57"/>
        <v>#DIV/0!</v>
      </c>
      <c r="AK282" s="298">
        <f t="shared" si="57"/>
        <v>25</v>
      </c>
      <c r="AL282" s="298" t="e">
        <f t="shared" si="57"/>
        <v>#DIV/0!</v>
      </c>
      <c r="AM282" s="298" t="e">
        <f t="shared" si="57"/>
        <v>#DIV/0!</v>
      </c>
      <c r="AN282" s="298" t="e">
        <f t="shared" si="57"/>
        <v>#DIV/0!</v>
      </c>
      <c r="AO282" s="298">
        <f t="shared" si="57"/>
        <v>30</v>
      </c>
      <c r="AP282" s="298" t="e">
        <f t="shared" si="57"/>
        <v>#DIV/0!</v>
      </c>
      <c r="AQ282" s="298">
        <f>AQ274/AQ264*10</f>
        <v>22.916666666666664</v>
      </c>
      <c r="AR282" s="298">
        <f t="shared" ref="AR282:AS284" si="58">AR274/AR264*10</f>
        <v>35</v>
      </c>
      <c r="AS282" s="298" t="e">
        <f t="shared" si="58"/>
        <v>#DIV/0!</v>
      </c>
      <c r="AT282" s="298">
        <f>AT274/AT264*10</f>
        <v>27.536231884057969</v>
      </c>
    </row>
    <row r="283" spans="1:47" s="245" customFormat="1" ht="22.5" customHeight="1" x14ac:dyDescent="0.35">
      <c r="A283" s="149" t="s">
        <v>92</v>
      </c>
      <c r="B283" s="307">
        <f>B275/B265*10</f>
        <v>27.388888888888889</v>
      </c>
      <c r="C283" s="295">
        <f>C275/C265*10</f>
        <v>29.223469723305307</v>
      </c>
      <c r="D283" s="296"/>
      <c r="E283" s="297">
        <f>E275/E265*10</f>
        <v>28.518518518518515</v>
      </c>
      <c r="F283" s="297"/>
      <c r="G283" s="297">
        <f t="shared" ref="G283:M284" si="59">G275/G265*10</f>
        <v>28</v>
      </c>
      <c r="H283" s="297">
        <f t="shared" si="59"/>
        <v>33.565891472868216</v>
      </c>
      <c r="I283" s="297" t="e">
        <f t="shared" si="59"/>
        <v>#DIV/0!</v>
      </c>
      <c r="J283" s="297" t="e">
        <f t="shared" si="59"/>
        <v>#DIV/0!</v>
      </c>
      <c r="K283" s="297">
        <f t="shared" si="59"/>
        <v>25</v>
      </c>
      <c r="L283" s="297" t="e">
        <f t="shared" si="59"/>
        <v>#DIV/0!</v>
      </c>
      <c r="M283" s="297">
        <f t="shared" si="59"/>
        <v>33.59375</v>
      </c>
      <c r="N283" s="297"/>
      <c r="O283" s="297">
        <f>O275/O265*10</f>
        <v>37.019801980198018</v>
      </c>
      <c r="P283" s="297">
        <f t="shared" si="56"/>
        <v>20</v>
      </c>
      <c r="Q283" s="297">
        <f t="shared" si="56"/>
        <v>20</v>
      </c>
      <c r="R283" s="297" t="e">
        <f t="shared" si="56"/>
        <v>#DIV/0!</v>
      </c>
      <c r="S283" s="297">
        <f t="shared" si="56"/>
        <v>30</v>
      </c>
      <c r="T283" s="297">
        <f t="shared" si="56"/>
        <v>20</v>
      </c>
      <c r="U283" s="297" t="e">
        <f t="shared" si="56"/>
        <v>#DIV/0!</v>
      </c>
      <c r="V283" s="297" t="e">
        <f t="shared" si="56"/>
        <v>#DIV/0!</v>
      </c>
      <c r="W283" s="297">
        <f t="shared" si="56"/>
        <v>20</v>
      </c>
      <c r="X283" s="297" t="e">
        <f>X275/X265*10</f>
        <v>#DIV/0!</v>
      </c>
      <c r="Y283" s="297" t="e">
        <f>Y275/Y265*10</f>
        <v>#DIV/0!</v>
      </c>
      <c r="Z283" s="298">
        <f t="shared" si="54"/>
        <v>27.682897862232778</v>
      </c>
      <c r="AA283" s="298">
        <f t="shared" si="54"/>
        <v>26.31260319207485</v>
      </c>
      <c r="AB283" s="297">
        <f t="shared" ref="AB283:AP283" si="60">AB275/AB265*10</f>
        <v>30</v>
      </c>
      <c r="AC283" s="297" t="e">
        <f t="shared" si="60"/>
        <v>#DIV/0!</v>
      </c>
      <c r="AD283" s="297" t="e">
        <f t="shared" si="60"/>
        <v>#DIV/0!</v>
      </c>
      <c r="AE283" s="297">
        <f t="shared" si="60"/>
        <v>30</v>
      </c>
      <c r="AF283" s="297" t="e">
        <f t="shared" si="60"/>
        <v>#DIV/0!</v>
      </c>
      <c r="AG283" s="297" t="e">
        <f t="shared" si="60"/>
        <v>#DIV/0!</v>
      </c>
      <c r="AH283" s="297" t="e">
        <f t="shared" si="60"/>
        <v>#DIV/0!</v>
      </c>
      <c r="AI283" s="297">
        <f t="shared" si="60"/>
        <v>30</v>
      </c>
      <c r="AJ283" s="297">
        <f t="shared" si="60"/>
        <v>29.999999999999996</v>
      </c>
      <c r="AK283" s="297">
        <f t="shared" si="60"/>
        <v>30</v>
      </c>
      <c r="AL283" s="297" t="e">
        <f t="shared" si="60"/>
        <v>#DIV/0!</v>
      </c>
      <c r="AM283" s="297" t="e">
        <f t="shared" si="60"/>
        <v>#DIV/0!</v>
      </c>
      <c r="AN283" s="297" t="e">
        <f t="shared" si="60"/>
        <v>#DIV/0!</v>
      </c>
      <c r="AO283" s="297">
        <f t="shared" si="60"/>
        <v>35</v>
      </c>
      <c r="AP283" s="297">
        <f t="shared" si="60"/>
        <v>22</v>
      </c>
      <c r="AQ283" s="297">
        <f>AQ275/AQ265*10</f>
        <v>20.724637681159418</v>
      </c>
      <c r="AR283" s="297" t="e">
        <f t="shared" si="58"/>
        <v>#DIV/0!</v>
      </c>
      <c r="AS283" s="297" t="e">
        <f t="shared" si="58"/>
        <v>#DIV/0!</v>
      </c>
      <c r="AT283" s="298">
        <f>AT275/AT265*10</f>
        <v>26.31260319207485</v>
      </c>
    </row>
    <row r="284" spans="1:47" s="245" customFormat="1" ht="22.5" customHeight="1" x14ac:dyDescent="0.35">
      <c r="A284" s="149" t="s">
        <v>257</v>
      </c>
      <c r="B284" s="307">
        <f>B276/B266*10</f>
        <v>24.615384615384617</v>
      </c>
      <c r="C284" s="295">
        <f>C276/C266*10</f>
        <v>30.993865030674847</v>
      </c>
      <c r="D284" s="296"/>
      <c r="E284" s="297">
        <f>E276/E266*10</f>
        <v>30</v>
      </c>
      <c r="F284" s="297"/>
      <c r="G284" s="297" t="e">
        <f t="shared" si="59"/>
        <v>#DIV/0!</v>
      </c>
      <c r="H284" s="297" t="e">
        <f t="shared" si="59"/>
        <v>#DIV/0!</v>
      </c>
      <c r="I284" s="297" t="e">
        <f t="shared" si="59"/>
        <v>#DIV/0!</v>
      </c>
      <c r="J284" s="297" t="e">
        <f t="shared" si="59"/>
        <v>#DIV/0!</v>
      </c>
      <c r="K284" s="297">
        <f t="shared" si="59"/>
        <v>28</v>
      </c>
      <c r="L284" s="297" t="e">
        <f t="shared" si="59"/>
        <v>#DIV/0!</v>
      </c>
      <c r="M284" s="297">
        <f t="shared" si="59"/>
        <v>31.276595744680851</v>
      </c>
      <c r="N284" s="297"/>
      <c r="O284" s="297">
        <f>O276/O266*10</f>
        <v>37.481481481481481</v>
      </c>
      <c r="P284" s="297" t="e">
        <f t="shared" si="56"/>
        <v>#DIV/0!</v>
      </c>
      <c r="Q284" s="297" t="e">
        <f t="shared" si="56"/>
        <v>#DIV/0!</v>
      </c>
      <c r="R284" s="297" t="e">
        <f t="shared" si="56"/>
        <v>#DIV/0!</v>
      </c>
      <c r="S284" s="297" t="e">
        <f t="shared" si="56"/>
        <v>#DIV/0!</v>
      </c>
      <c r="T284" s="297" t="e">
        <f t="shared" si="56"/>
        <v>#DIV/0!</v>
      </c>
      <c r="U284" s="297" t="e">
        <f t="shared" si="56"/>
        <v>#DIV/0!</v>
      </c>
      <c r="V284" s="297" t="e">
        <f t="shared" si="56"/>
        <v>#DIV/0!</v>
      </c>
      <c r="W284" s="297" t="e">
        <f t="shared" si="56"/>
        <v>#DIV/0!</v>
      </c>
      <c r="X284" s="297" t="e">
        <f>X276/X266*10</f>
        <v>#DIV/0!</v>
      </c>
      <c r="Y284" s="297" t="e">
        <f>Y276/Y266*10</f>
        <v>#DIV/0!</v>
      </c>
      <c r="Z284" s="298">
        <f t="shared" si="54"/>
        <v>32.469387755102041</v>
      </c>
      <c r="AA284" s="298">
        <f t="shared" si="54"/>
        <v>26</v>
      </c>
      <c r="AB284" s="297" t="e">
        <f t="shared" ref="AB284:AP284" si="61">AB276/AB266*10</f>
        <v>#DIV/0!</v>
      </c>
      <c r="AC284" s="297" t="e">
        <f t="shared" si="61"/>
        <v>#DIV/0!</v>
      </c>
      <c r="AD284" s="297" t="e">
        <f t="shared" si="61"/>
        <v>#DIV/0!</v>
      </c>
      <c r="AE284" s="297">
        <f t="shared" si="61"/>
        <v>28</v>
      </c>
      <c r="AF284" s="297" t="e">
        <f t="shared" si="61"/>
        <v>#DIV/0!</v>
      </c>
      <c r="AG284" s="297" t="e">
        <f t="shared" si="61"/>
        <v>#DIV/0!</v>
      </c>
      <c r="AH284" s="297" t="e">
        <f t="shared" si="61"/>
        <v>#DIV/0!</v>
      </c>
      <c r="AI284" s="297" t="e">
        <f t="shared" si="61"/>
        <v>#DIV/0!</v>
      </c>
      <c r="AJ284" s="297" t="e">
        <f t="shared" si="61"/>
        <v>#DIV/0!</v>
      </c>
      <c r="AK284" s="297" t="e">
        <f t="shared" si="61"/>
        <v>#DIV/0!</v>
      </c>
      <c r="AL284" s="297" t="e">
        <f t="shared" si="61"/>
        <v>#DIV/0!</v>
      </c>
      <c r="AM284" s="297" t="e">
        <f t="shared" si="61"/>
        <v>#DIV/0!</v>
      </c>
      <c r="AN284" s="297" t="e">
        <f t="shared" si="61"/>
        <v>#DIV/0!</v>
      </c>
      <c r="AO284" s="297">
        <f t="shared" si="61"/>
        <v>30</v>
      </c>
      <c r="AP284" s="297">
        <f t="shared" si="61"/>
        <v>18</v>
      </c>
      <c r="AQ284" s="297" t="e">
        <f>AQ276/AQ266*10</f>
        <v>#DIV/0!</v>
      </c>
      <c r="AR284" s="297" t="e">
        <f t="shared" si="58"/>
        <v>#DIV/0!</v>
      </c>
      <c r="AS284" s="297" t="e">
        <f t="shared" si="58"/>
        <v>#DIV/0!</v>
      </c>
      <c r="AT284" s="298">
        <f>AT276/AT266*10</f>
        <v>26</v>
      </c>
    </row>
    <row r="285" spans="1:47" s="245" customFormat="1" ht="22.5" customHeight="1" x14ac:dyDescent="0.35">
      <c r="A285" s="149" t="s">
        <v>278</v>
      </c>
      <c r="B285" s="307"/>
      <c r="C285" s="295">
        <f>C277/C269*10</f>
        <v>28.000000000000004</v>
      </c>
      <c r="D285" s="296"/>
      <c r="E285" s="297">
        <f>E277/E269*10</f>
        <v>28.000000000000004</v>
      </c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8"/>
      <c r="AA285" s="298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8"/>
    </row>
    <row r="286" spans="1:47" s="245" customFormat="1" ht="22.5" customHeight="1" x14ac:dyDescent="0.35">
      <c r="A286" s="149" t="s">
        <v>260</v>
      </c>
      <c r="B286" s="307">
        <f>B278/B270*10</f>
        <v>29.47058823529412</v>
      </c>
      <c r="C286" s="295">
        <f>C278/C270*10</f>
        <v>28.599999999999998</v>
      </c>
      <c r="D286" s="296"/>
      <c r="E286" s="297" t="e">
        <f>E278/E270*10</f>
        <v>#DIV/0!</v>
      </c>
      <c r="F286" s="297" t="e">
        <f t="shared" ref="F286:AT286" si="62">F278/F270*10</f>
        <v>#DIV/0!</v>
      </c>
      <c r="G286" s="297" t="e">
        <f t="shared" si="62"/>
        <v>#DIV/0!</v>
      </c>
      <c r="H286" s="297">
        <f t="shared" si="62"/>
        <v>34.666666666666671</v>
      </c>
      <c r="I286" s="297" t="e">
        <f t="shared" si="62"/>
        <v>#DIV/0!</v>
      </c>
      <c r="J286" s="297" t="e">
        <f t="shared" si="62"/>
        <v>#DIV/0!</v>
      </c>
      <c r="K286" s="297" t="e">
        <f t="shared" si="62"/>
        <v>#DIV/0!</v>
      </c>
      <c r="L286" s="297" t="e">
        <f t="shared" si="62"/>
        <v>#DIV/0!</v>
      </c>
      <c r="M286" s="297">
        <f t="shared" si="62"/>
        <v>25</v>
      </c>
      <c r="N286" s="297" t="e">
        <f t="shared" si="62"/>
        <v>#DIV/0!</v>
      </c>
      <c r="O286" s="297" t="e">
        <f t="shared" si="62"/>
        <v>#DIV/0!</v>
      </c>
      <c r="P286" s="297" t="e">
        <f t="shared" si="62"/>
        <v>#DIV/0!</v>
      </c>
      <c r="Q286" s="297" t="e">
        <f t="shared" si="62"/>
        <v>#DIV/0!</v>
      </c>
      <c r="R286" s="297" t="e">
        <f t="shared" si="62"/>
        <v>#DIV/0!</v>
      </c>
      <c r="S286" s="297" t="e">
        <f t="shared" si="62"/>
        <v>#DIV/0!</v>
      </c>
      <c r="T286" s="297">
        <f t="shared" si="62"/>
        <v>23.599999999999998</v>
      </c>
      <c r="U286" s="297" t="e">
        <f t="shared" si="62"/>
        <v>#DIV/0!</v>
      </c>
      <c r="V286" s="297" t="e">
        <f t="shared" si="62"/>
        <v>#DIV/0!</v>
      </c>
      <c r="W286" s="297" t="e">
        <f t="shared" si="62"/>
        <v>#DIV/0!</v>
      </c>
      <c r="X286" s="297" t="e">
        <f t="shared" si="62"/>
        <v>#DIV/0!</v>
      </c>
      <c r="Y286" s="297" t="e">
        <f t="shared" si="62"/>
        <v>#DIV/0!</v>
      </c>
      <c r="Z286" s="298">
        <f t="shared" si="62"/>
        <v>28.705882352941178</v>
      </c>
      <c r="AA286" s="298">
        <f t="shared" si="62"/>
        <v>25</v>
      </c>
      <c r="AB286" s="297" t="e">
        <f t="shared" si="62"/>
        <v>#DIV/0!</v>
      </c>
      <c r="AC286" s="297" t="e">
        <f t="shared" si="62"/>
        <v>#DIV/0!</v>
      </c>
      <c r="AD286" s="297" t="e">
        <f t="shared" si="62"/>
        <v>#DIV/0!</v>
      </c>
      <c r="AE286" s="297" t="e">
        <f t="shared" si="62"/>
        <v>#DIV/0!</v>
      </c>
      <c r="AF286" s="297" t="e">
        <f t="shared" si="62"/>
        <v>#DIV/0!</v>
      </c>
      <c r="AG286" s="297" t="e">
        <f t="shared" si="62"/>
        <v>#DIV/0!</v>
      </c>
      <c r="AH286" s="297" t="e">
        <f t="shared" si="62"/>
        <v>#DIV/0!</v>
      </c>
      <c r="AI286" s="297" t="e">
        <f t="shared" si="62"/>
        <v>#DIV/0!</v>
      </c>
      <c r="AJ286" s="297" t="e">
        <f t="shared" si="62"/>
        <v>#DIV/0!</v>
      </c>
      <c r="AK286" s="297" t="e">
        <f t="shared" si="62"/>
        <v>#DIV/0!</v>
      </c>
      <c r="AL286" s="297" t="e">
        <f t="shared" si="62"/>
        <v>#DIV/0!</v>
      </c>
      <c r="AM286" s="297" t="e">
        <f t="shared" si="62"/>
        <v>#DIV/0!</v>
      </c>
      <c r="AN286" s="297" t="e">
        <f t="shared" si="62"/>
        <v>#DIV/0!</v>
      </c>
      <c r="AO286" s="297" t="e">
        <f t="shared" si="62"/>
        <v>#DIV/0!</v>
      </c>
      <c r="AP286" s="297" t="e">
        <f t="shared" si="62"/>
        <v>#DIV/0!</v>
      </c>
      <c r="AQ286" s="297" t="e">
        <f t="shared" si="62"/>
        <v>#DIV/0!</v>
      </c>
      <c r="AR286" s="297">
        <f t="shared" si="62"/>
        <v>25</v>
      </c>
      <c r="AS286" s="297" t="e">
        <f t="shared" si="62"/>
        <v>#DIV/0!</v>
      </c>
      <c r="AT286" s="297">
        <f t="shared" si="62"/>
        <v>25</v>
      </c>
    </row>
    <row r="287" spans="1:47" s="293" customFormat="1" ht="22.5" hidden="1" customHeight="1" x14ac:dyDescent="0.35">
      <c r="A287" s="288" t="s">
        <v>258</v>
      </c>
      <c r="B287" s="263">
        <v>25</v>
      </c>
      <c r="C287" s="144">
        <f>Z287+AA287</f>
        <v>35</v>
      </c>
      <c r="D287" s="306"/>
      <c r="E287" s="289">
        <v>3</v>
      </c>
      <c r="F287" s="289"/>
      <c r="G287" s="289">
        <v>1</v>
      </c>
      <c r="H287" s="289">
        <v>2</v>
      </c>
      <c r="I287" s="289">
        <v>2</v>
      </c>
      <c r="J287" s="289"/>
      <c r="K287" s="289">
        <v>1</v>
      </c>
      <c r="L287" s="289"/>
      <c r="M287" s="289">
        <v>6</v>
      </c>
      <c r="N287" s="289"/>
      <c r="O287" s="289"/>
      <c r="P287" s="289">
        <v>2</v>
      </c>
      <c r="Q287" s="289">
        <v>1</v>
      </c>
      <c r="R287" s="289"/>
      <c r="S287" s="289">
        <v>2</v>
      </c>
      <c r="T287" s="289">
        <v>3</v>
      </c>
      <c r="U287" s="290"/>
      <c r="V287" s="289"/>
      <c r="W287" s="289">
        <v>1</v>
      </c>
      <c r="X287" s="289">
        <v>1</v>
      </c>
      <c r="Y287" s="289"/>
      <c r="Z287" s="291">
        <f>SUM(D287:Y287)</f>
        <v>25</v>
      </c>
      <c r="AA287" s="291">
        <f>SUM(AB287:AS287)</f>
        <v>10</v>
      </c>
      <c r="AB287" s="289">
        <v>1</v>
      </c>
      <c r="AC287" s="289"/>
      <c r="AD287" s="289"/>
      <c r="AE287" s="289">
        <v>1</v>
      </c>
      <c r="AF287" s="289"/>
      <c r="AG287" s="289"/>
      <c r="AH287" s="289"/>
      <c r="AI287" s="289">
        <v>1</v>
      </c>
      <c r="AJ287" s="289">
        <v>1</v>
      </c>
      <c r="AK287" s="289">
        <v>1</v>
      </c>
      <c r="AL287" s="289"/>
      <c r="AM287" s="289"/>
      <c r="AN287" s="289"/>
      <c r="AO287" s="289"/>
      <c r="AP287" s="289">
        <v>1</v>
      </c>
      <c r="AQ287" s="289">
        <v>3</v>
      </c>
      <c r="AR287" s="289">
        <v>1</v>
      </c>
      <c r="AS287" s="289"/>
      <c r="AT287" s="289">
        <f>SUM(AB287:AS287)</f>
        <v>10</v>
      </c>
      <c r="AU287" s="292"/>
    </row>
    <row r="288" spans="1:47" s="292" customFormat="1" ht="22.5" hidden="1" customHeight="1" x14ac:dyDescent="0.35">
      <c r="A288" s="311" t="s">
        <v>109</v>
      </c>
      <c r="B288" s="281">
        <v>63</v>
      </c>
      <c r="C288" s="144">
        <f t="shared" ref="C288:C294" si="63">Z288+AA288</f>
        <v>52</v>
      </c>
      <c r="D288" s="312"/>
      <c r="E288" s="281"/>
      <c r="F288" s="281"/>
      <c r="G288" s="281"/>
      <c r="H288" s="281"/>
      <c r="I288" s="281"/>
      <c r="J288" s="281"/>
      <c r="K288" s="281"/>
      <c r="L288" s="281"/>
      <c r="M288" s="281"/>
      <c r="N288" s="281"/>
      <c r="O288" s="281"/>
      <c r="P288" s="281"/>
      <c r="Q288" s="281"/>
      <c r="R288" s="281"/>
      <c r="S288" s="281"/>
      <c r="T288" s="281"/>
      <c r="U288" s="310"/>
      <c r="V288" s="281"/>
      <c r="W288" s="281"/>
      <c r="X288" s="281"/>
      <c r="Y288" s="281">
        <v>30</v>
      </c>
      <c r="Z288" s="291">
        <f t="shared" ref="Z288:Z294" si="64">SUM(D288:Y288)</f>
        <v>30</v>
      </c>
      <c r="AA288" s="291">
        <f t="shared" ref="AA288:AA294" si="65">SUM(AB288:AS288)</f>
        <v>22</v>
      </c>
      <c r="AB288" s="281"/>
      <c r="AC288" s="281"/>
      <c r="AD288" s="281"/>
      <c r="AE288" s="281"/>
      <c r="AF288" s="281"/>
      <c r="AG288" s="281"/>
      <c r="AH288" s="281"/>
      <c r="AI288" s="281"/>
      <c r="AJ288" s="281"/>
      <c r="AK288" s="281"/>
      <c r="AL288" s="281"/>
      <c r="AM288" s="281">
        <v>2</v>
      </c>
      <c r="AN288" s="281">
        <v>20</v>
      </c>
      <c r="AO288" s="281"/>
      <c r="AP288" s="281"/>
      <c r="AQ288" s="281"/>
      <c r="AR288" s="281"/>
      <c r="AS288" s="281"/>
      <c r="AT288" s="289">
        <f t="shared" ref="AT288:AT294" si="66">SUM(AB288:AS288)</f>
        <v>22</v>
      </c>
    </row>
    <row r="289" spans="1:47" s="293" customFormat="1" ht="22.5" hidden="1" customHeight="1" x14ac:dyDescent="0.35">
      <c r="A289" s="288" t="s">
        <v>110</v>
      </c>
      <c r="B289" s="263">
        <v>3</v>
      </c>
      <c r="C289" s="144">
        <f t="shared" si="63"/>
        <v>3</v>
      </c>
      <c r="D289" s="306"/>
      <c r="E289" s="289"/>
      <c r="F289" s="289"/>
      <c r="G289" s="289"/>
      <c r="H289" s="289"/>
      <c r="I289" s="289"/>
      <c r="J289" s="289"/>
      <c r="K289" s="289"/>
      <c r="L289" s="289"/>
      <c r="M289" s="289"/>
      <c r="N289" s="289"/>
      <c r="O289" s="289"/>
      <c r="P289" s="289"/>
      <c r="Q289" s="289"/>
      <c r="R289" s="289"/>
      <c r="S289" s="289"/>
      <c r="T289" s="289"/>
      <c r="U289" s="290"/>
      <c r="V289" s="289"/>
      <c r="W289" s="289"/>
      <c r="X289" s="289"/>
      <c r="Y289" s="289"/>
      <c r="Z289" s="291">
        <f t="shared" si="64"/>
        <v>0</v>
      </c>
      <c r="AA289" s="291">
        <f t="shared" si="65"/>
        <v>3</v>
      </c>
      <c r="AB289" s="289"/>
      <c r="AC289" s="289"/>
      <c r="AD289" s="289"/>
      <c r="AE289" s="289"/>
      <c r="AF289" s="289"/>
      <c r="AG289" s="289"/>
      <c r="AH289" s="289"/>
      <c r="AI289" s="289"/>
      <c r="AJ289" s="289"/>
      <c r="AK289" s="289"/>
      <c r="AL289" s="289"/>
      <c r="AM289" s="289"/>
      <c r="AN289" s="289">
        <v>3</v>
      </c>
      <c r="AO289" s="289"/>
      <c r="AP289" s="289"/>
      <c r="AQ289" s="289"/>
      <c r="AR289" s="289"/>
      <c r="AS289" s="289"/>
      <c r="AT289" s="289">
        <f t="shared" si="66"/>
        <v>3</v>
      </c>
    </row>
    <row r="290" spans="1:47" s="293" customFormat="1" ht="22.5" hidden="1" customHeight="1" x14ac:dyDescent="0.35">
      <c r="A290" s="288" t="s">
        <v>270</v>
      </c>
      <c r="B290" s="263">
        <v>75</v>
      </c>
      <c r="C290" s="144">
        <f t="shared" si="63"/>
        <v>60</v>
      </c>
      <c r="D290" s="306"/>
      <c r="E290" s="289"/>
      <c r="F290" s="289"/>
      <c r="G290" s="289"/>
      <c r="H290" s="289"/>
      <c r="I290" s="289"/>
      <c r="J290" s="289"/>
      <c r="K290" s="289"/>
      <c r="L290" s="289"/>
      <c r="M290" s="289"/>
      <c r="N290" s="289"/>
      <c r="O290" s="289"/>
      <c r="P290" s="289"/>
      <c r="Q290" s="289"/>
      <c r="R290" s="289"/>
      <c r="S290" s="289"/>
      <c r="T290" s="289"/>
      <c r="U290" s="290"/>
      <c r="V290" s="289"/>
      <c r="W290" s="289"/>
      <c r="X290" s="289"/>
      <c r="Y290" s="289"/>
      <c r="Z290" s="291">
        <f t="shared" si="64"/>
        <v>0</v>
      </c>
      <c r="AA290" s="291">
        <f t="shared" si="65"/>
        <v>60</v>
      </c>
      <c r="AB290" s="289"/>
      <c r="AC290" s="289"/>
      <c r="AD290" s="289"/>
      <c r="AE290" s="289"/>
      <c r="AF290" s="289"/>
      <c r="AG290" s="289"/>
      <c r="AH290" s="289"/>
      <c r="AI290" s="289"/>
      <c r="AJ290" s="289"/>
      <c r="AK290" s="289"/>
      <c r="AL290" s="289"/>
      <c r="AM290" s="289"/>
      <c r="AN290" s="289">
        <v>60</v>
      </c>
      <c r="AO290" s="289"/>
      <c r="AP290" s="289"/>
      <c r="AQ290" s="289"/>
      <c r="AR290" s="289"/>
      <c r="AS290" s="289"/>
      <c r="AT290" s="289">
        <f t="shared" si="66"/>
        <v>60</v>
      </c>
    </row>
    <row r="291" spans="1:47" s="292" customFormat="1" ht="22.5" hidden="1" customHeight="1" x14ac:dyDescent="0.35">
      <c r="A291" s="309" t="s">
        <v>103</v>
      </c>
      <c r="B291" s="282">
        <f>B290/B289*10</f>
        <v>250</v>
      </c>
      <c r="C291" s="144">
        <f>C290/C289*10</f>
        <v>200</v>
      </c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 t="e">
        <f t="shared" ref="Y291:AT291" si="67">Y290/Y289*10</f>
        <v>#DIV/0!</v>
      </c>
      <c r="Z291" s="144" t="e">
        <f t="shared" si="67"/>
        <v>#DIV/0!</v>
      </c>
      <c r="AA291" s="144">
        <f t="shared" si="67"/>
        <v>200</v>
      </c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 t="e">
        <f t="shared" si="67"/>
        <v>#DIV/0!</v>
      </c>
      <c r="AN291" s="144">
        <f t="shared" si="67"/>
        <v>200</v>
      </c>
      <c r="AO291" s="144"/>
      <c r="AP291" s="144"/>
      <c r="AQ291" s="144"/>
      <c r="AR291" s="144"/>
      <c r="AS291" s="144"/>
      <c r="AT291" s="144">
        <f t="shared" si="67"/>
        <v>200</v>
      </c>
    </row>
    <row r="292" spans="1:47" s="292" customFormat="1" ht="22.5" hidden="1" customHeight="1" x14ac:dyDescent="0.35">
      <c r="A292" s="311" t="s">
        <v>271</v>
      </c>
      <c r="B292" s="281">
        <v>21.5</v>
      </c>
      <c r="C292" s="144">
        <f t="shared" si="63"/>
        <v>18.5</v>
      </c>
      <c r="D292" s="312"/>
      <c r="E292" s="281"/>
      <c r="F292" s="281"/>
      <c r="G292" s="281"/>
      <c r="H292" s="281"/>
      <c r="I292" s="281"/>
      <c r="J292" s="281"/>
      <c r="K292" s="281"/>
      <c r="L292" s="281"/>
      <c r="M292" s="281"/>
      <c r="N292" s="281"/>
      <c r="O292" s="281"/>
      <c r="P292" s="281"/>
      <c r="Q292" s="281"/>
      <c r="R292" s="281"/>
      <c r="S292" s="281"/>
      <c r="T292" s="281"/>
      <c r="U292" s="310"/>
      <c r="V292" s="281"/>
      <c r="W292" s="281"/>
      <c r="X292" s="281"/>
      <c r="Y292" s="281"/>
      <c r="Z292" s="291">
        <f t="shared" si="64"/>
        <v>0</v>
      </c>
      <c r="AA292" s="291">
        <f t="shared" si="65"/>
        <v>18.5</v>
      </c>
      <c r="AB292" s="281"/>
      <c r="AC292" s="281"/>
      <c r="AD292" s="281"/>
      <c r="AE292" s="281"/>
      <c r="AF292" s="281"/>
      <c r="AG292" s="281"/>
      <c r="AH292" s="281"/>
      <c r="AI292" s="281"/>
      <c r="AJ292" s="281"/>
      <c r="AK292" s="281"/>
      <c r="AL292" s="281"/>
      <c r="AM292" s="281">
        <v>4</v>
      </c>
      <c r="AN292" s="281">
        <v>14.5</v>
      </c>
      <c r="AO292" s="281"/>
      <c r="AP292" s="281"/>
      <c r="AQ292" s="281"/>
      <c r="AR292" s="281"/>
      <c r="AS292" s="281"/>
      <c r="AT292" s="289">
        <f t="shared" si="66"/>
        <v>18.5</v>
      </c>
    </row>
    <row r="293" spans="1:47" s="293" customFormat="1" ht="22.5" hidden="1" customHeight="1" x14ac:dyDescent="0.35">
      <c r="A293" s="288" t="s">
        <v>273</v>
      </c>
      <c r="B293" s="263">
        <v>0.5</v>
      </c>
      <c r="C293" s="144">
        <f t="shared" si="63"/>
        <v>1</v>
      </c>
      <c r="D293" s="306"/>
      <c r="E293" s="289"/>
      <c r="F293" s="289"/>
      <c r="G293" s="289"/>
      <c r="H293" s="289"/>
      <c r="I293" s="289"/>
      <c r="J293" s="289"/>
      <c r="K293" s="289"/>
      <c r="L293" s="289"/>
      <c r="M293" s="289"/>
      <c r="N293" s="289"/>
      <c r="O293" s="289"/>
      <c r="P293" s="289"/>
      <c r="Q293" s="289"/>
      <c r="R293" s="289"/>
      <c r="S293" s="289"/>
      <c r="T293" s="289"/>
      <c r="U293" s="290"/>
      <c r="V293" s="289"/>
      <c r="W293" s="289"/>
      <c r="X293" s="289"/>
      <c r="Y293" s="289"/>
      <c r="Z293" s="291">
        <f t="shared" si="64"/>
        <v>0</v>
      </c>
      <c r="AA293" s="291">
        <f t="shared" si="65"/>
        <v>1</v>
      </c>
      <c r="AB293" s="289"/>
      <c r="AC293" s="289"/>
      <c r="AD293" s="289"/>
      <c r="AE293" s="289"/>
      <c r="AF293" s="289"/>
      <c r="AG293" s="289"/>
      <c r="AH293" s="289"/>
      <c r="AI293" s="289"/>
      <c r="AJ293" s="289"/>
      <c r="AK293" s="289"/>
      <c r="AL293" s="289"/>
      <c r="AM293" s="289"/>
      <c r="AN293" s="289">
        <v>1</v>
      </c>
      <c r="AO293" s="289"/>
      <c r="AP293" s="289"/>
      <c r="AQ293" s="289"/>
      <c r="AR293" s="289"/>
      <c r="AS293" s="289"/>
      <c r="AT293" s="289">
        <f t="shared" si="66"/>
        <v>1</v>
      </c>
    </row>
    <row r="294" spans="1:47" s="293" customFormat="1" ht="22.5" hidden="1" customHeight="1" x14ac:dyDescent="0.35">
      <c r="A294" s="288" t="s">
        <v>272</v>
      </c>
      <c r="B294" s="263">
        <v>25</v>
      </c>
      <c r="C294" s="144">
        <f t="shared" si="63"/>
        <v>50</v>
      </c>
      <c r="D294" s="306"/>
      <c r="E294" s="289"/>
      <c r="F294" s="289"/>
      <c r="G294" s="289"/>
      <c r="H294" s="289"/>
      <c r="I294" s="289"/>
      <c r="J294" s="289"/>
      <c r="K294" s="289"/>
      <c r="L294" s="289"/>
      <c r="M294" s="289"/>
      <c r="N294" s="289"/>
      <c r="O294" s="289"/>
      <c r="P294" s="289"/>
      <c r="Q294" s="289"/>
      <c r="R294" s="289"/>
      <c r="S294" s="289"/>
      <c r="T294" s="289"/>
      <c r="U294" s="290"/>
      <c r="V294" s="289"/>
      <c r="W294" s="289"/>
      <c r="X294" s="289"/>
      <c r="Y294" s="289"/>
      <c r="Z294" s="291">
        <f t="shared" si="64"/>
        <v>0</v>
      </c>
      <c r="AA294" s="291">
        <f t="shared" si="65"/>
        <v>50</v>
      </c>
      <c r="AB294" s="289"/>
      <c r="AC294" s="289"/>
      <c r="AD294" s="289"/>
      <c r="AE294" s="289"/>
      <c r="AF294" s="289"/>
      <c r="AG294" s="289"/>
      <c r="AH294" s="289"/>
      <c r="AI294" s="289"/>
      <c r="AJ294" s="289"/>
      <c r="AK294" s="289"/>
      <c r="AL294" s="289"/>
      <c r="AM294" s="289"/>
      <c r="AN294" s="289">
        <v>50</v>
      </c>
      <c r="AO294" s="289"/>
      <c r="AP294" s="289"/>
      <c r="AQ294" s="289"/>
      <c r="AR294" s="289"/>
      <c r="AS294" s="289"/>
      <c r="AT294" s="289">
        <f t="shared" si="66"/>
        <v>50</v>
      </c>
    </row>
    <row r="295" spans="1:47" s="292" customFormat="1" ht="22.5" hidden="1" customHeight="1" x14ac:dyDescent="0.35">
      <c r="A295" s="309" t="s">
        <v>103</v>
      </c>
      <c r="B295" s="282">
        <f>B294/B293*10</f>
        <v>500</v>
      </c>
      <c r="C295" s="144">
        <f>C294/C293*10</f>
        <v>500</v>
      </c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 t="e">
        <f t="shared" ref="Z295:AT295" si="68">Z294/Z293*10</f>
        <v>#DIV/0!</v>
      </c>
      <c r="AA295" s="144">
        <f t="shared" si="68"/>
        <v>500</v>
      </c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 t="e">
        <f t="shared" si="68"/>
        <v>#DIV/0!</v>
      </c>
      <c r="AN295" s="144">
        <f t="shared" si="68"/>
        <v>500</v>
      </c>
      <c r="AO295" s="144"/>
      <c r="AP295" s="144"/>
      <c r="AQ295" s="144"/>
      <c r="AR295" s="144"/>
      <c r="AS295" s="144"/>
      <c r="AT295" s="144">
        <f t="shared" si="68"/>
        <v>500</v>
      </c>
    </row>
    <row r="296" spans="1:47" s="202" customFormat="1" ht="22.5" hidden="1" x14ac:dyDescent="0.35">
      <c r="A296" s="129" t="s">
        <v>235</v>
      </c>
      <c r="B296" s="200">
        <v>11224</v>
      </c>
      <c r="C296" s="271">
        <v>9823</v>
      </c>
      <c r="D296" s="296"/>
      <c r="E296" s="200">
        <v>967</v>
      </c>
      <c r="F296" s="200"/>
      <c r="G296" s="200">
        <v>420</v>
      </c>
      <c r="H296" s="200">
        <v>1166</v>
      </c>
      <c r="I296" s="200">
        <v>625</v>
      </c>
      <c r="J296" s="200">
        <v>160</v>
      </c>
      <c r="K296" s="200">
        <v>500</v>
      </c>
      <c r="L296" s="200">
        <v>39</v>
      </c>
      <c r="M296" s="200">
        <v>1120</v>
      </c>
      <c r="N296" s="200"/>
      <c r="O296" s="200">
        <v>206</v>
      </c>
      <c r="P296" s="200">
        <v>770</v>
      </c>
      <c r="Q296" s="200">
        <v>141</v>
      </c>
      <c r="R296" s="200"/>
      <c r="S296" s="200">
        <v>1000</v>
      </c>
      <c r="T296" s="200">
        <v>400</v>
      </c>
      <c r="U296" s="201">
        <v>1000</v>
      </c>
      <c r="V296" s="200"/>
      <c r="W296" s="200">
        <v>182</v>
      </c>
      <c r="X296" s="200"/>
      <c r="Y296" s="200"/>
      <c r="Z296" s="205">
        <f>SUM(E296:Y296)</f>
        <v>8696</v>
      </c>
      <c r="AA296" s="205">
        <f t="shared" si="37"/>
        <v>1077.7</v>
      </c>
      <c r="AB296" s="200">
        <v>16</v>
      </c>
      <c r="AC296" s="200"/>
      <c r="AD296" s="200">
        <v>200</v>
      </c>
      <c r="AE296" s="200">
        <v>250</v>
      </c>
      <c r="AF296" s="200">
        <v>150</v>
      </c>
      <c r="AG296" s="200"/>
      <c r="AH296" s="200">
        <v>50</v>
      </c>
      <c r="AI296" s="200">
        <v>10</v>
      </c>
      <c r="AJ296" s="200">
        <v>2.7</v>
      </c>
      <c r="AK296" s="200">
        <v>13</v>
      </c>
      <c r="AL296" s="200">
        <v>50</v>
      </c>
      <c r="AM296" s="200">
        <v>10</v>
      </c>
      <c r="AN296" s="200"/>
      <c r="AO296" s="200">
        <v>30</v>
      </c>
      <c r="AP296" s="200">
        <v>59</v>
      </c>
      <c r="AQ296" s="200">
        <v>167</v>
      </c>
      <c r="AR296" s="200">
        <v>70</v>
      </c>
      <c r="AS296" s="200"/>
      <c r="AT296" s="123">
        <f t="shared" si="38"/>
        <v>1077.7</v>
      </c>
    </row>
    <row r="297" spans="1:47" s="120" customFormat="1" ht="22.5" hidden="1" x14ac:dyDescent="0.35">
      <c r="A297" s="145" t="s">
        <v>224</v>
      </c>
      <c r="B297" s="117">
        <v>11261.5</v>
      </c>
      <c r="C297" s="144">
        <f>SUM(C299:C305)</f>
        <v>9797.7000000000007</v>
      </c>
      <c r="D297" s="306"/>
      <c r="E297" s="118">
        <f>SUM(E299:E305)</f>
        <v>1089</v>
      </c>
      <c r="F297" s="118">
        <f t="shared" ref="F297:Y297" si="69">SUM(F299:F305)</f>
        <v>0</v>
      </c>
      <c r="G297" s="118">
        <f t="shared" si="69"/>
        <v>420</v>
      </c>
      <c r="H297" s="118">
        <f t="shared" si="69"/>
        <v>1166</v>
      </c>
      <c r="I297" s="118">
        <f t="shared" si="69"/>
        <v>625</v>
      </c>
      <c r="J297" s="118">
        <f t="shared" si="69"/>
        <v>110</v>
      </c>
      <c r="K297" s="118">
        <f t="shared" si="69"/>
        <v>380</v>
      </c>
      <c r="L297" s="118">
        <f t="shared" si="69"/>
        <v>39</v>
      </c>
      <c r="M297" s="118">
        <f t="shared" si="69"/>
        <v>1150</v>
      </c>
      <c r="N297" s="118">
        <f t="shared" si="69"/>
        <v>0</v>
      </c>
      <c r="O297" s="118">
        <f t="shared" si="69"/>
        <v>229</v>
      </c>
      <c r="P297" s="118">
        <f t="shared" si="69"/>
        <v>797</v>
      </c>
      <c r="Q297" s="118">
        <f t="shared" si="69"/>
        <v>141</v>
      </c>
      <c r="R297" s="118">
        <f t="shared" si="69"/>
        <v>0</v>
      </c>
      <c r="S297" s="118">
        <f t="shared" si="69"/>
        <v>1081</v>
      </c>
      <c r="T297" s="118">
        <f t="shared" si="69"/>
        <v>401</v>
      </c>
      <c r="U297" s="118">
        <f t="shared" si="69"/>
        <v>985</v>
      </c>
      <c r="V297" s="118">
        <f t="shared" si="69"/>
        <v>0</v>
      </c>
      <c r="W297" s="118">
        <f t="shared" si="69"/>
        <v>153</v>
      </c>
      <c r="X297" s="118">
        <f t="shared" si="69"/>
        <v>47</v>
      </c>
      <c r="Y297" s="118">
        <f t="shared" si="69"/>
        <v>0</v>
      </c>
      <c r="Z297" s="150">
        <f>SUM(E297:Y297)</f>
        <v>8813</v>
      </c>
      <c r="AA297" s="150">
        <f t="shared" si="37"/>
        <v>984.7</v>
      </c>
      <c r="AB297" s="118">
        <f>SUM(AB299:AB305)</f>
        <v>16</v>
      </c>
      <c r="AC297" s="118">
        <f t="shared" ref="AC297:AS297" si="70">SUM(AC299:AC305)</f>
        <v>0</v>
      </c>
      <c r="AD297" s="118">
        <f t="shared" si="70"/>
        <v>200</v>
      </c>
      <c r="AE297" s="118">
        <f t="shared" si="70"/>
        <v>166</v>
      </c>
      <c r="AF297" s="118">
        <f t="shared" si="70"/>
        <v>150</v>
      </c>
      <c r="AG297" s="118">
        <f t="shared" si="70"/>
        <v>0</v>
      </c>
      <c r="AH297" s="118">
        <f t="shared" si="70"/>
        <v>35</v>
      </c>
      <c r="AI297" s="118">
        <f t="shared" si="70"/>
        <v>10</v>
      </c>
      <c r="AJ297" s="118">
        <f t="shared" si="70"/>
        <v>2.7</v>
      </c>
      <c r="AK297" s="118">
        <f t="shared" si="70"/>
        <v>15</v>
      </c>
      <c r="AL297" s="118">
        <f t="shared" si="70"/>
        <v>40</v>
      </c>
      <c r="AM297" s="118">
        <f t="shared" si="70"/>
        <v>10</v>
      </c>
      <c r="AN297" s="118">
        <f t="shared" si="70"/>
        <v>0</v>
      </c>
      <c r="AO297" s="118">
        <f t="shared" si="70"/>
        <v>48</v>
      </c>
      <c r="AP297" s="118">
        <f t="shared" si="70"/>
        <v>49</v>
      </c>
      <c r="AQ297" s="118">
        <f t="shared" si="70"/>
        <v>173</v>
      </c>
      <c r="AR297" s="118">
        <f t="shared" si="70"/>
        <v>70</v>
      </c>
      <c r="AS297" s="118">
        <f t="shared" si="70"/>
        <v>0</v>
      </c>
      <c r="AT297" s="118">
        <f t="shared" si="38"/>
        <v>984.7</v>
      </c>
      <c r="AU297" s="245"/>
    </row>
    <row r="298" spans="1:47" s="202" customFormat="1" ht="22.5" hidden="1" x14ac:dyDescent="0.35">
      <c r="A298" s="129" t="s">
        <v>27</v>
      </c>
      <c r="B298" s="225">
        <f>B297/B296</f>
        <v>1.0033410548823949</v>
      </c>
      <c r="C298" s="234">
        <f>C297/C296</f>
        <v>0.99742441209406507</v>
      </c>
      <c r="D298" s="296"/>
      <c r="E298" s="207">
        <f t="shared" ref="E298:AT298" si="71">E297/E296</f>
        <v>1.1261633919338159</v>
      </c>
      <c r="F298" s="207"/>
      <c r="G298" s="207">
        <f t="shared" si="71"/>
        <v>1</v>
      </c>
      <c r="H298" s="207">
        <f t="shared" si="71"/>
        <v>1</v>
      </c>
      <c r="I298" s="207">
        <f t="shared" si="71"/>
        <v>1</v>
      </c>
      <c r="J298" s="207">
        <f t="shared" si="71"/>
        <v>0.6875</v>
      </c>
      <c r="K298" s="207">
        <f t="shared" si="71"/>
        <v>0.76</v>
      </c>
      <c r="L298" s="207">
        <f t="shared" si="71"/>
        <v>1</v>
      </c>
      <c r="M298" s="207">
        <f t="shared" si="71"/>
        <v>1.0267857142857142</v>
      </c>
      <c r="N298" s="207"/>
      <c r="O298" s="207">
        <f t="shared" si="71"/>
        <v>1.1116504854368932</v>
      </c>
      <c r="P298" s="207">
        <f t="shared" si="71"/>
        <v>1.035064935064935</v>
      </c>
      <c r="Q298" s="207">
        <f t="shared" si="71"/>
        <v>1</v>
      </c>
      <c r="R298" s="207"/>
      <c r="S298" s="207">
        <f t="shared" si="71"/>
        <v>1.081</v>
      </c>
      <c r="T298" s="207">
        <f t="shared" si="71"/>
        <v>1.0024999999999999</v>
      </c>
      <c r="U298" s="207">
        <f t="shared" si="71"/>
        <v>0.98499999999999999</v>
      </c>
      <c r="V298" s="207"/>
      <c r="W298" s="207">
        <f t="shared" si="71"/>
        <v>0.84065934065934067</v>
      </c>
      <c r="X298" s="207" t="e">
        <f t="shared" si="71"/>
        <v>#DIV/0!</v>
      </c>
      <c r="Y298" s="207"/>
      <c r="Z298" s="234">
        <f t="shared" si="71"/>
        <v>1.0134544618215271</v>
      </c>
      <c r="AA298" s="234">
        <f t="shared" si="71"/>
        <v>0.91370511274009469</v>
      </c>
      <c r="AB298" s="207">
        <f t="shared" si="71"/>
        <v>1</v>
      </c>
      <c r="AC298" s="207"/>
      <c r="AD298" s="207">
        <f t="shared" si="71"/>
        <v>1</v>
      </c>
      <c r="AE298" s="207">
        <f t="shared" si="71"/>
        <v>0.66400000000000003</v>
      </c>
      <c r="AF298" s="207">
        <f t="shared" si="71"/>
        <v>1</v>
      </c>
      <c r="AG298" s="207"/>
      <c r="AH298" s="207">
        <f t="shared" si="71"/>
        <v>0.7</v>
      </c>
      <c r="AI298" s="207">
        <f t="shared" si="71"/>
        <v>1</v>
      </c>
      <c r="AJ298" s="207">
        <f t="shared" si="71"/>
        <v>1</v>
      </c>
      <c r="AK298" s="207">
        <f t="shared" si="71"/>
        <v>1.1538461538461537</v>
      </c>
      <c r="AL298" s="207">
        <f t="shared" si="71"/>
        <v>0.8</v>
      </c>
      <c r="AM298" s="207">
        <f t="shared" si="71"/>
        <v>1</v>
      </c>
      <c r="AN298" s="207"/>
      <c r="AO298" s="207">
        <f t="shared" si="71"/>
        <v>1.6</v>
      </c>
      <c r="AP298" s="207">
        <f t="shared" si="71"/>
        <v>0.83050847457627119</v>
      </c>
      <c r="AQ298" s="207">
        <f t="shared" si="71"/>
        <v>1.0359281437125749</v>
      </c>
      <c r="AR298" s="207">
        <f t="shared" si="71"/>
        <v>1</v>
      </c>
      <c r="AS298" s="244"/>
      <c r="AT298" s="233">
        <f t="shared" si="71"/>
        <v>0.91370511274009469</v>
      </c>
    </row>
    <row r="299" spans="1:47" s="120" customFormat="1" ht="22.5" hidden="1" x14ac:dyDescent="0.35">
      <c r="A299" s="149" t="s">
        <v>225</v>
      </c>
      <c r="B299" s="130">
        <v>3026</v>
      </c>
      <c r="C299" s="144">
        <f>SUM(Z299+AA299)</f>
        <v>3054</v>
      </c>
      <c r="D299" s="296"/>
      <c r="E299" s="131">
        <v>132</v>
      </c>
      <c r="F299" s="131"/>
      <c r="G299" s="131">
        <v>220</v>
      </c>
      <c r="H299" s="131">
        <v>162</v>
      </c>
      <c r="I299" s="131">
        <v>265</v>
      </c>
      <c r="J299" s="131"/>
      <c r="K299" s="131">
        <v>102</v>
      </c>
      <c r="L299" s="131"/>
      <c r="M299" s="131">
        <v>258</v>
      </c>
      <c r="N299" s="131"/>
      <c r="O299" s="131"/>
      <c r="P299" s="131">
        <v>543</v>
      </c>
      <c r="Q299" s="131">
        <v>40</v>
      </c>
      <c r="R299" s="131"/>
      <c r="S299" s="131">
        <v>426</v>
      </c>
      <c r="T299" s="131"/>
      <c r="U299" s="132">
        <v>500</v>
      </c>
      <c r="V299" s="131"/>
      <c r="W299" s="131">
        <v>73</v>
      </c>
      <c r="X299" s="131">
        <v>27</v>
      </c>
      <c r="Y299" s="131"/>
      <c r="Z299" s="150">
        <f t="shared" ref="Z299:Z309" si="72">SUM(E299:Y299)</f>
        <v>2748</v>
      </c>
      <c r="AA299" s="150">
        <f t="shared" ref="AA299:AA309" si="73">SUM(AB299:AS299)</f>
        <v>306</v>
      </c>
      <c r="AB299" s="131">
        <v>6</v>
      </c>
      <c r="AC299" s="131"/>
      <c r="AD299" s="131">
        <v>150</v>
      </c>
      <c r="AE299" s="131">
        <v>10</v>
      </c>
      <c r="AF299" s="131"/>
      <c r="AG299" s="131"/>
      <c r="AH299" s="131"/>
      <c r="AI299" s="131">
        <v>2</v>
      </c>
      <c r="AJ299" s="131"/>
      <c r="AK299" s="131">
        <v>6</v>
      </c>
      <c r="AL299" s="131"/>
      <c r="AM299" s="131">
        <v>8</v>
      </c>
      <c r="AN299" s="131"/>
      <c r="AO299" s="131">
        <v>20</v>
      </c>
      <c r="AP299" s="131">
        <v>12</v>
      </c>
      <c r="AQ299" s="131">
        <v>72</v>
      </c>
      <c r="AR299" s="131">
        <v>20</v>
      </c>
      <c r="AS299" s="131"/>
      <c r="AT299" s="118">
        <f t="shared" ref="AT299:AT312" si="74">SUM(AB299:AS299)</f>
        <v>306</v>
      </c>
      <c r="AU299" s="245"/>
    </row>
    <row r="300" spans="1:47" s="120" customFormat="1" ht="22.5" hidden="1" x14ac:dyDescent="0.35">
      <c r="A300" s="149" t="s">
        <v>239</v>
      </c>
      <c r="B300" s="130">
        <v>0</v>
      </c>
      <c r="C300" s="144">
        <f>SUM(Z300+AA300)</f>
        <v>0</v>
      </c>
      <c r="D300" s="296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2"/>
      <c r="V300" s="131"/>
      <c r="W300" s="131"/>
      <c r="X300" s="131"/>
      <c r="Y300" s="131"/>
      <c r="Z300" s="150">
        <f t="shared" si="72"/>
        <v>0</v>
      </c>
      <c r="AA300" s="150">
        <f t="shared" si="73"/>
        <v>0</v>
      </c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18">
        <f t="shared" si="74"/>
        <v>0</v>
      </c>
      <c r="AU300" s="245"/>
    </row>
    <row r="301" spans="1:47" s="120" customFormat="1" ht="22.5" hidden="1" x14ac:dyDescent="0.35">
      <c r="A301" s="149" t="s">
        <v>226</v>
      </c>
      <c r="B301" s="130">
        <v>6605.5</v>
      </c>
      <c r="C301" s="144">
        <f t="shared" ref="C301:C305" si="75">SUM(Z301+AA301)</f>
        <v>5410.7</v>
      </c>
      <c r="D301" s="296"/>
      <c r="E301" s="131">
        <v>802</v>
      </c>
      <c r="F301" s="131"/>
      <c r="G301" s="131">
        <v>200</v>
      </c>
      <c r="H301" s="131">
        <v>724</v>
      </c>
      <c r="I301" s="131">
        <v>360</v>
      </c>
      <c r="J301" s="131"/>
      <c r="K301" s="131">
        <v>120</v>
      </c>
      <c r="L301" s="131">
        <v>39</v>
      </c>
      <c r="M301" s="131">
        <v>645</v>
      </c>
      <c r="N301" s="131"/>
      <c r="O301" s="131">
        <v>202</v>
      </c>
      <c r="P301" s="131">
        <v>254</v>
      </c>
      <c r="Q301" s="131">
        <v>101</v>
      </c>
      <c r="R301" s="131"/>
      <c r="S301" s="131">
        <v>590</v>
      </c>
      <c r="T301" s="131">
        <v>300</v>
      </c>
      <c r="U301" s="132">
        <v>485</v>
      </c>
      <c r="V301" s="131"/>
      <c r="W301" s="131">
        <v>80</v>
      </c>
      <c r="X301" s="131">
        <v>20</v>
      </c>
      <c r="Y301" s="131"/>
      <c r="Z301" s="150">
        <f t="shared" si="72"/>
        <v>4922</v>
      </c>
      <c r="AA301" s="150">
        <f t="shared" si="73"/>
        <v>488.7</v>
      </c>
      <c r="AB301" s="131">
        <v>10</v>
      </c>
      <c r="AC301" s="131"/>
      <c r="AD301" s="131">
        <v>50</v>
      </c>
      <c r="AE301" s="131">
        <v>50</v>
      </c>
      <c r="AF301" s="131">
        <v>150</v>
      </c>
      <c r="AG301" s="131"/>
      <c r="AH301" s="131">
        <v>35</v>
      </c>
      <c r="AI301" s="131">
        <v>8</v>
      </c>
      <c r="AJ301" s="131">
        <v>2.7</v>
      </c>
      <c r="AK301" s="131">
        <v>9</v>
      </c>
      <c r="AL301" s="131">
        <v>40</v>
      </c>
      <c r="AM301" s="131">
        <v>2</v>
      </c>
      <c r="AN301" s="131"/>
      <c r="AO301" s="131">
        <v>18</v>
      </c>
      <c r="AP301" s="131">
        <v>15</v>
      </c>
      <c r="AQ301" s="131">
        <v>69</v>
      </c>
      <c r="AR301" s="131">
        <v>30</v>
      </c>
      <c r="AS301" s="131"/>
      <c r="AT301" s="118">
        <f t="shared" si="74"/>
        <v>488.7</v>
      </c>
      <c r="AU301" s="245"/>
    </row>
    <row r="302" spans="1:47" s="120" customFormat="1" ht="22.5" hidden="1" x14ac:dyDescent="0.35">
      <c r="A302" s="149" t="s">
        <v>227</v>
      </c>
      <c r="B302" s="130">
        <v>765</v>
      </c>
      <c r="C302" s="144">
        <f t="shared" si="75"/>
        <v>542</v>
      </c>
      <c r="D302" s="296"/>
      <c r="E302" s="131">
        <v>133</v>
      </c>
      <c r="F302" s="131"/>
      <c r="G302" s="131"/>
      <c r="H302" s="131"/>
      <c r="I302" s="131"/>
      <c r="J302" s="131">
        <v>110</v>
      </c>
      <c r="K302" s="131">
        <v>48</v>
      </c>
      <c r="L302" s="131"/>
      <c r="M302" s="131">
        <v>47</v>
      </c>
      <c r="N302" s="131"/>
      <c r="O302" s="131">
        <v>27</v>
      </c>
      <c r="P302" s="131"/>
      <c r="Q302" s="131"/>
      <c r="R302" s="131"/>
      <c r="S302" s="131">
        <v>45</v>
      </c>
      <c r="T302" s="131">
        <v>1</v>
      </c>
      <c r="U302" s="132"/>
      <c r="V302" s="131"/>
      <c r="W302" s="131"/>
      <c r="X302" s="131"/>
      <c r="Y302" s="131"/>
      <c r="Z302" s="150">
        <f t="shared" si="72"/>
        <v>411</v>
      </c>
      <c r="AA302" s="150">
        <f t="shared" si="73"/>
        <v>131</v>
      </c>
      <c r="AB302" s="131"/>
      <c r="AC302" s="131"/>
      <c r="AD302" s="131"/>
      <c r="AE302" s="131">
        <v>106</v>
      </c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>
        <v>10</v>
      </c>
      <c r="AP302" s="131">
        <v>15</v>
      </c>
      <c r="AQ302" s="131"/>
      <c r="AR302" s="131"/>
      <c r="AS302" s="131"/>
      <c r="AT302" s="118">
        <f t="shared" si="74"/>
        <v>131</v>
      </c>
      <c r="AU302" s="245"/>
    </row>
    <row r="303" spans="1:47" s="120" customFormat="1" ht="22.5" hidden="1" x14ac:dyDescent="0.35">
      <c r="A303" s="149" t="s">
        <v>243</v>
      </c>
      <c r="B303" s="130">
        <v>243</v>
      </c>
      <c r="C303" s="144">
        <f t="shared" si="75"/>
        <v>70</v>
      </c>
      <c r="D303" s="296"/>
      <c r="E303" s="131"/>
      <c r="F303" s="131"/>
      <c r="G303" s="131"/>
      <c r="H303" s="131">
        <v>70</v>
      </c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2"/>
      <c r="V303" s="131"/>
      <c r="W303" s="131"/>
      <c r="X303" s="131"/>
      <c r="Y303" s="131"/>
      <c r="Z303" s="150">
        <f t="shared" si="72"/>
        <v>70</v>
      </c>
      <c r="AA303" s="150">
        <f t="shared" si="73"/>
        <v>0</v>
      </c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131"/>
      <c r="AR303" s="131"/>
      <c r="AS303" s="131"/>
      <c r="AT303" s="118">
        <f t="shared" si="74"/>
        <v>0</v>
      </c>
      <c r="AU303" s="245"/>
    </row>
    <row r="304" spans="1:47" s="120" customFormat="1" ht="22.5" hidden="1" x14ac:dyDescent="0.35">
      <c r="A304" s="149" t="s">
        <v>244</v>
      </c>
      <c r="B304" s="130">
        <v>40</v>
      </c>
      <c r="C304" s="144">
        <f t="shared" si="75"/>
        <v>39</v>
      </c>
      <c r="D304" s="296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2"/>
      <c r="V304" s="131"/>
      <c r="W304" s="131"/>
      <c r="X304" s="131"/>
      <c r="Y304" s="131"/>
      <c r="Z304" s="150">
        <f t="shared" si="72"/>
        <v>0</v>
      </c>
      <c r="AA304" s="150">
        <f t="shared" si="73"/>
        <v>39</v>
      </c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/>
      <c r="AN304" s="131"/>
      <c r="AO304" s="131"/>
      <c r="AP304" s="131">
        <v>7</v>
      </c>
      <c r="AQ304" s="131">
        <v>32</v>
      </c>
      <c r="AR304" s="131"/>
      <c r="AS304" s="131"/>
      <c r="AT304" s="118">
        <f t="shared" si="74"/>
        <v>39</v>
      </c>
      <c r="AU304" s="245"/>
    </row>
    <row r="305" spans="1:47" s="120" customFormat="1" ht="22.5" hidden="1" x14ac:dyDescent="0.35">
      <c r="A305" s="149" t="s">
        <v>228</v>
      </c>
      <c r="B305" s="130">
        <v>507</v>
      </c>
      <c r="C305" s="144">
        <f t="shared" si="75"/>
        <v>682</v>
      </c>
      <c r="D305" s="296"/>
      <c r="E305" s="131">
        <v>22</v>
      </c>
      <c r="F305" s="131"/>
      <c r="G305" s="131"/>
      <c r="H305" s="131">
        <v>210</v>
      </c>
      <c r="I305" s="131"/>
      <c r="J305" s="131"/>
      <c r="K305" s="131">
        <v>110</v>
      </c>
      <c r="L305" s="131"/>
      <c r="M305" s="131">
        <v>200</v>
      </c>
      <c r="N305" s="131"/>
      <c r="O305" s="131"/>
      <c r="P305" s="131"/>
      <c r="Q305" s="131"/>
      <c r="R305" s="131"/>
      <c r="S305" s="131">
        <v>20</v>
      </c>
      <c r="T305" s="131">
        <v>100</v>
      </c>
      <c r="U305" s="132"/>
      <c r="V305" s="131"/>
      <c r="W305" s="131"/>
      <c r="X305" s="131"/>
      <c r="Y305" s="131"/>
      <c r="Z305" s="150">
        <f t="shared" si="72"/>
        <v>662</v>
      </c>
      <c r="AA305" s="150">
        <f t="shared" si="73"/>
        <v>20</v>
      </c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/>
      <c r="AN305" s="131"/>
      <c r="AO305" s="131"/>
      <c r="AP305" s="131"/>
      <c r="AQ305" s="131"/>
      <c r="AR305" s="131">
        <v>20</v>
      </c>
      <c r="AS305" s="131"/>
      <c r="AT305" s="118">
        <f t="shared" si="74"/>
        <v>20</v>
      </c>
      <c r="AU305" s="245"/>
    </row>
    <row r="306" spans="1:47" s="142" customFormat="1" ht="22.5" hidden="1" x14ac:dyDescent="0.3">
      <c r="A306" s="145" t="s">
        <v>241</v>
      </c>
      <c r="B306" s="117">
        <v>9209</v>
      </c>
      <c r="C306" s="144">
        <f>Z306+AA306</f>
        <v>12291.7</v>
      </c>
      <c r="D306" s="306"/>
      <c r="E306" s="117">
        <v>1532</v>
      </c>
      <c r="F306" s="117"/>
      <c r="G306" s="117">
        <v>420</v>
      </c>
      <c r="H306" s="117">
        <v>1649</v>
      </c>
      <c r="I306" s="117">
        <v>1175</v>
      </c>
      <c r="J306" s="117"/>
      <c r="K306" s="117">
        <v>520</v>
      </c>
      <c r="L306" s="117">
        <v>39</v>
      </c>
      <c r="M306" s="117">
        <v>1889</v>
      </c>
      <c r="N306" s="117"/>
      <c r="O306" s="117">
        <v>343</v>
      </c>
      <c r="P306" s="117">
        <v>1037</v>
      </c>
      <c r="Q306" s="117">
        <v>164</v>
      </c>
      <c r="R306" s="117"/>
      <c r="S306" s="117">
        <v>900</v>
      </c>
      <c r="T306" s="117">
        <v>700</v>
      </c>
      <c r="U306" s="203">
        <v>985</v>
      </c>
      <c r="V306" s="117"/>
      <c r="W306" s="117">
        <v>215</v>
      </c>
      <c r="X306" s="117">
        <v>48</v>
      </c>
      <c r="Y306" s="117"/>
      <c r="Z306" s="150">
        <f t="shared" si="72"/>
        <v>11616</v>
      </c>
      <c r="AA306" s="150">
        <f t="shared" si="73"/>
        <v>675.7</v>
      </c>
      <c r="AB306" s="117">
        <v>16</v>
      </c>
      <c r="AC306" s="117"/>
      <c r="AD306" s="117"/>
      <c r="AE306" s="117">
        <v>50</v>
      </c>
      <c r="AF306" s="117">
        <v>100</v>
      </c>
      <c r="AG306" s="117"/>
      <c r="AH306" s="117">
        <v>35</v>
      </c>
      <c r="AI306" s="117">
        <v>10</v>
      </c>
      <c r="AJ306" s="117">
        <v>2.7</v>
      </c>
      <c r="AK306" s="117">
        <v>15</v>
      </c>
      <c r="AL306" s="117">
        <v>20</v>
      </c>
      <c r="AM306" s="117">
        <v>10</v>
      </c>
      <c r="AN306" s="117"/>
      <c r="AO306" s="117">
        <v>48</v>
      </c>
      <c r="AP306" s="117">
        <v>49</v>
      </c>
      <c r="AQ306" s="117">
        <v>200</v>
      </c>
      <c r="AR306" s="117">
        <v>120</v>
      </c>
      <c r="AS306" s="117"/>
      <c r="AT306" s="117">
        <f t="shared" si="74"/>
        <v>675.7</v>
      </c>
      <c r="AU306" s="246"/>
    </row>
    <row r="307" spans="1:47" s="142" customFormat="1" ht="22.5" hidden="1" x14ac:dyDescent="0.3">
      <c r="A307" s="145" t="s">
        <v>242</v>
      </c>
      <c r="B307" s="117">
        <v>3177</v>
      </c>
      <c r="C307" s="144">
        <f>Z307+AA307</f>
        <v>2568</v>
      </c>
      <c r="D307" s="306"/>
      <c r="E307" s="117"/>
      <c r="F307" s="117"/>
      <c r="G307" s="117"/>
      <c r="H307" s="117">
        <v>483</v>
      </c>
      <c r="I307" s="117">
        <v>550</v>
      </c>
      <c r="J307" s="117"/>
      <c r="K307" s="117"/>
      <c r="L307" s="117"/>
      <c r="M307" s="117">
        <v>1189</v>
      </c>
      <c r="N307" s="117"/>
      <c r="O307" s="117">
        <v>46</v>
      </c>
      <c r="P307" s="117"/>
      <c r="Q307" s="117"/>
      <c r="R307" s="117"/>
      <c r="S307" s="117"/>
      <c r="T307" s="117">
        <v>300</v>
      </c>
      <c r="U307" s="203"/>
      <c r="V307" s="117"/>
      <c r="W307" s="117"/>
      <c r="X307" s="117"/>
      <c r="Y307" s="117"/>
      <c r="Z307" s="150">
        <f t="shared" si="72"/>
        <v>2568</v>
      </c>
      <c r="AA307" s="150">
        <f t="shared" si="73"/>
        <v>0</v>
      </c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>
        <f t="shared" si="74"/>
        <v>0</v>
      </c>
      <c r="AU307" s="246"/>
    </row>
    <row r="308" spans="1:47" s="206" customFormat="1" ht="22.5" hidden="1" x14ac:dyDescent="0.35">
      <c r="A308" s="129" t="s">
        <v>233</v>
      </c>
      <c r="B308" s="204">
        <v>401</v>
      </c>
      <c r="C308" s="272">
        <f t="shared" ref="C308:C315" si="76">Z308+AA308</f>
        <v>200</v>
      </c>
      <c r="D308" s="296"/>
      <c r="E308" s="200"/>
      <c r="F308" s="200"/>
      <c r="G308" s="200"/>
      <c r="H308" s="200"/>
      <c r="I308" s="200"/>
      <c r="J308" s="200"/>
      <c r="K308" s="200"/>
      <c r="L308" s="200"/>
      <c r="M308" s="200">
        <v>200</v>
      </c>
      <c r="N308" s="200"/>
      <c r="O308" s="200"/>
      <c r="P308" s="200"/>
      <c r="Q308" s="200"/>
      <c r="R308" s="200"/>
      <c r="S308" s="200"/>
      <c r="T308" s="200"/>
      <c r="U308" s="201"/>
      <c r="V308" s="200"/>
      <c r="W308" s="200"/>
      <c r="X308" s="200"/>
      <c r="Y308" s="200"/>
      <c r="Z308" s="205">
        <f t="shared" si="72"/>
        <v>200</v>
      </c>
      <c r="AA308" s="205">
        <f t="shared" si="73"/>
        <v>0</v>
      </c>
      <c r="AB308" s="200"/>
      <c r="AC308" s="200"/>
      <c r="AD308" s="200"/>
      <c r="AE308" s="200"/>
      <c r="AF308" s="200"/>
      <c r="AG308" s="200"/>
      <c r="AH308" s="200"/>
      <c r="AI308" s="200"/>
      <c r="AJ308" s="200"/>
      <c r="AK308" s="200"/>
      <c r="AL308" s="200"/>
      <c r="AM308" s="200"/>
      <c r="AN308" s="200"/>
      <c r="AO308" s="200"/>
      <c r="AP308" s="200"/>
      <c r="AQ308" s="200"/>
      <c r="AR308" s="200"/>
      <c r="AS308" s="200"/>
      <c r="AT308" s="123">
        <f t="shared" si="74"/>
        <v>0</v>
      </c>
      <c r="AU308" s="202"/>
    </row>
    <row r="309" spans="1:47" s="142" customFormat="1" ht="22.5" hidden="1" x14ac:dyDescent="0.35">
      <c r="A309" s="145" t="s">
        <v>60</v>
      </c>
      <c r="B309" s="117">
        <v>401</v>
      </c>
      <c r="C309" s="144">
        <f t="shared" si="76"/>
        <v>200</v>
      </c>
      <c r="D309" s="306"/>
      <c r="E309" s="117"/>
      <c r="F309" s="117"/>
      <c r="G309" s="117"/>
      <c r="H309" s="117"/>
      <c r="I309" s="117"/>
      <c r="J309" s="117"/>
      <c r="K309" s="117"/>
      <c r="L309" s="117"/>
      <c r="M309" s="118">
        <v>200</v>
      </c>
      <c r="N309" s="117"/>
      <c r="O309" s="117"/>
      <c r="P309" s="117"/>
      <c r="Q309" s="117"/>
      <c r="R309" s="117"/>
      <c r="S309" s="117"/>
      <c r="T309" s="117"/>
      <c r="U309" s="203"/>
      <c r="V309" s="117"/>
      <c r="W309" s="117"/>
      <c r="X309" s="117"/>
      <c r="Y309" s="117"/>
      <c r="Z309" s="150">
        <f t="shared" si="72"/>
        <v>200</v>
      </c>
      <c r="AA309" s="150">
        <f t="shared" si="73"/>
        <v>0</v>
      </c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>
        <f t="shared" si="74"/>
        <v>0</v>
      </c>
      <c r="AU309" s="246"/>
    </row>
    <row r="310" spans="1:47" s="206" customFormat="1" ht="22.5" hidden="1" x14ac:dyDescent="0.35">
      <c r="A310" s="129" t="s">
        <v>35</v>
      </c>
      <c r="B310" s="214">
        <f>B309/B308</f>
        <v>1</v>
      </c>
      <c r="C310" s="212">
        <f>C309/C308</f>
        <v>1</v>
      </c>
      <c r="D310" s="296"/>
      <c r="E310" s="211"/>
      <c r="F310" s="211"/>
      <c r="G310" s="211"/>
      <c r="H310" s="211"/>
      <c r="I310" s="211"/>
      <c r="J310" s="211"/>
      <c r="K310" s="211"/>
      <c r="L310" s="211"/>
      <c r="M310" s="211">
        <f t="shared" ref="M310:AA310" si="77">M309/M308</f>
        <v>1</v>
      </c>
      <c r="N310" s="211"/>
      <c r="O310" s="211"/>
      <c r="P310" s="211"/>
      <c r="Q310" s="211"/>
      <c r="R310" s="211"/>
      <c r="S310" s="211"/>
      <c r="T310" s="211"/>
      <c r="U310" s="211"/>
      <c r="V310" s="211"/>
      <c r="W310" s="211"/>
      <c r="X310" s="211"/>
      <c r="Y310" s="211"/>
      <c r="Z310" s="212">
        <f t="shared" si="77"/>
        <v>1</v>
      </c>
      <c r="AA310" s="212" t="e">
        <f t="shared" si="77"/>
        <v>#DIV/0!</v>
      </c>
      <c r="AB310" s="200"/>
      <c r="AC310" s="200"/>
      <c r="AD310" s="200"/>
      <c r="AE310" s="200"/>
      <c r="AF310" s="200"/>
      <c r="AG310" s="200"/>
      <c r="AH310" s="200"/>
      <c r="AI310" s="200"/>
      <c r="AJ310" s="200"/>
      <c r="AK310" s="200"/>
      <c r="AL310" s="200"/>
      <c r="AM310" s="200"/>
      <c r="AN310" s="200"/>
      <c r="AO310" s="200"/>
      <c r="AP310" s="200"/>
      <c r="AQ310" s="200"/>
      <c r="AR310" s="200"/>
      <c r="AS310" s="200"/>
      <c r="AT310" s="123">
        <f t="shared" si="74"/>
        <v>0</v>
      </c>
      <c r="AU310" s="202"/>
    </row>
    <row r="311" spans="1:47" s="206" customFormat="1" ht="22.5" hidden="1" x14ac:dyDescent="0.35">
      <c r="A311" s="129" t="s">
        <v>234</v>
      </c>
      <c r="B311" s="200">
        <v>1842</v>
      </c>
      <c r="C311" s="271">
        <f>Z311+AA311</f>
        <v>1819</v>
      </c>
      <c r="D311" s="296"/>
      <c r="E311" s="200">
        <v>106</v>
      </c>
      <c r="F311" s="200"/>
      <c r="G311" s="200"/>
      <c r="H311" s="200"/>
      <c r="I311" s="200">
        <v>424</v>
      </c>
      <c r="J311" s="200"/>
      <c r="K311" s="200"/>
      <c r="L311" s="200"/>
      <c r="M311" s="200">
        <v>800</v>
      </c>
      <c r="N311" s="200"/>
      <c r="O311" s="200">
        <v>406</v>
      </c>
      <c r="P311" s="200"/>
      <c r="Q311" s="200"/>
      <c r="R311" s="200"/>
      <c r="S311" s="200">
        <v>83</v>
      </c>
      <c r="T311" s="200"/>
      <c r="U311" s="201"/>
      <c r="V311" s="200"/>
      <c r="W311" s="200"/>
      <c r="X311" s="200"/>
      <c r="Y311" s="200"/>
      <c r="Z311" s="210">
        <f>SUM(E311:Y311)</f>
        <v>1819</v>
      </c>
      <c r="AA311" s="210">
        <f>SUM(AB311:AS311)</f>
        <v>0</v>
      </c>
      <c r="AB311" s="200"/>
      <c r="AC311" s="200"/>
      <c r="AD311" s="200"/>
      <c r="AE311" s="200"/>
      <c r="AF311" s="200"/>
      <c r="AG311" s="200"/>
      <c r="AH311" s="200"/>
      <c r="AI311" s="200"/>
      <c r="AJ311" s="200"/>
      <c r="AK311" s="200"/>
      <c r="AL311" s="200"/>
      <c r="AM311" s="200"/>
      <c r="AN311" s="200"/>
      <c r="AO311" s="200"/>
      <c r="AP311" s="200"/>
      <c r="AQ311" s="200"/>
      <c r="AR311" s="200"/>
      <c r="AS311" s="200"/>
      <c r="AT311" s="123">
        <f t="shared" si="74"/>
        <v>0</v>
      </c>
      <c r="AU311" s="202"/>
    </row>
    <row r="312" spans="1:47" s="142" customFormat="1" ht="22.5" hidden="1" x14ac:dyDescent="0.35">
      <c r="A312" s="145" t="s">
        <v>231</v>
      </c>
      <c r="B312" s="117">
        <v>1842</v>
      </c>
      <c r="C312" s="144">
        <f>Z312+AA312</f>
        <v>1819</v>
      </c>
      <c r="D312" s="306"/>
      <c r="E312" s="118">
        <v>106</v>
      </c>
      <c r="F312" s="117"/>
      <c r="G312" s="117"/>
      <c r="H312" s="117"/>
      <c r="I312" s="118">
        <v>424</v>
      </c>
      <c r="J312" s="117"/>
      <c r="K312" s="117"/>
      <c r="L312" s="117"/>
      <c r="M312" s="118">
        <v>800</v>
      </c>
      <c r="N312" s="117"/>
      <c r="O312" s="118">
        <v>406</v>
      </c>
      <c r="P312" s="117"/>
      <c r="Q312" s="117"/>
      <c r="R312" s="117"/>
      <c r="S312" s="117">
        <v>83</v>
      </c>
      <c r="T312" s="117"/>
      <c r="U312" s="203"/>
      <c r="V312" s="117"/>
      <c r="W312" s="117"/>
      <c r="X312" s="117"/>
      <c r="Y312" s="117"/>
      <c r="Z312" s="210">
        <f>SUM(E312:Y312)</f>
        <v>1819</v>
      </c>
      <c r="AA312" s="210">
        <f>SUM(AB312:AS312)</f>
        <v>0</v>
      </c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23">
        <f t="shared" si="74"/>
        <v>0</v>
      </c>
      <c r="AU312" s="246"/>
    </row>
    <row r="313" spans="1:47" s="206" customFormat="1" ht="22.5" hidden="1" x14ac:dyDescent="0.35">
      <c r="A313" s="129" t="s">
        <v>35</v>
      </c>
      <c r="B313" s="214">
        <f>B312/B311</f>
        <v>1</v>
      </c>
      <c r="C313" s="212">
        <f>C312/C311</f>
        <v>1</v>
      </c>
      <c r="D313" s="296"/>
      <c r="E313" s="211">
        <f t="shared" ref="E313:Z313" si="78">E312/E311</f>
        <v>1</v>
      </c>
      <c r="F313" s="211"/>
      <c r="G313" s="211"/>
      <c r="H313" s="211"/>
      <c r="I313" s="211">
        <f t="shared" si="78"/>
        <v>1</v>
      </c>
      <c r="J313" s="211"/>
      <c r="K313" s="211"/>
      <c r="L313" s="211"/>
      <c r="M313" s="211">
        <f t="shared" si="78"/>
        <v>1</v>
      </c>
      <c r="N313" s="211"/>
      <c r="O313" s="211">
        <f t="shared" si="78"/>
        <v>1</v>
      </c>
      <c r="P313" s="211"/>
      <c r="Q313" s="211"/>
      <c r="R313" s="211"/>
      <c r="S313" s="211">
        <f t="shared" si="78"/>
        <v>1</v>
      </c>
      <c r="T313" s="211"/>
      <c r="U313" s="211"/>
      <c r="V313" s="211"/>
      <c r="W313" s="211"/>
      <c r="X313" s="211"/>
      <c r="Y313" s="211"/>
      <c r="Z313" s="212">
        <f t="shared" si="78"/>
        <v>1</v>
      </c>
      <c r="AA313" s="212">
        <v>0</v>
      </c>
      <c r="AB313" s="200"/>
      <c r="AC313" s="200"/>
      <c r="AD313" s="200"/>
      <c r="AE313" s="200"/>
      <c r="AF313" s="200"/>
      <c r="AG313" s="200"/>
      <c r="AH313" s="200"/>
      <c r="AI313" s="200"/>
      <c r="AJ313" s="200"/>
      <c r="AK313" s="200"/>
      <c r="AL313" s="200"/>
      <c r="AM313" s="200"/>
      <c r="AN313" s="200"/>
      <c r="AO313" s="200"/>
      <c r="AP313" s="200"/>
      <c r="AQ313" s="200"/>
      <c r="AR313" s="200"/>
      <c r="AS313" s="200"/>
      <c r="AT313" s="123"/>
      <c r="AU313" s="202"/>
    </row>
    <row r="314" spans="1:47" s="209" customFormat="1" ht="22.5" hidden="1" x14ac:dyDescent="0.35">
      <c r="A314" s="145" t="s">
        <v>238</v>
      </c>
      <c r="B314" s="117">
        <v>689</v>
      </c>
      <c r="C314" s="144">
        <f t="shared" si="76"/>
        <v>751</v>
      </c>
      <c r="D314" s="306"/>
      <c r="E314" s="123"/>
      <c r="F314" s="123"/>
      <c r="G314" s="123"/>
      <c r="H314" s="123"/>
      <c r="I314" s="123">
        <v>236</v>
      </c>
      <c r="J314" s="123"/>
      <c r="K314" s="123"/>
      <c r="L314" s="123"/>
      <c r="M314" s="123"/>
      <c r="N314" s="123"/>
      <c r="O314" s="123">
        <v>50</v>
      </c>
      <c r="P314" s="123">
        <v>15</v>
      </c>
      <c r="Q314" s="123"/>
      <c r="R314" s="123"/>
      <c r="S314" s="123"/>
      <c r="T314" s="123"/>
      <c r="U314" s="213"/>
      <c r="V314" s="123">
        <v>450</v>
      </c>
      <c r="W314" s="123"/>
      <c r="X314" s="123"/>
      <c r="Y314" s="123"/>
      <c r="Z314" s="205">
        <f>SUM(E314:Y314)</f>
        <v>751</v>
      </c>
      <c r="AA314" s="205">
        <f>SUM(AB314:AS314)</f>
        <v>0</v>
      </c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8"/>
      <c r="AT314" s="208">
        <f>SUM(AB314:AS314)</f>
        <v>0</v>
      </c>
      <c r="AU314" s="247"/>
    </row>
    <row r="315" spans="1:47" s="142" customFormat="1" ht="22.5" hidden="1" x14ac:dyDescent="0.35">
      <c r="A315" s="145" t="s">
        <v>232</v>
      </c>
      <c r="B315" s="117">
        <v>374</v>
      </c>
      <c r="C315" s="144">
        <f t="shared" si="76"/>
        <v>841</v>
      </c>
      <c r="D315" s="306"/>
      <c r="E315" s="118">
        <v>25</v>
      </c>
      <c r="F315" s="118"/>
      <c r="G315" s="118"/>
      <c r="H315" s="118"/>
      <c r="I315" s="118">
        <v>83</v>
      </c>
      <c r="J315" s="118"/>
      <c r="K315" s="118">
        <v>100</v>
      </c>
      <c r="L315" s="118"/>
      <c r="M315" s="118">
        <v>145</v>
      </c>
      <c r="N315" s="118"/>
      <c r="O315" s="118">
        <v>105</v>
      </c>
      <c r="P315" s="118"/>
      <c r="Q315" s="118"/>
      <c r="R315" s="118"/>
      <c r="S315" s="118">
        <v>233</v>
      </c>
      <c r="T315" s="118"/>
      <c r="U315" s="119"/>
      <c r="V315" s="118">
        <v>150</v>
      </c>
      <c r="W315" s="118"/>
      <c r="X315" s="118"/>
      <c r="Y315" s="118"/>
      <c r="Z315" s="150">
        <f>SUM(E315:Y315)</f>
        <v>841</v>
      </c>
      <c r="AA315" s="150">
        <f>SUM(AB315:AS315)</f>
        <v>0</v>
      </c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>
        <f>SUM(AB315:AS315)</f>
        <v>0</v>
      </c>
      <c r="AU315" s="246"/>
    </row>
    <row r="316" spans="1:47" s="206" customFormat="1" ht="22.5" hidden="1" x14ac:dyDescent="0.35">
      <c r="A316" s="129" t="s">
        <v>51</v>
      </c>
      <c r="B316" s="200">
        <v>94</v>
      </c>
      <c r="C316" s="271">
        <v>40</v>
      </c>
      <c r="D316" s="296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1"/>
      <c r="V316" s="200"/>
      <c r="W316" s="200"/>
      <c r="X316" s="200"/>
      <c r="Y316" s="200">
        <v>30</v>
      </c>
      <c r="Z316" s="205">
        <f>SUM(E316:Y316)</f>
        <v>30</v>
      </c>
      <c r="AA316" s="205">
        <f>SUM(AB316:AS316)</f>
        <v>25</v>
      </c>
      <c r="AB316" s="200"/>
      <c r="AC316" s="200"/>
      <c r="AD316" s="200"/>
      <c r="AE316" s="200"/>
      <c r="AF316" s="200"/>
      <c r="AG316" s="200"/>
      <c r="AH316" s="200"/>
      <c r="AI316" s="200"/>
      <c r="AJ316" s="200"/>
      <c r="AK316" s="200"/>
      <c r="AL316" s="200"/>
      <c r="AM316" s="200">
        <v>2</v>
      </c>
      <c r="AN316" s="200">
        <v>23</v>
      </c>
      <c r="AO316" s="200"/>
      <c r="AP316" s="200"/>
      <c r="AQ316" s="200"/>
      <c r="AR316" s="200"/>
      <c r="AS316" s="200"/>
      <c r="AT316" s="208">
        <f>SUM(AB316:AS316)</f>
        <v>25</v>
      </c>
      <c r="AU316" s="202"/>
    </row>
    <row r="317" spans="1:47" s="142" customFormat="1" ht="22.5" hidden="1" x14ac:dyDescent="0.35">
      <c r="A317" s="145" t="s">
        <v>52</v>
      </c>
      <c r="B317" s="117">
        <v>63.7</v>
      </c>
      <c r="C317" s="239">
        <f>Z317+AA317</f>
        <v>51</v>
      </c>
      <c r="D317" s="306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9"/>
      <c r="V317" s="118"/>
      <c r="W317" s="118"/>
      <c r="X317" s="118"/>
      <c r="Y317" s="118">
        <v>30</v>
      </c>
      <c r="Z317" s="203">
        <f>SUM(E317:Y317)</f>
        <v>30</v>
      </c>
      <c r="AA317" s="203">
        <f>SUM(AB317:AS317)</f>
        <v>21</v>
      </c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>
        <v>1</v>
      </c>
      <c r="AN317" s="117">
        <v>20</v>
      </c>
      <c r="AO317" s="117"/>
      <c r="AP317" s="117"/>
      <c r="AQ317" s="117"/>
      <c r="AR317" s="117"/>
      <c r="AS317" s="117"/>
      <c r="AT317" s="117">
        <f>SUM(AB317:AS317)</f>
        <v>21</v>
      </c>
      <c r="AU317" s="246"/>
    </row>
    <row r="318" spans="1:47" s="206" customFormat="1" ht="22.5" hidden="1" x14ac:dyDescent="0.35">
      <c r="A318" s="129" t="s">
        <v>35</v>
      </c>
      <c r="B318" s="214">
        <f>B317/B316</f>
        <v>0.67765957446808511</v>
      </c>
      <c r="C318" s="243">
        <f>C317/C316</f>
        <v>1.2749999999999999</v>
      </c>
      <c r="D318" s="296"/>
      <c r="E318" s="240"/>
      <c r="F318" s="240"/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  <c r="V318" s="240"/>
      <c r="W318" s="240"/>
      <c r="X318" s="240"/>
      <c r="Y318" s="240">
        <f t="shared" ref="Y318:AT318" si="79">Y317/Y316</f>
        <v>1</v>
      </c>
      <c r="Z318" s="243">
        <f t="shared" si="79"/>
        <v>1</v>
      </c>
      <c r="AA318" s="243">
        <f t="shared" si="79"/>
        <v>0.84</v>
      </c>
      <c r="AB318" s="240"/>
      <c r="AC318" s="240"/>
      <c r="AD318" s="240"/>
      <c r="AE318" s="240"/>
      <c r="AF318" s="240"/>
      <c r="AG318" s="240"/>
      <c r="AH318" s="240"/>
      <c r="AI318" s="240"/>
      <c r="AJ318" s="240"/>
      <c r="AK318" s="240"/>
      <c r="AL318" s="240"/>
      <c r="AM318" s="240">
        <f t="shared" si="79"/>
        <v>0.5</v>
      </c>
      <c r="AN318" s="240">
        <f t="shared" si="79"/>
        <v>0.86956521739130432</v>
      </c>
      <c r="AO318" s="240"/>
      <c r="AP318" s="240"/>
      <c r="AQ318" s="240"/>
      <c r="AR318" s="240"/>
      <c r="AS318" s="240"/>
      <c r="AT318" s="243">
        <f t="shared" si="79"/>
        <v>0.84</v>
      </c>
      <c r="AU318" s="202"/>
    </row>
    <row r="319" spans="1:47" s="120" customFormat="1" ht="0.75" hidden="1" customHeight="1" x14ac:dyDescent="0.35">
      <c r="A319" s="236" t="s">
        <v>178</v>
      </c>
      <c r="B319" s="122">
        <v>0</v>
      </c>
      <c r="C319" s="94">
        <f>Z319+AA319</f>
        <v>7</v>
      </c>
      <c r="D319" s="294"/>
      <c r="E319" s="236">
        <v>1</v>
      </c>
      <c r="F319" s="236"/>
      <c r="G319" s="236"/>
      <c r="H319" s="236">
        <v>1</v>
      </c>
      <c r="I319" s="236">
        <v>1</v>
      </c>
      <c r="J319" s="236"/>
      <c r="K319" s="236"/>
      <c r="L319" s="236"/>
      <c r="M319" s="236">
        <v>1</v>
      </c>
      <c r="N319" s="236"/>
      <c r="O319" s="236">
        <v>1</v>
      </c>
      <c r="P319" s="236">
        <v>1</v>
      </c>
      <c r="Q319" s="236"/>
      <c r="R319" s="236"/>
      <c r="S319" s="236">
        <v>1</v>
      </c>
      <c r="T319" s="236"/>
      <c r="U319" s="237"/>
      <c r="V319" s="236"/>
      <c r="W319" s="236"/>
      <c r="X319" s="236"/>
      <c r="Y319" s="236"/>
      <c r="Z319" s="238">
        <f>SUM(E319:Y319)</f>
        <v>7</v>
      </c>
      <c r="AA319" s="238">
        <f>SUM(AB319:AS319)</f>
        <v>0</v>
      </c>
      <c r="AB319" s="236"/>
      <c r="AC319" s="236"/>
      <c r="AD319" s="236"/>
      <c r="AE319" s="236"/>
      <c r="AF319" s="236"/>
      <c r="AG319" s="236"/>
      <c r="AH319" s="236"/>
      <c r="AI319" s="236"/>
      <c r="AJ319" s="236"/>
      <c r="AK319" s="236"/>
      <c r="AL319" s="236"/>
      <c r="AM319" s="236"/>
      <c r="AN319" s="236"/>
      <c r="AO319" s="236"/>
      <c r="AP319" s="236"/>
      <c r="AQ319" s="236"/>
      <c r="AR319" s="236"/>
      <c r="AS319" s="118"/>
      <c r="AT319" s="118">
        <f>SUM(AB319:AS319)</f>
        <v>0</v>
      </c>
      <c r="AU319" s="245"/>
    </row>
    <row r="320" spans="1:47" ht="22.5" hidden="1" x14ac:dyDescent="0.35">
      <c r="A320" s="72" t="s">
        <v>236</v>
      </c>
      <c r="B320" s="74">
        <v>21</v>
      </c>
      <c r="C320" s="117">
        <f>Z320+AA320</f>
        <v>21</v>
      </c>
      <c r="D320" s="307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3"/>
      <c r="V320" s="72"/>
      <c r="W320" s="72"/>
      <c r="X320" s="72"/>
      <c r="Y320" s="72"/>
      <c r="Z320" s="203">
        <f>SUM(E320:Y320)</f>
        <v>0</v>
      </c>
      <c r="AA320" s="203">
        <f>SUM(AB320:AS320)</f>
        <v>21</v>
      </c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>
        <v>4</v>
      </c>
      <c r="AN320" s="72">
        <v>17</v>
      </c>
      <c r="AO320" s="72"/>
      <c r="AP320" s="72"/>
      <c r="AQ320" s="72"/>
      <c r="AR320" s="72"/>
      <c r="AS320" s="72"/>
      <c r="AT320" s="118">
        <f>SUM(AB320:AS320)</f>
        <v>21</v>
      </c>
      <c r="AU320" s="248"/>
    </row>
    <row r="321" spans="1:47" s="2" customFormat="1" ht="21.75" hidden="1" x14ac:dyDescent="0.3">
      <c r="A321" s="117" t="s">
        <v>237</v>
      </c>
      <c r="B321" s="117">
        <v>21</v>
      </c>
      <c r="C321" s="117">
        <f>Z321+AA321</f>
        <v>14.5</v>
      </c>
      <c r="D321" s="276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203"/>
      <c r="V321" s="117"/>
      <c r="W321" s="117"/>
      <c r="X321" s="117"/>
      <c r="Y321" s="117"/>
      <c r="Z321" s="203">
        <f>SUM(E321:Y321)</f>
        <v>0</v>
      </c>
      <c r="AA321" s="203">
        <f>SUM(AB321:AS321)</f>
        <v>14.5</v>
      </c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>
        <v>14.5</v>
      </c>
      <c r="AO321" s="117"/>
      <c r="AP321" s="117"/>
      <c r="AQ321" s="117"/>
      <c r="AR321" s="117"/>
      <c r="AS321" s="117"/>
      <c r="AT321" s="117">
        <f>SUM(AB321:AS321)</f>
        <v>14.5</v>
      </c>
      <c r="AU321" s="254"/>
    </row>
    <row r="322" spans="1:47" ht="22.5" hidden="1" x14ac:dyDescent="0.35">
      <c r="A322" s="72" t="s">
        <v>35</v>
      </c>
      <c r="B322" s="241">
        <f>B321/B320</f>
        <v>1</v>
      </c>
      <c r="C322" s="242">
        <f>C321/C320</f>
        <v>0.69047619047619047</v>
      </c>
      <c r="D322" s="307"/>
      <c r="E322" s="241"/>
      <c r="F322" s="241"/>
      <c r="G322" s="241"/>
      <c r="H322" s="241"/>
      <c r="I322" s="241"/>
      <c r="J322" s="241"/>
      <c r="K322" s="241"/>
      <c r="L322" s="241"/>
      <c r="M322" s="241"/>
      <c r="N322" s="241"/>
      <c r="O322" s="241"/>
      <c r="P322" s="241"/>
      <c r="Q322" s="241"/>
      <c r="R322" s="241"/>
      <c r="S322" s="241"/>
      <c r="T322" s="241"/>
      <c r="U322" s="241"/>
      <c r="V322" s="241"/>
      <c r="W322" s="241"/>
      <c r="X322" s="241"/>
      <c r="Y322" s="241"/>
      <c r="Z322" s="242"/>
      <c r="AA322" s="242">
        <f t="shared" ref="AA322:AT322" si="80">AA321/AA320</f>
        <v>0.69047619047619047</v>
      </c>
      <c r="AB322" s="241"/>
      <c r="AC322" s="241"/>
      <c r="AD322" s="241"/>
      <c r="AE322" s="241"/>
      <c r="AF322" s="241"/>
      <c r="AG322" s="241"/>
      <c r="AH322" s="241"/>
      <c r="AI322" s="241"/>
      <c r="AJ322" s="241"/>
      <c r="AK322" s="241"/>
      <c r="AL322" s="241"/>
      <c r="AM322" s="241">
        <f t="shared" si="80"/>
        <v>0</v>
      </c>
      <c r="AN322" s="241">
        <f t="shared" si="80"/>
        <v>0.8529411764705882</v>
      </c>
      <c r="AO322" s="241"/>
      <c r="AP322" s="241"/>
      <c r="AQ322" s="241"/>
      <c r="AR322" s="241"/>
      <c r="AS322" s="241"/>
      <c r="AT322" s="242">
        <f t="shared" si="80"/>
        <v>0.69047619047619047</v>
      </c>
      <c r="AU322" s="248"/>
    </row>
    <row r="323" spans="1:47" s="264" customFormat="1" ht="21.75" hidden="1" x14ac:dyDescent="0.3">
      <c r="A323" s="263" t="s">
        <v>129</v>
      </c>
      <c r="B323" s="263">
        <v>2364</v>
      </c>
      <c r="C323" s="263">
        <f>Z323+AA323</f>
        <v>2042</v>
      </c>
      <c r="D323" s="276"/>
      <c r="E323" s="263">
        <v>210</v>
      </c>
      <c r="F323" s="263"/>
      <c r="G323" s="263">
        <v>200</v>
      </c>
      <c r="H323" s="263">
        <v>100</v>
      </c>
      <c r="I323" s="263">
        <v>150</v>
      </c>
      <c r="J323" s="263"/>
      <c r="K323" s="263">
        <v>50</v>
      </c>
      <c r="L323" s="263"/>
      <c r="M323" s="263">
        <v>205</v>
      </c>
      <c r="N323" s="263"/>
      <c r="O323" s="263">
        <v>117</v>
      </c>
      <c r="P323" s="263">
        <v>200</v>
      </c>
      <c r="Q323" s="263"/>
      <c r="R323" s="263">
        <v>500</v>
      </c>
      <c r="S323" s="263">
        <v>60</v>
      </c>
      <c r="T323" s="263">
        <v>100</v>
      </c>
      <c r="U323" s="263"/>
      <c r="V323" s="263"/>
      <c r="W323" s="263">
        <v>50</v>
      </c>
      <c r="X323" s="263"/>
      <c r="Y323" s="263"/>
      <c r="Z323" s="263">
        <f>SUM(E323:Y323)</f>
        <v>1942</v>
      </c>
      <c r="AA323" s="263">
        <f>SUM(AB323:AS323)</f>
        <v>100</v>
      </c>
      <c r="AB323" s="263"/>
      <c r="AC323" s="263"/>
      <c r="AD323" s="263">
        <v>100</v>
      </c>
      <c r="AE323" s="263"/>
      <c r="AF323" s="263"/>
      <c r="AG323" s="263"/>
      <c r="AH323" s="263"/>
      <c r="AI323" s="263"/>
      <c r="AJ323" s="263"/>
      <c r="AK323" s="263"/>
      <c r="AL323" s="263"/>
      <c r="AM323" s="263"/>
      <c r="AN323" s="263"/>
      <c r="AO323" s="263"/>
      <c r="AP323" s="263"/>
      <c r="AQ323" s="263"/>
      <c r="AR323" s="263"/>
      <c r="AS323" s="263"/>
      <c r="AT323" s="263">
        <f t="shared" ref="AT323:AT330" si="81">SUM(AB323:AS323)</f>
        <v>100</v>
      </c>
      <c r="AU323" s="287"/>
    </row>
    <row r="324" spans="1:47" s="293" customFormat="1" ht="22.5" hidden="1" customHeight="1" x14ac:dyDescent="0.35">
      <c r="A324" s="288" t="s">
        <v>275</v>
      </c>
      <c r="B324" s="263">
        <v>852</v>
      </c>
      <c r="C324" s="144">
        <f>Z324+AA324</f>
        <v>843</v>
      </c>
      <c r="D324" s="306"/>
      <c r="E324" s="289">
        <v>503</v>
      </c>
      <c r="F324" s="289"/>
      <c r="G324" s="289"/>
      <c r="H324" s="289"/>
      <c r="I324" s="289"/>
      <c r="J324" s="289"/>
      <c r="K324" s="289">
        <v>100</v>
      </c>
      <c r="L324" s="289"/>
      <c r="M324" s="289">
        <v>150</v>
      </c>
      <c r="N324" s="289"/>
      <c r="O324" s="289"/>
      <c r="P324" s="289"/>
      <c r="Q324" s="289"/>
      <c r="R324" s="289"/>
      <c r="S324" s="289">
        <v>40</v>
      </c>
      <c r="T324" s="289"/>
      <c r="U324" s="290"/>
      <c r="V324" s="289"/>
      <c r="W324" s="289">
        <v>50</v>
      </c>
      <c r="X324" s="289"/>
      <c r="Y324" s="289"/>
      <c r="Z324" s="291">
        <f>SUM(D324:Y324)</f>
        <v>843</v>
      </c>
      <c r="AA324" s="291">
        <f>SUM(AB324:AS324)</f>
        <v>0</v>
      </c>
      <c r="AB324" s="289"/>
      <c r="AC324" s="289"/>
      <c r="AD324" s="289"/>
      <c r="AE324" s="289"/>
      <c r="AF324" s="289"/>
      <c r="AG324" s="289"/>
      <c r="AH324" s="289"/>
      <c r="AI324" s="289"/>
      <c r="AJ324" s="289"/>
      <c r="AK324" s="289"/>
      <c r="AL324" s="289"/>
      <c r="AM324" s="289"/>
      <c r="AN324" s="289"/>
      <c r="AO324" s="289"/>
      <c r="AP324" s="289"/>
      <c r="AQ324" s="289"/>
      <c r="AR324" s="289"/>
      <c r="AS324" s="289"/>
      <c r="AT324" s="289">
        <f t="shared" si="81"/>
        <v>0</v>
      </c>
      <c r="AU324" s="292"/>
    </row>
    <row r="325" spans="1:47" s="292" customFormat="1" ht="22.5" hidden="1" customHeight="1" x14ac:dyDescent="0.35">
      <c r="A325" s="311" t="s">
        <v>132</v>
      </c>
      <c r="B325" s="282"/>
      <c r="C325" s="144">
        <f>Z325+AA325</f>
        <v>4021</v>
      </c>
      <c r="D325" s="296"/>
      <c r="E325" s="281">
        <v>600</v>
      </c>
      <c r="F325" s="281"/>
      <c r="G325" s="281">
        <v>250</v>
      </c>
      <c r="H325" s="281">
        <v>500</v>
      </c>
      <c r="I325" s="281">
        <v>500</v>
      </c>
      <c r="J325" s="281">
        <v>0</v>
      </c>
      <c r="K325" s="281">
        <v>100</v>
      </c>
      <c r="L325" s="281"/>
      <c r="M325" s="281">
        <v>350</v>
      </c>
      <c r="N325" s="281"/>
      <c r="O325" s="281">
        <v>150</v>
      </c>
      <c r="P325" s="281">
        <v>200</v>
      </c>
      <c r="Q325" s="281">
        <v>40</v>
      </c>
      <c r="R325" s="281">
        <v>700</v>
      </c>
      <c r="S325" s="281">
        <v>200</v>
      </c>
      <c r="T325" s="281">
        <v>300</v>
      </c>
      <c r="U325" s="310"/>
      <c r="V325" s="281">
        <v>0</v>
      </c>
      <c r="W325" s="281">
        <v>50</v>
      </c>
      <c r="X325" s="281"/>
      <c r="Y325" s="281"/>
      <c r="Z325" s="291">
        <f>SUM(D325:Y325)</f>
        <v>3940</v>
      </c>
      <c r="AA325" s="291">
        <f>SUM(AB325:AS325)</f>
        <v>81</v>
      </c>
      <c r="AB325" s="281">
        <v>6</v>
      </c>
      <c r="AC325" s="281"/>
      <c r="AD325" s="281"/>
      <c r="AE325" s="281"/>
      <c r="AF325" s="281"/>
      <c r="AG325" s="281"/>
      <c r="AH325" s="281">
        <v>35</v>
      </c>
      <c r="AI325" s="281"/>
      <c r="AJ325" s="281"/>
      <c r="AK325" s="281"/>
      <c r="AL325" s="281"/>
      <c r="AM325" s="281"/>
      <c r="AN325" s="281"/>
      <c r="AO325" s="281">
        <v>5</v>
      </c>
      <c r="AP325" s="281"/>
      <c r="AQ325" s="281">
        <v>15</v>
      </c>
      <c r="AR325" s="281">
        <v>20</v>
      </c>
      <c r="AS325" s="281"/>
      <c r="AT325" s="289">
        <f t="shared" si="81"/>
        <v>81</v>
      </c>
    </row>
    <row r="326" spans="1:47" s="293" customFormat="1" ht="22.5" customHeight="1" x14ac:dyDescent="0.35">
      <c r="A326" s="288" t="s">
        <v>133</v>
      </c>
      <c r="B326" s="263">
        <f>B327+B328</f>
        <v>379</v>
      </c>
      <c r="C326" s="263">
        <f>Z326+AA326</f>
        <v>1047</v>
      </c>
      <c r="D326" s="306"/>
      <c r="E326" s="289">
        <f>E327+E328</f>
        <v>0</v>
      </c>
      <c r="F326" s="289">
        <f t="shared" ref="F326:Y326" si="82">F327+F328</f>
        <v>0</v>
      </c>
      <c r="G326" s="289">
        <f t="shared" si="82"/>
        <v>0</v>
      </c>
      <c r="H326" s="289">
        <f t="shared" si="82"/>
        <v>0</v>
      </c>
      <c r="I326" s="289">
        <f t="shared" si="82"/>
        <v>0</v>
      </c>
      <c r="J326" s="289">
        <f t="shared" si="82"/>
        <v>0</v>
      </c>
      <c r="K326" s="289">
        <f t="shared" si="82"/>
        <v>0</v>
      </c>
      <c r="L326" s="289">
        <f t="shared" si="82"/>
        <v>0</v>
      </c>
      <c r="M326" s="289">
        <f t="shared" si="82"/>
        <v>146</v>
      </c>
      <c r="N326" s="289">
        <f t="shared" si="82"/>
        <v>0</v>
      </c>
      <c r="O326" s="289">
        <f t="shared" si="82"/>
        <v>130</v>
      </c>
      <c r="P326" s="289">
        <f t="shared" si="82"/>
        <v>0</v>
      </c>
      <c r="Q326" s="289">
        <f t="shared" si="82"/>
        <v>20</v>
      </c>
      <c r="R326" s="289">
        <f t="shared" si="82"/>
        <v>370</v>
      </c>
      <c r="S326" s="289">
        <f t="shared" si="82"/>
        <v>81</v>
      </c>
      <c r="T326" s="289">
        <f t="shared" si="82"/>
        <v>200</v>
      </c>
      <c r="U326" s="289">
        <f t="shared" si="82"/>
        <v>50</v>
      </c>
      <c r="V326" s="289">
        <f t="shared" si="82"/>
        <v>0</v>
      </c>
      <c r="W326" s="289">
        <f t="shared" si="82"/>
        <v>50</v>
      </c>
      <c r="X326" s="289">
        <f t="shared" si="82"/>
        <v>0</v>
      </c>
      <c r="Y326" s="289">
        <f t="shared" si="82"/>
        <v>0</v>
      </c>
      <c r="Z326" s="291">
        <f t="shared" ref="Z326:Z328" si="83">SUM(D326:Y326)</f>
        <v>1047</v>
      </c>
      <c r="AA326" s="291">
        <f t="shared" ref="AA326:AA328" si="84">SUM(AB326:AS326)</f>
        <v>0</v>
      </c>
      <c r="AB326" s="289">
        <f>AB327+AB328</f>
        <v>0</v>
      </c>
      <c r="AC326" s="289">
        <f t="shared" ref="AC326:AR326" si="85">AC327+AC328</f>
        <v>0</v>
      </c>
      <c r="AD326" s="289">
        <f t="shared" si="85"/>
        <v>0</v>
      </c>
      <c r="AE326" s="289">
        <f t="shared" si="85"/>
        <v>0</v>
      </c>
      <c r="AF326" s="289">
        <f t="shared" si="85"/>
        <v>0</v>
      </c>
      <c r="AG326" s="289">
        <f t="shared" si="85"/>
        <v>0</v>
      </c>
      <c r="AH326" s="289">
        <f t="shared" si="85"/>
        <v>0</v>
      </c>
      <c r="AI326" s="289">
        <f t="shared" si="85"/>
        <v>0</v>
      </c>
      <c r="AJ326" s="289">
        <f t="shared" si="85"/>
        <v>0</v>
      </c>
      <c r="AK326" s="289">
        <f t="shared" si="85"/>
        <v>0</v>
      </c>
      <c r="AL326" s="289">
        <f t="shared" si="85"/>
        <v>0</v>
      </c>
      <c r="AM326" s="289">
        <f t="shared" si="85"/>
        <v>0</v>
      </c>
      <c r="AN326" s="289">
        <f t="shared" si="85"/>
        <v>0</v>
      </c>
      <c r="AO326" s="289">
        <f t="shared" si="85"/>
        <v>0</v>
      </c>
      <c r="AP326" s="289">
        <f t="shared" si="85"/>
        <v>0</v>
      </c>
      <c r="AQ326" s="289">
        <f t="shared" si="85"/>
        <v>0</v>
      </c>
      <c r="AR326" s="289">
        <f t="shared" si="85"/>
        <v>0</v>
      </c>
      <c r="AS326" s="289"/>
      <c r="AT326" s="289">
        <f t="shared" si="81"/>
        <v>0</v>
      </c>
      <c r="AU326" s="292"/>
    </row>
    <row r="327" spans="1:47" s="292" customFormat="1" ht="22.5" customHeight="1" x14ac:dyDescent="0.35">
      <c r="A327" s="311" t="s">
        <v>277</v>
      </c>
      <c r="B327" s="282">
        <v>365</v>
      </c>
      <c r="C327" s="144">
        <f t="shared" ref="C327:C328" si="86">Z327+AA327</f>
        <v>987</v>
      </c>
      <c r="D327" s="296"/>
      <c r="E327" s="281"/>
      <c r="F327" s="281"/>
      <c r="G327" s="281"/>
      <c r="H327" s="281"/>
      <c r="I327" s="281"/>
      <c r="J327" s="281"/>
      <c r="K327" s="281"/>
      <c r="L327" s="281"/>
      <c r="M327" s="281">
        <v>146</v>
      </c>
      <c r="N327" s="281"/>
      <c r="O327" s="281">
        <v>70</v>
      </c>
      <c r="P327" s="281"/>
      <c r="Q327" s="281">
        <v>20</v>
      </c>
      <c r="R327" s="281">
        <v>370</v>
      </c>
      <c r="S327" s="281">
        <v>81</v>
      </c>
      <c r="T327" s="281">
        <v>200</v>
      </c>
      <c r="U327" s="310">
        <v>50</v>
      </c>
      <c r="V327" s="281"/>
      <c r="W327" s="281">
        <v>50</v>
      </c>
      <c r="X327" s="281"/>
      <c r="Y327" s="281"/>
      <c r="Z327" s="291">
        <f t="shared" si="83"/>
        <v>987</v>
      </c>
      <c r="AA327" s="291">
        <f t="shared" si="84"/>
        <v>0</v>
      </c>
      <c r="AB327" s="281"/>
      <c r="AC327" s="281"/>
      <c r="AD327" s="281"/>
      <c r="AE327" s="281"/>
      <c r="AF327" s="281"/>
      <c r="AG327" s="281"/>
      <c r="AH327" s="281"/>
      <c r="AI327" s="281"/>
      <c r="AJ327" s="281"/>
      <c r="AK327" s="281"/>
      <c r="AL327" s="281"/>
      <c r="AM327" s="281"/>
      <c r="AN327" s="281"/>
      <c r="AO327" s="281"/>
      <c r="AP327" s="281"/>
      <c r="AQ327" s="281"/>
      <c r="AR327" s="281"/>
      <c r="AS327" s="281"/>
      <c r="AT327" s="289">
        <f t="shared" si="81"/>
        <v>0</v>
      </c>
    </row>
    <row r="328" spans="1:47" s="292" customFormat="1" ht="22.5" customHeight="1" x14ac:dyDescent="0.35">
      <c r="A328" s="311" t="s">
        <v>276</v>
      </c>
      <c r="B328" s="282">
        <v>14</v>
      </c>
      <c r="C328" s="144">
        <f t="shared" si="86"/>
        <v>60</v>
      </c>
      <c r="D328" s="296"/>
      <c r="E328" s="281"/>
      <c r="F328" s="281"/>
      <c r="G328" s="281"/>
      <c r="H328" s="281"/>
      <c r="I328" s="281"/>
      <c r="J328" s="281"/>
      <c r="K328" s="281"/>
      <c r="L328" s="281"/>
      <c r="M328" s="281"/>
      <c r="N328" s="281"/>
      <c r="O328" s="281">
        <v>60</v>
      </c>
      <c r="P328" s="281"/>
      <c r="Q328" s="281"/>
      <c r="R328" s="281"/>
      <c r="S328" s="281"/>
      <c r="T328" s="281"/>
      <c r="U328" s="310"/>
      <c r="V328" s="281"/>
      <c r="W328" s="281"/>
      <c r="X328" s="281"/>
      <c r="Y328" s="281"/>
      <c r="Z328" s="291">
        <f t="shared" si="83"/>
        <v>60</v>
      </c>
      <c r="AA328" s="291">
        <f t="shared" si="84"/>
        <v>0</v>
      </c>
      <c r="AB328" s="281"/>
      <c r="AC328" s="281"/>
      <c r="AD328" s="281"/>
      <c r="AE328" s="281"/>
      <c r="AF328" s="281"/>
      <c r="AG328" s="281"/>
      <c r="AH328" s="281"/>
      <c r="AI328" s="281"/>
      <c r="AJ328" s="281"/>
      <c r="AK328" s="281"/>
      <c r="AL328" s="281"/>
      <c r="AM328" s="281"/>
      <c r="AN328" s="281"/>
      <c r="AO328" s="281"/>
      <c r="AP328" s="281"/>
      <c r="AQ328" s="281"/>
      <c r="AR328" s="281"/>
      <c r="AS328" s="281"/>
      <c r="AT328" s="289">
        <f t="shared" si="81"/>
        <v>0</v>
      </c>
    </row>
    <row r="329" spans="1:47" s="245" customFormat="1" ht="22.5" hidden="1" customHeight="1" x14ac:dyDescent="0.35">
      <c r="A329" s="149" t="s">
        <v>222</v>
      </c>
      <c r="B329" s="131">
        <v>4319</v>
      </c>
      <c r="C329" s="273">
        <v>4899</v>
      </c>
      <c r="D329" s="307"/>
      <c r="E329" s="131">
        <v>739</v>
      </c>
      <c r="F329" s="131"/>
      <c r="G329" s="131">
        <v>401</v>
      </c>
      <c r="H329" s="131"/>
      <c r="I329" s="131">
        <v>781</v>
      </c>
      <c r="J329" s="131"/>
      <c r="K329" s="131">
        <v>80</v>
      </c>
      <c r="L329" s="131">
        <v>45</v>
      </c>
      <c r="M329" s="131">
        <v>1225</v>
      </c>
      <c r="N329" s="131">
        <v>69</v>
      </c>
      <c r="O329" s="131">
        <v>482</v>
      </c>
      <c r="P329" s="131"/>
      <c r="Q329" s="131">
        <v>30</v>
      </c>
      <c r="R329" s="131"/>
      <c r="S329" s="131">
        <v>330</v>
      </c>
      <c r="T329" s="131"/>
      <c r="U329" s="132"/>
      <c r="V329" s="131"/>
      <c r="W329" s="131">
        <v>20</v>
      </c>
      <c r="X329" s="131">
        <v>16</v>
      </c>
      <c r="Y329" s="131"/>
      <c r="Z329" s="268">
        <f>SUM(E329:Y329)</f>
        <v>4218</v>
      </c>
      <c r="AA329" s="268">
        <f>SUM(AB329:AS329)</f>
        <v>258.55</v>
      </c>
      <c r="AB329" s="131">
        <v>8</v>
      </c>
      <c r="AC329" s="131"/>
      <c r="AD329" s="131"/>
      <c r="AE329" s="131"/>
      <c r="AF329" s="131"/>
      <c r="AG329" s="131">
        <v>12.4</v>
      </c>
      <c r="AH329" s="131">
        <v>15</v>
      </c>
      <c r="AI329" s="131">
        <v>2.15</v>
      </c>
      <c r="AJ329" s="131"/>
      <c r="AK329" s="131">
        <v>15</v>
      </c>
      <c r="AL329" s="131"/>
      <c r="AM329" s="131">
        <v>4</v>
      </c>
      <c r="AN329" s="131"/>
      <c r="AO329" s="131">
        <v>10</v>
      </c>
      <c r="AP329" s="131">
        <v>20</v>
      </c>
      <c r="AQ329" s="131">
        <v>172</v>
      </c>
      <c r="AR329" s="131"/>
      <c r="AS329" s="131"/>
      <c r="AT329" s="118">
        <f t="shared" si="81"/>
        <v>258.55</v>
      </c>
    </row>
    <row r="330" spans="1:47" s="255" customFormat="1" ht="21.75" hidden="1" x14ac:dyDescent="0.3">
      <c r="A330" s="117" t="s">
        <v>248</v>
      </c>
      <c r="B330" s="146">
        <v>4346</v>
      </c>
      <c r="C330" s="146">
        <f>Z330+AA330</f>
        <v>4479.55</v>
      </c>
      <c r="D330" s="276"/>
      <c r="E330" s="146">
        <v>739</v>
      </c>
      <c r="F330" s="146"/>
      <c r="G330" s="146">
        <v>401</v>
      </c>
      <c r="H330" s="146"/>
      <c r="I330" s="146">
        <v>781</v>
      </c>
      <c r="J330" s="146"/>
      <c r="K330" s="146">
        <v>150</v>
      </c>
      <c r="L330" s="146">
        <v>45</v>
      </c>
      <c r="M330" s="146">
        <v>1225</v>
      </c>
      <c r="N330" s="146">
        <v>69</v>
      </c>
      <c r="O330" s="146">
        <v>482</v>
      </c>
      <c r="P330" s="146"/>
      <c r="Q330" s="146">
        <v>30</v>
      </c>
      <c r="R330" s="146"/>
      <c r="S330" s="146">
        <v>330</v>
      </c>
      <c r="T330" s="146"/>
      <c r="U330" s="257"/>
      <c r="V330" s="146"/>
      <c r="W330" s="146">
        <v>20</v>
      </c>
      <c r="X330" s="146">
        <v>16</v>
      </c>
      <c r="Y330" s="146"/>
      <c r="Z330" s="257">
        <f>SUM(E330:Y330)</f>
        <v>4288</v>
      </c>
      <c r="AA330" s="257">
        <f>SUM(AB330:AS330)</f>
        <v>191.55</v>
      </c>
      <c r="AB330" s="146">
        <v>8</v>
      </c>
      <c r="AC330" s="146"/>
      <c r="AD330" s="146">
        <v>30</v>
      </c>
      <c r="AE330" s="146"/>
      <c r="AF330" s="146"/>
      <c r="AG330" s="146">
        <v>12.4</v>
      </c>
      <c r="AH330" s="146">
        <v>35</v>
      </c>
      <c r="AI330" s="146">
        <v>2.15</v>
      </c>
      <c r="AJ330" s="146"/>
      <c r="AK330" s="146">
        <v>15</v>
      </c>
      <c r="AL330" s="146"/>
      <c r="AM330" s="146">
        <v>4</v>
      </c>
      <c r="AN330" s="146"/>
      <c r="AO330" s="146">
        <v>10</v>
      </c>
      <c r="AP330" s="146">
        <v>10</v>
      </c>
      <c r="AQ330" s="146">
        <v>65</v>
      </c>
      <c r="AR330" s="146"/>
      <c r="AS330" s="146"/>
      <c r="AT330" s="146">
        <f t="shared" si="81"/>
        <v>191.55</v>
      </c>
      <c r="AU330" s="254"/>
    </row>
    <row r="331" spans="1:47" s="266" customFormat="1" ht="22.5" hidden="1" x14ac:dyDescent="0.35">
      <c r="A331" s="267" t="s">
        <v>35</v>
      </c>
      <c r="B331" s="265">
        <f>B330/B329</f>
        <v>1.0062514470942348</v>
      </c>
      <c r="C331" s="274">
        <f t="shared" ref="C331" si="87">C330/C329</f>
        <v>0.91438048581343134</v>
      </c>
      <c r="D331" s="307"/>
      <c r="E331" s="265">
        <f>E330/E329</f>
        <v>1</v>
      </c>
      <c r="F331" s="265"/>
      <c r="G331" s="265"/>
      <c r="H331" s="265"/>
      <c r="I331" s="265">
        <f t="shared" ref="I331:AT331" si="88">I330/I329</f>
        <v>1</v>
      </c>
      <c r="J331" s="265"/>
      <c r="K331" s="265">
        <f t="shared" si="88"/>
        <v>1.875</v>
      </c>
      <c r="L331" s="265">
        <f t="shared" si="88"/>
        <v>1</v>
      </c>
      <c r="M331" s="265">
        <f t="shared" si="88"/>
        <v>1</v>
      </c>
      <c r="N331" s="265">
        <f t="shared" si="88"/>
        <v>1</v>
      </c>
      <c r="O331" s="265">
        <f t="shared" si="88"/>
        <v>1</v>
      </c>
      <c r="P331" s="265"/>
      <c r="Q331" s="265">
        <f t="shared" si="88"/>
        <v>1</v>
      </c>
      <c r="R331" s="265"/>
      <c r="S331" s="265">
        <f t="shared" si="88"/>
        <v>1</v>
      </c>
      <c r="T331" s="265"/>
      <c r="U331" s="265"/>
      <c r="V331" s="265"/>
      <c r="W331" s="265">
        <f t="shared" si="88"/>
        <v>1</v>
      </c>
      <c r="X331" s="265">
        <f t="shared" si="88"/>
        <v>1</v>
      </c>
      <c r="Y331" s="265"/>
      <c r="Z331" s="274">
        <f t="shared" si="88"/>
        <v>1.0165955429113325</v>
      </c>
      <c r="AA331" s="274">
        <f t="shared" si="88"/>
        <v>0.74086250241732743</v>
      </c>
      <c r="AB331" s="265">
        <f t="shared" si="88"/>
        <v>1</v>
      </c>
      <c r="AC331" s="265"/>
      <c r="AD331" s="265"/>
      <c r="AE331" s="265"/>
      <c r="AF331" s="265"/>
      <c r="AG331" s="265">
        <f t="shared" si="88"/>
        <v>1</v>
      </c>
      <c r="AH331" s="265">
        <f t="shared" si="88"/>
        <v>2.3333333333333335</v>
      </c>
      <c r="AI331" s="265">
        <f t="shared" si="88"/>
        <v>1</v>
      </c>
      <c r="AJ331" s="265"/>
      <c r="AK331" s="265">
        <f t="shared" si="88"/>
        <v>1</v>
      </c>
      <c r="AL331" s="265"/>
      <c r="AM331" s="265">
        <f t="shared" si="88"/>
        <v>1</v>
      </c>
      <c r="AN331" s="265"/>
      <c r="AO331" s="265">
        <f t="shared" si="88"/>
        <v>1</v>
      </c>
      <c r="AP331" s="265">
        <f t="shared" si="88"/>
        <v>0.5</v>
      </c>
      <c r="AQ331" s="265">
        <f t="shared" si="88"/>
        <v>0.37790697674418605</v>
      </c>
      <c r="AR331" s="265"/>
      <c r="AS331" s="265"/>
      <c r="AT331" s="274">
        <f t="shared" si="88"/>
        <v>0.74086250241732743</v>
      </c>
    </row>
    <row r="332" spans="1:47" s="283" customFormat="1" ht="22.5" hidden="1" x14ac:dyDescent="0.35">
      <c r="A332" s="281" t="s">
        <v>138</v>
      </c>
      <c r="B332" s="282">
        <v>461</v>
      </c>
      <c r="C332" s="263">
        <f>Z332+AA332</f>
        <v>878</v>
      </c>
      <c r="D332" s="307"/>
      <c r="E332" s="282">
        <v>25</v>
      </c>
      <c r="F332" s="282"/>
      <c r="G332" s="282"/>
      <c r="H332" s="282"/>
      <c r="I332" s="282">
        <v>83</v>
      </c>
      <c r="J332" s="282"/>
      <c r="K332" s="282">
        <v>100</v>
      </c>
      <c r="L332" s="282"/>
      <c r="M332" s="282"/>
      <c r="N332" s="282">
        <v>182</v>
      </c>
      <c r="O332" s="282">
        <v>105</v>
      </c>
      <c r="P332" s="282"/>
      <c r="Q332" s="282"/>
      <c r="R332" s="282"/>
      <c r="S332" s="282">
        <v>233</v>
      </c>
      <c r="T332" s="282"/>
      <c r="U332" s="282"/>
      <c r="V332" s="282">
        <v>150</v>
      </c>
      <c r="W332" s="282"/>
      <c r="X332" s="282"/>
      <c r="Y332" s="282"/>
      <c r="Z332" s="263">
        <f>SUM(E332:Y332)</f>
        <v>878</v>
      </c>
      <c r="AA332" s="263">
        <v>0</v>
      </c>
      <c r="AB332" s="282"/>
      <c r="AC332" s="282"/>
      <c r="AD332" s="282"/>
      <c r="AE332" s="282"/>
      <c r="AF332" s="282"/>
      <c r="AG332" s="282"/>
      <c r="AH332" s="282"/>
      <c r="AI332" s="282"/>
      <c r="AJ332" s="282"/>
      <c r="AK332" s="282"/>
      <c r="AL332" s="282"/>
      <c r="AM332" s="282"/>
      <c r="AN332" s="282"/>
      <c r="AO332" s="282"/>
      <c r="AP332" s="282"/>
      <c r="AQ332" s="282"/>
      <c r="AR332" s="282"/>
      <c r="AS332" s="282"/>
      <c r="AT332" s="263">
        <v>0</v>
      </c>
    </row>
    <row r="333" spans="1:47" s="284" customFormat="1" ht="21.75" hidden="1" x14ac:dyDescent="0.3">
      <c r="A333" s="263" t="s">
        <v>139</v>
      </c>
      <c r="B333" s="263">
        <v>558</v>
      </c>
      <c r="C333" s="263">
        <f>SUM(Z333+AA333)</f>
        <v>677</v>
      </c>
      <c r="D333" s="276"/>
      <c r="E333" s="263">
        <v>170</v>
      </c>
      <c r="F333" s="263"/>
      <c r="G333" s="263"/>
      <c r="H333" s="263"/>
      <c r="I333" s="263">
        <v>83</v>
      </c>
      <c r="J333" s="263"/>
      <c r="K333" s="263">
        <v>100</v>
      </c>
      <c r="L333" s="263"/>
      <c r="M333" s="263"/>
      <c r="N333" s="263">
        <v>182</v>
      </c>
      <c r="O333" s="263">
        <v>105</v>
      </c>
      <c r="P333" s="263"/>
      <c r="Q333" s="263"/>
      <c r="R333" s="263"/>
      <c r="S333" s="263">
        <v>37</v>
      </c>
      <c r="T333" s="263"/>
      <c r="U333" s="263"/>
      <c r="V333" s="263"/>
      <c r="W333" s="263"/>
      <c r="X333" s="263"/>
      <c r="Y333" s="263"/>
      <c r="Z333" s="263">
        <f>SUM(D333:Y333)</f>
        <v>677</v>
      </c>
      <c r="AA333" s="263">
        <v>0</v>
      </c>
      <c r="AB333" s="263"/>
      <c r="AC333" s="263"/>
      <c r="AD333" s="263"/>
      <c r="AE333" s="263"/>
      <c r="AF333" s="263"/>
      <c r="AG333" s="263"/>
      <c r="AH333" s="263"/>
      <c r="AI333" s="263"/>
      <c r="AJ333" s="263"/>
      <c r="AK333" s="263"/>
      <c r="AL333" s="263"/>
      <c r="AM333" s="263"/>
      <c r="AN333" s="263"/>
      <c r="AO333" s="263"/>
      <c r="AP333" s="263"/>
      <c r="AQ333" s="263"/>
      <c r="AR333" s="263"/>
      <c r="AS333" s="263"/>
      <c r="AT333" s="263"/>
      <c r="AU333" s="283"/>
    </row>
    <row r="334" spans="1:47" s="266" customFormat="1" ht="22.5" hidden="1" x14ac:dyDescent="0.35">
      <c r="A334" s="267" t="s">
        <v>35</v>
      </c>
      <c r="B334" s="265">
        <f>B333/B332</f>
        <v>1.210412147505423</v>
      </c>
      <c r="C334" s="274">
        <f t="shared" ref="C334:Z334" si="89">C333/C332</f>
        <v>0.77107061503416852</v>
      </c>
      <c r="D334" s="307"/>
      <c r="E334" s="265">
        <f t="shared" si="89"/>
        <v>6.8</v>
      </c>
      <c r="F334" s="265"/>
      <c r="G334" s="265"/>
      <c r="H334" s="265"/>
      <c r="I334" s="265">
        <f t="shared" si="89"/>
        <v>1</v>
      </c>
      <c r="J334" s="265"/>
      <c r="K334" s="265">
        <f t="shared" si="89"/>
        <v>1</v>
      </c>
      <c r="L334" s="265"/>
      <c r="M334" s="265"/>
      <c r="N334" s="265">
        <f t="shared" si="89"/>
        <v>1</v>
      </c>
      <c r="O334" s="265">
        <f t="shared" si="89"/>
        <v>1</v>
      </c>
      <c r="P334" s="265"/>
      <c r="Q334" s="265"/>
      <c r="R334" s="265"/>
      <c r="S334" s="265">
        <f t="shared" si="89"/>
        <v>0.15879828326180256</v>
      </c>
      <c r="T334" s="265"/>
      <c r="U334" s="265"/>
      <c r="V334" s="265">
        <f t="shared" si="89"/>
        <v>0</v>
      </c>
      <c r="W334" s="265"/>
      <c r="X334" s="265"/>
      <c r="Y334" s="265"/>
      <c r="Z334" s="274">
        <f t="shared" si="89"/>
        <v>0.77107061503416852</v>
      </c>
      <c r="AA334" s="274"/>
      <c r="AB334" s="265"/>
      <c r="AC334" s="265"/>
      <c r="AD334" s="265"/>
      <c r="AE334" s="265"/>
      <c r="AF334" s="265"/>
      <c r="AG334" s="265"/>
      <c r="AH334" s="265"/>
      <c r="AI334" s="265"/>
      <c r="AJ334" s="265"/>
      <c r="AK334" s="265"/>
      <c r="AL334" s="265"/>
      <c r="AM334" s="265"/>
      <c r="AN334" s="265"/>
      <c r="AO334" s="265"/>
      <c r="AP334" s="265"/>
      <c r="AQ334" s="265"/>
      <c r="AR334" s="265"/>
      <c r="AS334" s="265"/>
      <c r="AT334" s="274"/>
    </row>
    <row r="335" spans="1:47" s="248" customFormat="1" ht="22.5" x14ac:dyDescent="0.35">
      <c r="A335" s="131" t="s">
        <v>249</v>
      </c>
      <c r="B335" s="258"/>
      <c r="C335" s="146"/>
      <c r="D335" s="307"/>
      <c r="E335" s="259"/>
      <c r="F335" s="259"/>
      <c r="G335" s="259"/>
      <c r="H335" s="259"/>
      <c r="I335" s="259"/>
      <c r="J335" s="259"/>
      <c r="K335" s="259"/>
      <c r="L335" s="259"/>
      <c r="M335" s="259"/>
      <c r="N335" s="259"/>
      <c r="O335" s="259"/>
      <c r="P335" s="259"/>
      <c r="Q335" s="259"/>
      <c r="R335" s="259"/>
      <c r="S335" s="259"/>
      <c r="T335" s="259"/>
      <c r="U335" s="260"/>
      <c r="V335" s="259"/>
      <c r="W335" s="259"/>
      <c r="X335" s="259"/>
      <c r="Y335" s="259"/>
      <c r="Z335" s="257">
        <f>SUM(E335:Y335)</f>
        <v>0</v>
      </c>
      <c r="AA335" s="257">
        <f>SUM(AB335:AS335)</f>
        <v>0</v>
      </c>
      <c r="AB335" s="259"/>
      <c r="AC335" s="259"/>
      <c r="AD335" s="259"/>
      <c r="AE335" s="259"/>
      <c r="AF335" s="259"/>
      <c r="AG335" s="259"/>
      <c r="AH335" s="259"/>
      <c r="AI335" s="259"/>
      <c r="AJ335" s="259"/>
      <c r="AK335" s="259"/>
      <c r="AL335" s="259"/>
      <c r="AM335" s="259"/>
      <c r="AN335" s="259"/>
      <c r="AO335" s="259"/>
      <c r="AP335" s="259"/>
      <c r="AQ335" s="259"/>
      <c r="AR335" s="259"/>
      <c r="AS335" s="259"/>
      <c r="AT335" s="147">
        <f>SUM(AB335:AS335)</f>
        <v>0</v>
      </c>
    </row>
    <row r="336" spans="1:47" s="256" customFormat="1" ht="22.5" x14ac:dyDescent="0.35">
      <c r="A336" s="118" t="s">
        <v>250</v>
      </c>
      <c r="B336" s="146">
        <v>3717.5</v>
      </c>
      <c r="C336" s="146">
        <f t="shared" ref="C336:C340" si="90">Z336+AA336</f>
        <v>4678</v>
      </c>
      <c r="D336" s="276"/>
      <c r="E336" s="147">
        <v>725</v>
      </c>
      <c r="F336" s="147"/>
      <c r="G336" s="147">
        <v>150</v>
      </c>
      <c r="H336" s="147"/>
      <c r="I336" s="147">
        <v>180</v>
      </c>
      <c r="J336" s="147"/>
      <c r="K336" s="147">
        <v>280</v>
      </c>
      <c r="L336" s="147">
        <v>165</v>
      </c>
      <c r="M336" s="147">
        <v>1148</v>
      </c>
      <c r="N336" s="147">
        <v>78</v>
      </c>
      <c r="O336" s="147">
        <v>586</v>
      </c>
      <c r="P336" s="147"/>
      <c r="Q336" s="147">
        <v>30</v>
      </c>
      <c r="R336" s="147"/>
      <c r="S336" s="147">
        <v>475</v>
      </c>
      <c r="T336" s="147"/>
      <c r="U336" s="261"/>
      <c r="V336" s="147"/>
      <c r="W336" s="147">
        <v>32</v>
      </c>
      <c r="X336" s="147">
        <v>10</v>
      </c>
      <c r="Y336" s="147"/>
      <c r="Z336" s="257">
        <f t="shared" ref="Z336:Z340" si="91">SUM(E336:Y336)</f>
        <v>3859</v>
      </c>
      <c r="AA336" s="257">
        <f t="shared" ref="AA336:AA340" si="92">SUM(AB336:AS336)</f>
        <v>819</v>
      </c>
      <c r="AB336" s="147">
        <v>40</v>
      </c>
      <c r="AC336" s="147">
        <v>50</v>
      </c>
      <c r="AD336" s="147">
        <v>30</v>
      </c>
      <c r="AE336" s="147">
        <v>150</v>
      </c>
      <c r="AF336" s="147"/>
      <c r="AG336" s="262">
        <v>60</v>
      </c>
      <c r="AH336" s="147">
        <v>220</v>
      </c>
      <c r="AI336" s="147"/>
      <c r="AJ336" s="147"/>
      <c r="AK336" s="262">
        <v>92</v>
      </c>
      <c r="AL336" s="147"/>
      <c r="AM336" s="147">
        <v>5</v>
      </c>
      <c r="AN336" s="147"/>
      <c r="AO336" s="262">
        <v>62</v>
      </c>
      <c r="AP336" s="147">
        <v>40</v>
      </c>
      <c r="AQ336" s="147">
        <v>70</v>
      </c>
      <c r="AR336" s="147"/>
      <c r="AS336" s="147"/>
      <c r="AT336" s="147">
        <f t="shared" ref="AT336:AT340" si="93">SUM(AB336:AS336)</f>
        <v>819</v>
      </c>
      <c r="AU336" s="248"/>
    </row>
    <row r="337" spans="1:47" s="248" customFormat="1" ht="22.5" hidden="1" x14ac:dyDescent="0.35">
      <c r="A337" s="131" t="s">
        <v>253</v>
      </c>
      <c r="B337" s="258">
        <v>6627</v>
      </c>
      <c r="C337" s="146">
        <v>4990</v>
      </c>
      <c r="D337" s="307"/>
      <c r="E337" s="259"/>
      <c r="F337" s="259"/>
      <c r="G337" s="259"/>
      <c r="H337" s="259"/>
      <c r="I337" s="259"/>
      <c r="J337" s="259"/>
      <c r="K337" s="259">
        <v>300</v>
      </c>
      <c r="L337" s="259"/>
      <c r="M337" s="259"/>
      <c r="N337" s="259"/>
      <c r="O337" s="259"/>
      <c r="P337" s="259"/>
      <c r="Q337" s="259"/>
      <c r="R337" s="259"/>
      <c r="S337" s="259"/>
      <c r="T337" s="259"/>
      <c r="U337" s="260"/>
      <c r="V337" s="259"/>
      <c r="W337" s="259"/>
      <c r="X337" s="259"/>
      <c r="Y337" s="259"/>
      <c r="Z337" s="257">
        <f>SUM(E337:Y337)</f>
        <v>300</v>
      </c>
      <c r="AA337" s="257">
        <f>SUM(AB337:AS337)</f>
        <v>0</v>
      </c>
      <c r="AB337" s="259"/>
      <c r="AC337" s="259"/>
      <c r="AD337" s="259"/>
      <c r="AE337" s="259"/>
      <c r="AF337" s="259"/>
      <c r="AG337" s="259"/>
      <c r="AH337" s="259"/>
      <c r="AI337" s="259"/>
      <c r="AJ337" s="259"/>
      <c r="AK337" s="259"/>
      <c r="AL337" s="259"/>
      <c r="AM337" s="259"/>
      <c r="AN337" s="259"/>
      <c r="AO337" s="259"/>
      <c r="AP337" s="259"/>
      <c r="AQ337" s="259"/>
      <c r="AR337" s="259"/>
      <c r="AS337" s="259"/>
      <c r="AT337" s="147">
        <f>SUM(AB337:AS337)</f>
        <v>0</v>
      </c>
    </row>
    <row r="338" spans="1:47" s="248" customFormat="1" ht="22.5" hidden="1" x14ac:dyDescent="0.35">
      <c r="A338" s="131" t="s">
        <v>254</v>
      </c>
      <c r="B338" s="258">
        <f>B336*0.45</f>
        <v>1672.875</v>
      </c>
      <c r="C338" s="146">
        <f>C336*0.45</f>
        <v>2105.1</v>
      </c>
      <c r="D338" s="307"/>
      <c r="E338" s="259"/>
      <c r="F338" s="259"/>
      <c r="G338" s="259"/>
      <c r="H338" s="259"/>
      <c r="I338" s="259"/>
      <c r="J338" s="259"/>
      <c r="K338" s="259"/>
      <c r="L338" s="259"/>
      <c r="M338" s="259"/>
      <c r="N338" s="259"/>
      <c r="O338" s="259"/>
      <c r="P338" s="259"/>
      <c r="Q338" s="259"/>
      <c r="R338" s="259"/>
      <c r="S338" s="259"/>
      <c r="T338" s="259"/>
      <c r="U338" s="260"/>
      <c r="V338" s="259"/>
      <c r="W338" s="259"/>
      <c r="X338" s="259"/>
      <c r="Y338" s="259"/>
      <c r="Z338" s="257"/>
      <c r="AA338" s="257"/>
      <c r="AB338" s="259"/>
      <c r="AC338" s="259"/>
      <c r="AD338" s="259"/>
      <c r="AE338" s="259"/>
      <c r="AF338" s="259"/>
      <c r="AG338" s="259"/>
      <c r="AH338" s="259"/>
      <c r="AI338" s="259"/>
      <c r="AJ338" s="259"/>
      <c r="AK338" s="259"/>
      <c r="AL338" s="259"/>
      <c r="AM338" s="259"/>
      <c r="AN338" s="259"/>
      <c r="AO338" s="259"/>
      <c r="AP338" s="259"/>
      <c r="AQ338" s="259"/>
      <c r="AR338" s="259"/>
      <c r="AS338" s="259"/>
      <c r="AT338" s="147"/>
    </row>
    <row r="339" spans="1:47" s="248" customFormat="1" ht="22.5" x14ac:dyDescent="0.35">
      <c r="A339" s="131" t="s">
        <v>255</v>
      </c>
      <c r="B339" s="278">
        <f>B336/B337</f>
        <v>0.56096272823298632</v>
      </c>
      <c r="C339" s="270">
        <f>C336/C337</f>
        <v>0.93747494989979963</v>
      </c>
      <c r="D339" s="307"/>
      <c r="E339" s="259"/>
      <c r="F339" s="259"/>
      <c r="G339" s="259"/>
      <c r="H339" s="259"/>
      <c r="I339" s="259"/>
      <c r="J339" s="259"/>
      <c r="K339" s="259"/>
      <c r="L339" s="259"/>
      <c r="M339" s="259"/>
      <c r="N339" s="259"/>
      <c r="O339" s="259"/>
      <c r="P339" s="259"/>
      <c r="Q339" s="259"/>
      <c r="R339" s="259"/>
      <c r="S339" s="259"/>
      <c r="T339" s="259"/>
      <c r="U339" s="260"/>
      <c r="V339" s="259"/>
      <c r="W339" s="259"/>
      <c r="X339" s="259"/>
      <c r="Y339" s="259"/>
      <c r="Z339" s="257"/>
      <c r="AA339" s="257"/>
      <c r="AB339" s="259"/>
      <c r="AC339" s="259"/>
      <c r="AD339" s="259"/>
      <c r="AE339" s="259"/>
      <c r="AF339" s="259"/>
      <c r="AG339" s="259"/>
      <c r="AH339" s="259"/>
      <c r="AI339" s="259"/>
      <c r="AJ339" s="259"/>
      <c r="AK339" s="259"/>
      <c r="AL339" s="259"/>
      <c r="AM339" s="259"/>
      <c r="AN339" s="259"/>
      <c r="AO339" s="259"/>
      <c r="AP339" s="259"/>
      <c r="AQ339" s="259"/>
      <c r="AR339" s="259"/>
      <c r="AS339" s="259"/>
      <c r="AT339" s="147"/>
    </row>
    <row r="340" spans="1:47" s="256" customFormat="1" ht="22.5" x14ac:dyDescent="0.35">
      <c r="A340" s="118" t="s">
        <v>251</v>
      </c>
      <c r="B340" s="146">
        <v>38450</v>
      </c>
      <c r="C340" s="146">
        <f t="shared" si="90"/>
        <v>46520</v>
      </c>
      <c r="D340" s="276"/>
      <c r="E340" s="147">
        <v>5725</v>
      </c>
      <c r="F340" s="147"/>
      <c r="G340" s="147"/>
      <c r="H340" s="147"/>
      <c r="I340" s="147">
        <v>10000</v>
      </c>
      <c r="J340" s="147"/>
      <c r="K340" s="147">
        <v>1000</v>
      </c>
      <c r="L340" s="147"/>
      <c r="M340" s="147">
        <v>16160</v>
      </c>
      <c r="N340" s="147">
        <v>2680</v>
      </c>
      <c r="O340" s="147">
        <v>7465</v>
      </c>
      <c r="P340" s="147"/>
      <c r="Q340" s="147"/>
      <c r="R340" s="147"/>
      <c r="S340" s="147">
        <v>3490</v>
      </c>
      <c r="T340" s="147"/>
      <c r="U340" s="261"/>
      <c r="V340" s="147"/>
      <c r="W340" s="147"/>
      <c r="X340" s="147"/>
      <c r="Y340" s="147"/>
      <c r="Z340" s="257">
        <f t="shared" si="91"/>
        <v>46520</v>
      </c>
      <c r="AA340" s="257">
        <f t="shared" si="92"/>
        <v>0</v>
      </c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  <c r="AR340" s="147"/>
      <c r="AS340" s="147"/>
      <c r="AT340" s="147">
        <f t="shared" si="93"/>
        <v>0</v>
      </c>
      <c r="AU340" s="248"/>
    </row>
    <row r="341" spans="1:47" ht="22.5" hidden="1" x14ac:dyDescent="0.35">
      <c r="A341" s="72" t="s">
        <v>253</v>
      </c>
      <c r="B341" s="74">
        <v>33418</v>
      </c>
      <c r="C341" s="117">
        <v>34931</v>
      </c>
      <c r="D341" s="308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3"/>
      <c r="V341" s="72"/>
      <c r="W341" s="72"/>
      <c r="X341" s="72"/>
      <c r="Y341" s="72"/>
      <c r="Z341" s="203"/>
      <c r="AA341" s="203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118"/>
    </row>
    <row r="342" spans="1:47" ht="22.5" hidden="1" x14ac:dyDescent="0.35">
      <c r="A342" s="72" t="s">
        <v>254</v>
      </c>
      <c r="B342" s="74">
        <f>B340*0.3</f>
        <v>11535</v>
      </c>
      <c r="C342" s="146">
        <f>C340*0.3</f>
        <v>13956</v>
      </c>
      <c r="D342" s="308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3"/>
      <c r="V342" s="72"/>
      <c r="W342" s="72"/>
      <c r="X342" s="72"/>
      <c r="Y342" s="72"/>
      <c r="Z342" s="203"/>
      <c r="AA342" s="203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118"/>
    </row>
    <row r="343" spans="1:47" ht="19.5" customHeight="1" x14ac:dyDescent="0.35">
      <c r="A343" s="72" t="s">
        <v>255</v>
      </c>
      <c r="B343" s="279">
        <f>B340/B341</f>
        <v>1.1505775330660124</v>
      </c>
      <c r="C343" s="275">
        <f>C340/C341</f>
        <v>1.3317683433053735</v>
      </c>
      <c r="D343" s="308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3"/>
      <c r="V343" s="72"/>
      <c r="W343" s="72"/>
      <c r="X343" s="72"/>
      <c r="Y343" s="72"/>
      <c r="Z343" s="203"/>
      <c r="AA343" s="203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118"/>
    </row>
    <row r="344" spans="1:47" s="120" customFormat="1" ht="22.5" hidden="1" x14ac:dyDescent="0.35">
      <c r="A344" s="118" t="s">
        <v>256</v>
      </c>
      <c r="B344" s="117"/>
      <c r="C344" s="117"/>
      <c r="D344" s="276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9"/>
      <c r="V344" s="118"/>
      <c r="W344" s="118"/>
      <c r="X344" s="118"/>
      <c r="Y344" s="118"/>
      <c r="Z344" s="203"/>
      <c r="AA344" s="203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</row>
    <row r="345" spans="1:47" s="75" customFormat="1" ht="22.5" hidden="1" x14ac:dyDescent="0.35">
      <c r="A345" s="72" t="s">
        <v>253</v>
      </c>
      <c r="B345" s="74"/>
      <c r="C345" s="117">
        <v>49901</v>
      </c>
      <c r="D345" s="308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269"/>
      <c r="V345" s="72"/>
      <c r="W345" s="72"/>
      <c r="X345" s="72"/>
      <c r="Y345" s="72"/>
      <c r="Z345" s="203"/>
      <c r="AA345" s="203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118"/>
    </row>
    <row r="346" spans="1:47" s="75" customFormat="1" ht="22.5" hidden="1" x14ac:dyDescent="0.35">
      <c r="A346" s="72" t="s">
        <v>254</v>
      </c>
      <c r="B346" s="74"/>
      <c r="C346" s="117">
        <f>C344*0.19</f>
        <v>0</v>
      </c>
      <c r="D346" s="308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3"/>
      <c r="V346" s="72"/>
      <c r="W346" s="72"/>
      <c r="X346" s="72"/>
      <c r="Y346" s="72"/>
      <c r="Z346" s="203"/>
      <c r="AA346" s="203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118"/>
    </row>
    <row r="347" spans="1:47" s="75" customFormat="1" ht="22.5" hidden="1" x14ac:dyDescent="0.35">
      <c r="A347" s="72" t="s">
        <v>255</v>
      </c>
      <c r="B347" s="74"/>
      <c r="C347" s="270">
        <f>C344/C345</f>
        <v>0</v>
      </c>
      <c r="D347" s="308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3"/>
      <c r="V347" s="72"/>
      <c r="W347" s="72"/>
      <c r="X347" s="72"/>
      <c r="Y347" s="72"/>
      <c r="Z347" s="203"/>
      <c r="AA347" s="203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118"/>
    </row>
    <row r="348" spans="1:47" ht="22.5" hidden="1" x14ac:dyDescent="0.35">
      <c r="A348" s="72" t="s">
        <v>154</v>
      </c>
      <c r="B348" s="280">
        <v>12131</v>
      </c>
      <c r="C348" s="146">
        <f>C338+C342+C346</f>
        <v>16061.1</v>
      </c>
      <c r="D348" s="308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3"/>
      <c r="V348" s="72"/>
      <c r="W348" s="72"/>
      <c r="X348" s="72"/>
      <c r="Y348" s="72"/>
      <c r="Z348" s="203"/>
      <c r="AA348" s="203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118"/>
    </row>
    <row r="349" spans="1:47" ht="22.5" hidden="1" x14ac:dyDescent="0.35">
      <c r="A349" s="72" t="s">
        <v>274</v>
      </c>
      <c r="B349" s="74">
        <v>5871</v>
      </c>
      <c r="C349" s="117">
        <v>7192.2</v>
      </c>
      <c r="D349" s="308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3"/>
      <c r="V349" s="72"/>
      <c r="W349" s="72"/>
      <c r="X349" s="72"/>
      <c r="Y349" s="72"/>
      <c r="Z349" s="203"/>
      <c r="AA349" s="203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118"/>
    </row>
    <row r="350" spans="1:47" ht="22.5" hidden="1" x14ac:dyDescent="0.35">
      <c r="A350" s="72" t="s">
        <v>252</v>
      </c>
      <c r="B350" s="308">
        <f>B348/B349*10</f>
        <v>20.662578777039688</v>
      </c>
      <c r="C350" s="276">
        <f>C348/C349*10</f>
        <v>22.331275548510888</v>
      </c>
      <c r="D350" s="308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3"/>
      <c r="V350" s="72"/>
      <c r="W350" s="72"/>
      <c r="X350" s="72"/>
      <c r="Y350" s="72"/>
      <c r="Z350" s="203"/>
      <c r="AA350" s="203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118"/>
    </row>
  </sheetData>
  <dataConsolidate/>
  <mergeCells count="14">
    <mergeCell ref="A225:Z225"/>
    <mergeCell ref="A242:K242"/>
    <mergeCell ref="A229:Z229"/>
    <mergeCell ref="A230:Z230"/>
    <mergeCell ref="A231:Z231"/>
    <mergeCell ref="A233:Z233"/>
    <mergeCell ref="A234:Z234"/>
    <mergeCell ref="A241:Z241"/>
    <mergeCell ref="A2:Z2"/>
    <mergeCell ref="A4:A5"/>
    <mergeCell ref="B4:B5"/>
    <mergeCell ref="C4:C5"/>
    <mergeCell ref="E4:Z4"/>
    <mergeCell ref="D4:D5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оперативка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2020-08-26T12:50:22Z</cp:lastPrinted>
  <dcterms:created xsi:type="dcterms:W3CDTF">2017-06-08T05:54:08Z</dcterms:created>
  <dcterms:modified xsi:type="dcterms:W3CDTF">2020-08-26T12:53:35Z</dcterms:modified>
</cp:coreProperties>
</file>