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selxoz\Агроном\ВЕСНА\ВЕСНА 2020\ОПЕРАТИВКА 2020 ГОД\апрель\"/>
    </mc:Choice>
  </mc:AlternateContent>
  <bookViews>
    <workbookView xWindow="0" yWindow="2235" windowWidth="22980" windowHeight="7365" tabRatio="508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оперативка!$A$1:$AW$269</definedName>
  </definedNames>
  <calcPr calcId="152511"/>
</workbook>
</file>

<file path=xl/calcChain.xml><?xml version="1.0" encoding="utf-8"?>
<calcChain xmlns="http://schemas.openxmlformats.org/spreadsheetml/2006/main">
  <c r="G254" i="1" l="1"/>
  <c r="I254" i="1"/>
  <c r="J254" i="1"/>
  <c r="K254" i="1"/>
  <c r="L254" i="1"/>
  <c r="M254" i="1"/>
  <c r="N254" i="1"/>
  <c r="P254" i="1"/>
  <c r="R254" i="1"/>
  <c r="U254" i="1"/>
  <c r="V254" i="1"/>
  <c r="W254" i="1"/>
  <c r="Y254" i="1"/>
  <c r="Z254" i="1"/>
  <c r="AA254" i="1"/>
  <c r="AB254" i="1"/>
  <c r="AC254" i="1"/>
  <c r="AD254" i="1"/>
  <c r="AE254" i="1"/>
  <c r="AF254" i="1"/>
  <c r="AG254" i="1"/>
  <c r="AH254" i="1"/>
  <c r="AI254" i="1"/>
  <c r="AJ254" i="1"/>
  <c r="AK254" i="1"/>
  <c r="AL254" i="1"/>
  <c r="AM254" i="1"/>
  <c r="AN254" i="1"/>
  <c r="AO254" i="1"/>
  <c r="AP254" i="1"/>
  <c r="AQ254" i="1"/>
  <c r="AR254" i="1"/>
  <c r="AS254" i="1"/>
  <c r="AT254" i="1"/>
  <c r="AU254" i="1"/>
  <c r="AV254" i="1"/>
  <c r="AW254" i="1"/>
  <c r="D254" i="1"/>
  <c r="E254" i="1"/>
  <c r="F254" i="1"/>
  <c r="C251" i="1"/>
  <c r="AW251" i="1"/>
  <c r="AB251" i="1"/>
  <c r="AA251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C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F259" i="1"/>
  <c r="AW261" i="1"/>
  <c r="AW262" i="1"/>
  <c r="AW263" i="1"/>
  <c r="AB261" i="1"/>
  <c r="AB262" i="1"/>
  <c r="AB263" i="1"/>
  <c r="AW260" i="1"/>
  <c r="AB260" i="1"/>
  <c r="AA261" i="1"/>
  <c r="AA262" i="1"/>
  <c r="AA263" i="1"/>
  <c r="AA260" i="1"/>
  <c r="C260" i="1" s="1"/>
  <c r="C263" i="1" l="1"/>
  <c r="C261" i="1"/>
  <c r="AB259" i="1"/>
  <c r="C262" i="1"/>
  <c r="AA259" i="1"/>
  <c r="AW259" i="1"/>
  <c r="C259" i="1"/>
  <c r="AA252" i="1"/>
  <c r="AA9" i="1"/>
  <c r="AW257" i="1" l="1"/>
  <c r="AW258" i="1"/>
  <c r="AB257" i="1"/>
  <c r="AB258" i="1"/>
  <c r="AA257" i="1"/>
  <c r="C257" i="1" s="1"/>
  <c r="AA258" i="1"/>
  <c r="C258" i="1" s="1"/>
  <c r="AW255" i="1"/>
  <c r="AB255" i="1"/>
  <c r="AA255" i="1"/>
  <c r="AW25" i="1"/>
  <c r="AB25" i="1"/>
  <c r="AA25" i="1"/>
  <c r="C255" i="1" l="1"/>
  <c r="C256" i="1" s="1"/>
  <c r="C25" i="1"/>
  <c r="Y250" i="1"/>
  <c r="Z250" i="1"/>
  <c r="AC250" i="1"/>
  <c r="AI250" i="1"/>
  <c r="AR250" i="1"/>
  <c r="AS250" i="1"/>
  <c r="AU250" i="1"/>
  <c r="AV250" i="1"/>
  <c r="H250" i="1"/>
  <c r="I250" i="1"/>
  <c r="K250" i="1"/>
  <c r="L250" i="1"/>
  <c r="N250" i="1"/>
  <c r="O250" i="1"/>
  <c r="P250" i="1"/>
  <c r="Q250" i="1"/>
  <c r="R250" i="1"/>
  <c r="S250" i="1"/>
  <c r="V250" i="1"/>
  <c r="W250" i="1"/>
  <c r="F250" i="1"/>
  <c r="AW11" i="1" l="1"/>
  <c r="AB11" i="1"/>
  <c r="AA11" i="1"/>
  <c r="C11" i="1" s="1"/>
  <c r="AA26" i="1"/>
  <c r="AB26" i="1"/>
  <c r="AW26" i="1"/>
  <c r="AW31" i="1" l="1"/>
  <c r="AW250" i="1" s="1"/>
  <c r="AB31" i="1"/>
  <c r="AB250" i="1" s="1"/>
  <c r="AA31" i="1"/>
  <c r="C31" i="1" l="1"/>
  <c r="C250" i="1" s="1"/>
  <c r="AA250" i="1"/>
  <c r="AW264" i="1"/>
  <c r="AB264" i="1"/>
  <c r="AA264" i="1"/>
  <c r="AW253" i="1"/>
  <c r="AB253" i="1"/>
  <c r="AA253" i="1"/>
  <c r="C253" i="1" l="1"/>
  <c r="C254" i="1" s="1"/>
  <c r="C264" i="1"/>
  <c r="E8" i="1"/>
  <c r="E18" i="1"/>
  <c r="D147" i="1" l="1"/>
  <c r="D146" i="1"/>
  <c r="C146" i="1"/>
  <c r="D145" i="1"/>
  <c r="C145" i="1"/>
  <c r="C147" i="1" l="1"/>
  <c r="E180" i="1" l="1"/>
  <c r="C179" i="1"/>
  <c r="C170" i="1" l="1"/>
  <c r="C169" i="1"/>
  <c r="C171" i="1" l="1"/>
  <c r="C159" i="1"/>
  <c r="C245" i="1" l="1"/>
  <c r="D245" i="1" s="1"/>
  <c r="C129" i="1" l="1"/>
  <c r="D140" i="1" l="1"/>
  <c r="E140" i="1"/>
  <c r="C248" i="1" l="1"/>
  <c r="C249" i="1"/>
  <c r="D189" i="1" l="1"/>
  <c r="E189" i="1"/>
  <c r="C68" i="1" l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47" i="1"/>
  <c r="C246" i="1" l="1"/>
  <c r="E150" i="1" l="1"/>
  <c r="E137" i="1" l="1"/>
  <c r="E110" i="1" l="1"/>
  <c r="C192" i="1" l="1"/>
  <c r="D139" i="1"/>
  <c r="E139" i="1"/>
  <c r="E138" i="1" l="1"/>
  <c r="C109" i="1"/>
  <c r="C130" i="1"/>
  <c r="C131" i="1"/>
  <c r="C132" i="1"/>
  <c r="C133" i="1"/>
  <c r="C134" i="1"/>
  <c r="C135" i="1"/>
  <c r="C136" i="1"/>
  <c r="E198" i="1" l="1"/>
  <c r="C196" i="1"/>
  <c r="C111" i="1" l="1"/>
  <c r="E185" i="1" l="1"/>
  <c r="C191" i="1"/>
  <c r="C190" i="1"/>
  <c r="C188" i="1"/>
  <c r="C187" i="1"/>
  <c r="C186" i="1"/>
  <c r="C189" i="1" l="1"/>
  <c r="E165" i="1"/>
  <c r="C160" i="1"/>
  <c r="C151" i="1"/>
  <c r="C152" i="1"/>
  <c r="E106" i="1"/>
  <c r="C122" i="1"/>
  <c r="C138" i="1" s="1"/>
  <c r="C123" i="1"/>
  <c r="C139" i="1" s="1"/>
  <c r="C124" i="1"/>
  <c r="C140" i="1" s="1"/>
  <c r="C125" i="1"/>
  <c r="C126" i="1"/>
  <c r="C127" i="1"/>
  <c r="C128" i="1"/>
  <c r="C100" i="1" l="1"/>
  <c r="C104" i="1"/>
  <c r="C105" i="1"/>
  <c r="C112" i="1"/>
  <c r="C113" i="1"/>
  <c r="C114" i="1"/>
  <c r="C115" i="1"/>
  <c r="C116" i="1"/>
  <c r="C117" i="1"/>
  <c r="C118" i="1"/>
  <c r="C119" i="1"/>
  <c r="C120" i="1"/>
  <c r="C108" i="1" l="1"/>
  <c r="C110" i="1" s="1"/>
  <c r="C106" i="1"/>
  <c r="C157" i="1" l="1"/>
  <c r="C154" i="1"/>
  <c r="C158" i="1" l="1"/>
  <c r="C197" i="1" l="1"/>
  <c r="C198" i="1" s="1"/>
  <c r="E203" i="1" l="1"/>
  <c r="E195" i="1"/>
  <c r="D7" i="1"/>
  <c r="D9" i="1"/>
  <c r="D11" i="1"/>
  <c r="D13" i="1"/>
  <c r="D14" i="1"/>
  <c r="D15" i="1"/>
  <c r="D17" i="1"/>
  <c r="D19" i="1"/>
  <c r="D20" i="1"/>
  <c r="D21" i="1"/>
  <c r="D22" i="1"/>
  <c r="D23" i="1"/>
  <c r="D24" i="1"/>
  <c r="D26" i="1"/>
  <c r="D30" i="1"/>
  <c r="D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X32" i="1"/>
  <c r="Y32" i="1"/>
  <c r="Z32" i="1"/>
  <c r="AA32" i="1"/>
  <c r="C33" i="1"/>
  <c r="D33" i="1" s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X34" i="1"/>
  <c r="Y34" i="1"/>
  <c r="Z34" i="1"/>
  <c r="AA34" i="1"/>
  <c r="C35" i="1"/>
  <c r="D35" i="1" s="1"/>
  <c r="C36" i="1"/>
  <c r="D36" i="1" s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X37" i="1"/>
  <c r="Y37" i="1"/>
  <c r="Z37" i="1"/>
  <c r="AA37" i="1"/>
  <c r="C38" i="1"/>
  <c r="D38" i="1" s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X39" i="1"/>
  <c r="Y39" i="1"/>
  <c r="Z39" i="1"/>
  <c r="AA39" i="1"/>
  <c r="C40" i="1"/>
  <c r="D40" i="1" s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X41" i="1"/>
  <c r="Y41" i="1"/>
  <c r="Z41" i="1"/>
  <c r="AA41" i="1"/>
  <c r="C42" i="1"/>
  <c r="D42" i="1" s="1"/>
  <c r="C43" i="1"/>
  <c r="D43" i="1" s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X44" i="1"/>
  <c r="Y44" i="1"/>
  <c r="Z44" i="1"/>
  <c r="AA44" i="1"/>
  <c r="C45" i="1"/>
  <c r="D45" i="1" s="1"/>
  <c r="C46" i="1"/>
  <c r="D46" i="1" s="1"/>
  <c r="C47" i="1"/>
  <c r="D47" i="1" s="1"/>
  <c r="C48" i="1"/>
  <c r="D49" i="1"/>
  <c r="C50" i="1"/>
  <c r="D50" i="1" s="1"/>
  <c r="C51" i="1"/>
  <c r="D51" i="1" s="1"/>
  <c r="C52" i="1"/>
  <c r="D52" i="1" s="1"/>
  <c r="C53" i="1"/>
  <c r="D53" i="1" s="1"/>
  <c r="C54" i="1"/>
  <c r="D54" i="1" s="1"/>
  <c r="C55" i="1"/>
  <c r="C56" i="1"/>
  <c r="D56" i="1" s="1"/>
  <c r="C57" i="1"/>
  <c r="C58" i="1"/>
  <c r="D58" i="1" s="1"/>
  <c r="C59" i="1"/>
  <c r="D59" i="1" s="1"/>
  <c r="C60" i="1"/>
  <c r="D60" i="1" s="1"/>
  <c r="C61" i="1"/>
  <c r="D61" i="1" s="1"/>
  <c r="C62" i="1"/>
  <c r="D62" i="1" s="1"/>
  <c r="D63" i="1"/>
  <c r="C64" i="1"/>
  <c r="C65" i="1"/>
  <c r="D65" i="1" s="1"/>
  <c r="C66" i="1"/>
  <c r="D66" i="1" s="1"/>
  <c r="C67" i="1"/>
  <c r="D69" i="1"/>
  <c r="D70" i="1"/>
  <c r="D71" i="1"/>
  <c r="D72" i="1"/>
  <c r="D73" i="1"/>
  <c r="D74" i="1"/>
  <c r="D75" i="1"/>
  <c r="D76" i="1"/>
  <c r="D77" i="1"/>
  <c r="D78" i="1"/>
  <c r="D79" i="1"/>
  <c r="D81" i="1"/>
  <c r="D82" i="1"/>
  <c r="D83" i="1"/>
  <c r="D84" i="1"/>
  <c r="C85" i="1"/>
  <c r="C86" i="1"/>
  <c r="C88" i="1"/>
  <c r="C92" i="1"/>
  <c r="D92" i="1" s="1"/>
  <c r="C94" i="1"/>
  <c r="D94" i="1"/>
  <c r="C95" i="1"/>
  <c r="D95" i="1" s="1"/>
  <c r="C98" i="1"/>
  <c r="D100" i="1"/>
  <c r="D104" i="1"/>
  <c r="D105" i="1"/>
  <c r="D109" i="1"/>
  <c r="D110" i="1" s="1"/>
  <c r="D111" i="1"/>
  <c r="D117" i="1"/>
  <c r="D118" i="1"/>
  <c r="C121" i="1"/>
  <c r="D122" i="1"/>
  <c r="D127" i="1"/>
  <c r="D130" i="1"/>
  <c r="C143" i="1"/>
  <c r="D142" i="1"/>
  <c r="C144" i="1"/>
  <c r="D144" i="1"/>
  <c r="C148" i="1"/>
  <c r="C149" i="1"/>
  <c r="D149" i="1" s="1"/>
  <c r="C156" i="1"/>
  <c r="D157" i="1"/>
  <c r="D158" i="1"/>
  <c r="D159" i="1"/>
  <c r="D161" i="1"/>
  <c r="C162" i="1"/>
  <c r="D162" i="1" s="1"/>
  <c r="D163" i="1"/>
  <c r="C164" i="1"/>
  <c r="D164" i="1" s="1"/>
  <c r="C166" i="1"/>
  <c r="D166" i="1"/>
  <c r="C167" i="1"/>
  <c r="D167" i="1"/>
  <c r="D168" i="1"/>
  <c r="C172" i="1"/>
  <c r="D172" i="1"/>
  <c r="C173" i="1"/>
  <c r="D173" i="1"/>
  <c r="D174" i="1"/>
  <c r="C175" i="1"/>
  <c r="D175" i="1"/>
  <c r="C176" i="1"/>
  <c r="D176" i="1"/>
  <c r="C178" i="1"/>
  <c r="C180" i="1" s="1"/>
  <c r="D178" i="1"/>
  <c r="D179" i="1"/>
  <c r="C181" i="1"/>
  <c r="D181" i="1" s="1"/>
  <c r="C184" i="1"/>
  <c r="C185" i="1" s="1"/>
  <c r="D186" i="1"/>
  <c r="C193" i="1"/>
  <c r="D193" i="1" s="1"/>
  <c r="C194" i="1"/>
  <c r="D194" i="1" s="1"/>
  <c r="D196" i="1"/>
  <c r="D197" i="1"/>
  <c r="C200" i="1"/>
  <c r="C201" i="1"/>
  <c r="C202" i="1"/>
  <c r="D202" i="1" s="1"/>
  <c r="E204" i="1"/>
  <c r="C205" i="1"/>
  <c r="D205" i="1" s="1"/>
  <c r="C206" i="1"/>
  <c r="C207" i="1"/>
  <c r="D207" i="1" s="1"/>
  <c r="D208" i="1"/>
  <c r="E208" i="1"/>
  <c r="E209" i="1"/>
  <c r="C210" i="1"/>
  <c r="C213" i="1" s="1"/>
  <c r="C211" i="1"/>
  <c r="C212" i="1"/>
  <c r="D213" i="1"/>
  <c r="E213" i="1"/>
  <c r="D214" i="1"/>
  <c r="E214" i="1"/>
  <c r="C215" i="1"/>
  <c r="C216" i="1" s="1"/>
  <c r="C217" i="1"/>
  <c r="C218" i="1"/>
  <c r="C219" i="1" s="1"/>
  <c r="C220" i="1"/>
  <c r="D220" i="1" s="1"/>
  <c r="D221" i="1"/>
  <c r="D223" i="1" s="1"/>
  <c r="D227" i="1" s="1"/>
  <c r="E221" i="1"/>
  <c r="E223" i="1" s="1"/>
  <c r="E227" i="1" s="1"/>
  <c r="C235" i="1"/>
  <c r="C236" i="1"/>
  <c r="C237" i="1"/>
  <c r="D180" i="1" l="1"/>
  <c r="D16" i="1"/>
  <c r="D18" i="1" s="1"/>
  <c r="D6" i="1"/>
  <c r="D8" i="1" s="1"/>
  <c r="D177" i="1"/>
  <c r="D138" i="1"/>
  <c r="D198" i="1"/>
  <c r="D121" i="1"/>
  <c r="C137" i="1"/>
  <c r="C204" i="1"/>
  <c r="C37" i="1"/>
  <c r="D165" i="1"/>
  <c r="C153" i="1"/>
  <c r="D106" i="1"/>
  <c r="D129" i="1"/>
  <c r="D12" i="1"/>
  <c r="D91" i="1"/>
  <c r="C165" i="1"/>
  <c r="C163" i="1"/>
  <c r="C168" i="1"/>
  <c r="D120" i="1"/>
  <c r="E49" i="1"/>
  <c r="C41" i="1"/>
  <c r="C39" i="1"/>
  <c r="D215" i="1"/>
  <c r="D216" i="1"/>
  <c r="C214" i="1"/>
  <c r="D219" i="1"/>
  <c r="C142" i="1"/>
  <c r="F227" i="1"/>
  <c r="I227" i="1"/>
  <c r="C174" i="1"/>
  <c r="C150" i="1"/>
  <c r="D135" i="1"/>
  <c r="D143" i="1" s="1"/>
  <c r="C141" i="1"/>
  <c r="E63" i="1"/>
  <c r="C177" i="1"/>
  <c r="C44" i="1"/>
  <c r="D10" i="1"/>
  <c r="D37" i="1"/>
  <c r="D154" i="1"/>
  <c r="C91" i="1"/>
  <c r="C34" i="1"/>
  <c r="D209" i="1"/>
  <c r="D195" i="1"/>
  <c r="D184" i="1"/>
  <c r="D185" i="1" s="1"/>
  <c r="C63" i="1"/>
  <c r="C49" i="1"/>
  <c r="C32" i="1"/>
  <c r="C195" i="1"/>
  <c r="C209" i="1"/>
  <c r="C208" i="1"/>
  <c r="C203" i="1"/>
  <c r="D200" i="1"/>
  <c r="D148" i="1" l="1"/>
  <c r="D150" i="1" s="1"/>
  <c r="D137" i="1"/>
  <c r="C155" i="1"/>
  <c r="D153" i="1"/>
  <c r="D156" i="1" s="1"/>
  <c r="H227" i="1"/>
  <c r="P227" i="1"/>
  <c r="L227" i="1"/>
  <c r="G227" i="1"/>
  <c r="AA227" i="1"/>
  <c r="S227" i="1"/>
  <c r="V227" i="1"/>
  <c r="X227" i="1"/>
  <c r="U227" i="1"/>
  <c r="Z227" i="1"/>
  <c r="M227" i="1"/>
  <c r="R227" i="1"/>
  <c r="O227" i="1"/>
  <c r="J227" i="1"/>
  <c r="Y227" i="1"/>
  <c r="K227" i="1"/>
  <c r="Q227" i="1"/>
  <c r="N227" i="1"/>
  <c r="T227" i="1"/>
  <c r="C221" i="1"/>
  <c r="C223" i="1" s="1"/>
  <c r="D204" i="1"/>
  <c r="D203" i="1"/>
  <c r="D155" i="1" l="1"/>
  <c r="C224" i="1"/>
  <c r="C227" i="1" s="1"/>
</calcChain>
</file>

<file path=xl/sharedStrings.xml><?xml version="1.0" encoding="utf-8"?>
<sst xmlns="http://schemas.openxmlformats.org/spreadsheetml/2006/main" count="296" uniqueCount="238">
  <si>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</si>
  <si>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</si>
  <si>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</si>
  <si>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</si>
  <si>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>Всего период 2017 г.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</si>
  <si>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</si>
  <si>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</si>
  <si>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</si>
  <si>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</si>
  <si>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</si>
  <si>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</si>
  <si>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</si>
  <si>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Заложено картофеля,тонн</t>
  </si>
  <si>
    <t>Яровизация семян картофеля, тонн</t>
  </si>
  <si>
    <t>% к закладке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</si>
  <si>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</si>
  <si>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</si>
  <si>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</si>
  <si>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</si>
  <si>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</si>
  <si>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</si>
  <si>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</si>
  <si>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</si>
  <si>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</si>
  <si>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</si>
  <si>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</si>
  <si>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</si>
  <si>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</si>
  <si>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</si>
  <si>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% к посеву</t>
  </si>
  <si>
    <t xml:space="preserve">Пробороновано озимых культур, га  </t>
  </si>
  <si>
    <t>Площадь многолетних трав всего,  га (4-сх 2016)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</si>
  <si>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</si>
  <si>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</si>
  <si>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</si>
  <si>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</si>
  <si>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</si>
  <si>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</si>
  <si>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</si>
  <si>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План посева яров.зерн. и з/боб, га</t>
  </si>
  <si>
    <r>
      <t>Посеяно яр.зерн. и з/боб.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</si>
  <si>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>в т.ч. пересев по погибшим озимым</t>
  </si>
  <si>
    <t xml:space="preserve">         яр. пшеница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</si>
  <si>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</si>
  <si>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</si>
  <si>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</si>
  <si>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</si>
  <si>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</si>
  <si>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Химпрополка зерновых и з/б культур, га</t>
  </si>
  <si>
    <t>в % от площади зерновых культур</t>
  </si>
  <si>
    <t>в т.ч. озимых</t>
  </si>
  <si>
    <t>яровых</t>
  </si>
  <si>
    <t>Химзащита зерновых и з/б культур, га</t>
  </si>
  <si>
    <t>План посадки картофеля, га</t>
  </si>
  <si>
    <t>Посажено картофеля, га</t>
  </si>
  <si>
    <t>Междурядная обработка картофеля, га</t>
  </si>
  <si>
    <t>План посева овощей (включая семенники), га</t>
  </si>
  <si>
    <t>Посеяно овощей, га</t>
  </si>
  <si>
    <t xml:space="preserve">    из них семенников овощных культур,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</si>
  <si>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</si>
  <si>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</si>
  <si>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</si>
  <si>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</si>
  <si>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</si>
  <si>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</si>
  <si>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</si>
  <si>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</si>
  <si>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</si>
  <si>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</si>
  <si>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</si>
  <si>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</si>
  <si>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</si>
  <si>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</si>
  <si>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</si>
  <si>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</si>
  <si>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</si>
  <si>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</si>
  <si>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Готовность тракторов, участвующих в ВПР (Гостехнадзор Чувашии)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</si>
  <si>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</si>
  <si>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</si>
  <si>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</si>
  <si>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</si>
  <si>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</si>
  <si>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</si>
  <si>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</si>
  <si>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</si>
  <si>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</si>
  <si>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</si>
  <si>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</si>
  <si>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Ожидаемая уборочная площадь (без кукурузы на зерно), га</t>
  </si>
  <si>
    <t>Скошено зерновых и зернобобовых культур, га</t>
  </si>
  <si>
    <t>% к  уборочной площади (без кукурузы на зерно)</t>
  </si>
  <si>
    <t>в т.ч. пшеницы</t>
  </si>
  <si>
    <t xml:space="preserve">         ржи</t>
  </si>
  <si>
    <t xml:space="preserve">         ячменя</t>
  </si>
  <si>
    <t xml:space="preserve">         овса</t>
  </si>
  <si>
    <t>посевная площадь кукурузы на зерно</t>
  </si>
  <si>
    <t>кукурузы на зерно</t>
  </si>
  <si>
    <t>в % к посевной площади</t>
  </si>
  <si>
    <t xml:space="preserve">         гречихи</t>
  </si>
  <si>
    <t xml:space="preserve">         проса</t>
  </si>
  <si>
    <t>Осталось убирать, га</t>
  </si>
  <si>
    <t>Обмолочено зерновых и зернобобовых культур, га</t>
  </si>
  <si>
    <t>Намолочено зерна, тонн</t>
  </si>
  <si>
    <t xml:space="preserve">          проса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</si>
  <si>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</si>
  <si>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</si>
  <si>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</si>
  <si>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</si>
  <si>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</si>
  <si>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</si>
  <si>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</si>
  <si>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</si>
  <si>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</si>
  <si>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</si>
  <si>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</si>
  <si>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</si>
  <si>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</si>
  <si>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</si>
  <si>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</si>
  <si>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</si>
  <si>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</si>
  <si>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</si>
  <si>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</si>
  <si>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</si>
  <si>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</si>
  <si>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</si>
  <si>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</si>
  <si>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</si>
  <si>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</si>
  <si>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</si>
  <si>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</si>
  <si>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</si>
  <si>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</si>
  <si>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</si>
  <si>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</si>
  <si>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</si>
  <si>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</si>
  <si>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</si>
  <si>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</si>
  <si>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</si>
  <si>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</si>
  <si>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</si>
  <si>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</si>
  <si>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</si>
  <si>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</si>
  <si>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</si>
  <si>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</si>
  <si>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</si>
  <si>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</si>
  <si>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</si>
  <si>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</si>
  <si>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</si>
  <si>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</si>
  <si>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</si>
  <si>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</si>
  <si>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</si>
  <si>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</si>
  <si>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</si>
  <si>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 xml:space="preserve">К севу озимых культур приступили К(Ф)Х Лукьянова Канашский район (озимая вика), СХП "Цивиль" Мариинско-Посадского района, ФГУП "Колос" СХП "Цивиль" Цивильского района, СХПК Колос Яльчиского района 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</si>
  <si>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</si>
  <si>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</si>
  <si>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</si>
  <si>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</si>
  <si>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</si>
  <si>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Прогноз 2017 г.</t>
  </si>
  <si>
    <t>-</t>
  </si>
  <si>
    <t>Поголовье скота (без свиней, птицы), усл.голов (по данным на 01.07)</t>
  </si>
  <si>
    <t>на 1 усл. голову к.р.с. (без свиней и птицы), ц. к.ед. (правильный перерасчет)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</si>
  <si>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(по 2017 г. данные 4-сх)</t>
    </r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</si>
  <si>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</si>
  <si>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</si>
  <si>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</si>
  <si>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</si>
  <si>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</si>
  <si>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Озимый рыжик скошен и обмолочен на площади 75 га, валовой сбор составил 83 т при урожайности 11 ц/га (ООО "Агрофирма "Санары" Вурнарский район)</t>
  </si>
  <si>
    <t>Количество хозяйств, завершивших уборку зерновых</t>
  </si>
  <si>
    <t xml:space="preserve">   в т.ч. кукурузы на зерно (сохранившаяся площадь)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</si>
  <si>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</si>
  <si>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</si>
  <si>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</si>
  <si>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</si>
  <si>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</t>
  </si>
  <si>
    <t>АО "Приволжское"</t>
  </si>
  <si>
    <t>ЗАО "Прогресс"</t>
  </si>
  <si>
    <t>ОАО "Агрофирма "Средняя Волга"</t>
  </si>
  <si>
    <t xml:space="preserve">ОАО "Чувашский Бройлер" </t>
  </si>
  <si>
    <t xml:space="preserve">ОАО "Чурачикское" </t>
  </si>
  <si>
    <t xml:space="preserve">ООО "А.Гард" </t>
  </si>
  <si>
    <t xml:space="preserve">ООО "Агрофирма "Атлашевская" </t>
  </si>
  <si>
    <t xml:space="preserve">ООО "Агрофирма "Туруновская" </t>
  </si>
  <si>
    <t>ООО "Агрохолдинг "ЮРМА"</t>
  </si>
  <si>
    <t xml:space="preserve">ООО "Бездна" </t>
  </si>
  <si>
    <t>ООО "ЭлиС"</t>
  </si>
  <si>
    <t xml:space="preserve">ООО СХК "Атлашевский" </t>
  </si>
  <si>
    <t>СХПК "САД"</t>
  </si>
  <si>
    <t>СХПК им. И.Г. Кадыкова</t>
  </si>
  <si>
    <t xml:space="preserve">СХПК-колхоз им. Куйбышева </t>
  </si>
  <si>
    <t xml:space="preserve">СХПК-колхоз им. Ленина </t>
  </si>
  <si>
    <t xml:space="preserve">Итого по крупным предприятиям </t>
  </si>
  <si>
    <t>КФХ Анатольев В.В.</t>
  </si>
  <si>
    <t xml:space="preserve">КФХ Андреев А.В. </t>
  </si>
  <si>
    <t xml:space="preserve">КФХ Виноградов Н.В. </t>
  </si>
  <si>
    <t xml:space="preserve">КФХ Иванова А.Н. </t>
  </si>
  <si>
    <t xml:space="preserve">КФХ Игнатев А.Н. </t>
  </si>
  <si>
    <t xml:space="preserve">КФХ Камаева Э.С. </t>
  </si>
  <si>
    <t xml:space="preserve">КФХ Коновалов А.Д. </t>
  </si>
  <si>
    <t>КФХ Никитин В.А.</t>
  </si>
  <si>
    <t xml:space="preserve">КФХ Никифоров А.В. </t>
  </si>
  <si>
    <t>КФХ Пайков Д.Б.</t>
  </si>
  <si>
    <t xml:space="preserve">КФХ Петров Ю.В. </t>
  </si>
  <si>
    <t xml:space="preserve">КФХ Прокопьев А.В. </t>
  </si>
  <si>
    <t xml:space="preserve">КФХ Прокопьева М.Г. </t>
  </si>
  <si>
    <t xml:space="preserve">КФХ Чернуха С.Д. </t>
  </si>
  <si>
    <t xml:space="preserve">КФХ Шумилов В.П. </t>
  </si>
  <si>
    <t xml:space="preserve">КФХ Яковлева А.Н. </t>
  </si>
  <si>
    <t>ФГБОУ УВО "ЧГСХА"</t>
  </si>
  <si>
    <t>Чебоксарский ГСУ</t>
  </si>
  <si>
    <t>крупные сельскохозяйственные организация</t>
  </si>
  <si>
    <t>крестянские (фермерские) хозяйства</t>
  </si>
  <si>
    <t>Всего период 2020 г.</t>
  </si>
  <si>
    <t>На соответ. период 2019 г.</t>
  </si>
  <si>
    <t>АО "Агрофирма "Ольдеевская"</t>
  </si>
  <si>
    <t>Итого КФХ</t>
  </si>
  <si>
    <t xml:space="preserve">КФХ Окликов А.Г. </t>
  </si>
  <si>
    <t>КФХ Плотникова К.Ю.</t>
  </si>
  <si>
    <t>КФХ Осипов Д.В.</t>
  </si>
  <si>
    <t>Итого по КФХ</t>
  </si>
  <si>
    <t xml:space="preserve">Площадь многолетних трав, га </t>
  </si>
  <si>
    <t>Пробороновано многолетних трав, га</t>
  </si>
  <si>
    <t>Информация о сельскохозяйственных работах по состоянию на 10 апреля 2020 г.</t>
  </si>
  <si>
    <t>Посеяно яровых зерновых и зернобобовых культур, га</t>
  </si>
  <si>
    <t xml:space="preserve">        пшеница</t>
  </si>
  <si>
    <t xml:space="preserve">       ячмень</t>
  </si>
  <si>
    <t xml:space="preserve">       овес</t>
  </si>
  <si>
    <t xml:space="preserve">       зернобобовые</t>
  </si>
  <si>
    <t>Пробороновано озимых культур, га</t>
  </si>
  <si>
    <t>Подкормлено озимых культур,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</si>
</sst>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/>
    <xf numFmtId="9" fontId="12" fillId="0" borderId="0" applyFill="0" applyBorder="0" applyAlignment="0" applyProtection="0"/>
  </cellStyleXfs>
  <cellXfs count="26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Font="1" applyFill="1" applyBorder="1" applyAlignment="1">
      <alignment horizontal="center" vertical="center" wrapText="1"/>
    </xf>
    <xf numFmtId="9" fontId="10" fillId="0" borderId="3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9" fontId="10" fillId="0" borderId="3" xfId="2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left" vertical="center" wrapText="1" indent="7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8" fillId="0" borderId="2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8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/>
    <xf numFmtId="0" fontId="9" fillId="0" borderId="0" xfId="0" applyNumberFormat="1" applyFont="1" applyFill="1" applyBorder="1"/>
    <xf numFmtId="3" fontId="10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top" wrapText="1"/>
    </xf>
    <xf numFmtId="3" fontId="10" fillId="0" borderId="3" xfId="2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9" fontId="11" fillId="0" borderId="3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7" fillId="0" borderId="14" xfId="0" applyFont="1" applyFill="1" applyBorder="1" applyAlignment="1">
      <alignment horizontal="center" textRotation="90" wrapText="1"/>
    </xf>
    <xf numFmtId="0" fontId="11" fillId="0" borderId="0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 wrapText="1"/>
    </xf>
    <xf numFmtId="164" fontId="11" fillId="0" borderId="11" xfId="2" applyNumberFormat="1" applyFont="1" applyFill="1" applyBorder="1" applyAlignment="1">
      <alignment horizontal="center" vertical="center"/>
    </xf>
    <xf numFmtId="164" fontId="11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 wrapText="1"/>
    </xf>
    <xf numFmtId="164" fontId="11" fillId="0" borderId="20" xfId="2" applyNumberFormat="1" applyFont="1" applyFill="1" applyBorder="1" applyAlignment="1">
      <alignment horizontal="center" vertical="center" wrapText="1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11" fillId="0" borderId="11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164" fontId="8" fillId="0" borderId="11" xfId="2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66" fontId="11" fillId="0" borderId="11" xfId="0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textRotation="90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11" fillId="2" borderId="4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64" fontId="11" fillId="2" borderId="4" xfId="2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 wrapText="1"/>
    </xf>
    <xf numFmtId="9" fontId="11" fillId="2" borderId="11" xfId="2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textRotation="90"/>
    </xf>
    <xf numFmtId="3" fontId="11" fillId="0" borderId="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7" xfId="0" applyFont="1" applyFill="1" applyBorder="1"/>
    <xf numFmtId="3" fontId="9" fillId="0" borderId="0" xfId="0" applyNumberFormat="1" applyFont="1" applyFill="1" applyBorder="1"/>
    <xf numFmtId="9" fontId="8" fillId="0" borderId="7" xfId="0" applyNumberFormat="1" applyFont="1" applyFill="1" applyBorder="1"/>
    <xf numFmtId="0" fontId="9" fillId="2" borderId="3" xfId="0" applyFont="1" applyFill="1" applyBorder="1"/>
    <xf numFmtId="0" fontId="9" fillId="2" borderId="3" xfId="0" applyNumberFormat="1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/>
    <xf numFmtId="0" fontId="7" fillId="2" borderId="21" xfId="0" applyFont="1" applyFill="1" applyBorder="1" applyAlignment="1">
      <alignment horizontal="center" textRotation="90"/>
    </xf>
    <xf numFmtId="0" fontId="9" fillId="2" borderId="2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 textRotation="90"/>
    </xf>
    <xf numFmtId="0" fontId="7" fillId="2" borderId="0" xfId="0" applyFont="1" applyFill="1" applyBorder="1" applyAlignment="1">
      <alignment horizontal="center" textRotation="90"/>
    </xf>
    <xf numFmtId="9" fontId="9" fillId="0" borderId="3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/>
    <xf numFmtId="0" fontId="9" fillId="3" borderId="3" xfId="0" applyNumberFormat="1" applyFont="1" applyFill="1" applyBorder="1"/>
    <xf numFmtId="0" fontId="8" fillId="3" borderId="3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Border="1"/>
    <xf numFmtId="9" fontId="8" fillId="0" borderId="3" xfId="0" applyNumberFormat="1" applyFont="1" applyFill="1" applyBorder="1"/>
    <xf numFmtId="9" fontId="10" fillId="0" borderId="3" xfId="0" applyNumberFormat="1" applyFont="1" applyFill="1" applyBorder="1" applyAlignment="1">
      <alignment horizontal="center" vertical="center" wrapText="1"/>
    </xf>
    <xf numFmtId="9" fontId="9" fillId="3" borderId="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0" fontId="5" fillId="0" borderId="19" xfId="0" applyFont="1" applyFill="1" applyBorder="1" applyAlignment="1"/>
    <xf numFmtId="0" fontId="8" fillId="2" borderId="4" xfId="2" applyNumberFormat="1" applyFont="1" applyFill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9" fontId="9" fillId="2" borderId="2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9" fontId="10" fillId="2" borderId="3" xfId="2" applyFont="1" applyFill="1" applyBorder="1" applyAlignment="1">
      <alignment horizontal="center" vertical="center" wrapText="1"/>
    </xf>
    <xf numFmtId="9" fontId="8" fillId="2" borderId="2" xfId="2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3" xfId="2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/>
    <xf numFmtId="0" fontId="9" fillId="2" borderId="3" xfId="0" applyFont="1" applyFill="1" applyBorder="1" applyAlignment="1">
      <alignment horizontal="left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/>
    <xf numFmtId="1" fontId="10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/>
    <xf numFmtId="1" fontId="8" fillId="2" borderId="11" xfId="0" applyNumberFormat="1" applyFont="1" applyFill="1" applyBorder="1"/>
    <xf numFmtId="9" fontId="8" fillId="3" borderId="2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X274"/>
  <sheetViews>
    <sheetView tabSelected="1" view="pageBreakPreview" topLeftCell="A2" zoomScale="55" zoomScaleNormal="70" zoomScaleSheetLayoutView="55" zoomScalePageLayoutView="82" workbookViewId="0">
      <pane xSplit="1" ySplit="4" topLeftCell="B6" activePane="bottomRight" state="frozen"/>
      <selection activeCell="A2" sqref="A2"/>
      <selection pane="topRight" activeCell="B2" sqref="B2"/>
      <selection pane="bottomLeft" activeCell="A7" sqref="A7"/>
      <selection pane="bottomRight" activeCell="AI250" sqref="AI250"/>
    </sheetView>
  </sheetViews>
  <sheetFormatPr defaultColWidth="9.140625" defaultRowHeight="16.5" outlineLevelRow="1" x14ac:dyDescent="0.25"/>
  <cols>
    <col min="1" max="1" width="99.85546875" style="108" customWidth="1"/>
    <col min="2" max="2" width="14.42578125" style="2" customWidth="1"/>
    <col min="3" max="3" width="13.28515625" style="2" customWidth="1"/>
    <col min="4" max="4" width="14.7109375" style="2" hidden="1" customWidth="1"/>
    <col min="5" max="5" width="14.7109375" style="84" hidden="1" customWidth="1"/>
    <col min="6" max="9" width="13.7109375" style="1" customWidth="1"/>
    <col min="10" max="10" width="14" style="1" customWidth="1"/>
    <col min="11" max="17" width="13.7109375" style="1" customWidth="1"/>
    <col min="18" max="18" width="13.5703125" style="1" customWidth="1"/>
    <col min="19" max="19" width="13.7109375" style="1" customWidth="1"/>
    <col min="20" max="20" width="13.7109375" style="3" customWidth="1"/>
    <col min="21" max="23" width="13.7109375" style="1" customWidth="1"/>
    <col min="24" max="24" width="13.28515625" style="1" customWidth="1"/>
    <col min="25" max="26" width="13.7109375" style="1" hidden="1" customWidth="1"/>
    <col min="27" max="27" width="15.28515625" style="3" customWidth="1"/>
    <col min="28" max="28" width="13.7109375" style="3" customWidth="1"/>
    <col min="29" max="29" width="0.7109375" style="1" hidden="1" customWidth="1"/>
    <col min="30" max="48" width="9.140625" style="1" hidden="1" customWidth="1"/>
    <col min="49" max="49" width="0.28515625" style="1" hidden="1" customWidth="1"/>
    <col min="50" max="16384" width="9.140625" style="1"/>
  </cols>
  <sheetData>
    <row r="1" spans="1:49" ht="26.25" hidden="1" x14ac:dyDescent="0.4">
      <c r="A1" s="1"/>
      <c r="AA1" s="191"/>
      <c r="AB1" s="191"/>
    </row>
    <row r="2" spans="1:49" s="3" customFormat="1" ht="29.45" customHeight="1" x14ac:dyDescent="0.25">
      <c r="A2" s="250" t="s">
        <v>230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193"/>
    </row>
    <row r="3" spans="1:49" s="3" customFormat="1" ht="0.75" customHeight="1" thickBot="1" x14ac:dyDescent="0.3">
      <c r="A3" s="4" t="s">
        <v>166</v>
      </c>
      <c r="B3" s="4"/>
      <c r="C3" s="4"/>
      <c r="D3" s="4"/>
      <c r="E3" s="85"/>
      <c r="F3" s="4"/>
      <c r="G3" s="4"/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 t="s">
        <v>2</v>
      </c>
      <c r="AA3" s="5"/>
      <c r="AB3" s="5"/>
    </row>
    <row r="4" spans="1:49" s="2" customFormat="1" ht="27" customHeight="1" thickBot="1" x14ac:dyDescent="0.4">
      <c r="A4" s="251" t="s">
        <v>3</v>
      </c>
      <c r="B4" s="253" t="s">
        <v>221</v>
      </c>
      <c r="C4" s="255" t="s">
        <v>220</v>
      </c>
      <c r="D4" s="255" t="s">
        <v>4</v>
      </c>
      <c r="E4" s="241" t="s">
        <v>165</v>
      </c>
      <c r="F4" s="257" t="s">
        <v>218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9"/>
      <c r="AB4" s="213"/>
      <c r="AC4" s="214" t="s">
        <v>219</v>
      </c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6"/>
    </row>
    <row r="5" spans="1:49" s="5" customFormat="1" ht="174.75" customHeight="1" thickBot="1" x14ac:dyDescent="0.3">
      <c r="A5" s="252"/>
      <c r="B5" s="254"/>
      <c r="C5" s="256"/>
      <c r="D5" s="256"/>
      <c r="E5" s="242"/>
      <c r="F5" s="109" t="s">
        <v>198</v>
      </c>
      <c r="G5" s="109" t="s">
        <v>197</v>
      </c>
      <c r="H5" s="109" t="s">
        <v>184</v>
      </c>
      <c r="I5" s="109" t="s">
        <v>187</v>
      </c>
      <c r="J5" s="109" t="s">
        <v>196</v>
      </c>
      <c r="K5" s="109" t="s">
        <v>185</v>
      </c>
      <c r="L5" s="109" t="s">
        <v>194</v>
      </c>
      <c r="M5" s="109" t="s">
        <v>189</v>
      </c>
      <c r="N5" s="109" t="s">
        <v>222</v>
      </c>
      <c r="O5" s="109" t="s">
        <v>191</v>
      </c>
      <c r="P5" s="109" t="s">
        <v>190</v>
      </c>
      <c r="Q5" s="109" t="s">
        <v>186</v>
      </c>
      <c r="R5" s="109" t="s">
        <v>183</v>
      </c>
      <c r="S5" s="109" t="s">
        <v>188</v>
      </c>
      <c r="T5" s="109" t="s">
        <v>192</v>
      </c>
      <c r="U5" s="109" t="s">
        <v>195</v>
      </c>
      <c r="V5" s="150" t="s">
        <v>216</v>
      </c>
      <c r="W5" s="199" t="s">
        <v>217</v>
      </c>
      <c r="X5" s="109" t="s">
        <v>193</v>
      </c>
      <c r="AA5" s="140" t="s">
        <v>199</v>
      </c>
      <c r="AB5" s="140" t="s">
        <v>223</v>
      </c>
      <c r="AC5" s="150" t="s">
        <v>200</v>
      </c>
      <c r="AD5" s="150" t="s">
        <v>201</v>
      </c>
      <c r="AE5" s="150" t="s">
        <v>202</v>
      </c>
      <c r="AF5" s="150" t="s">
        <v>203</v>
      </c>
      <c r="AG5" s="150" t="s">
        <v>204</v>
      </c>
      <c r="AH5" s="150" t="s">
        <v>205</v>
      </c>
      <c r="AI5" s="150" t="s">
        <v>206</v>
      </c>
      <c r="AJ5" s="150" t="s">
        <v>207</v>
      </c>
      <c r="AK5" s="150" t="s">
        <v>208</v>
      </c>
      <c r="AL5" s="150" t="s">
        <v>224</v>
      </c>
      <c r="AM5" s="150" t="s">
        <v>209</v>
      </c>
      <c r="AN5" s="150" t="s">
        <v>210</v>
      </c>
      <c r="AO5" s="150" t="s">
        <v>225</v>
      </c>
      <c r="AP5" s="150" t="s">
        <v>211</v>
      </c>
      <c r="AQ5" s="150" t="s">
        <v>212</v>
      </c>
      <c r="AR5" s="150" t="s">
        <v>213</v>
      </c>
      <c r="AS5" s="150" t="s">
        <v>214</v>
      </c>
      <c r="AT5" s="150" t="s">
        <v>215</v>
      </c>
      <c r="AU5" s="150" t="s">
        <v>226</v>
      </c>
      <c r="AV5" s="150" t="s">
        <v>226</v>
      </c>
      <c r="AW5" s="186" t="s">
        <v>227</v>
      </c>
    </row>
    <row r="6" spans="1:49" s="81" customFormat="1" ht="30" customHeight="1" x14ac:dyDescent="0.3">
      <c r="A6" s="6" t="s">
        <v>5</v>
      </c>
      <c r="B6" s="7"/>
      <c r="C6" s="7">
        <v>2552</v>
      </c>
      <c r="D6" s="8" t="e">
        <f>C6/B6</f>
        <v>#DIV/0!</v>
      </c>
      <c r="E6" s="8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41"/>
      <c r="AB6" s="141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87"/>
    </row>
    <row r="7" spans="1:49" s="161" customFormat="1" ht="33.75" customHeight="1" x14ac:dyDescent="0.2">
      <c r="A7" s="10" t="s">
        <v>6</v>
      </c>
      <c r="B7" s="7"/>
      <c r="C7" s="7">
        <v>2570</v>
      </c>
      <c r="D7" s="8" t="e">
        <f>C7/B7</f>
        <v>#DIV/0!</v>
      </c>
      <c r="E7" s="86"/>
      <c r="F7" s="9">
        <v>326</v>
      </c>
      <c r="G7" s="9">
        <v>125</v>
      </c>
      <c r="H7" s="9">
        <v>310</v>
      </c>
      <c r="I7" s="9">
        <v>435</v>
      </c>
      <c r="J7" s="9">
        <v>68</v>
      </c>
      <c r="K7" s="9">
        <v>50</v>
      </c>
      <c r="L7" s="9">
        <v>556</v>
      </c>
      <c r="M7" s="9"/>
      <c r="N7" s="9">
        <v>202</v>
      </c>
      <c r="O7" s="9"/>
      <c r="P7" s="9"/>
      <c r="Q7" s="9"/>
      <c r="R7" s="9">
        <v>505</v>
      </c>
      <c r="S7" s="9"/>
      <c r="T7" s="9"/>
      <c r="U7" s="9"/>
      <c r="V7" s="9"/>
      <c r="W7" s="9"/>
      <c r="X7" s="9"/>
      <c r="Y7" s="9"/>
      <c r="Z7" s="9"/>
      <c r="AA7" s="141">
        <v>2570</v>
      </c>
      <c r="AB7" s="141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2"/>
    </row>
    <row r="8" spans="1:49" s="161" customFormat="1" ht="28.5" customHeight="1" x14ac:dyDescent="0.2">
      <c r="A8" s="11" t="s">
        <v>7</v>
      </c>
      <c r="B8" s="12"/>
      <c r="C8" s="12">
        <v>1.01</v>
      </c>
      <c r="D8" s="12" t="e">
        <f t="shared" ref="D8:E8" si="0">D7/D6</f>
        <v>#DIV/0!</v>
      </c>
      <c r="E8" s="12" t="e">
        <f t="shared" si="0"/>
        <v>#DIV/0!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42"/>
      <c r="AB8" s="142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2"/>
    </row>
    <row r="9" spans="1:49" s="161" customFormat="1" ht="41.25" customHeight="1" x14ac:dyDescent="0.2">
      <c r="A9" s="10" t="s">
        <v>8</v>
      </c>
      <c r="B9" s="7"/>
      <c r="C9" s="7">
        <v>2030</v>
      </c>
      <c r="D9" s="8" t="e">
        <f>C9/B9</f>
        <v>#DIV/0!</v>
      </c>
      <c r="E9" s="86"/>
      <c r="F9" s="9">
        <v>281</v>
      </c>
      <c r="G9" s="9"/>
      <c r="H9" s="9">
        <v>310</v>
      </c>
      <c r="I9" s="9">
        <v>360</v>
      </c>
      <c r="J9" s="9"/>
      <c r="K9" s="9"/>
      <c r="L9" s="9">
        <v>556</v>
      </c>
      <c r="M9" s="9"/>
      <c r="N9" s="9">
        <v>202</v>
      </c>
      <c r="O9" s="9"/>
      <c r="P9" s="9"/>
      <c r="Q9" s="9"/>
      <c r="R9" s="9">
        <v>321</v>
      </c>
      <c r="S9" s="9"/>
      <c r="T9" s="9"/>
      <c r="U9" s="9"/>
      <c r="V9" s="9"/>
      <c r="W9" s="9"/>
      <c r="X9" s="9"/>
      <c r="Y9" s="9"/>
      <c r="Z9" s="9"/>
      <c r="AA9" s="141">
        <f>SUM(F9:X9)</f>
        <v>2030</v>
      </c>
      <c r="AB9" s="141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2"/>
    </row>
    <row r="10" spans="1:49" s="161" customFormat="1" ht="28.5" customHeight="1" x14ac:dyDescent="0.2">
      <c r="A10" s="10" t="s">
        <v>9</v>
      </c>
      <c r="B10" s="12"/>
      <c r="C10" s="12">
        <v>0.79</v>
      </c>
      <c r="D10" s="13" t="e">
        <f>D9/D7</f>
        <v>#DIV/0!</v>
      </c>
      <c r="E10" s="86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42"/>
      <c r="AB10" s="142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2"/>
    </row>
    <row r="11" spans="1:49" s="163" customFormat="1" ht="30" customHeight="1" x14ac:dyDescent="0.2">
      <c r="A11" s="154" t="s">
        <v>10</v>
      </c>
      <c r="B11" s="155">
        <v>0</v>
      </c>
      <c r="C11" s="155">
        <f>AA11+AB11</f>
        <v>145</v>
      </c>
      <c r="D11" s="156" t="e">
        <f>C11/B11</f>
        <v>#DIV/0!</v>
      </c>
      <c r="E11" s="157"/>
      <c r="F11" s="158"/>
      <c r="G11" s="158"/>
      <c r="H11" s="158">
        <v>10</v>
      </c>
      <c r="I11" s="158"/>
      <c r="J11" s="158"/>
      <c r="K11" s="158"/>
      <c r="L11" s="158">
        <v>85</v>
      </c>
      <c r="M11" s="158"/>
      <c r="N11" s="158">
        <v>50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43">
        <f>SUM(F11:X11)</f>
        <v>145</v>
      </c>
      <c r="AB11" s="143">
        <f>SUM(AC11:AU11)</f>
        <v>0</v>
      </c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>
        <f>SUM(AC11:AU11)</f>
        <v>0</v>
      </c>
    </row>
    <row r="12" spans="1:49" s="161" customFormat="1" ht="25.15" hidden="1" customHeight="1" x14ac:dyDescent="0.2">
      <c r="A12" s="11" t="s">
        <v>11</v>
      </c>
      <c r="B12" s="13"/>
      <c r="C12" s="13"/>
      <c r="D12" s="13" t="e">
        <f>D11/D7</f>
        <v>#DIV/0!</v>
      </c>
      <c r="E12" s="8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4"/>
      <c r="AB12" s="144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2"/>
    </row>
    <row r="13" spans="1:49" s="161" customFormat="1" ht="6" hidden="1" customHeight="1" x14ac:dyDescent="0.2">
      <c r="A13" s="15" t="s">
        <v>12</v>
      </c>
      <c r="B13" s="7"/>
      <c r="C13" s="7"/>
      <c r="D13" s="8" t="e">
        <f>C13/B13</f>
        <v>#DIV/0!</v>
      </c>
      <c r="E13" s="86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1"/>
      <c r="AB13" s="141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2"/>
    </row>
    <row r="14" spans="1:49" s="161" customFormat="1" ht="30.6" hidden="1" customHeight="1" x14ac:dyDescent="0.2">
      <c r="A14" s="16" t="s">
        <v>13</v>
      </c>
      <c r="B14" s="7"/>
      <c r="C14" s="7"/>
      <c r="D14" s="8" t="e">
        <f>C14/B14</f>
        <v>#DIV/0!</v>
      </c>
      <c r="E14" s="8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1"/>
      <c r="AB14" s="141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2"/>
    </row>
    <row r="15" spans="1:49" s="161" customFormat="1" ht="25.15" hidden="1" customHeight="1" x14ac:dyDescent="0.2">
      <c r="A15" s="11" t="s">
        <v>14</v>
      </c>
      <c r="B15" s="17"/>
      <c r="C15" s="7"/>
      <c r="D15" s="17" t="e">
        <f>#N/A</f>
        <v>#N/A</v>
      </c>
      <c r="E15" s="8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4"/>
      <c r="AB15" s="144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2"/>
    </row>
    <row r="16" spans="1:49" s="161" customFormat="1" ht="30" hidden="1" customHeight="1" x14ac:dyDescent="0.2">
      <c r="A16" s="10" t="s">
        <v>15</v>
      </c>
      <c r="B16" s="7"/>
      <c r="C16" s="7"/>
      <c r="D16" s="8" t="e">
        <f>C16/B16</f>
        <v>#DIV/0!</v>
      </c>
      <c r="E16" s="8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1"/>
      <c r="AB16" s="141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2"/>
    </row>
    <row r="17" spans="1:49" s="81" customFormat="1" ht="46.5" hidden="1" customHeight="1" x14ac:dyDescent="0.3">
      <c r="A17" s="10" t="s">
        <v>16</v>
      </c>
      <c r="B17" s="18"/>
      <c r="C17" s="18"/>
      <c r="D17" s="19" t="e">
        <f>C17/B17</f>
        <v>#DIV/0!</v>
      </c>
      <c r="E17" s="86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45"/>
      <c r="AB17" s="145"/>
      <c r="AC17" s="164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181"/>
    </row>
    <row r="18" spans="1:49" s="81" customFormat="1" ht="30" hidden="1" customHeight="1" x14ac:dyDescent="0.3">
      <c r="A18" s="16" t="s">
        <v>17</v>
      </c>
      <c r="B18" s="13"/>
      <c r="C18" s="13"/>
      <c r="D18" s="13" t="e">
        <f t="shared" ref="D18:E18" si="1">D17/D16</f>
        <v>#DIV/0!</v>
      </c>
      <c r="E18" s="13" t="e">
        <f t="shared" si="1"/>
        <v>#DIV/0!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4"/>
      <c r="AB18" s="144"/>
      <c r="AC18" s="165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181"/>
    </row>
    <row r="19" spans="1:49" s="81" customFormat="1" ht="30.6" hidden="1" customHeight="1" x14ac:dyDescent="0.3">
      <c r="A19" s="10" t="s">
        <v>18</v>
      </c>
      <c r="B19" s="13"/>
      <c r="C19" s="13"/>
      <c r="D19" s="13" t="e">
        <f>#REF!/#REF!</f>
        <v>#REF!</v>
      </c>
      <c r="E19" s="8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4"/>
      <c r="AB19" s="144"/>
      <c r="AC19" s="165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81"/>
    </row>
    <row r="20" spans="1:49" s="81" customFormat="1" ht="30.6" hidden="1" customHeight="1" x14ac:dyDescent="0.3">
      <c r="A20" s="10" t="s">
        <v>19</v>
      </c>
      <c r="B20" s="13"/>
      <c r="C20" s="13"/>
      <c r="D20" s="13" t="e">
        <f>#REF!/#REF!</f>
        <v>#REF!</v>
      </c>
      <c r="E20" s="8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4"/>
      <c r="AB20" s="144"/>
      <c r="AC20" s="165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81"/>
    </row>
    <row r="21" spans="1:49" s="81" customFormat="1" ht="25.15" hidden="1" customHeight="1" x14ac:dyDescent="0.3">
      <c r="A21" s="10" t="s">
        <v>20</v>
      </c>
      <c r="B21" s="20"/>
      <c r="C21" s="20"/>
      <c r="D21" s="21" t="e">
        <f>C21/B21</f>
        <v>#DIV/0!</v>
      </c>
      <c r="E21" s="86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46"/>
      <c r="AB21" s="146"/>
      <c r="AC21" s="164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81"/>
    </row>
    <row r="22" spans="1:49" s="81" customFormat="1" ht="25.15" hidden="1" customHeight="1" x14ac:dyDescent="0.3">
      <c r="A22" s="10" t="s">
        <v>21</v>
      </c>
      <c r="B22" s="20"/>
      <c r="C22" s="20"/>
      <c r="D22" s="21" t="e">
        <f>C22/B22</f>
        <v>#DIV/0!</v>
      </c>
      <c r="E22" s="86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46"/>
      <c r="AB22" s="146"/>
      <c r="AC22" s="164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181"/>
    </row>
    <row r="23" spans="1:49" s="81" customFormat="1" ht="25.15" hidden="1" customHeight="1" x14ac:dyDescent="0.3">
      <c r="A23" s="10" t="s">
        <v>22</v>
      </c>
      <c r="B23" s="20"/>
      <c r="C23" s="20"/>
      <c r="D23" s="21" t="e">
        <f>C23/B23</f>
        <v>#DIV/0!</v>
      </c>
      <c r="E23" s="86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46"/>
      <c r="AB23" s="146"/>
      <c r="AC23" s="164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181"/>
    </row>
    <row r="24" spans="1:49" s="81" customFormat="1" ht="25.15" hidden="1" customHeight="1" x14ac:dyDescent="0.3">
      <c r="A24" s="10" t="s">
        <v>23</v>
      </c>
      <c r="B24" s="20"/>
      <c r="C24" s="20"/>
      <c r="D24" s="21" t="e">
        <f>C24/B24</f>
        <v>#DIV/0!</v>
      </c>
      <c r="E24" s="86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46"/>
      <c r="AB24" s="146"/>
      <c r="AC24" s="164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181"/>
    </row>
    <row r="25" spans="1:49" s="225" customFormat="1" ht="25.15" customHeight="1" x14ac:dyDescent="0.3">
      <c r="A25" s="219" t="s">
        <v>13</v>
      </c>
      <c r="B25" s="220"/>
      <c r="C25" s="221">
        <f>AA25+AB25</f>
        <v>0</v>
      </c>
      <c r="D25" s="222"/>
      <c r="E25" s="157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17">
        <f>SUM(F25:X25)</f>
        <v>0</v>
      </c>
      <c r="AB25" s="217">
        <f>SUM(AC25:AU25)</f>
        <v>0</v>
      </c>
      <c r="AC25" s="224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>
        <f>SUM(AC25:AU25)</f>
        <v>0</v>
      </c>
    </row>
    <row r="26" spans="1:49" s="161" customFormat="1" ht="30.6" customHeight="1" x14ac:dyDescent="0.2">
      <c r="A26" s="22" t="s">
        <v>24</v>
      </c>
      <c r="B26" s="7">
        <v>2504</v>
      </c>
      <c r="C26" s="7">
        <v>4125</v>
      </c>
      <c r="D26" s="8">
        <f>C26/B26</f>
        <v>1.6473642172523961</v>
      </c>
      <c r="E26" s="88"/>
      <c r="F26" s="24">
        <v>443</v>
      </c>
      <c r="G26" s="24"/>
      <c r="H26" s="24">
        <v>483</v>
      </c>
      <c r="I26" s="24">
        <v>550</v>
      </c>
      <c r="J26" s="24"/>
      <c r="K26" s="24">
        <v>140</v>
      </c>
      <c r="L26" s="24">
        <v>769</v>
      </c>
      <c r="M26" s="24"/>
      <c r="N26" s="24">
        <v>114</v>
      </c>
      <c r="O26" s="24">
        <v>240</v>
      </c>
      <c r="P26" s="24">
        <v>23</v>
      </c>
      <c r="Q26" s="24">
        <v>611</v>
      </c>
      <c r="R26" s="24">
        <v>198</v>
      </c>
      <c r="S26" s="24">
        <v>300</v>
      </c>
      <c r="T26" s="24">
        <v>0</v>
      </c>
      <c r="U26" s="24">
        <v>0</v>
      </c>
      <c r="V26" s="24">
        <v>50</v>
      </c>
      <c r="W26" s="24">
        <v>0.9</v>
      </c>
      <c r="X26" s="24">
        <v>0</v>
      </c>
      <c r="Y26" s="24"/>
      <c r="Z26" s="24"/>
      <c r="AA26" s="147">
        <f>SUM(F26:X26)</f>
        <v>3921.9</v>
      </c>
      <c r="AB26" s="147">
        <f>SUM(AC26:AU26)</f>
        <v>353</v>
      </c>
      <c r="AC26" s="160">
        <v>6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35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112</v>
      </c>
      <c r="AS26" s="160">
        <v>50</v>
      </c>
      <c r="AT26" s="160">
        <v>0</v>
      </c>
      <c r="AU26" s="160">
        <v>150</v>
      </c>
      <c r="AV26" s="160"/>
      <c r="AW26" s="162">
        <f>SUM(AC26:AU26)</f>
        <v>353</v>
      </c>
    </row>
    <row r="27" spans="1:49" s="161" customFormat="1" ht="25.15" hidden="1" customHeight="1" x14ac:dyDescent="0.2">
      <c r="A27" s="25" t="s">
        <v>25</v>
      </c>
      <c r="B27" s="7"/>
      <c r="C27" s="7"/>
      <c r="D27" s="8"/>
      <c r="E27" s="88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148"/>
      <c r="AB27" s="148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2"/>
    </row>
    <row r="28" spans="1:49" s="161" customFormat="1" ht="25.15" hidden="1" customHeight="1" x14ac:dyDescent="0.2">
      <c r="A28" s="25" t="s">
        <v>26</v>
      </c>
      <c r="B28" s="202"/>
      <c r="C28" s="201"/>
      <c r="D28" s="27"/>
      <c r="E28" s="88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49"/>
      <c r="AB28" s="149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2"/>
    </row>
    <row r="29" spans="1:49" s="161" customFormat="1" ht="25.15" hidden="1" customHeight="1" x14ac:dyDescent="0.2">
      <c r="A29" s="25" t="s">
        <v>27</v>
      </c>
      <c r="B29" s="7"/>
      <c r="C29" s="62"/>
      <c r="D29" s="8"/>
      <c r="E29" s="88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148"/>
      <c r="AB29" s="148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2"/>
    </row>
    <row r="30" spans="1:49" s="161" customFormat="1" ht="25.15" hidden="1" customHeight="1" x14ac:dyDescent="0.2">
      <c r="A30" s="25" t="s">
        <v>28</v>
      </c>
      <c r="B30" s="17"/>
      <c r="C30" s="17"/>
      <c r="D30" s="13" t="e">
        <f>#N/A</f>
        <v>#N/A</v>
      </c>
      <c r="E30" s="8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4"/>
      <c r="AB30" s="144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2"/>
    </row>
    <row r="31" spans="1:49" s="163" customFormat="1" ht="30.6" customHeight="1" x14ac:dyDescent="0.2">
      <c r="A31" s="154" t="s">
        <v>237</v>
      </c>
      <c r="B31" s="155">
        <v>0</v>
      </c>
      <c r="C31" s="155">
        <f>AA31+AB31</f>
        <v>2001</v>
      </c>
      <c r="D31" s="156" t="e">
        <f>C31/B31</f>
        <v>#DIV/0!</v>
      </c>
      <c r="E31" s="226"/>
      <c r="F31" s="227">
        <v>60</v>
      </c>
      <c r="G31" s="227"/>
      <c r="H31" s="227">
        <v>483</v>
      </c>
      <c r="I31" s="227">
        <v>550</v>
      </c>
      <c r="J31" s="227"/>
      <c r="K31" s="227"/>
      <c r="L31" s="227">
        <v>769</v>
      </c>
      <c r="M31" s="227"/>
      <c r="N31" s="227">
        <v>114</v>
      </c>
      <c r="O31" s="227"/>
      <c r="P31" s="227"/>
      <c r="Q31" s="227"/>
      <c r="R31" s="227">
        <v>25</v>
      </c>
      <c r="S31" s="227"/>
      <c r="T31" s="227"/>
      <c r="U31" s="227"/>
      <c r="V31" s="227"/>
      <c r="W31" s="227"/>
      <c r="X31" s="227"/>
      <c r="Y31" s="228"/>
      <c r="Z31" s="228"/>
      <c r="AA31" s="148">
        <f>SUM(F31:X31)</f>
        <v>2001</v>
      </c>
      <c r="AB31" s="148">
        <f>SUM(AC31:AU31)</f>
        <v>0</v>
      </c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>
        <f>SUM(AC31:AU31)</f>
        <v>0</v>
      </c>
    </row>
    <row r="32" spans="1:49" s="161" customFormat="1" ht="30.6" hidden="1" customHeight="1" x14ac:dyDescent="0.2">
      <c r="A32" s="16" t="s">
        <v>29</v>
      </c>
      <c r="B32" s="29"/>
      <c r="C32" s="29">
        <f>C31/C26</f>
        <v>0.48509090909090907</v>
      </c>
      <c r="D32" s="30"/>
      <c r="E32" s="72"/>
      <c r="F32" s="30" t="e">
        <f>#N/A</f>
        <v>#N/A</v>
      </c>
      <c r="G32" s="30" t="e">
        <f>#N/A</f>
        <v>#N/A</v>
      </c>
      <c r="H32" s="30" t="e">
        <f>#N/A</f>
        <v>#N/A</v>
      </c>
      <c r="I32" s="30" t="e">
        <f>#N/A</f>
        <v>#N/A</v>
      </c>
      <c r="J32" s="30" t="e">
        <f>#N/A</f>
        <v>#N/A</v>
      </c>
      <c r="K32" s="30" t="e">
        <f>#N/A</f>
        <v>#N/A</v>
      </c>
      <c r="L32" s="30" t="e">
        <f>#N/A</f>
        <v>#N/A</v>
      </c>
      <c r="M32" s="30" t="e">
        <f>#N/A</f>
        <v>#N/A</v>
      </c>
      <c r="N32" s="30" t="e">
        <f>#N/A</f>
        <v>#N/A</v>
      </c>
      <c r="O32" s="30" t="e">
        <f>#N/A</f>
        <v>#N/A</v>
      </c>
      <c r="P32" s="30" t="e">
        <f>#N/A</f>
        <v>#N/A</v>
      </c>
      <c r="Q32" s="30" t="e">
        <f>#N/A</f>
        <v>#N/A</v>
      </c>
      <c r="R32" s="30" t="e">
        <f>#N/A</f>
        <v>#N/A</v>
      </c>
      <c r="S32" s="30" t="e">
        <f>#N/A</f>
        <v>#N/A</v>
      </c>
      <c r="T32" s="30" t="e">
        <f>#N/A</f>
        <v>#N/A</v>
      </c>
      <c r="U32" s="30" t="e">
        <f>#N/A</f>
        <v>#N/A</v>
      </c>
      <c r="V32" s="30" t="e">
        <f>#N/A</f>
        <v>#N/A</v>
      </c>
      <c r="W32" s="30"/>
      <c r="X32" s="30" t="e">
        <f>#N/A</f>
        <v>#N/A</v>
      </c>
      <c r="Y32" s="30" t="e">
        <f>#N/A</f>
        <v>#N/A</v>
      </c>
      <c r="Z32" s="30" t="e">
        <f>#N/A</f>
        <v>#N/A</v>
      </c>
      <c r="AA32" s="115" t="e">
        <f>#N/A</f>
        <v>#N/A</v>
      </c>
      <c r="AB32" s="115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2"/>
    </row>
    <row r="33" spans="1:49" s="161" customFormat="1" ht="30.6" hidden="1" customHeight="1" x14ac:dyDescent="0.2">
      <c r="A33" s="25" t="s">
        <v>30</v>
      </c>
      <c r="B33" s="23"/>
      <c r="C33" s="23">
        <f>SUM(F33:AA33)</f>
        <v>72925</v>
      </c>
      <c r="D33" s="8" t="e">
        <f>C33/B33</f>
        <v>#DIV/0!</v>
      </c>
      <c r="E33" s="88"/>
      <c r="F33" s="26">
        <v>2503</v>
      </c>
      <c r="G33" s="26">
        <v>1640</v>
      </c>
      <c r="H33" s="26">
        <v>3670</v>
      </c>
      <c r="I33" s="26">
        <v>2253</v>
      </c>
      <c r="J33" s="26">
        <v>2340</v>
      </c>
      <c r="K33" s="26">
        <v>4853</v>
      </c>
      <c r="L33" s="26">
        <v>3639</v>
      </c>
      <c r="M33" s="26">
        <v>4648</v>
      </c>
      <c r="N33" s="26">
        <v>1839</v>
      </c>
      <c r="O33" s="26">
        <v>952</v>
      </c>
      <c r="P33" s="26">
        <v>2380</v>
      </c>
      <c r="Q33" s="26">
        <v>5243</v>
      </c>
      <c r="R33" s="26">
        <v>6950</v>
      </c>
      <c r="S33" s="26">
        <v>4252</v>
      </c>
      <c r="T33" s="26">
        <v>6613</v>
      </c>
      <c r="U33" s="26">
        <v>3383</v>
      </c>
      <c r="V33" s="26">
        <v>2450</v>
      </c>
      <c r="W33" s="26"/>
      <c r="X33" s="26">
        <v>915</v>
      </c>
      <c r="Y33" s="26">
        <v>4181</v>
      </c>
      <c r="Z33" s="26">
        <v>5601</v>
      </c>
      <c r="AA33" s="114">
        <v>2620</v>
      </c>
      <c r="AB33" s="114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2"/>
    </row>
    <row r="34" spans="1:49" s="161" customFormat="1" ht="30.6" hidden="1" customHeight="1" x14ac:dyDescent="0.2">
      <c r="A34" s="16" t="s">
        <v>29</v>
      </c>
      <c r="B34" s="8"/>
      <c r="C34" s="8">
        <f>C33/C26</f>
        <v>17.67878787878788</v>
      </c>
      <c r="D34" s="8"/>
      <c r="E34" s="88"/>
      <c r="F34" s="31" t="e">
        <f>#N/A</f>
        <v>#N/A</v>
      </c>
      <c r="G34" s="31" t="e">
        <f>#N/A</f>
        <v>#N/A</v>
      </c>
      <c r="H34" s="31" t="e">
        <f>#N/A</f>
        <v>#N/A</v>
      </c>
      <c r="I34" s="31" t="e">
        <f>#N/A</f>
        <v>#N/A</v>
      </c>
      <c r="J34" s="31" t="e">
        <f>#N/A</f>
        <v>#N/A</v>
      </c>
      <c r="K34" s="31" t="e">
        <f>#N/A</f>
        <v>#N/A</v>
      </c>
      <c r="L34" s="31" t="e">
        <f>#N/A</f>
        <v>#N/A</v>
      </c>
      <c r="M34" s="31" t="e">
        <f>#N/A</f>
        <v>#N/A</v>
      </c>
      <c r="N34" s="31" t="e">
        <f>#N/A</f>
        <v>#N/A</v>
      </c>
      <c r="O34" s="31" t="e">
        <f>#N/A</f>
        <v>#N/A</v>
      </c>
      <c r="P34" s="31" t="e">
        <f>#N/A</f>
        <v>#N/A</v>
      </c>
      <c r="Q34" s="31" t="e">
        <f>#N/A</f>
        <v>#N/A</v>
      </c>
      <c r="R34" s="31" t="e">
        <f>#N/A</f>
        <v>#N/A</v>
      </c>
      <c r="S34" s="31" t="e">
        <f>#N/A</f>
        <v>#N/A</v>
      </c>
      <c r="T34" s="31" t="e">
        <f>#N/A</f>
        <v>#N/A</v>
      </c>
      <c r="U34" s="31" t="e">
        <f>#N/A</f>
        <v>#N/A</v>
      </c>
      <c r="V34" s="31" t="e">
        <f>#N/A</f>
        <v>#N/A</v>
      </c>
      <c r="W34" s="31"/>
      <c r="X34" s="31" t="e">
        <f>#N/A</f>
        <v>#N/A</v>
      </c>
      <c r="Y34" s="31" t="e">
        <f>#N/A</f>
        <v>#N/A</v>
      </c>
      <c r="Z34" s="31" t="e">
        <f>#N/A</f>
        <v>#N/A</v>
      </c>
      <c r="AA34" s="116" t="e">
        <f>#N/A</f>
        <v>#N/A</v>
      </c>
      <c r="AB34" s="116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2"/>
    </row>
    <row r="35" spans="1:49" s="161" customFormat="1" ht="30.6" hidden="1" customHeight="1" x14ac:dyDescent="0.2">
      <c r="A35" s="10" t="s">
        <v>31</v>
      </c>
      <c r="B35" s="23"/>
      <c r="C35" s="23">
        <f>SUM(F35:AA35)</f>
        <v>107431</v>
      </c>
      <c r="D35" s="8" t="e">
        <f>C35/B35</f>
        <v>#DIV/0!</v>
      </c>
      <c r="E35" s="88"/>
      <c r="F35" s="32">
        <v>1420</v>
      </c>
      <c r="G35" s="32">
        <v>3408</v>
      </c>
      <c r="H35" s="32">
        <v>6593</v>
      </c>
      <c r="I35" s="32">
        <v>6721</v>
      </c>
      <c r="J35" s="32">
        <v>7542</v>
      </c>
      <c r="K35" s="32">
        <v>5358</v>
      </c>
      <c r="L35" s="32">
        <v>3921</v>
      </c>
      <c r="M35" s="32">
        <v>5562</v>
      </c>
      <c r="N35" s="32">
        <v>4448</v>
      </c>
      <c r="O35" s="32">
        <v>3659</v>
      </c>
      <c r="P35" s="32">
        <v>3610</v>
      </c>
      <c r="Q35" s="32">
        <v>6987</v>
      </c>
      <c r="R35" s="32">
        <v>5352</v>
      </c>
      <c r="S35" s="32">
        <v>3618</v>
      </c>
      <c r="T35" s="32">
        <v>3930</v>
      </c>
      <c r="U35" s="32">
        <v>6071</v>
      </c>
      <c r="V35" s="32">
        <v>2796</v>
      </c>
      <c r="W35" s="32"/>
      <c r="X35" s="32">
        <v>1528</v>
      </c>
      <c r="Y35" s="32">
        <v>10846</v>
      </c>
      <c r="Z35" s="32">
        <v>9525</v>
      </c>
      <c r="AA35" s="117">
        <v>4536</v>
      </c>
      <c r="AB35" s="117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2"/>
    </row>
    <row r="36" spans="1:49" s="161" customFormat="1" ht="25.15" hidden="1" customHeight="1" x14ac:dyDescent="0.2">
      <c r="A36" s="11" t="s">
        <v>32</v>
      </c>
      <c r="B36" s="23"/>
      <c r="C36" s="23">
        <f>SUM(F36:AA36)</f>
        <v>0</v>
      </c>
      <c r="D36" s="8" t="e">
        <f>C36/B36</f>
        <v>#DIV/0!</v>
      </c>
      <c r="E36" s="88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117"/>
      <c r="AB36" s="117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2"/>
    </row>
    <row r="37" spans="1:49" s="161" customFormat="1" ht="25.15" hidden="1" customHeight="1" x14ac:dyDescent="0.2">
      <c r="A37" s="16" t="s">
        <v>26</v>
      </c>
      <c r="B37" s="8"/>
      <c r="C37" s="23" t="e">
        <f>SUM(F37:AA37)</f>
        <v>#N/A</v>
      </c>
      <c r="D37" s="8" t="e">
        <f>D36/D35</f>
        <v>#DIV/0!</v>
      </c>
      <c r="E37" s="88"/>
      <c r="F37" s="31">
        <f>F36/F35</f>
        <v>0</v>
      </c>
      <c r="G37" s="31" t="e">
        <f>#N/A</f>
        <v>#N/A</v>
      </c>
      <c r="H37" s="31" t="e">
        <f>#N/A</f>
        <v>#N/A</v>
      </c>
      <c r="I37" s="31" t="e">
        <f>#N/A</f>
        <v>#N/A</v>
      </c>
      <c r="J37" s="31" t="e">
        <f>#N/A</f>
        <v>#N/A</v>
      </c>
      <c r="K37" s="31" t="e">
        <f>#N/A</f>
        <v>#N/A</v>
      </c>
      <c r="L37" s="31" t="e">
        <f>#N/A</f>
        <v>#N/A</v>
      </c>
      <c r="M37" s="31" t="e">
        <f>#N/A</f>
        <v>#N/A</v>
      </c>
      <c r="N37" s="31" t="e">
        <f>#N/A</f>
        <v>#N/A</v>
      </c>
      <c r="O37" s="31" t="e">
        <f>#N/A</f>
        <v>#N/A</v>
      </c>
      <c r="P37" s="31" t="e">
        <f>#N/A</f>
        <v>#N/A</v>
      </c>
      <c r="Q37" s="31" t="e">
        <f>#N/A</f>
        <v>#N/A</v>
      </c>
      <c r="R37" s="31" t="e">
        <f>#N/A</f>
        <v>#N/A</v>
      </c>
      <c r="S37" s="31" t="e">
        <f>#N/A</f>
        <v>#N/A</v>
      </c>
      <c r="T37" s="31" t="e">
        <f>#N/A</f>
        <v>#N/A</v>
      </c>
      <c r="U37" s="31" t="e">
        <f>#N/A</f>
        <v>#N/A</v>
      </c>
      <c r="V37" s="31" t="e">
        <f>#N/A</f>
        <v>#N/A</v>
      </c>
      <c r="W37" s="31"/>
      <c r="X37" s="31" t="e">
        <f>#N/A</f>
        <v>#N/A</v>
      </c>
      <c r="Y37" s="31" t="e">
        <f>#N/A</f>
        <v>#N/A</v>
      </c>
      <c r="Z37" s="31" t="e">
        <f>#N/A</f>
        <v>#N/A</v>
      </c>
      <c r="AA37" s="116" t="e">
        <f>#N/A</f>
        <v>#N/A</v>
      </c>
      <c r="AB37" s="116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2"/>
    </row>
    <row r="38" spans="1:49" s="161" customFormat="1" ht="30.6" hidden="1" customHeight="1" x14ac:dyDescent="0.2">
      <c r="A38" s="11" t="s">
        <v>33</v>
      </c>
      <c r="B38" s="23"/>
      <c r="C38" s="23">
        <f>SUM(F38:AA38)</f>
        <v>19138</v>
      </c>
      <c r="D38" s="8" t="e">
        <f>C38/B38</f>
        <v>#DIV/0!</v>
      </c>
      <c r="E38" s="88"/>
      <c r="F38" s="26"/>
      <c r="G38" s="26">
        <v>620</v>
      </c>
      <c r="H38" s="26">
        <v>1407</v>
      </c>
      <c r="I38" s="26">
        <v>40</v>
      </c>
      <c r="J38" s="26">
        <v>355</v>
      </c>
      <c r="K38" s="26">
        <v>786</v>
      </c>
      <c r="L38" s="26">
        <v>480</v>
      </c>
      <c r="M38" s="26">
        <v>2180</v>
      </c>
      <c r="N38" s="26">
        <v>407</v>
      </c>
      <c r="O38" s="26">
        <v>650</v>
      </c>
      <c r="P38" s="26">
        <v>280</v>
      </c>
      <c r="Q38" s="26">
        <v>140</v>
      </c>
      <c r="R38" s="26"/>
      <c r="S38" s="26">
        <v>200</v>
      </c>
      <c r="T38" s="26">
        <v>2537</v>
      </c>
      <c r="U38" s="26">
        <v>3899</v>
      </c>
      <c r="V38" s="26">
        <v>260</v>
      </c>
      <c r="W38" s="26"/>
      <c r="X38" s="26">
        <v>722</v>
      </c>
      <c r="Y38" s="26">
        <v>165</v>
      </c>
      <c r="Z38" s="26">
        <v>3030</v>
      </c>
      <c r="AA38" s="114">
        <v>980</v>
      </c>
      <c r="AB38" s="114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2"/>
    </row>
    <row r="39" spans="1:49" s="161" customFormat="1" ht="30.6" hidden="1" customHeight="1" x14ac:dyDescent="0.2">
      <c r="A39" s="11" t="s">
        <v>29</v>
      </c>
      <c r="B39" s="29"/>
      <c r="C39" s="29">
        <f>C38/C35</f>
        <v>0.17814224944382906</v>
      </c>
      <c r="D39" s="29"/>
      <c r="E39" s="72"/>
      <c r="F39" s="30" t="e">
        <f>#N/A</f>
        <v>#N/A</v>
      </c>
      <c r="G39" s="30" t="e">
        <f>#N/A</f>
        <v>#N/A</v>
      </c>
      <c r="H39" s="30" t="e">
        <f>#N/A</f>
        <v>#N/A</v>
      </c>
      <c r="I39" s="30" t="e">
        <f>#N/A</f>
        <v>#N/A</v>
      </c>
      <c r="J39" s="30" t="e">
        <f>#N/A</f>
        <v>#N/A</v>
      </c>
      <c r="K39" s="30" t="e">
        <f>#N/A</f>
        <v>#N/A</v>
      </c>
      <c r="L39" s="30" t="e">
        <f>#N/A</f>
        <v>#N/A</v>
      </c>
      <c r="M39" s="30" t="e">
        <f>#N/A</f>
        <v>#N/A</v>
      </c>
      <c r="N39" s="30" t="e">
        <f>#N/A</f>
        <v>#N/A</v>
      </c>
      <c r="O39" s="30" t="e">
        <f>#N/A</f>
        <v>#N/A</v>
      </c>
      <c r="P39" s="30" t="e">
        <f>#N/A</f>
        <v>#N/A</v>
      </c>
      <c r="Q39" s="30" t="e">
        <f>#N/A</f>
        <v>#N/A</v>
      </c>
      <c r="R39" s="30" t="e">
        <f>#N/A</f>
        <v>#N/A</v>
      </c>
      <c r="S39" s="30" t="e">
        <f>#N/A</f>
        <v>#N/A</v>
      </c>
      <c r="T39" s="30" t="e">
        <f>#N/A</f>
        <v>#N/A</v>
      </c>
      <c r="U39" s="30" t="e">
        <f>#N/A</f>
        <v>#N/A</v>
      </c>
      <c r="V39" s="30" t="e">
        <f>#N/A</f>
        <v>#N/A</v>
      </c>
      <c r="W39" s="30"/>
      <c r="X39" s="30" t="e">
        <f>#N/A</f>
        <v>#N/A</v>
      </c>
      <c r="Y39" s="30" t="e">
        <f>#N/A</f>
        <v>#N/A</v>
      </c>
      <c r="Z39" s="30" t="e">
        <f>#N/A</f>
        <v>#N/A</v>
      </c>
      <c r="AA39" s="115" t="e">
        <f>#N/A</f>
        <v>#N/A</v>
      </c>
      <c r="AB39" s="115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2"/>
    </row>
    <row r="40" spans="1:49" s="161" customFormat="1" ht="30.6" hidden="1" customHeight="1" x14ac:dyDescent="0.2">
      <c r="A40" s="25" t="s">
        <v>34</v>
      </c>
      <c r="B40" s="23"/>
      <c r="C40" s="23">
        <f>SUM(F40:AA40)</f>
        <v>82077</v>
      </c>
      <c r="D40" s="8" t="e">
        <f>C40/B40</f>
        <v>#DIV/0!</v>
      </c>
      <c r="E40" s="88"/>
      <c r="F40" s="26">
        <v>1420</v>
      </c>
      <c r="G40" s="26">
        <v>3408</v>
      </c>
      <c r="H40" s="26">
        <v>3091</v>
      </c>
      <c r="I40" s="26">
        <v>1663</v>
      </c>
      <c r="J40" s="26">
        <v>7125</v>
      </c>
      <c r="K40" s="26">
        <v>5358</v>
      </c>
      <c r="L40" s="26">
        <v>2755</v>
      </c>
      <c r="M40" s="26">
        <v>5562</v>
      </c>
      <c r="N40" s="26">
        <v>2072</v>
      </c>
      <c r="O40" s="26">
        <v>2060</v>
      </c>
      <c r="P40" s="26">
        <v>2790</v>
      </c>
      <c r="Q40" s="26">
        <v>4994</v>
      </c>
      <c r="R40" s="26">
        <v>5352</v>
      </c>
      <c r="S40" s="26">
        <v>3618</v>
      </c>
      <c r="T40" s="26">
        <v>3888</v>
      </c>
      <c r="U40" s="26">
        <v>4422</v>
      </c>
      <c r="V40" s="26">
        <v>2796</v>
      </c>
      <c r="W40" s="26"/>
      <c r="X40" s="26">
        <v>801</v>
      </c>
      <c r="Y40" s="26">
        <v>4845</v>
      </c>
      <c r="Z40" s="26">
        <v>9521</v>
      </c>
      <c r="AA40" s="114">
        <v>4536</v>
      </c>
      <c r="AB40" s="114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2"/>
    </row>
    <row r="41" spans="1:49" s="161" customFormat="1" ht="30.6" hidden="1" customHeight="1" x14ac:dyDescent="0.2">
      <c r="A41" s="16" t="s">
        <v>29</v>
      </c>
      <c r="B41" s="8"/>
      <c r="C41" s="8">
        <f>C40/C35</f>
        <v>0.76399735644274003</v>
      </c>
      <c r="D41" s="8"/>
      <c r="E41" s="88"/>
      <c r="F41" s="31" t="e">
        <f>#N/A</f>
        <v>#N/A</v>
      </c>
      <c r="G41" s="31" t="e">
        <f>#N/A</f>
        <v>#N/A</v>
      </c>
      <c r="H41" s="31" t="e">
        <f>#N/A</f>
        <v>#N/A</v>
      </c>
      <c r="I41" s="31" t="e">
        <f>#N/A</f>
        <v>#N/A</v>
      </c>
      <c r="J41" s="31" t="e">
        <f>#N/A</f>
        <v>#N/A</v>
      </c>
      <c r="K41" s="31" t="e">
        <f>#N/A</f>
        <v>#N/A</v>
      </c>
      <c r="L41" s="31" t="e">
        <f>#N/A</f>
        <v>#N/A</v>
      </c>
      <c r="M41" s="31" t="e">
        <f>#N/A</f>
        <v>#N/A</v>
      </c>
      <c r="N41" s="31" t="e">
        <f>#N/A</f>
        <v>#N/A</v>
      </c>
      <c r="O41" s="31" t="e">
        <f>#N/A</f>
        <v>#N/A</v>
      </c>
      <c r="P41" s="31" t="e">
        <f>#N/A</f>
        <v>#N/A</v>
      </c>
      <c r="Q41" s="31" t="e">
        <f>#N/A</f>
        <v>#N/A</v>
      </c>
      <c r="R41" s="31" t="e">
        <f>#N/A</f>
        <v>#N/A</v>
      </c>
      <c r="S41" s="31" t="e">
        <f>#N/A</f>
        <v>#N/A</v>
      </c>
      <c r="T41" s="31" t="e">
        <f>#N/A</f>
        <v>#N/A</v>
      </c>
      <c r="U41" s="31" t="e">
        <f>#N/A</f>
        <v>#N/A</v>
      </c>
      <c r="V41" s="31" t="e">
        <f>#N/A</f>
        <v>#N/A</v>
      </c>
      <c r="W41" s="31"/>
      <c r="X41" s="31" t="e">
        <f>#N/A</f>
        <v>#N/A</v>
      </c>
      <c r="Y41" s="31" t="e">
        <f>#N/A</f>
        <v>#N/A</v>
      </c>
      <c r="Z41" s="31" t="e">
        <f>#N/A</f>
        <v>#N/A</v>
      </c>
      <c r="AA41" s="116" t="e">
        <f>#N/A</f>
        <v>#N/A</v>
      </c>
      <c r="AB41" s="116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2"/>
    </row>
    <row r="42" spans="1:49" s="161" customFormat="1" ht="25.15" hidden="1" customHeight="1" x14ac:dyDescent="0.2">
      <c r="A42" s="22" t="s">
        <v>35</v>
      </c>
      <c r="B42" s="23"/>
      <c r="C42" s="28">
        <f>SUM(F42:AA42)</f>
        <v>181547</v>
      </c>
      <c r="D42" s="8" t="e">
        <f>C42/B42</f>
        <v>#DIV/0!</v>
      </c>
      <c r="E42" s="88"/>
      <c r="F42" s="24">
        <v>7075</v>
      </c>
      <c r="G42" s="24">
        <v>5730</v>
      </c>
      <c r="H42" s="24">
        <v>15347</v>
      </c>
      <c r="I42" s="24">
        <v>14302</v>
      </c>
      <c r="J42" s="24">
        <v>7625</v>
      </c>
      <c r="K42" s="24">
        <v>13783</v>
      </c>
      <c r="L42" s="24">
        <v>5632</v>
      </c>
      <c r="M42" s="24">
        <v>14418</v>
      </c>
      <c r="N42" s="24">
        <v>8659</v>
      </c>
      <c r="O42" s="24">
        <v>3495</v>
      </c>
      <c r="P42" s="24">
        <v>3034</v>
      </c>
      <c r="Q42" s="24">
        <v>2900</v>
      </c>
      <c r="R42" s="24">
        <v>11690</v>
      </c>
      <c r="S42" s="24">
        <v>9405</v>
      </c>
      <c r="T42" s="24">
        <v>10667</v>
      </c>
      <c r="U42" s="24">
        <v>6543</v>
      </c>
      <c r="V42" s="24">
        <v>4000</v>
      </c>
      <c r="W42" s="24"/>
      <c r="X42" s="24">
        <v>3222</v>
      </c>
      <c r="Y42" s="24">
        <v>5480</v>
      </c>
      <c r="Z42" s="24">
        <v>22704</v>
      </c>
      <c r="AA42" s="113">
        <v>5836</v>
      </c>
      <c r="AB42" s="113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2"/>
    </row>
    <row r="43" spans="1:49" s="161" customFormat="1" ht="30.75" hidden="1" customHeight="1" x14ac:dyDescent="0.2">
      <c r="A43" s="25" t="s">
        <v>36</v>
      </c>
      <c r="B43" s="23"/>
      <c r="C43" s="23">
        <f>SUM(F43:AA43)</f>
        <v>164887</v>
      </c>
      <c r="D43" s="8" t="e">
        <f>C43/B43</f>
        <v>#DIV/0!</v>
      </c>
      <c r="E43" s="88"/>
      <c r="F43" s="26">
        <v>7075</v>
      </c>
      <c r="G43" s="26">
        <v>5630</v>
      </c>
      <c r="H43" s="26">
        <v>10541</v>
      </c>
      <c r="I43" s="26">
        <v>7627</v>
      </c>
      <c r="J43" s="26">
        <v>6580</v>
      </c>
      <c r="K43" s="26">
        <v>13735</v>
      </c>
      <c r="L43" s="26">
        <v>5632</v>
      </c>
      <c r="M43" s="26">
        <v>14418</v>
      </c>
      <c r="N43" s="26">
        <v>8609</v>
      </c>
      <c r="O43" s="26">
        <v>3380</v>
      </c>
      <c r="P43" s="26">
        <v>3034</v>
      </c>
      <c r="Q43" s="26">
        <v>2205</v>
      </c>
      <c r="R43" s="26">
        <v>11609</v>
      </c>
      <c r="S43" s="26">
        <v>8900</v>
      </c>
      <c r="T43" s="26">
        <v>10667</v>
      </c>
      <c r="U43" s="26">
        <v>5431</v>
      </c>
      <c r="V43" s="26">
        <v>4000</v>
      </c>
      <c r="W43" s="26"/>
      <c r="X43" s="26">
        <v>1802</v>
      </c>
      <c r="Y43" s="26">
        <v>5480</v>
      </c>
      <c r="Z43" s="26">
        <v>22704</v>
      </c>
      <c r="AA43" s="114">
        <v>5828</v>
      </c>
      <c r="AB43" s="114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2"/>
    </row>
    <row r="44" spans="1:49" s="161" customFormat="1" ht="30.75" hidden="1" customHeight="1" x14ac:dyDescent="0.2">
      <c r="A44" s="16" t="s">
        <v>37</v>
      </c>
      <c r="B44" s="8"/>
      <c r="C44" s="8">
        <f>C43/C42</f>
        <v>0.90823312971296688</v>
      </c>
      <c r="D44" s="8"/>
      <c r="E44" s="88"/>
      <c r="F44" s="31" t="e">
        <f>#N/A</f>
        <v>#N/A</v>
      </c>
      <c r="G44" s="31" t="e">
        <f>#N/A</f>
        <v>#N/A</v>
      </c>
      <c r="H44" s="31" t="e">
        <f>#N/A</f>
        <v>#N/A</v>
      </c>
      <c r="I44" s="31" t="e">
        <f>#N/A</f>
        <v>#N/A</v>
      </c>
      <c r="J44" s="31" t="e">
        <f>#N/A</f>
        <v>#N/A</v>
      </c>
      <c r="K44" s="31" t="e">
        <f>#N/A</f>
        <v>#N/A</v>
      </c>
      <c r="L44" s="31" t="e">
        <f>#N/A</f>
        <v>#N/A</v>
      </c>
      <c r="M44" s="31" t="e">
        <f>#N/A</f>
        <v>#N/A</v>
      </c>
      <c r="N44" s="31" t="e">
        <f>#N/A</f>
        <v>#N/A</v>
      </c>
      <c r="O44" s="31" t="e">
        <f>#N/A</f>
        <v>#N/A</v>
      </c>
      <c r="P44" s="31" t="e">
        <f>#N/A</f>
        <v>#N/A</v>
      </c>
      <c r="Q44" s="31" t="e">
        <f>#N/A</f>
        <v>#N/A</v>
      </c>
      <c r="R44" s="31" t="e">
        <f>#N/A</f>
        <v>#N/A</v>
      </c>
      <c r="S44" s="31" t="e">
        <f>#N/A</f>
        <v>#N/A</v>
      </c>
      <c r="T44" s="31" t="e">
        <f>#N/A</f>
        <v>#N/A</v>
      </c>
      <c r="U44" s="31" t="e">
        <f>#N/A</f>
        <v>#N/A</v>
      </c>
      <c r="V44" s="31" t="e">
        <f>#N/A</f>
        <v>#N/A</v>
      </c>
      <c r="W44" s="31"/>
      <c r="X44" s="31" t="e">
        <f>#N/A</f>
        <v>#N/A</v>
      </c>
      <c r="Y44" s="31" t="e">
        <f>#N/A</f>
        <v>#N/A</v>
      </c>
      <c r="Z44" s="31" t="e">
        <f>#N/A</f>
        <v>#N/A</v>
      </c>
      <c r="AA44" s="116" t="e">
        <f>#N/A</f>
        <v>#N/A</v>
      </c>
      <c r="AB44" s="116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2"/>
    </row>
    <row r="45" spans="1:49" s="161" customFormat="1" ht="30.75" hidden="1" customHeight="1" x14ac:dyDescent="0.2">
      <c r="A45" s="33" t="s">
        <v>38</v>
      </c>
      <c r="B45" s="23"/>
      <c r="C45" s="23">
        <f>SUM(F45:AA45)</f>
        <v>155239</v>
      </c>
      <c r="D45" s="8" t="e">
        <f>C45/B45</f>
        <v>#DIV/0!</v>
      </c>
      <c r="E45" s="88"/>
      <c r="F45" s="26">
        <v>6894</v>
      </c>
      <c r="G45" s="26">
        <v>5350</v>
      </c>
      <c r="H45" s="26">
        <v>14107</v>
      </c>
      <c r="I45" s="26">
        <v>7559</v>
      </c>
      <c r="J45" s="26">
        <v>5120</v>
      </c>
      <c r="K45" s="26">
        <v>9376</v>
      </c>
      <c r="L45" s="26">
        <v>3831</v>
      </c>
      <c r="M45" s="26">
        <v>12800</v>
      </c>
      <c r="N45" s="26">
        <v>6740</v>
      </c>
      <c r="O45" s="26">
        <v>2853</v>
      </c>
      <c r="P45" s="26">
        <v>2889</v>
      </c>
      <c r="Q45" s="26">
        <v>5689</v>
      </c>
      <c r="R45" s="26">
        <v>10275</v>
      </c>
      <c r="S45" s="26">
        <v>9405</v>
      </c>
      <c r="T45" s="26">
        <v>10667</v>
      </c>
      <c r="U45" s="26">
        <v>4499</v>
      </c>
      <c r="V45" s="26">
        <v>3900</v>
      </c>
      <c r="W45" s="26"/>
      <c r="X45" s="26">
        <v>1577</v>
      </c>
      <c r="Y45" s="26">
        <v>5543</v>
      </c>
      <c r="Z45" s="26">
        <v>20329</v>
      </c>
      <c r="AA45" s="114">
        <v>5836</v>
      </c>
      <c r="AB45" s="114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2"/>
    </row>
    <row r="46" spans="1:49" s="81" customFormat="1" ht="30.75" hidden="1" customHeight="1" x14ac:dyDescent="0.3">
      <c r="A46" s="10" t="s">
        <v>39</v>
      </c>
      <c r="B46" s="23"/>
      <c r="C46" s="23">
        <f>SUM(F46:AA46)</f>
        <v>0</v>
      </c>
      <c r="D46" s="8" t="e">
        <f>C46/B46</f>
        <v>#DIV/0!</v>
      </c>
      <c r="E46" s="8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11"/>
      <c r="AB46" s="111"/>
      <c r="AC46" s="164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181"/>
    </row>
    <row r="47" spans="1:49" s="81" customFormat="1" ht="30.75" hidden="1" customHeight="1" x14ac:dyDescent="0.3">
      <c r="A47" s="34" t="s">
        <v>40</v>
      </c>
      <c r="B47" s="23"/>
      <c r="C47" s="23">
        <f>SUM(F47:AA47)</f>
        <v>0</v>
      </c>
      <c r="D47" s="8" t="e">
        <f>C47/B47</f>
        <v>#DIV/0!</v>
      </c>
      <c r="E47" s="96">
        <v>207000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11"/>
      <c r="AB47" s="111"/>
      <c r="AC47" s="164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181"/>
    </row>
    <row r="48" spans="1:49" s="81" customFormat="1" ht="22.9" hidden="1" customHeight="1" x14ac:dyDescent="0.3">
      <c r="A48" s="15" t="s">
        <v>41</v>
      </c>
      <c r="B48" s="23"/>
      <c r="C48" s="23">
        <f>SUM(F48:AA48)</f>
        <v>0</v>
      </c>
      <c r="D48" s="8"/>
      <c r="E48" s="86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11"/>
      <c r="AB48" s="111"/>
      <c r="AC48" s="164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181"/>
    </row>
    <row r="49" spans="1:49" s="81" customFormat="1" ht="30.6" hidden="1" customHeight="1" x14ac:dyDescent="0.3">
      <c r="A49" s="16" t="s">
        <v>37</v>
      </c>
      <c r="B49" s="35"/>
      <c r="C49" s="35" t="e">
        <f>C47/C46</f>
        <v>#DIV/0!</v>
      </c>
      <c r="D49" s="40" t="e">
        <f>#N/A</f>
        <v>#N/A</v>
      </c>
      <c r="E49" s="35" t="e">
        <f>E47/C46</f>
        <v>#DIV/0!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118"/>
      <c r="AB49" s="118"/>
      <c r="AC49" s="165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181"/>
    </row>
    <row r="50" spans="1:49" s="81" customFormat="1" ht="30.6" hidden="1" customHeight="1" x14ac:dyDescent="0.3">
      <c r="A50" s="16" t="s">
        <v>42</v>
      </c>
      <c r="B50" s="23"/>
      <c r="C50" s="23">
        <f>SUM(F50:AA50)</f>
        <v>0</v>
      </c>
      <c r="D50" s="8" t="e">
        <f>C50/B50</f>
        <v>#DIV/0!</v>
      </c>
      <c r="E50" s="89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119"/>
      <c r="AB50" s="119"/>
      <c r="AC50" s="165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181"/>
    </row>
    <row r="51" spans="1:49" s="81" customFormat="1" ht="30.6" hidden="1" customHeight="1" x14ac:dyDescent="0.3">
      <c r="A51" s="16" t="s">
        <v>43</v>
      </c>
      <c r="B51" s="23"/>
      <c r="C51" s="23">
        <f>SUM(F51:AA51)</f>
        <v>0</v>
      </c>
      <c r="D51" s="8" t="e">
        <f>C51/B51</f>
        <v>#DIV/0!</v>
      </c>
      <c r="E51" s="88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114"/>
      <c r="AB51" s="114"/>
      <c r="AC51" s="165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181"/>
    </row>
    <row r="52" spans="1:49" s="81" customFormat="1" ht="27" hidden="1" customHeight="1" x14ac:dyDescent="0.3">
      <c r="A52" s="16" t="s">
        <v>44</v>
      </c>
      <c r="B52" s="23"/>
      <c r="C52" s="23">
        <f>SUM(F52:AA52)</f>
        <v>0</v>
      </c>
      <c r="D52" s="8" t="e">
        <f>C52/B52</f>
        <v>#DIV/0!</v>
      </c>
      <c r="E52" s="89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119"/>
      <c r="AB52" s="119"/>
      <c r="AC52" s="165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181"/>
    </row>
    <row r="53" spans="1:49" s="81" customFormat="1" ht="28.9" hidden="1" customHeight="1" x14ac:dyDescent="0.3">
      <c r="A53" s="16" t="s">
        <v>45</v>
      </c>
      <c r="B53" s="23"/>
      <c r="C53" s="23">
        <f>SUM(F53:AA53)</f>
        <v>0</v>
      </c>
      <c r="D53" s="8" t="e">
        <f>C53/B53</f>
        <v>#DIV/0!</v>
      </c>
      <c r="E53" s="89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119"/>
      <c r="AB53" s="119"/>
      <c r="AC53" s="165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181"/>
    </row>
    <row r="54" spans="1:49" s="81" customFormat="1" ht="30.6" hidden="1" customHeight="1" x14ac:dyDescent="0.3">
      <c r="A54" s="16" t="s">
        <v>46</v>
      </c>
      <c r="B54" s="23"/>
      <c r="C54" s="23">
        <f>SUM(F54:AA54)</f>
        <v>0</v>
      </c>
      <c r="D54" s="8" t="e">
        <f>C54/B54</f>
        <v>#DIV/0!</v>
      </c>
      <c r="E54" s="88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114"/>
      <c r="AB54" s="114"/>
      <c r="AC54" s="165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181"/>
    </row>
    <row r="55" spans="1:49" s="81" customFormat="1" ht="31.9" hidden="1" customHeight="1" x14ac:dyDescent="0.3">
      <c r="A55" s="15" t="s">
        <v>47</v>
      </c>
      <c r="B55" s="23"/>
      <c r="C55" s="23" t="e">
        <f>#N/A</f>
        <v>#N/A</v>
      </c>
      <c r="D55" s="8"/>
      <c r="E55" s="89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119"/>
      <c r="AB55" s="119"/>
      <c r="AC55" s="165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181"/>
    </row>
    <row r="56" spans="1:49" s="81" customFormat="1" ht="30.6" hidden="1" customHeight="1" outlineLevel="1" x14ac:dyDescent="0.3">
      <c r="A56" s="15" t="s">
        <v>48</v>
      </c>
      <c r="B56" s="23"/>
      <c r="C56" s="23">
        <f>SUM(F56:AA56)</f>
        <v>0</v>
      </c>
      <c r="D56" s="8" t="e">
        <f>C56/B56</f>
        <v>#DIV/0!</v>
      </c>
      <c r="E56" s="89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119"/>
      <c r="AB56" s="119"/>
      <c r="AC56" s="165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181"/>
    </row>
    <row r="57" spans="1:49" s="81" customFormat="1" ht="21.6" hidden="1" customHeight="1" outlineLevel="1" x14ac:dyDescent="0.3">
      <c r="A57" s="37" t="s">
        <v>49</v>
      </c>
      <c r="B57" s="8"/>
      <c r="C57" s="23" t="e">
        <f>#N/A</f>
        <v>#N/A</v>
      </c>
      <c r="D57" s="8"/>
      <c r="E57" s="89"/>
      <c r="F57" s="107"/>
      <c r="G57" s="107"/>
      <c r="H57" s="107"/>
      <c r="I57" s="107"/>
      <c r="J57" s="107"/>
      <c r="K57" s="107"/>
      <c r="L57" s="36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20"/>
      <c r="AB57" s="120"/>
      <c r="AC57" s="165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181"/>
    </row>
    <row r="58" spans="1:49" s="81" customFormat="1" ht="20.45" hidden="1" customHeight="1" outlineLevel="1" x14ac:dyDescent="0.3">
      <c r="A58" s="38" t="s">
        <v>50</v>
      </c>
      <c r="B58" s="23"/>
      <c r="C58" s="23" t="e">
        <f>#N/A</f>
        <v>#N/A</v>
      </c>
      <c r="D58" s="8" t="e">
        <f>C58/B58</f>
        <v>#N/A</v>
      </c>
      <c r="E58" s="89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119"/>
      <c r="AB58" s="119"/>
      <c r="AC58" s="165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181"/>
    </row>
    <row r="59" spans="1:49" s="81" customFormat="1" ht="21" hidden="1" customHeight="1" outlineLevel="1" x14ac:dyDescent="0.3">
      <c r="A59" s="39" t="s">
        <v>51</v>
      </c>
      <c r="B59" s="23"/>
      <c r="C59" s="23" t="e">
        <f>#N/A</f>
        <v>#N/A</v>
      </c>
      <c r="D59" s="8" t="e">
        <f>C59/B59</f>
        <v>#N/A</v>
      </c>
      <c r="E59" s="89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119"/>
      <c r="AB59" s="119"/>
      <c r="AC59" s="165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181"/>
    </row>
    <row r="60" spans="1:49" s="81" customFormat="1" ht="30" hidden="1" customHeight="1" outlineLevel="1" x14ac:dyDescent="0.3">
      <c r="A60" s="15" t="s">
        <v>52</v>
      </c>
      <c r="B60" s="23"/>
      <c r="C60" s="23">
        <f>SUM(F60:AA60)</f>
        <v>0</v>
      </c>
      <c r="D60" s="8" t="e">
        <f>C60/B60</f>
        <v>#DIV/0!</v>
      </c>
      <c r="E60" s="89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119"/>
      <c r="AB60" s="119"/>
      <c r="AC60" s="165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181"/>
    </row>
    <row r="61" spans="1:49" s="81" customFormat="1" ht="31.15" hidden="1" customHeight="1" x14ac:dyDescent="0.3">
      <c r="A61" s="10" t="s">
        <v>53</v>
      </c>
      <c r="B61" s="23"/>
      <c r="C61" s="23">
        <f>SUM(F61:AA61)</f>
        <v>0</v>
      </c>
      <c r="D61" s="8" t="e">
        <f>C61/B61</f>
        <v>#DIV/0!</v>
      </c>
      <c r="E61" s="89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119"/>
      <c r="AB61" s="119"/>
      <c r="AC61" s="164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181"/>
    </row>
    <row r="62" spans="1:49" s="81" customFormat="1" ht="30.6" hidden="1" customHeight="1" x14ac:dyDescent="0.3">
      <c r="A62" s="34" t="s">
        <v>54</v>
      </c>
      <c r="B62" s="23"/>
      <c r="C62" s="23">
        <f>SUM(F62:AA62)</f>
        <v>0</v>
      </c>
      <c r="D62" s="8" t="e">
        <f>C62/B62</f>
        <v>#DIV/0!</v>
      </c>
      <c r="E62" s="96">
        <v>7500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119"/>
      <c r="AB62" s="119"/>
      <c r="AC62" s="164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181"/>
    </row>
    <row r="63" spans="1:49" s="81" customFormat="1" ht="22.9" hidden="1" customHeight="1" x14ac:dyDescent="0.3">
      <c r="A63" s="16" t="s">
        <v>37</v>
      </c>
      <c r="B63" s="35"/>
      <c r="C63" s="35" t="e">
        <f>C62/C61</f>
        <v>#DIV/0!</v>
      </c>
      <c r="D63" s="35" t="e">
        <f>#N/A</f>
        <v>#N/A</v>
      </c>
      <c r="E63" s="35" t="e">
        <f>E62/C61</f>
        <v>#DIV/0!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118"/>
      <c r="AB63" s="118"/>
      <c r="AC63" s="165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181"/>
    </row>
    <row r="64" spans="1:49" s="81" customFormat="1" ht="33" hidden="1" customHeight="1" outlineLevel="1" x14ac:dyDescent="0.3">
      <c r="A64" s="15" t="s">
        <v>55</v>
      </c>
      <c r="B64" s="23"/>
      <c r="C64" s="23">
        <f t="shared" ref="C64:C86" si="2">SUM(F64:AA64)</f>
        <v>0</v>
      </c>
      <c r="D64" s="8"/>
      <c r="E64" s="88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119"/>
      <c r="AB64" s="119"/>
      <c r="AC64" s="165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181"/>
    </row>
    <row r="65" spans="1:49" s="81" customFormat="1" ht="18.600000000000001" hidden="1" customHeight="1" x14ac:dyDescent="0.3">
      <c r="A65" s="10" t="s">
        <v>56</v>
      </c>
      <c r="B65" s="23"/>
      <c r="C65" s="23">
        <f t="shared" si="2"/>
        <v>0</v>
      </c>
      <c r="D65" s="8" t="e">
        <f>C65/B65</f>
        <v>#DIV/0!</v>
      </c>
      <c r="E65" s="88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119"/>
      <c r="AB65" s="119"/>
      <c r="AC65" s="164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181"/>
    </row>
    <row r="66" spans="1:49" s="81" customFormat="1" ht="30.6" hidden="1" customHeight="1" x14ac:dyDescent="0.3">
      <c r="A66" s="34" t="s">
        <v>57</v>
      </c>
      <c r="B66" s="23"/>
      <c r="C66" s="23">
        <f t="shared" si="2"/>
        <v>0</v>
      </c>
      <c r="D66" s="8" t="e">
        <f>C66/B66</f>
        <v>#DIV/0!</v>
      </c>
      <c r="E66" s="101">
        <v>1050</v>
      </c>
      <c r="F66" s="36"/>
      <c r="G66" s="36"/>
      <c r="H66" s="36"/>
      <c r="I66" s="36"/>
      <c r="J66" s="36"/>
      <c r="K66" s="36"/>
      <c r="L66" s="36"/>
      <c r="M66" s="36"/>
      <c r="N66" s="36"/>
      <c r="O66" s="41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119"/>
      <c r="AB66" s="119"/>
      <c r="AC66" s="164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181"/>
    </row>
    <row r="67" spans="1:49" s="81" customFormat="1" ht="30.6" hidden="1" customHeight="1" x14ac:dyDescent="0.3">
      <c r="A67" s="15" t="s">
        <v>58</v>
      </c>
      <c r="B67" s="23"/>
      <c r="C67" s="23">
        <f t="shared" si="2"/>
        <v>0</v>
      </c>
      <c r="D67" s="8"/>
      <c r="E67" s="88"/>
      <c r="F67" s="36"/>
      <c r="G67" s="36"/>
      <c r="H67" s="36"/>
      <c r="I67" s="41"/>
      <c r="J67" s="36"/>
      <c r="K67" s="36"/>
      <c r="L67" s="36"/>
      <c r="M67" s="36"/>
      <c r="N67" s="41"/>
      <c r="O67" s="41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119"/>
      <c r="AB67" s="119"/>
      <c r="AC67" s="164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181"/>
    </row>
    <row r="68" spans="1:49" s="81" customFormat="1" ht="21.6" hidden="1" customHeight="1" x14ac:dyDescent="0.3">
      <c r="A68" s="16" t="s">
        <v>37</v>
      </c>
      <c r="B68" s="35"/>
      <c r="C68" s="23">
        <f t="shared" si="2"/>
        <v>0</v>
      </c>
      <c r="D68" s="8"/>
      <c r="E68" s="88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118"/>
      <c r="AB68" s="118"/>
      <c r="AC68" s="165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181"/>
    </row>
    <row r="69" spans="1:49" s="81" customFormat="1" ht="30.6" hidden="1" customHeight="1" x14ac:dyDescent="0.3">
      <c r="A69" s="16" t="s">
        <v>59</v>
      </c>
      <c r="B69" s="23"/>
      <c r="C69" s="23">
        <f t="shared" si="2"/>
        <v>0</v>
      </c>
      <c r="D69" s="8" t="e">
        <f>#N/A</f>
        <v>#N/A</v>
      </c>
      <c r="E69" s="101">
        <v>1410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119"/>
      <c r="AB69" s="119"/>
      <c r="AC69" s="164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181"/>
    </row>
    <row r="70" spans="1:49" s="81" customFormat="1" ht="22.9" hidden="1" customHeight="1" outlineLevel="1" x14ac:dyDescent="0.3">
      <c r="A70" s="15" t="s">
        <v>60</v>
      </c>
      <c r="B70" s="23"/>
      <c r="C70" s="23">
        <f t="shared" si="2"/>
        <v>0</v>
      </c>
      <c r="D70" s="8" t="e">
        <f>#N/A</f>
        <v>#N/A</v>
      </c>
      <c r="E70" s="9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119"/>
      <c r="AB70" s="119"/>
      <c r="AC70" s="165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181"/>
    </row>
    <row r="71" spans="1:49" s="81" customFormat="1" ht="22.9" hidden="1" customHeight="1" outlineLevel="1" x14ac:dyDescent="0.3">
      <c r="A71" s="15" t="s">
        <v>61</v>
      </c>
      <c r="B71" s="23"/>
      <c r="C71" s="23">
        <f t="shared" si="2"/>
        <v>0</v>
      </c>
      <c r="D71" s="8" t="e">
        <f>#N/A</f>
        <v>#N/A</v>
      </c>
      <c r="E71" s="9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119"/>
      <c r="AB71" s="119"/>
      <c r="AC71" s="165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181"/>
    </row>
    <row r="72" spans="1:49" s="81" customFormat="1" ht="30.6" hidden="1" customHeight="1" x14ac:dyDescent="0.3">
      <c r="A72" s="16" t="s">
        <v>62</v>
      </c>
      <c r="B72" s="23"/>
      <c r="C72" s="23">
        <f t="shared" si="2"/>
        <v>0</v>
      </c>
      <c r="D72" s="8" t="e">
        <f>#N/A</f>
        <v>#N/A</v>
      </c>
      <c r="E72" s="96">
        <v>3500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121"/>
      <c r="AB72" s="121"/>
      <c r="AC72" s="165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181"/>
    </row>
    <row r="73" spans="1:49" s="81" customFormat="1" ht="30.6" hidden="1" customHeight="1" x14ac:dyDescent="0.3">
      <c r="A73" s="16" t="s">
        <v>63</v>
      </c>
      <c r="B73" s="23"/>
      <c r="C73" s="23">
        <f t="shared" si="2"/>
        <v>0</v>
      </c>
      <c r="D73" s="8" t="e">
        <f>#N/A</f>
        <v>#N/A</v>
      </c>
      <c r="E73" s="96">
        <v>2500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121"/>
      <c r="AB73" s="121"/>
      <c r="AC73" s="165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181"/>
    </row>
    <row r="74" spans="1:49" s="81" customFormat="1" ht="30.6" hidden="1" customHeight="1" x14ac:dyDescent="0.3">
      <c r="A74" s="16" t="s">
        <v>64</v>
      </c>
      <c r="B74" s="23"/>
      <c r="C74" s="23">
        <f t="shared" si="2"/>
        <v>0</v>
      </c>
      <c r="D74" s="8" t="e">
        <f>#N/A</f>
        <v>#N/A</v>
      </c>
      <c r="E74" s="96">
        <v>8700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121"/>
      <c r="AB74" s="121"/>
      <c r="AC74" s="165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181"/>
    </row>
    <row r="75" spans="1:49" s="81" customFormat="1" ht="30.6" hidden="1" customHeight="1" x14ac:dyDescent="0.3">
      <c r="A75" s="16" t="s">
        <v>65</v>
      </c>
      <c r="B75" s="23"/>
      <c r="C75" s="23">
        <f t="shared" si="2"/>
        <v>0</v>
      </c>
      <c r="D75" s="8" t="e">
        <f>#N/A</f>
        <v>#N/A</v>
      </c>
      <c r="E75" s="96">
        <v>6500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121"/>
      <c r="AB75" s="121"/>
      <c r="AC75" s="165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181"/>
    </row>
    <row r="76" spans="1:49" s="81" customFormat="1" ht="30.6" hidden="1" customHeight="1" x14ac:dyDescent="0.3">
      <c r="A76" s="16" t="s">
        <v>66</v>
      </c>
      <c r="B76" s="23"/>
      <c r="C76" s="23">
        <f t="shared" si="2"/>
        <v>0</v>
      </c>
      <c r="D76" s="8" t="e">
        <f>#N/A</f>
        <v>#N/A</v>
      </c>
      <c r="E76" s="96">
        <v>23000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121"/>
      <c r="AB76" s="121"/>
      <c r="AC76" s="165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181"/>
    </row>
    <row r="77" spans="1:49" s="81" customFormat="1" ht="30.6" hidden="1" customHeight="1" x14ac:dyDescent="0.3">
      <c r="A77" s="16" t="s">
        <v>67</v>
      </c>
      <c r="B77" s="23"/>
      <c r="C77" s="23">
        <f t="shared" si="2"/>
        <v>0</v>
      </c>
      <c r="D77" s="8" t="e">
        <f>#N/A</f>
        <v>#N/A</v>
      </c>
      <c r="E77" s="96">
        <v>6205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121"/>
      <c r="AB77" s="121"/>
      <c r="AC77" s="165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181"/>
    </row>
    <row r="78" spans="1:49" s="81" customFormat="1" ht="30.6" hidden="1" customHeight="1" x14ac:dyDescent="0.3">
      <c r="A78" s="16" t="s">
        <v>68</v>
      </c>
      <c r="B78" s="23"/>
      <c r="C78" s="23">
        <f t="shared" si="2"/>
        <v>0</v>
      </c>
      <c r="D78" s="8" t="e">
        <f>#N/A</f>
        <v>#N/A</v>
      </c>
      <c r="E78" s="88">
        <v>800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121"/>
      <c r="AB78" s="121"/>
      <c r="AC78" s="165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181"/>
    </row>
    <row r="79" spans="1:49" s="81" customFormat="1" ht="30.6" hidden="1" customHeight="1" x14ac:dyDescent="0.3">
      <c r="A79" s="16" t="s">
        <v>69</v>
      </c>
      <c r="B79" s="23"/>
      <c r="C79" s="23">
        <f t="shared" si="2"/>
        <v>0</v>
      </c>
      <c r="D79" s="23">
        <f>SUM(G79:AC79)</f>
        <v>0</v>
      </c>
      <c r="E79" s="91">
        <v>403</v>
      </c>
      <c r="F79" s="23"/>
      <c r="G79" s="23"/>
      <c r="H79" s="23"/>
      <c r="I79" s="23"/>
      <c r="J79" s="23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121"/>
      <c r="AB79" s="121"/>
      <c r="AC79" s="165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181"/>
    </row>
    <row r="80" spans="1:49" s="81" customFormat="1" ht="30.6" hidden="1" customHeight="1" x14ac:dyDescent="0.3">
      <c r="A80" s="16" t="s">
        <v>70</v>
      </c>
      <c r="B80" s="23"/>
      <c r="C80" s="23">
        <f t="shared" si="2"/>
        <v>0</v>
      </c>
      <c r="D80" s="8"/>
      <c r="E80" s="88">
        <v>121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121"/>
      <c r="AB80" s="121"/>
      <c r="AC80" s="165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181"/>
    </row>
    <row r="81" spans="1:49" s="81" customFormat="1" ht="30.6" hidden="1" customHeight="1" x14ac:dyDescent="0.3">
      <c r="A81" s="16" t="s">
        <v>71</v>
      </c>
      <c r="B81" s="23"/>
      <c r="C81" s="23">
        <f t="shared" si="2"/>
        <v>0</v>
      </c>
      <c r="D81" s="8" t="e">
        <f>C81/B81</f>
        <v>#DIV/0!</v>
      </c>
      <c r="E81" s="88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121"/>
      <c r="AB81" s="121"/>
      <c r="AC81" s="165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181"/>
    </row>
    <row r="82" spans="1:49" s="81" customFormat="1" ht="30.6" hidden="1" customHeight="1" x14ac:dyDescent="0.3">
      <c r="A82" s="16" t="s">
        <v>72</v>
      </c>
      <c r="B82" s="23"/>
      <c r="C82" s="23">
        <f t="shared" si="2"/>
        <v>0</v>
      </c>
      <c r="D82" s="8" t="e">
        <f>C82/B82</f>
        <v>#DIV/0!</v>
      </c>
      <c r="E82" s="88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121"/>
      <c r="AB82" s="121"/>
      <c r="AC82" s="165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181"/>
    </row>
    <row r="83" spans="1:49" s="79" customFormat="1" ht="22.9" hidden="1" customHeight="1" x14ac:dyDescent="0.35">
      <c r="A83" s="10" t="s">
        <v>73</v>
      </c>
      <c r="B83" s="23"/>
      <c r="C83" s="23">
        <f t="shared" si="2"/>
        <v>0</v>
      </c>
      <c r="D83" s="8" t="e">
        <f>C83/B83</f>
        <v>#DIV/0!</v>
      </c>
      <c r="E83" s="88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121"/>
      <c r="AB83" s="121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183"/>
    </row>
    <row r="84" spans="1:49" s="79" customFormat="1" ht="22.9" hidden="1" customHeight="1" x14ac:dyDescent="0.35">
      <c r="A84" s="34" t="s">
        <v>74</v>
      </c>
      <c r="B84" s="23"/>
      <c r="C84" s="23">
        <f t="shared" si="2"/>
        <v>0</v>
      </c>
      <c r="D84" s="8" t="e">
        <f>C84/B84</f>
        <v>#DIV/0!</v>
      </c>
      <c r="E84" s="88">
        <v>100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121"/>
      <c r="AB84" s="121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183"/>
    </row>
    <row r="85" spans="1:49" s="79" customFormat="1" ht="22.9" hidden="1" customHeight="1" x14ac:dyDescent="0.35">
      <c r="A85" s="11" t="s">
        <v>37</v>
      </c>
      <c r="B85" s="35"/>
      <c r="C85" s="23">
        <f t="shared" si="2"/>
        <v>0</v>
      </c>
      <c r="D85" s="8"/>
      <c r="E85" s="88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118"/>
      <c r="AB85" s="118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183"/>
    </row>
    <row r="86" spans="1:49" s="79" customFormat="1" ht="22.9" hidden="1" customHeight="1" x14ac:dyDescent="0.35">
      <c r="A86" s="11" t="s">
        <v>75</v>
      </c>
      <c r="B86" s="35"/>
      <c r="C86" s="23">
        <f t="shared" si="2"/>
        <v>0</v>
      </c>
      <c r="D86" s="8"/>
      <c r="E86" s="88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122"/>
      <c r="AB86" s="122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183"/>
    </row>
    <row r="87" spans="1:49" s="79" customFormat="1" ht="3.6" hidden="1" customHeight="1" x14ac:dyDescent="0.35">
      <c r="A87" s="11"/>
      <c r="B87" s="35"/>
      <c r="C87" s="44"/>
      <c r="D87" s="8"/>
      <c r="E87" s="88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122"/>
      <c r="AB87" s="122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183"/>
    </row>
    <row r="88" spans="1:49" s="80" customFormat="1" ht="16.899999999999999" hidden="1" customHeight="1" x14ac:dyDescent="0.35">
      <c r="A88" s="166" t="s">
        <v>76</v>
      </c>
      <c r="B88" s="167"/>
      <c r="C88" s="167">
        <f>SUM(F88:AA88)</f>
        <v>0</v>
      </c>
      <c r="D88" s="167"/>
      <c r="E88" s="168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139"/>
      <c r="AB88" s="139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184"/>
    </row>
    <row r="89" spans="1:49" s="79" customFormat="1" ht="1.1499999999999999" hidden="1" customHeight="1" x14ac:dyDescent="0.35">
      <c r="A89" s="11"/>
      <c r="B89" s="35"/>
      <c r="C89" s="44"/>
      <c r="D89" s="8"/>
      <c r="E89" s="88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122"/>
      <c r="AB89" s="122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183"/>
    </row>
    <row r="90" spans="1:49" s="79" customFormat="1" ht="45.6" hidden="1" customHeight="1" x14ac:dyDescent="0.35">
      <c r="A90" s="11" t="s">
        <v>77</v>
      </c>
      <c r="B90" s="35"/>
      <c r="C90" s="18">
        <v>95.8</v>
      </c>
      <c r="D90" s="19"/>
      <c r="E90" s="88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123"/>
      <c r="AB90" s="123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183"/>
    </row>
    <row r="91" spans="1:49" s="170" customFormat="1" ht="21" hidden="1" customHeight="1" x14ac:dyDescent="0.35">
      <c r="A91" s="11" t="s">
        <v>78</v>
      </c>
      <c r="B91" s="46"/>
      <c r="C91" s="46">
        <f>(C47-C92)/2</f>
        <v>0</v>
      </c>
      <c r="D91" s="46" t="e">
        <f>(D47-D92)</f>
        <v>#DIV/0!</v>
      </c>
      <c r="E91" s="90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124"/>
      <c r="AB91" s="124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88"/>
    </row>
    <row r="92" spans="1:49" s="79" customFormat="1" ht="18.600000000000001" hidden="1" customHeight="1" x14ac:dyDescent="0.35">
      <c r="A92" s="11" t="s">
        <v>79</v>
      </c>
      <c r="B92" s="23"/>
      <c r="C92" s="23">
        <f>SUM(F92:AA92)</f>
        <v>0</v>
      </c>
      <c r="D92" s="8" t="e">
        <f>C92/B92</f>
        <v>#DIV/0!</v>
      </c>
      <c r="E92" s="8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111"/>
      <c r="AB92" s="111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183"/>
    </row>
    <row r="93" spans="1:49" s="79" customFormat="1" ht="13.9" hidden="1" customHeight="1" x14ac:dyDescent="0.35">
      <c r="A93" s="11"/>
      <c r="B93" s="35"/>
      <c r="C93" s="23"/>
      <c r="D93" s="8"/>
      <c r="E93" s="8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111"/>
      <c r="AB93" s="111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183"/>
    </row>
    <row r="94" spans="1:49" s="170" customFormat="1" ht="25.15" hidden="1" customHeight="1" x14ac:dyDescent="0.35">
      <c r="A94" s="11" t="s">
        <v>80</v>
      </c>
      <c r="B94" s="46"/>
      <c r="C94" s="46" t="e">
        <f>#N/A</f>
        <v>#N/A</v>
      </c>
      <c r="D94" s="47" t="e">
        <f>#N/A</f>
        <v>#N/A</v>
      </c>
      <c r="E94" s="90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114"/>
      <c r="AB94" s="114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88"/>
    </row>
    <row r="95" spans="1:49" s="79" customFormat="1" ht="24.6" hidden="1" customHeight="1" x14ac:dyDescent="0.35">
      <c r="A95" s="11" t="s">
        <v>81</v>
      </c>
      <c r="B95" s="36"/>
      <c r="C95" s="28">
        <f>SUM(F95:AA95)</f>
        <v>0</v>
      </c>
      <c r="D95" s="8" t="e">
        <f>C95/B95</f>
        <v>#DIV/0!</v>
      </c>
      <c r="E95" s="89"/>
      <c r="F95" s="36"/>
      <c r="G95" s="36"/>
      <c r="H95" s="36"/>
      <c r="I95" s="36"/>
      <c r="J95" s="36"/>
      <c r="K95" s="36"/>
      <c r="L95" s="36"/>
      <c r="M95" s="36"/>
      <c r="N95" s="36"/>
      <c r="O95" s="41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119"/>
      <c r="AB95" s="119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183"/>
    </row>
    <row r="96" spans="1:49" s="79" customFormat="1" ht="27" hidden="1" customHeight="1" x14ac:dyDescent="0.35">
      <c r="A96" s="48" t="s">
        <v>82</v>
      </c>
      <c r="B96" s="49"/>
      <c r="C96" s="49"/>
      <c r="D96" s="50"/>
      <c r="E96" s="92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183"/>
    </row>
    <row r="97" spans="1:49" s="79" customFormat="1" ht="27" hidden="1" customHeight="1" x14ac:dyDescent="0.35">
      <c r="A97" s="11" t="s">
        <v>83</v>
      </c>
      <c r="B97" s="45"/>
      <c r="C97" s="45"/>
      <c r="D97" s="50"/>
      <c r="E97" s="92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183"/>
    </row>
    <row r="98" spans="1:49" s="79" customFormat="1" ht="24.6" hidden="1" customHeight="1" x14ac:dyDescent="0.35">
      <c r="A98" s="11" t="s">
        <v>84</v>
      </c>
      <c r="B98" s="30"/>
      <c r="C98" s="30" t="e">
        <f>C97/C96</f>
        <v>#DIV/0!</v>
      </c>
      <c r="D98" s="50"/>
      <c r="E98" s="92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183"/>
    </row>
    <row r="99" spans="1:49" s="79" customFormat="1" ht="28.9" hidden="1" customHeight="1" x14ac:dyDescent="0.35">
      <c r="A99" s="48"/>
      <c r="B99" s="52"/>
      <c r="C99" s="52"/>
      <c r="D99" s="50"/>
      <c r="E99" s="92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183"/>
    </row>
    <row r="100" spans="1:49" s="161" customFormat="1" ht="29.45" hidden="1" customHeight="1" outlineLevel="1" x14ac:dyDescent="0.2">
      <c r="A100" s="53" t="s">
        <v>85</v>
      </c>
      <c r="B100" s="23"/>
      <c r="C100" s="28">
        <f>SUM(F100:AA100)</f>
        <v>0</v>
      </c>
      <c r="D100" s="13" t="e">
        <f>C100/B100</f>
        <v>#DIV/0!</v>
      </c>
      <c r="E100" s="86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125"/>
      <c r="AB100" s="125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2"/>
    </row>
    <row r="101" spans="1:49" s="161" customFormat="1" ht="30" hidden="1" customHeight="1" outlineLevel="1" x14ac:dyDescent="0.2">
      <c r="A101" s="53" t="s">
        <v>92</v>
      </c>
      <c r="B101" s="44"/>
      <c r="C101" s="26">
        <v>144085</v>
      </c>
      <c r="D101" s="13"/>
      <c r="E101" s="86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125"/>
      <c r="AB101" s="125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2"/>
    </row>
    <row r="102" spans="1:49" s="161" customFormat="1" ht="30" hidden="1" customHeight="1" outlineLevel="1" x14ac:dyDescent="0.2">
      <c r="A102" s="53" t="s">
        <v>173</v>
      </c>
      <c r="B102" s="44"/>
      <c r="C102" s="26">
        <v>9740</v>
      </c>
      <c r="D102" s="13"/>
      <c r="E102" s="86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125"/>
      <c r="AB102" s="125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2"/>
    </row>
    <row r="103" spans="1:49" s="161" customFormat="1" ht="30" hidden="1" customHeight="1" outlineLevel="1" x14ac:dyDescent="0.2">
      <c r="A103" s="53" t="s">
        <v>174</v>
      </c>
      <c r="B103" s="44"/>
      <c r="C103" s="26">
        <v>102566</v>
      </c>
      <c r="D103" s="13"/>
      <c r="E103" s="86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125"/>
      <c r="AB103" s="125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2"/>
    </row>
    <row r="104" spans="1:49" s="172" customFormat="1" ht="29.45" hidden="1" customHeight="1" outlineLevel="1" x14ac:dyDescent="0.2">
      <c r="A104" s="11" t="s">
        <v>86</v>
      </c>
      <c r="B104" s="44"/>
      <c r="C104" s="26">
        <f>SUM(F104:AA104)</f>
        <v>0</v>
      </c>
      <c r="D104" s="8" t="e">
        <f>C104/B104</f>
        <v>#DIV/0!</v>
      </c>
      <c r="E104" s="88"/>
      <c r="F104" s="42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126"/>
      <c r="AB104" s="126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89"/>
    </row>
    <row r="105" spans="1:49" s="172" customFormat="1" ht="29.45" hidden="1" customHeight="1" outlineLevel="1" x14ac:dyDescent="0.2">
      <c r="A105" s="11" t="s">
        <v>87</v>
      </c>
      <c r="B105" s="44"/>
      <c r="C105" s="26">
        <f>SUM(F105:AA105)</f>
        <v>0</v>
      </c>
      <c r="D105" s="8" t="e">
        <f>C105/B105</f>
        <v>#DIV/0!</v>
      </c>
      <c r="E105" s="88"/>
      <c r="F105" s="42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126"/>
      <c r="AB105" s="126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89"/>
    </row>
    <row r="106" spans="1:49" s="161" customFormat="1" ht="29.45" hidden="1" customHeight="1" outlineLevel="1" x14ac:dyDescent="0.2">
      <c r="A106" s="10" t="s">
        <v>88</v>
      </c>
      <c r="B106" s="28"/>
      <c r="C106" s="28">
        <f t="shared" ref="C106:E106" si="3">C100-C104-C105</f>
        <v>0</v>
      </c>
      <c r="D106" s="28" t="e">
        <f t="shared" si="3"/>
        <v>#DIV/0!</v>
      </c>
      <c r="E106" s="28">
        <f t="shared" si="3"/>
        <v>0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14"/>
      <c r="AB106" s="114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2"/>
    </row>
    <row r="107" spans="1:49" s="161" customFormat="1" ht="29.45" hidden="1" customHeight="1" outlineLevel="1" x14ac:dyDescent="0.2">
      <c r="A107" s="10" t="s">
        <v>177</v>
      </c>
      <c r="B107" s="44"/>
      <c r="C107" s="26">
        <v>2119</v>
      </c>
      <c r="D107" s="8"/>
      <c r="E107" s="88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127"/>
      <c r="AB107" s="127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2"/>
    </row>
    <row r="108" spans="1:49" s="161" customFormat="1" ht="29.45" hidden="1" customHeight="1" outlineLevel="1" x14ac:dyDescent="0.2">
      <c r="A108" s="11" t="s">
        <v>89</v>
      </c>
      <c r="B108" s="23"/>
      <c r="C108" s="28">
        <f>SUM(F108:AA108)</f>
        <v>0</v>
      </c>
      <c r="D108" s="8"/>
      <c r="E108" s="88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128"/>
      <c r="AB108" s="128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2"/>
    </row>
    <row r="109" spans="1:49" s="161" customFormat="1" ht="29.45" hidden="1" customHeight="1" x14ac:dyDescent="0.2">
      <c r="A109" s="34" t="s">
        <v>90</v>
      </c>
      <c r="B109" s="23"/>
      <c r="C109" s="28">
        <f>SUM(F109:AA109)</f>
        <v>0</v>
      </c>
      <c r="D109" s="8" t="e">
        <f>C109/B109</f>
        <v>#DIV/0!</v>
      </c>
      <c r="E109" s="88"/>
      <c r="F109" s="24"/>
      <c r="G109" s="24"/>
      <c r="H109" s="56"/>
      <c r="I109" s="24"/>
      <c r="J109" s="24"/>
      <c r="K109" s="24"/>
      <c r="L109" s="56"/>
      <c r="M109" s="24"/>
      <c r="N109" s="24"/>
      <c r="O109" s="56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113"/>
      <c r="AB109" s="113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2"/>
    </row>
    <row r="110" spans="1:49" s="161" customFormat="1" ht="22.15" hidden="1" customHeight="1" x14ac:dyDescent="0.2">
      <c r="A110" s="11" t="s">
        <v>91</v>
      </c>
      <c r="B110" s="58"/>
      <c r="C110" s="58" t="e">
        <f t="shared" ref="C110:E110" si="4">C109/C108</f>
        <v>#DIV/0!</v>
      </c>
      <c r="D110" s="58" t="e">
        <f t="shared" si="4"/>
        <v>#DIV/0!</v>
      </c>
      <c r="E110" s="58" t="e">
        <f t="shared" si="4"/>
        <v>#DIV/0!</v>
      </c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129"/>
      <c r="AB110" s="129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2"/>
    </row>
    <row r="111" spans="1:49" s="161" customFormat="1" ht="24" hidden="1" customHeight="1" x14ac:dyDescent="0.2">
      <c r="A111" s="10" t="s">
        <v>92</v>
      </c>
      <c r="B111" s="44"/>
      <c r="C111" s="26">
        <f t="shared" ref="C111:C136" si="5">SUM(F111:AA111)</f>
        <v>0</v>
      </c>
      <c r="D111" s="8" t="e">
        <f>C111/B111</f>
        <v>#DIV/0!</v>
      </c>
      <c r="E111" s="88"/>
      <c r="F111" s="24"/>
      <c r="G111" s="24"/>
      <c r="H111" s="24"/>
      <c r="I111" s="24"/>
      <c r="J111" s="24"/>
      <c r="K111" s="24"/>
      <c r="L111" s="56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113"/>
      <c r="AB111" s="113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2"/>
    </row>
    <row r="112" spans="1:49" s="161" customFormat="1" ht="24" hidden="1" customHeight="1" x14ac:dyDescent="0.2">
      <c r="A112" s="10" t="s">
        <v>93</v>
      </c>
      <c r="B112" s="44"/>
      <c r="C112" s="26">
        <f t="shared" si="5"/>
        <v>0</v>
      </c>
      <c r="D112" s="8"/>
      <c r="E112" s="88"/>
      <c r="F112" s="24"/>
      <c r="G112" s="24"/>
      <c r="H112" s="24"/>
      <c r="I112" s="24"/>
      <c r="J112" s="24"/>
      <c r="K112" s="24"/>
      <c r="L112" s="56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113"/>
      <c r="AB112" s="113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2"/>
    </row>
    <row r="113" spans="1:49" s="161" customFormat="1" ht="24" hidden="1" customHeight="1" x14ac:dyDescent="0.2">
      <c r="A113" s="10" t="s">
        <v>94</v>
      </c>
      <c r="B113" s="44"/>
      <c r="C113" s="26">
        <f t="shared" si="5"/>
        <v>0</v>
      </c>
      <c r="D113" s="8"/>
      <c r="E113" s="88"/>
      <c r="F113" s="24"/>
      <c r="G113" s="24"/>
      <c r="H113" s="24"/>
      <c r="I113" s="24"/>
      <c r="J113" s="24"/>
      <c r="K113" s="24"/>
      <c r="L113" s="56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113"/>
      <c r="AB113" s="113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2"/>
    </row>
    <row r="114" spans="1:49" s="161" customFormat="1" ht="24" hidden="1" customHeight="1" x14ac:dyDescent="0.2">
      <c r="A114" s="10" t="s">
        <v>95</v>
      </c>
      <c r="B114" s="44"/>
      <c r="C114" s="28">
        <f t="shared" si="5"/>
        <v>0</v>
      </c>
      <c r="D114" s="8"/>
      <c r="E114" s="88"/>
      <c r="F114" s="24"/>
      <c r="G114" s="24"/>
      <c r="H114" s="24"/>
      <c r="I114" s="24"/>
      <c r="J114" s="24"/>
      <c r="K114" s="24"/>
      <c r="L114" s="24"/>
      <c r="M114" s="24"/>
      <c r="N114" s="24"/>
      <c r="O114" s="56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113"/>
      <c r="AB114" s="113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2"/>
    </row>
    <row r="115" spans="1:49" s="172" customFormat="1" ht="24" hidden="1" customHeight="1" x14ac:dyDescent="0.2">
      <c r="A115" s="11" t="s">
        <v>96</v>
      </c>
      <c r="B115" s="44"/>
      <c r="C115" s="28">
        <f t="shared" si="5"/>
        <v>0</v>
      </c>
      <c r="D115" s="8"/>
      <c r="E115" s="88"/>
      <c r="F115" s="42"/>
      <c r="G115" s="42"/>
      <c r="H115" s="42"/>
      <c r="I115" s="42"/>
      <c r="J115" s="42"/>
      <c r="K115" s="42"/>
      <c r="L115" s="42"/>
      <c r="M115" s="42"/>
      <c r="N115" s="42"/>
      <c r="O115" s="55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121"/>
      <c r="AB115" s="12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89"/>
    </row>
    <row r="116" spans="1:49" s="172" customFormat="1" ht="22.9" hidden="1" customHeight="1" x14ac:dyDescent="0.2">
      <c r="A116" s="11" t="s">
        <v>97</v>
      </c>
      <c r="B116" s="44"/>
      <c r="C116" s="28">
        <f t="shared" si="5"/>
        <v>0</v>
      </c>
      <c r="D116" s="8"/>
      <c r="E116" s="88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121"/>
      <c r="AB116" s="12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89"/>
    </row>
    <row r="117" spans="1:49" s="172" customFormat="1" ht="22.9" hidden="1" customHeight="1" x14ac:dyDescent="0.2">
      <c r="A117" s="11" t="s">
        <v>98</v>
      </c>
      <c r="B117" s="14"/>
      <c r="C117" s="28">
        <f t="shared" si="5"/>
        <v>0</v>
      </c>
      <c r="D117" s="14" t="e">
        <f>D116/D115</f>
        <v>#DIV/0!</v>
      </c>
      <c r="E117" s="86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12"/>
      <c r="AB117" s="112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89"/>
    </row>
    <row r="118" spans="1:49" s="161" customFormat="1" ht="24.6" hidden="1" customHeight="1" x14ac:dyDescent="0.2">
      <c r="A118" s="10" t="s">
        <v>99</v>
      </c>
      <c r="B118" s="44"/>
      <c r="C118" s="26">
        <f t="shared" si="5"/>
        <v>0</v>
      </c>
      <c r="D118" s="8" t="e">
        <f>C118/B118</f>
        <v>#DIV/0!</v>
      </c>
      <c r="E118" s="88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113"/>
      <c r="AB118" s="113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2"/>
    </row>
    <row r="119" spans="1:49" s="161" customFormat="1" ht="24.6" hidden="1" customHeight="1" x14ac:dyDescent="0.2">
      <c r="A119" s="10" t="s">
        <v>100</v>
      </c>
      <c r="B119" s="44"/>
      <c r="C119" s="28">
        <f t="shared" si="5"/>
        <v>0</v>
      </c>
      <c r="D119" s="8"/>
      <c r="E119" s="88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113"/>
      <c r="AB119" s="113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2"/>
    </row>
    <row r="120" spans="1:49" s="172" customFormat="1" ht="27.6" hidden="1" customHeight="1" x14ac:dyDescent="0.2">
      <c r="A120" s="11" t="s">
        <v>101</v>
      </c>
      <c r="B120" s="28"/>
      <c r="C120" s="28">
        <f t="shared" si="5"/>
        <v>0</v>
      </c>
      <c r="D120" s="8" t="e">
        <f>C120/B120</f>
        <v>#DIV/0!</v>
      </c>
      <c r="E120" s="88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127"/>
      <c r="AB120" s="127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89"/>
    </row>
    <row r="121" spans="1:49" s="161" customFormat="1" ht="26.25" hidden="1" customHeight="1" x14ac:dyDescent="0.2">
      <c r="A121" s="34" t="s">
        <v>102</v>
      </c>
      <c r="B121" s="28"/>
      <c r="C121" s="28">
        <f t="shared" si="5"/>
        <v>0</v>
      </c>
      <c r="D121" s="8" t="e">
        <f>C121/B121</f>
        <v>#DIV/0!</v>
      </c>
      <c r="E121" s="88"/>
      <c r="F121" s="42"/>
      <c r="G121" s="42"/>
      <c r="H121" s="42"/>
      <c r="I121" s="42"/>
      <c r="J121" s="42"/>
      <c r="K121" s="42"/>
      <c r="L121" s="55"/>
      <c r="M121" s="42"/>
      <c r="N121" s="42"/>
      <c r="O121" s="55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121"/>
      <c r="AB121" s="121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2"/>
    </row>
    <row r="122" spans="1:49" s="161" customFormat="1" ht="24" hidden="1" customHeight="1" x14ac:dyDescent="0.2">
      <c r="A122" s="10" t="s">
        <v>92</v>
      </c>
      <c r="B122" s="44"/>
      <c r="C122" s="26">
        <f t="shared" si="5"/>
        <v>0</v>
      </c>
      <c r="D122" s="8" t="e">
        <f>C122/B122</f>
        <v>#DIV/0!</v>
      </c>
      <c r="E122" s="88"/>
      <c r="F122" s="24"/>
      <c r="G122" s="24"/>
      <c r="H122" s="24"/>
      <c r="I122" s="24"/>
      <c r="J122" s="24"/>
      <c r="K122" s="24"/>
      <c r="L122" s="56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113"/>
      <c r="AB122" s="113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2"/>
    </row>
    <row r="123" spans="1:49" s="161" customFormat="1" ht="24" hidden="1" customHeight="1" x14ac:dyDescent="0.2">
      <c r="A123" s="10" t="s">
        <v>93</v>
      </c>
      <c r="B123" s="44"/>
      <c r="C123" s="26">
        <f t="shared" si="5"/>
        <v>0</v>
      </c>
      <c r="D123" s="8"/>
      <c r="E123" s="88"/>
      <c r="F123" s="24"/>
      <c r="G123" s="24"/>
      <c r="H123" s="24"/>
      <c r="I123" s="24"/>
      <c r="J123" s="24"/>
      <c r="K123" s="24"/>
      <c r="L123" s="56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113"/>
      <c r="AB123" s="113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2"/>
    </row>
    <row r="124" spans="1:49" s="161" customFormat="1" ht="24" hidden="1" customHeight="1" x14ac:dyDescent="0.2">
      <c r="A124" s="10" t="s">
        <v>94</v>
      </c>
      <c r="B124" s="44"/>
      <c r="C124" s="26">
        <f t="shared" si="5"/>
        <v>0</v>
      </c>
      <c r="D124" s="8"/>
      <c r="E124" s="88"/>
      <c r="F124" s="24"/>
      <c r="G124" s="24"/>
      <c r="H124" s="24"/>
      <c r="I124" s="24"/>
      <c r="J124" s="24"/>
      <c r="K124" s="24"/>
      <c r="L124" s="56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113"/>
      <c r="AB124" s="113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2"/>
    </row>
    <row r="125" spans="1:49" s="161" customFormat="1" ht="24" hidden="1" customHeight="1" x14ac:dyDescent="0.2">
      <c r="A125" s="10" t="s">
        <v>95</v>
      </c>
      <c r="B125" s="44"/>
      <c r="C125" s="28">
        <f t="shared" si="5"/>
        <v>0</v>
      </c>
      <c r="D125" s="8"/>
      <c r="E125" s="88"/>
      <c r="F125" s="24"/>
      <c r="G125" s="24"/>
      <c r="H125" s="24"/>
      <c r="I125" s="24"/>
      <c r="J125" s="24"/>
      <c r="K125" s="24"/>
      <c r="L125" s="24"/>
      <c r="M125" s="24"/>
      <c r="N125" s="24"/>
      <c r="O125" s="56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113"/>
      <c r="AB125" s="113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2"/>
    </row>
    <row r="126" spans="1:49" s="161" customFormat="1" ht="22.5" hidden="1" customHeight="1" x14ac:dyDescent="0.2">
      <c r="A126" s="10" t="s">
        <v>97</v>
      </c>
      <c r="B126" s="44"/>
      <c r="C126" s="28">
        <f t="shared" si="5"/>
        <v>0</v>
      </c>
      <c r="D126" s="8"/>
      <c r="E126" s="88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113"/>
      <c r="AB126" s="113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2"/>
    </row>
    <row r="127" spans="1:49" s="161" customFormat="1" ht="22.5" hidden="1" customHeight="1" x14ac:dyDescent="0.2">
      <c r="A127" s="10" t="s">
        <v>99</v>
      </c>
      <c r="B127" s="44"/>
      <c r="C127" s="26">
        <f t="shared" si="5"/>
        <v>0</v>
      </c>
      <c r="D127" s="8" t="e">
        <f>C127/B127</f>
        <v>#DIV/0!</v>
      </c>
      <c r="E127" s="88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113"/>
      <c r="AB127" s="113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2"/>
    </row>
    <row r="128" spans="1:49" s="161" customFormat="1" ht="22.5" hidden="1" customHeight="1" x14ac:dyDescent="0.2">
      <c r="A128" s="10" t="s">
        <v>100</v>
      </c>
      <c r="B128" s="44"/>
      <c r="C128" s="28">
        <f t="shared" si="5"/>
        <v>0</v>
      </c>
      <c r="D128" s="8"/>
      <c r="E128" s="88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113"/>
      <c r="AB128" s="113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2"/>
    </row>
    <row r="129" spans="1:49" s="161" customFormat="1" ht="28.5" hidden="1" customHeight="1" x14ac:dyDescent="0.2">
      <c r="A129" s="34" t="s">
        <v>103</v>
      </c>
      <c r="B129" s="28"/>
      <c r="C129" s="28">
        <f t="shared" si="5"/>
        <v>0</v>
      </c>
      <c r="D129" s="8" t="e">
        <f>C129/B129</f>
        <v>#DIV/0!</v>
      </c>
      <c r="E129" s="88"/>
      <c r="F129" s="55"/>
      <c r="G129" s="42"/>
      <c r="H129" s="55"/>
      <c r="I129" s="42"/>
      <c r="J129" s="42"/>
      <c r="K129" s="42"/>
      <c r="L129" s="42"/>
      <c r="M129" s="42"/>
      <c r="N129" s="42"/>
      <c r="O129" s="55"/>
      <c r="P129" s="42"/>
      <c r="Q129" s="42"/>
      <c r="R129" s="42"/>
      <c r="S129" s="55"/>
      <c r="T129" s="55"/>
      <c r="U129" s="42"/>
      <c r="V129" s="55"/>
      <c r="W129" s="55"/>
      <c r="X129" s="42"/>
      <c r="Y129" s="42"/>
      <c r="Z129" s="55"/>
      <c r="AA129" s="121"/>
      <c r="AB129" s="121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2"/>
    </row>
    <row r="130" spans="1:49" s="161" customFormat="1" ht="24" hidden="1" customHeight="1" x14ac:dyDescent="0.2">
      <c r="A130" s="10" t="s">
        <v>92</v>
      </c>
      <c r="B130" s="26"/>
      <c r="C130" s="26">
        <f t="shared" si="5"/>
        <v>0</v>
      </c>
      <c r="D130" s="8" t="e">
        <f>C130/B130</f>
        <v>#DIV/0!</v>
      </c>
      <c r="E130" s="88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56"/>
      <c r="V130" s="56"/>
      <c r="W130" s="56"/>
      <c r="X130" s="24"/>
      <c r="Y130" s="24"/>
      <c r="Z130" s="56"/>
      <c r="AA130" s="113"/>
      <c r="AB130" s="113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2"/>
    </row>
    <row r="131" spans="1:49" s="161" customFormat="1" ht="27.6" hidden="1" customHeight="1" x14ac:dyDescent="0.2">
      <c r="A131" s="10" t="s">
        <v>93</v>
      </c>
      <c r="B131" s="26"/>
      <c r="C131" s="26">
        <f t="shared" si="5"/>
        <v>0</v>
      </c>
      <c r="D131" s="8"/>
      <c r="E131" s="88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56"/>
      <c r="AA131" s="113"/>
      <c r="AB131" s="113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2"/>
    </row>
    <row r="132" spans="1:49" s="161" customFormat="1" ht="24" hidden="1" customHeight="1" x14ac:dyDescent="0.2">
      <c r="A132" s="10" t="s">
        <v>94</v>
      </c>
      <c r="B132" s="26"/>
      <c r="C132" s="26">
        <f t="shared" si="5"/>
        <v>0</v>
      </c>
      <c r="D132" s="8"/>
      <c r="E132" s="88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56"/>
      <c r="W132" s="56"/>
      <c r="X132" s="24"/>
      <c r="Y132" s="24"/>
      <c r="Z132" s="24"/>
      <c r="AA132" s="113"/>
      <c r="AB132" s="113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2"/>
    </row>
    <row r="133" spans="1:49" s="161" customFormat="1" ht="24" hidden="1" customHeight="1" x14ac:dyDescent="0.2">
      <c r="A133" s="10" t="s">
        <v>95</v>
      </c>
      <c r="B133" s="44"/>
      <c r="C133" s="28">
        <f t="shared" si="5"/>
        <v>0</v>
      </c>
      <c r="D133" s="8"/>
      <c r="E133" s="88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56"/>
      <c r="W133" s="56"/>
      <c r="X133" s="24"/>
      <c r="Y133" s="24"/>
      <c r="Z133" s="24"/>
      <c r="AA133" s="113"/>
      <c r="AB133" s="113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2"/>
    </row>
    <row r="134" spans="1:49" s="161" customFormat="1" ht="26.45" hidden="1" customHeight="1" x14ac:dyDescent="0.2">
      <c r="A134" s="10" t="s">
        <v>97</v>
      </c>
      <c r="B134" s="44"/>
      <c r="C134" s="28">
        <f t="shared" si="5"/>
        <v>0</v>
      </c>
      <c r="D134" s="8"/>
      <c r="E134" s="88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113"/>
      <c r="AB134" s="113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2"/>
    </row>
    <row r="135" spans="1:49" s="161" customFormat="1" ht="25.15" hidden="1" customHeight="1" x14ac:dyDescent="0.2">
      <c r="A135" s="10" t="s">
        <v>99</v>
      </c>
      <c r="B135" s="44"/>
      <c r="C135" s="26">
        <f t="shared" si="5"/>
        <v>0</v>
      </c>
      <c r="D135" s="8" t="e">
        <f>C135/B135</f>
        <v>#DIV/0!</v>
      </c>
      <c r="E135" s="88"/>
      <c r="F135" s="24"/>
      <c r="G135" s="24"/>
      <c r="H135" s="56"/>
      <c r="I135" s="56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113"/>
      <c r="AB135" s="113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2"/>
    </row>
    <row r="136" spans="1:49" s="161" customFormat="1" ht="27.6" hidden="1" customHeight="1" x14ac:dyDescent="0.2">
      <c r="A136" s="10" t="s">
        <v>104</v>
      </c>
      <c r="B136" s="44"/>
      <c r="C136" s="28">
        <f t="shared" si="5"/>
        <v>0</v>
      </c>
      <c r="D136" s="8"/>
      <c r="E136" s="88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113"/>
      <c r="AB136" s="113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2"/>
    </row>
    <row r="137" spans="1:49" s="161" customFormat="1" ht="27" hidden="1" customHeight="1" x14ac:dyDescent="0.2">
      <c r="A137" s="34" t="s">
        <v>105</v>
      </c>
      <c r="B137" s="59"/>
      <c r="C137" s="59" t="e">
        <f>C129/C121*10</f>
        <v>#DIV/0!</v>
      </c>
      <c r="D137" s="59" t="e">
        <f t="shared" ref="D137:E137" si="6">D129/D121*10</f>
        <v>#DIV/0!</v>
      </c>
      <c r="E137" s="59" t="e">
        <f t="shared" si="6"/>
        <v>#DIV/0!</v>
      </c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130"/>
      <c r="AB137" s="13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2"/>
    </row>
    <row r="138" spans="1:49" s="161" customFormat="1" ht="20.45" hidden="1" customHeight="1" x14ac:dyDescent="0.2">
      <c r="A138" s="10" t="s">
        <v>92</v>
      </c>
      <c r="B138" s="60"/>
      <c r="C138" s="60" t="e">
        <f t="shared" ref="C138:E138" si="7">C130/C122*10</f>
        <v>#DIV/0!</v>
      </c>
      <c r="D138" s="60" t="e">
        <f t="shared" si="7"/>
        <v>#DIV/0!</v>
      </c>
      <c r="E138" s="60" t="e">
        <f t="shared" si="7"/>
        <v>#DIV/0!</v>
      </c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130"/>
      <c r="AB138" s="13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2"/>
    </row>
    <row r="139" spans="1:49" s="161" customFormat="1" ht="24" hidden="1" customHeight="1" x14ac:dyDescent="0.2">
      <c r="A139" s="10" t="s">
        <v>93</v>
      </c>
      <c r="B139" s="60"/>
      <c r="C139" s="60" t="e">
        <f t="shared" ref="C139:E139" si="8">C131/C123*10</f>
        <v>#DIV/0!</v>
      </c>
      <c r="D139" s="60" t="e">
        <f t="shared" si="8"/>
        <v>#DIV/0!</v>
      </c>
      <c r="E139" s="60" t="e">
        <f t="shared" si="8"/>
        <v>#DIV/0!</v>
      </c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130"/>
      <c r="AB139" s="13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2"/>
    </row>
    <row r="140" spans="1:49" s="161" customFormat="1" ht="24" hidden="1" customHeight="1" x14ac:dyDescent="0.2">
      <c r="A140" s="10" t="s">
        <v>94</v>
      </c>
      <c r="B140" s="60"/>
      <c r="C140" s="60" t="e">
        <f t="shared" ref="C140:E140" si="9">C132/C124*10</f>
        <v>#DIV/0!</v>
      </c>
      <c r="D140" s="60" t="e">
        <f t="shared" si="9"/>
        <v>#DIV/0!</v>
      </c>
      <c r="E140" s="60" t="e">
        <f t="shared" si="9"/>
        <v>#DIV/0!</v>
      </c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130"/>
      <c r="AB140" s="13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2"/>
    </row>
    <row r="141" spans="1:49" s="161" customFormat="1" ht="24" hidden="1" customHeight="1" x14ac:dyDescent="0.2">
      <c r="A141" s="10" t="s">
        <v>95</v>
      </c>
      <c r="B141" s="44"/>
      <c r="C141" s="60" t="e">
        <f>C133/C125*10</f>
        <v>#DIV/0!</v>
      </c>
      <c r="D141" s="8"/>
      <c r="E141" s="88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130"/>
      <c r="AB141" s="13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2"/>
    </row>
    <row r="142" spans="1:49" s="161" customFormat="1" ht="24" hidden="1" customHeight="1" x14ac:dyDescent="0.2">
      <c r="A142" s="10" t="s">
        <v>97</v>
      </c>
      <c r="B142" s="59"/>
      <c r="C142" s="59" t="e">
        <f>C134/C126*10</f>
        <v>#DIV/0!</v>
      </c>
      <c r="D142" s="59" t="e">
        <f>D134/D126*10</f>
        <v>#DIV/0!</v>
      </c>
      <c r="E142" s="93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130"/>
      <c r="AB142" s="13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2"/>
    </row>
    <row r="143" spans="1:49" s="161" customFormat="1" ht="22.5" hidden="1" customHeight="1" x14ac:dyDescent="0.2">
      <c r="A143" s="10" t="s">
        <v>99</v>
      </c>
      <c r="B143" s="60"/>
      <c r="C143" s="60" t="e">
        <f>C135/C127*10</f>
        <v>#DIV/0!</v>
      </c>
      <c r="D143" s="59" t="e">
        <f>D135/D127*10</f>
        <v>#DIV/0!</v>
      </c>
      <c r="E143" s="93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130"/>
      <c r="AB143" s="13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2"/>
    </row>
    <row r="144" spans="1:49" s="161" customFormat="1" ht="19.899999999999999" hidden="1" customHeight="1" x14ac:dyDescent="0.2">
      <c r="A144" s="10" t="s">
        <v>100</v>
      </c>
      <c r="B144" s="44"/>
      <c r="C144" s="60" t="e">
        <f>C136/C128*10</f>
        <v>#DIV/0!</v>
      </c>
      <c r="D144" s="59" t="e">
        <f>D136/D128*10</f>
        <v>#DIV/0!</v>
      </c>
      <c r="E144" s="93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130"/>
      <c r="AB144" s="13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2"/>
    </row>
    <row r="145" spans="1:49" s="161" customFormat="1" ht="24" hidden="1" customHeight="1" outlineLevel="1" x14ac:dyDescent="0.2">
      <c r="A145" s="61" t="s">
        <v>180</v>
      </c>
      <c r="B145" s="23"/>
      <c r="C145" s="59">
        <f>SUM(F145:AA145)</f>
        <v>0</v>
      </c>
      <c r="D145" s="8" t="e">
        <f>#N/A</f>
        <v>#N/A</v>
      </c>
      <c r="E145" s="88"/>
      <c r="F145" s="43"/>
      <c r="G145" s="42"/>
      <c r="H145" s="65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70"/>
      <c r="U145" s="42"/>
      <c r="V145" s="42"/>
      <c r="W145" s="42"/>
      <c r="X145" s="42"/>
      <c r="Y145" s="42"/>
      <c r="Z145" s="42"/>
      <c r="AA145" s="121"/>
      <c r="AB145" s="121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2"/>
    </row>
    <row r="146" spans="1:49" s="161" customFormat="1" ht="23.45" hidden="1" customHeight="1" x14ac:dyDescent="0.2">
      <c r="A146" s="34" t="s">
        <v>181</v>
      </c>
      <c r="B146" s="23"/>
      <c r="C146" s="59">
        <f>SUM(F146:AA146)</f>
        <v>0</v>
      </c>
      <c r="D146" s="8" t="e">
        <f>#N/A</f>
        <v>#N/A</v>
      </c>
      <c r="E146" s="88"/>
      <c r="F146" s="43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70"/>
      <c r="U146" s="42"/>
      <c r="V146" s="42"/>
      <c r="W146" s="42"/>
      <c r="X146" s="42"/>
      <c r="Y146" s="42"/>
      <c r="Z146" s="42"/>
      <c r="AA146" s="121"/>
      <c r="AB146" s="121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2"/>
    </row>
    <row r="147" spans="1:49" s="161" customFormat="1" ht="23.45" hidden="1" customHeight="1" x14ac:dyDescent="0.2">
      <c r="A147" s="34" t="s">
        <v>105</v>
      </c>
      <c r="B147" s="69"/>
      <c r="C147" s="69" t="e">
        <f>C146/C145*10</f>
        <v>#DIV/0!</v>
      </c>
      <c r="D147" s="8" t="e">
        <f>#N/A</f>
        <v>#N/A</v>
      </c>
      <c r="E147" s="88"/>
      <c r="F147" s="43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43"/>
      <c r="AA147" s="122"/>
      <c r="AB147" s="122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2"/>
    </row>
    <row r="148" spans="1:49" s="161" customFormat="1" ht="27" hidden="1" customHeight="1" x14ac:dyDescent="0.2">
      <c r="A148" s="61" t="s">
        <v>106</v>
      </c>
      <c r="B148" s="62"/>
      <c r="C148" s="62">
        <f>SUM(F148:AA148)</f>
        <v>0</v>
      </c>
      <c r="D148" s="56" t="e">
        <f>D121-D245</f>
        <v>#DIV/0!</v>
      </c>
      <c r="E148" s="97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127"/>
      <c r="AB148" s="127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2"/>
    </row>
    <row r="149" spans="1:49" s="161" customFormat="1" ht="27" hidden="1" customHeight="1" x14ac:dyDescent="0.2">
      <c r="A149" s="34" t="s">
        <v>107</v>
      </c>
      <c r="B149" s="28"/>
      <c r="C149" s="28">
        <f>SUM(F149:AA149)</f>
        <v>0</v>
      </c>
      <c r="D149" s="8" t="e">
        <f>C149/B149</f>
        <v>#DIV/0!</v>
      </c>
      <c r="E149" s="88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113"/>
      <c r="AB149" s="113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2"/>
    </row>
    <row r="150" spans="1:49" s="161" customFormat="1" ht="28.15" hidden="1" customHeight="1" x14ac:dyDescent="0.2">
      <c r="A150" s="34" t="s">
        <v>108</v>
      </c>
      <c r="B150" s="60"/>
      <c r="C150" s="60" t="e">
        <f>C148/C149</f>
        <v>#DIV/0!</v>
      </c>
      <c r="D150" s="59" t="e">
        <f t="shared" ref="D150:E150" si="10">D148/D149</f>
        <v>#DIV/0!</v>
      </c>
      <c r="E150" s="59" t="e">
        <f t="shared" si="10"/>
        <v>#DIV/0!</v>
      </c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130"/>
      <c r="AB150" s="13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2"/>
    </row>
    <row r="151" spans="1:49" s="161" customFormat="1" ht="29.45" hidden="1" customHeight="1" x14ac:dyDescent="0.2">
      <c r="A151" s="10" t="s">
        <v>109</v>
      </c>
      <c r="B151" s="28"/>
      <c r="C151" s="28">
        <f>SUM(F151:AA151)</f>
        <v>0</v>
      </c>
      <c r="D151" s="31"/>
      <c r="E151" s="88"/>
      <c r="F151" s="63"/>
      <c r="G151" s="63"/>
      <c r="H151" s="64"/>
      <c r="I151" s="63"/>
      <c r="J151" s="63"/>
      <c r="K151" s="63"/>
      <c r="L151" s="63"/>
      <c r="M151" s="63"/>
      <c r="N151" s="63"/>
      <c r="O151" s="65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131"/>
      <c r="AB151" s="131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2"/>
    </row>
    <row r="152" spans="1:49" s="161" customFormat="1" ht="25.9" hidden="1" customHeight="1" x14ac:dyDescent="0.2">
      <c r="A152" s="11" t="s">
        <v>110</v>
      </c>
      <c r="B152" s="23"/>
      <c r="C152" s="28">
        <f>SUM(F152:AA152)</f>
        <v>0</v>
      </c>
      <c r="D152" s="8"/>
      <c r="E152" s="88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127"/>
      <c r="AB152" s="127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2"/>
    </row>
    <row r="153" spans="1:49" s="161" customFormat="1" ht="24" hidden="1" customHeight="1" outlineLevel="1" x14ac:dyDescent="0.2">
      <c r="A153" s="11" t="s">
        <v>111</v>
      </c>
      <c r="B153" s="28"/>
      <c r="C153" s="28">
        <f>SUM(F153:AA153)</f>
        <v>0</v>
      </c>
      <c r="D153" s="8" t="e">
        <f>C153/B153</f>
        <v>#DIV/0!</v>
      </c>
      <c r="E153" s="88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127"/>
      <c r="AB153" s="127"/>
      <c r="AC153" s="173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2"/>
    </row>
    <row r="154" spans="1:49" s="161" customFormat="1" ht="25.15" hidden="1" customHeight="1" outlineLevel="1" x14ac:dyDescent="0.2">
      <c r="A154" s="61" t="s">
        <v>112</v>
      </c>
      <c r="B154" s="23"/>
      <c r="C154" s="28">
        <f>SUM(F154:AA154)</f>
        <v>0</v>
      </c>
      <c r="D154" s="8" t="e">
        <f>C154/B154</f>
        <v>#DIV/0!</v>
      </c>
      <c r="E154" s="88"/>
      <c r="F154" s="55"/>
      <c r="G154" s="42"/>
      <c r="H154" s="42"/>
      <c r="I154" s="42"/>
      <c r="J154" s="42"/>
      <c r="K154" s="42"/>
      <c r="L154" s="42"/>
      <c r="M154" s="55"/>
      <c r="N154" s="26"/>
      <c r="O154" s="42"/>
      <c r="P154" s="55"/>
      <c r="Q154" s="42"/>
      <c r="R154" s="55"/>
      <c r="S154" s="42"/>
      <c r="T154" s="42"/>
      <c r="U154" s="55"/>
      <c r="V154" s="55"/>
      <c r="W154" s="55"/>
      <c r="X154" s="55"/>
      <c r="Y154" s="42"/>
      <c r="Z154" s="42"/>
      <c r="AA154" s="121"/>
      <c r="AB154" s="121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2"/>
    </row>
    <row r="155" spans="1:49" s="161" customFormat="1" ht="26.45" hidden="1" customHeight="1" x14ac:dyDescent="0.2">
      <c r="A155" s="11" t="s">
        <v>37</v>
      </c>
      <c r="B155" s="35"/>
      <c r="C155" s="35" t="e">
        <f>C154/C153</f>
        <v>#DIV/0!</v>
      </c>
      <c r="D155" s="40" t="e">
        <f>D154/D153</f>
        <v>#DIV/0!</v>
      </c>
      <c r="E155" s="9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118"/>
      <c r="AB155" s="118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2"/>
    </row>
    <row r="156" spans="1:49" s="161" customFormat="1" ht="26.45" hidden="1" customHeight="1" x14ac:dyDescent="0.2">
      <c r="A156" s="11" t="s">
        <v>113</v>
      </c>
      <c r="B156" s="66"/>
      <c r="C156" s="28">
        <f>SUM(F156:AA156)</f>
        <v>0</v>
      </c>
      <c r="D156" s="67" t="e">
        <f>D153-D154</f>
        <v>#DIV/0!</v>
      </c>
      <c r="E156" s="98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132"/>
      <c r="AB156" s="132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2"/>
    </row>
    <row r="157" spans="1:49" s="161" customFormat="1" ht="27" hidden="1" customHeight="1" x14ac:dyDescent="0.2">
      <c r="A157" s="34" t="s">
        <v>114</v>
      </c>
      <c r="B157" s="23"/>
      <c r="C157" s="28">
        <f>SUM(F157:AA157)</f>
        <v>0</v>
      </c>
      <c r="D157" s="8" t="e">
        <f>C157/B157</f>
        <v>#DIV/0!</v>
      </c>
      <c r="E157" s="88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63"/>
      <c r="U157" s="55"/>
      <c r="V157" s="55"/>
      <c r="W157" s="55"/>
      <c r="X157" s="55"/>
      <c r="Y157" s="55"/>
      <c r="Z157" s="55"/>
      <c r="AA157" s="126"/>
      <c r="AB157" s="126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2"/>
    </row>
    <row r="158" spans="1:49" s="161" customFormat="1" ht="24.6" hidden="1" customHeight="1" x14ac:dyDescent="0.2">
      <c r="A158" s="34" t="s">
        <v>105</v>
      </c>
      <c r="B158" s="69"/>
      <c r="C158" s="69" t="e">
        <f>C157/C154*10</f>
        <v>#DIV/0!</v>
      </c>
      <c r="D158" s="59" t="e">
        <f>#N/A</f>
        <v>#N/A</v>
      </c>
      <c r="E158" s="93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133"/>
      <c r="AB158" s="133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2"/>
    </row>
    <row r="159" spans="1:49" s="161" customFormat="1" ht="22.9" hidden="1" customHeight="1" outlineLevel="1" x14ac:dyDescent="0.2">
      <c r="A159" s="10" t="s">
        <v>115</v>
      </c>
      <c r="B159" s="7"/>
      <c r="C159" s="28">
        <f>F159+G159+H159+I159+J159+K159+L159+M159+N159+O159+P159+Q159+R159+S159+T159+U159+V159+X159+Y159+Z159+AA159</f>
        <v>0</v>
      </c>
      <c r="D159" s="8" t="e">
        <f>C159/B159</f>
        <v>#DIV/0!</v>
      </c>
      <c r="E159" s="88"/>
      <c r="F159" s="56"/>
      <c r="G159" s="56"/>
      <c r="H159" s="56"/>
      <c r="I159" s="56"/>
      <c r="J159" s="56"/>
      <c r="K159" s="56"/>
      <c r="L159" s="56"/>
      <c r="M159" s="63"/>
      <c r="N159" s="63"/>
      <c r="O159" s="63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5"/>
      <c r="AA159" s="127"/>
      <c r="AB159" s="127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2"/>
    </row>
    <row r="160" spans="1:49" s="161" customFormat="1" ht="22.15" hidden="1" customHeight="1" x14ac:dyDescent="0.2">
      <c r="A160" s="10" t="s">
        <v>116</v>
      </c>
      <c r="B160" s="63"/>
      <c r="C160" s="28">
        <f>SUM(F160:AA160)</f>
        <v>0</v>
      </c>
      <c r="D160" s="31"/>
      <c r="E160" s="88"/>
      <c r="F160" s="65"/>
      <c r="G160" s="65"/>
      <c r="H160" s="68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133"/>
      <c r="AB160" s="133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2"/>
    </row>
    <row r="161" spans="1:49" s="161" customFormat="1" ht="25.15" hidden="1" customHeight="1" outlineLevel="1" x14ac:dyDescent="0.2">
      <c r="A161" s="10" t="s">
        <v>117</v>
      </c>
      <c r="B161" s="62"/>
      <c r="C161" s="28">
        <v>1233</v>
      </c>
      <c r="D161" s="8" t="e">
        <f>C161/B161</f>
        <v>#DIV/0!</v>
      </c>
      <c r="E161" s="88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127"/>
      <c r="AB161" s="127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2"/>
    </row>
    <row r="162" spans="1:49" s="161" customFormat="1" ht="22.9" hidden="1" customHeight="1" outlineLevel="1" x14ac:dyDescent="0.2">
      <c r="A162" s="61" t="s">
        <v>118</v>
      </c>
      <c r="B162" s="23"/>
      <c r="C162" s="28">
        <f>SUM(F162:AA162)</f>
        <v>0</v>
      </c>
      <c r="D162" s="8" t="e">
        <f>C162/B162</f>
        <v>#DIV/0!</v>
      </c>
      <c r="E162" s="88"/>
      <c r="F162" s="55"/>
      <c r="G162" s="42"/>
      <c r="H162" s="55"/>
      <c r="I162" s="42"/>
      <c r="J162" s="42"/>
      <c r="K162" s="42"/>
      <c r="L162" s="55"/>
      <c r="M162" s="42"/>
      <c r="N162" s="42"/>
      <c r="O162" s="55"/>
      <c r="P162" s="42"/>
      <c r="Q162" s="42"/>
      <c r="R162" s="42"/>
      <c r="S162" s="42"/>
      <c r="T162" s="42"/>
      <c r="U162" s="42"/>
      <c r="V162" s="63"/>
      <c r="W162" s="63"/>
      <c r="X162" s="42"/>
      <c r="Y162" s="42"/>
      <c r="Z162" s="42"/>
      <c r="AA162" s="121"/>
      <c r="AB162" s="121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2"/>
    </row>
    <row r="163" spans="1:49" s="161" customFormat="1" ht="23.25" hidden="1" customHeight="1" x14ac:dyDescent="0.2">
      <c r="A163" s="11" t="s">
        <v>37</v>
      </c>
      <c r="B163" s="35"/>
      <c r="C163" s="35">
        <f>C162/C161</f>
        <v>0</v>
      </c>
      <c r="D163" s="35" t="e">
        <f>#N/A</f>
        <v>#N/A</v>
      </c>
      <c r="E163" s="9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115"/>
      <c r="AB163" s="115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2"/>
    </row>
    <row r="164" spans="1:49" s="161" customFormat="1" ht="27" hidden="1" customHeight="1" x14ac:dyDescent="0.2">
      <c r="A164" s="34" t="s">
        <v>119</v>
      </c>
      <c r="B164" s="23"/>
      <c r="C164" s="28">
        <f>SUM(F164:AA164)</f>
        <v>0</v>
      </c>
      <c r="D164" s="8" t="e">
        <f>C164/B164</f>
        <v>#DIV/0!</v>
      </c>
      <c r="E164" s="88"/>
      <c r="F164" s="42"/>
      <c r="G164" s="42"/>
      <c r="H164" s="42"/>
      <c r="I164" s="42"/>
      <c r="J164" s="42"/>
      <c r="K164" s="42"/>
      <c r="L164" s="42"/>
      <c r="M164" s="42"/>
      <c r="N164" s="42"/>
      <c r="O164" s="55"/>
      <c r="P164" s="55"/>
      <c r="Q164" s="42"/>
      <c r="R164" s="42"/>
      <c r="S164" s="42"/>
      <c r="T164" s="55"/>
      <c r="U164" s="55"/>
      <c r="V164" s="55"/>
      <c r="W164" s="55"/>
      <c r="X164" s="42"/>
      <c r="Y164" s="42"/>
      <c r="Z164" s="42"/>
      <c r="AA164" s="121"/>
      <c r="AB164" s="121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2"/>
    </row>
    <row r="165" spans="1:49" s="161" customFormat="1" ht="28.15" hidden="1" customHeight="1" x14ac:dyDescent="0.2">
      <c r="A165" s="34" t="s">
        <v>105</v>
      </c>
      <c r="B165" s="69"/>
      <c r="C165" s="69" t="e">
        <f>C164/C162*10</f>
        <v>#DIV/0!</v>
      </c>
      <c r="D165" s="69" t="e">
        <f t="shared" ref="D165:E165" si="11">D164/D162*10</f>
        <v>#DIV/0!</v>
      </c>
      <c r="E165" s="69" t="e">
        <f t="shared" si="11"/>
        <v>#DIV/0!</v>
      </c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133"/>
      <c r="AB165" s="133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2"/>
    </row>
    <row r="166" spans="1:49" s="161" customFormat="1" ht="24" hidden="1" customHeight="1" outlineLevel="1" x14ac:dyDescent="0.2">
      <c r="A166" s="61" t="s">
        <v>120</v>
      </c>
      <c r="B166" s="18"/>
      <c r="C166" s="59">
        <f>SUM(F166:AA166)</f>
        <v>0</v>
      </c>
      <c r="D166" s="8" t="e">
        <f>#N/A</f>
        <v>#N/A</v>
      </c>
      <c r="E166" s="88"/>
      <c r="F166" s="43"/>
      <c r="G166" s="42"/>
      <c r="H166" s="65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70"/>
      <c r="U166" s="42"/>
      <c r="V166" s="42"/>
      <c r="W166" s="42"/>
      <c r="X166" s="42"/>
      <c r="Y166" s="42"/>
      <c r="Z166" s="42"/>
      <c r="AA166" s="121"/>
      <c r="AB166" s="121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2"/>
    </row>
    <row r="167" spans="1:49" s="161" customFormat="1" ht="23.45" hidden="1" customHeight="1" collapsed="1" x14ac:dyDescent="0.2">
      <c r="A167" s="34" t="s">
        <v>121</v>
      </c>
      <c r="B167" s="18"/>
      <c r="C167" s="59">
        <f>SUM(F167:AA167)</f>
        <v>0</v>
      </c>
      <c r="D167" s="8" t="e">
        <f>#N/A</f>
        <v>#N/A</v>
      </c>
      <c r="E167" s="88"/>
      <c r="F167" s="43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70"/>
      <c r="U167" s="42"/>
      <c r="V167" s="42"/>
      <c r="W167" s="42"/>
      <c r="X167" s="42"/>
      <c r="Y167" s="42"/>
      <c r="Z167" s="42"/>
      <c r="AA167" s="121"/>
      <c r="AB167" s="121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2"/>
    </row>
    <row r="168" spans="1:49" s="161" customFormat="1" ht="23.45" hidden="1" customHeight="1" x14ac:dyDescent="0.2">
      <c r="A168" s="34" t="s">
        <v>105</v>
      </c>
      <c r="B168" s="69"/>
      <c r="C168" s="69" t="e">
        <f>C167/C166*10</f>
        <v>#DIV/0!</v>
      </c>
      <c r="D168" s="8" t="e">
        <f>#N/A</f>
        <v>#N/A</v>
      </c>
      <c r="E168" s="88"/>
      <c r="F168" s="43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43"/>
      <c r="Y168" s="65"/>
      <c r="Z168" s="43"/>
      <c r="AA168" s="122"/>
      <c r="AB168" s="122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2"/>
    </row>
    <row r="169" spans="1:49" s="161" customFormat="1" ht="23.45" hidden="1" customHeight="1" x14ac:dyDescent="0.2">
      <c r="A169" s="61" t="s">
        <v>178</v>
      </c>
      <c r="B169" s="69"/>
      <c r="C169" s="59">
        <f>SUM(F169:AA169)</f>
        <v>0</v>
      </c>
      <c r="D169" s="8"/>
      <c r="E169" s="88"/>
      <c r="F169" s="43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43"/>
      <c r="Y169" s="65"/>
      <c r="Z169" s="43"/>
      <c r="AA169" s="122"/>
      <c r="AB169" s="122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2"/>
    </row>
    <row r="170" spans="1:49" s="161" customFormat="1" ht="23.45" hidden="1" customHeight="1" x14ac:dyDescent="0.2">
      <c r="A170" s="34" t="s">
        <v>179</v>
      </c>
      <c r="B170" s="69"/>
      <c r="C170" s="59">
        <f>SUM(F170:AA170)</f>
        <v>0</v>
      </c>
      <c r="D170" s="8"/>
      <c r="E170" s="88"/>
      <c r="F170" s="43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43"/>
      <c r="Y170" s="65"/>
      <c r="Z170" s="43"/>
      <c r="AA170" s="122"/>
      <c r="AB170" s="122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2"/>
    </row>
    <row r="171" spans="1:49" s="161" customFormat="1" ht="23.45" hidden="1" customHeight="1" x14ac:dyDescent="0.2">
      <c r="A171" s="34" t="s">
        <v>105</v>
      </c>
      <c r="B171" s="69"/>
      <c r="C171" s="69" t="e">
        <f>C170/C169*10</f>
        <v>#DIV/0!</v>
      </c>
      <c r="D171" s="8"/>
      <c r="E171" s="88"/>
      <c r="F171" s="43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43"/>
      <c r="Y171" s="65"/>
      <c r="Z171" s="43"/>
      <c r="AA171" s="122"/>
      <c r="AB171" s="122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2"/>
    </row>
    <row r="172" spans="1:49" s="161" customFormat="1" ht="21" hidden="1" customHeight="1" x14ac:dyDescent="0.2">
      <c r="A172" s="61" t="s">
        <v>122</v>
      </c>
      <c r="B172" s="28"/>
      <c r="C172" s="28">
        <f>SUM(F172:AA172)</f>
        <v>0</v>
      </c>
      <c r="D172" s="8" t="e">
        <f>#N/A</f>
        <v>#N/A</v>
      </c>
      <c r="E172" s="88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121"/>
      <c r="AB172" s="121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2"/>
    </row>
    <row r="173" spans="1:49" s="161" customFormat="1" ht="21" hidden="1" customHeight="1" x14ac:dyDescent="0.2">
      <c r="A173" s="34" t="s">
        <v>123</v>
      </c>
      <c r="B173" s="28"/>
      <c r="C173" s="28">
        <f>SUM(F173:AA173)</f>
        <v>0</v>
      </c>
      <c r="D173" s="8" t="e">
        <f>#N/A</f>
        <v>#N/A</v>
      </c>
      <c r="E173" s="88"/>
      <c r="F173" s="42"/>
      <c r="G173" s="40"/>
      <c r="H173" s="65"/>
      <c r="I173" s="40"/>
      <c r="J173" s="40"/>
      <c r="K173" s="40"/>
      <c r="L173" s="43"/>
      <c r="M173" s="43"/>
      <c r="N173" s="43"/>
      <c r="O173" s="40"/>
      <c r="P173" s="40"/>
      <c r="Q173" s="40"/>
      <c r="R173" s="43"/>
      <c r="S173" s="43"/>
      <c r="T173" s="43"/>
      <c r="U173" s="40"/>
      <c r="V173" s="40"/>
      <c r="W173" s="40"/>
      <c r="X173" s="43"/>
      <c r="Y173" s="40"/>
      <c r="Z173" s="43"/>
      <c r="AA173" s="118"/>
      <c r="AB173" s="118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2"/>
    </row>
    <row r="174" spans="1:49" s="161" customFormat="1" ht="21" hidden="1" customHeight="1" x14ac:dyDescent="0.2">
      <c r="A174" s="34" t="s">
        <v>105</v>
      </c>
      <c r="B174" s="59"/>
      <c r="C174" s="59" t="e">
        <f>C173/C172*10</f>
        <v>#DIV/0!</v>
      </c>
      <c r="D174" s="8" t="e">
        <f>#N/A</f>
        <v>#N/A</v>
      </c>
      <c r="E174" s="88"/>
      <c r="F174" s="60"/>
      <c r="G174" s="60"/>
      <c r="H174" s="60"/>
      <c r="I174" s="26"/>
      <c r="J174" s="26"/>
      <c r="K174" s="26"/>
      <c r="L174" s="60"/>
      <c r="M174" s="60"/>
      <c r="N174" s="60"/>
      <c r="O174" s="26"/>
      <c r="P174" s="26"/>
      <c r="Q174" s="26"/>
      <c r="R174" s="60"/>
      <c r="S174" s="60"/>
      <c r="T174" s="60"/>
      <c r="U174" s="26"/>
      <c r="V174" s="26"/>
      <c r="W174" s="26"/>
      <c r="X174" s="60"/>
      <c r="Y174" s="60"/>
      <c r="Z174" s="60"/>
      <c r="AA174" s="114"/>
      <c r="AB174" s="114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2"/>
    </row>
    <row r="175" spans="1:49" s="161" customFormat="1" ht="21" hidden="1" customHeight="1" outlineLevel="1" x14ac:dyDescent="0.2">
      <c r="A175" s="61" t="s">
        <v>124</v>
      </c>
      <c r="B175" s="28"/>
      <c r="C175" s="28">
        <f>SUM(F175:AA175)</f>
        <v>0</v>
      </c>
      <c r="D175" s="8" t="e">
        <f>#N/A</f>
        <v>#N/A</v>
      </c>
      <c r="E175" s="88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121"/>
      <c r="AB175" s="121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2"/>
    </row>
    <row r="176" spans="1:49" s="161" customFormat="1" ht="21" hidden="1" customHeight="1" outlineLevel="1" x14ac:dyDescent="0.2">
      <c r="A176" s="34" t="s">
        <v>125</v>
      </c>
      <c r="B176" s="28"/>
      <c r="C176" s="28">
        <f>SUM(F176:AA176)</f>
        <v>0</v>
      </c>
      <c r="D176" s="8" t="e">
        <f>#N/A</f>
        <v>#N/A</v>
      </c>
      <c r="E176" s="88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121"/>
      <c r="AB176" s="121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2"/>
    </row>
    <row r="177" spans="1:49" s="161" customFormat="1" ht="23.45" hidden="1" customHeight="1" x14ac:dyDescent="0.2">
      <c r="A177" s="34" t="s">
        <v>105</v>
      </c>
      <c r="B177" s="69"/>
      <c r="C177" s="69" t="e">
        <f>C176/C175*10</f>
        <v>#DIV/0!</v>
      </c>
      <c r="D177" s="69" t="e">
        <f>D176/D175*10</f>
        <v>#N/A</v>
      </c>
      <c r="E177" s="90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133"/>
      <c r="AB177" s="133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2"/>
    </row>
    <row r="178" spans="1:49" s="161" customFormat="1" ht="23.45" hidden="1" customHeight="1" outlineLevel="1" x14ac:dyDescent="0.2">
      <c r="A178" s="61" t="s">
        <v>126</v>
      </c>
      <c r="B178" s="28"/>
      <c r="C178" s="28">
        <f>SUM(F178:AA178)</f>
        <v>0</v>
      </c>
      <c r="D178" s="8" t="e">
        <f>#N/A</f>
        <v>#N/A</v>
      </c>
      <c r="E178" s="88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121"/>
      <c r="AB178" s="121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2"/>
    </row>
    <row r="179" spans="1:49" s="161" customFormat="1" ht="23.45" hidden="1" customHeight="1" outlineLevel="1" x14ac:dyDescent="0.2">
      <c r="A179" s="34" t="s">
        <v>127</v>
      </c>
      <c r="B179" s="28"/>
      <c r="C179" s="28">
        <f>SUM(F179:AA179)</f>
        <v>0</v>
      </c>
      <c r="D179" s="8" t="e">
        <f>#N/A</f>
        <v>#N/A</v>
      </c>
      <c r="E179" s="88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121"/>
      <c r="AB179" s="121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2"/>
    </row>
    <row r="180" spans="1:49" s="161" customFormat="1" ht="23.45" hidden="1" customHeight="1" x14ac:dyDescent="0.2">
      <c r="A180" s="34" t="s">
        <v>105</v>
      </c>
      <c r="B180" s="69"/>
      <c r="C180" s="69" t="e">
        <f t="shared" ref="C180:E180" si="12">C179/C178*10</f>
        <v>#DIV/0!</v>
      </c>
      <c r="D180" s="69" t="e">
        <f t="shared" si="12"/>
        <v>#N/A</v>
      </c>
      <c r="E180" s="69" t="e">
        <f t="shared" si="12"/>
        <v>#DIV/0!</v>
      </c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133"/>
      <c r="AB180" s="133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2"/>
    </row>
    <row r="181" spans="1:49" s="161" customFormat="1" ht="23.45" hidden="1" customHeight="1" x14ac:dyDescent="0.2">
      <c r="A181" s="61" t="s">
        <v>128</v>
      </c>
      <c r="B181" s="23"/>
      <c r="C181" s="28">
        <f>SUM(F181:AA181)</f>
        <v>0</v>
      </c>
      <c r="D181" s="8" t="e">
        <f>C181/B181</f>
        <v>#DIV/0!</v>
      </c>
      <c r="E181" s="88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63"/>
      <c r="R181" s="42"/>
      <c r="S181" s="42"/>
      <c r="T181" s="42"/>
      <c r="U181" s="42"/>
      <c r="V181" s="42"/>
      <c r="W181" s="42"/>
      <c r="X181" s="42"/>
      <c r="Y181" s="42"/>
      <c r="Z181" s="42"/>
      <c r="AA181" s="121"/>
      <c r="AB181" s="121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2"/>
    </row>
    <row r="182" spans="1:49" s="161" customFormat="1" ht="27" hidden="1" customHeight="1" x14ac:dyDescent="0.2">
      <c r="A182" s="61" t="s">
        <v>129</v>
      </c>
      <c r="B182" s="23"/>
      <c r="C182" s="28"/>
      <c r="D182" s="8"/>
      <c r="E182" s="88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121"/>
      <c r="AB182" s="121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2"/>
    </row>
    <row r="183" spans="1:49" s="161" customFormat="1" ht="25.9" hidden="1" customHeight="1" x14ac:dyDescent="0.2">
      <c r="A183" s="61" t="s">
        <v>130</v>
      </c>
      <c r="B183" s="23"/>
      <c r="C183" s="28"/>
      <c r="D183" s="8"/>
      <c r="E183" s="88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121"/>
      <c r="AB183" s="121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2"/>
    </row>
    <row r="184" spans="1:49" s="172" customFormat="1" ht="24" hidden="1" customHeight="1" x14ac:dyDescent="0.2">
      <c r="A184" s="34" t="s">
        <v>131</v>
      </c>
      <c r="B184" s="23"/>
      <c r="C184" s="28">
        <f>SUM(F184:AA184)</f>
        <v>0</v>
      </c>
      <c r="D184" s="8" t="e">
        <f>C184/B184</f>
        <v>#DIV/0!</v>
      </c>
      <c r="E184" s="88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121"/>
      <c r="AB184" s="121"/>
      <c r="AC184" s="171"/>
      <c r="AD184" s="171"/>
      <c r="AE184" s="171"/>
      <c r="AF184" s="171"/>
      <c r="AG184" s="171"/>
      <c r="AH184" s="171"/>
      <c r="AI184" s="171"/>
      <c r="AJ184" s="171"/>
      <c r="AK184" s="171"/>
      <c r="AL184" s="171"/>
      <c r="AM184" s="171"/>
      <c r="AN184" s="171"/>
      <c r="AO184" s="171"/>
      <c r="AP184" s="171"/>
      <c r="AQ184" s="171"/>
      <c r="AR184" s="171"/>
      <c r="AS184" s="171"/>
      <c r="AT184" s="171"/>
      <c r="AU184" s="171"/>
      <c r="AV184" s="171"/>
      <c r="AW184" s="189"/>
    </row>
    <row r="185" spans="1:49" s="172" customFormat="1" ht="24.6" hidden="1" customHeight="1" x14ac:dyDescent="0.2">
      <c r="A185" s="11" t="s">
        <v>132</v>
      </c>
      <c r="B185" s="8"/>
      <c r="C185" s="8">
        <f>C184/C187</f>
        <v>0</v>
      </c>
      <c r="D185" s="8" t="e">
        <f t="shared" ref="D185:E185" si="13">D184/D187</f>
        <v>#DIV/0!</v>
      </c>
      <c r="E185" s="8" t="e">
        <f t="shared" si="13"/>
        <v>#DIV/0!</v>
      </c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116"/>
      <c r="AB185" s="116"/>
      <c r="AC185" s="171"/>
      <c r="AD185" s="171"/>
      <c r="AE185" s="171"/>
      <c r="AF185" s="171"/>
      <c r="AG185" s="171"/>
      <c r="AH185" s="171"/>
      <c r="AI185" s="171"/>
      <c r="AJ185" s="171"/>
      <c r="AK185" s="171"/>
      <c r="AL185" s="171"/>
      <c r="AM185" s="171"/>
      <c r="AN185" s="171"/>
      <c r="AO185" s="171"/>
      <c r="AP185" s="171"/>
      <c r="AQ185" s="171"/>
      <c r="AR185" s="171"/>
      <c r="AS185" s="171"/>
      <c r="AT185" s="171"/>
      <c r="AU185" s="171"/>
      <c r="AV185" s="171"/>
      <c r="AW185" s="189"/>
    </row>
    <row r="186" spans="1:49" s="161" customFormat="1" ht="29.45" hidden="1" customHeight="1" x14ac:dyDescent="0.2">
      <c r="A186" s="34" t="s">
        <v>133</v>
      </c>
      <c r="B186" s="23"/>
      <c r="C186" s="28">
        <f>SUM(F186:AA186)</f>
        <v>0</v>
      </c>
      <c r="D186" s="8" t="e">
        <f>C186/B186</f>
        <v>#DIV/0!</v>
      </c>
      <c r="E186" s="88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113"/>
      <c r="AB186" s="113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2"/>
    </row>
    <row r="187" spans="1:49" s="161" customFormat="1" ht="27" hidden="1" customHeight="1" outlineLevel="1" x14ac:dyDescent="0.2">
      <c r="A187" s="34" t="s">
        <v>134</v>
      </c>
      <c r="B187" s="23"/>
      <c r="C187" s="28">
        <f>SUM(F187:AA187)</f>
        <v>89156</v>
      </c>
      <c r="D187" s="8"/>
      <c r="E187" s="88"/>
      <c r="F187" s="24">
        <v>7447</v>
      </c>
      <c r="G187" s="24">
        <v>4086</v>
      </c>
      <c r="H187" s="24">
        <v>5495</v>
      </c>
      <c r="I187" s="24">
        <v>6742</v>
      </c>
      <c r="J187" s="24">
        <v>3371</v>
      </c>
      <c r="K187" s="24">
        <v>5932</v>
      </c>
      <c r="L187" s="24">
        <v>4299</v>
      </c>
      <c r="M187" s="24">
        <v>5051</v>
      </c>
      <c r="N187" s="24">
        <v>4521</v>
      </c>
      <c r="O187" s="24">
        <v>2229</v>
      </c>
      <c r="P187" s="24">
        <v>3099</v>
      </c>
      <c r="Q187" s="24">
        <v>7053</v>
      </c>
      <c r="R187" s="24">
        <v>7553</v>
      </c>
      <c r="S187" s="24">
        <v>5109</v>
      </c>
      <c r="T187" s="24">
        <v>7663</v>
      </c>
      <c r="U187" s="24">
        <v>4085</v>
      </c>
      <c r="V187" s="24">
        <v>3293</v>
      </c>
      <c r="W187" s="24"/>
      <c r="X187" s="24">
        <v>2128</v>
      </c>
      <c r="Y187" s="24"/>
      <c r="Z187" s="24"/>
      <c r="AA187" s="113"/>
      <c r="AB187" s="113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2"/>
    </row>
    <row r="188" spans="1:49" s="161" customFormat="1" ht="25.15" hidden="1" customHeight="1" outlineLevel="1" x14ac:dyDescent="0.2">
      <c r="A188" s="34" t="s">
        <v>135</v>
      </c>
      <c r="B188" s="23"/>
      <c r="C188" s="28">
        <f>SUM(F188:AA188)</f>
        <v>0</v>
      </c>
      <c r="D188" s="8"/>
      <c r="E188" s="88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113"/>
      <c r="AB188" s="113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2"/>
    </row>
    <row r="189" spans="1:49" s="161" customFormat="1" ht="23.45" hidden="1" customHeight="1" x14ac:dyDescent="0.2">
      <c r="A189" s="11" t="s">
        <v>37</v>
      </c>
      <c r="B189" s="13"/>
      <c r="C189" s="13">
        <f t="shared" ref="C189:E189" si="14">C188/C187</f>
        <v>0</v>
      </c>
      <c r="D189" s="13" t="e">
        <f t="shared" si="14"/>
        <v>#DIV/0!</v>
      </c>
      <c r="E189" s="13" t="e">
        <f t="shared" si="14"/>
        <v>#DIV/0!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12"/>
      <c r="AB189" s="112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2"/>
    </row>
    <row r="190" spans="1:49" s="161" customFormat="1" ht="21.6" hidden="1" customHeight="1" x14ac:dyDescent="0.2">
      <c r="A190" s="10" t="s">
        <v>136</v>
      </c>
      <c r="B190" s="26"/>
      <c r="C190" s="26">
        <f>SUM(F190:AA190)</f>
        <v>0</v>
      </c>
      <c r="D190" s="13"/>
      <c r="E190" s="86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134"/>
      <c r="AB190" s="134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2"/>
    </row>
    <row r="191" spans="1:49" s="161" customFormat="1" ht="23.45" hidden="1" customHeight="1" x14ac:dyDescent="0.2">
      <c r="A191" s="10" t="s">
        <v>137</v>
      </c>
      <c r="B191" s="26"/>
      <c r="C191" s="26">
        <f>SUM(F191:AA191)</f>
        <v>0</v>
      </c>
      <c r="D191" s="13"/>
      <c r="E191" s="86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134"/>
      <c r="AB191" s="134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2"/>
    </row>
    <row r="192" spans="1:49" s="161" customFormat="1" ht="23.45" hidden="1" customHeight="1" x14ac:dyDescent="0.2">
      <c r="A192" s="34" t="s">
        <v>170</v>
      </c>
      <c r="B192" s="23"/>
      <c r="C192" s="28">
        <f>SUM(F192:AA192)</f>
        <v>0</v>
      </c>
      <c r="D192" s="13"/>
      <c r="E192" s="86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134"/>
      <c r="AB192" s="134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2"/>
    </row>
    <row r="193" spans="1:49" s="172" customFormat="1" ht="45" hidden="1" customHeight="1" outlineLevel="1" x14ac:dyDescent="0.2">
      <c r="A193" s="10" t="s">
        <v>169</v>
      </c>
      <c r="B193" s="23"/>
      <c r="C193" s="28">
        <f>SUM(F193:AA193)</f>
        <v>0</v>
      </c>
      <c r="D193" s="8" t="e">
        <f>C193/B193</f>
        <v>#DIV/0!</v>
      </c>
      <c r="E193" s="32">
        <v>1289</v>
      </c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117"/>
      <c r="AB193" s="117"/>
      <c r="AC193" s="171"/>
      <c r="AD193" s="171"/>
      <c r="AE193" s="171"/>
      <c r="AF193" s="171"/>
      <c r="AG193" s="171"/>
      <c r="AH193" s="171"/>
      <c r="AI193" s="171"/>
      <c r="AJ193" s="171"/>
      <c r="AK193" s="171"/>
      <c r="AL193" s="171"/>
      <c r="AM193" s="171"/>
      <c r="AN193" s="171"/>
      <c r="AO193" s="171"/>
      <c r="AP193" s="171"/>
      <c r="AQ193" s="171"/>
      <c r="AR193" s="171"/>
      <c r="AS193" s="171"/>
      <c r="AT193" s="171"/>
      <c r="AU193" s="171"/>
      <c r="AV193" s="171"/>
      <c r="AW193" s="189"/>
    </row>
    <row r="194" spans="1:49" s="175" customFormat="1" ht="25.9" hidden="1" customHeight="1" outlineLevel="1" x14ac:dyDescent="0.2">
      <c r="A194" s="34" t="s">
        <v>138</v>
      </c>
      <c r="B194" s="28"/>
      <c r="C194" s="28">
        <f>SUM(F194:AA194)</f>
        <v>0</v>
      </c>
      <c r="D194" s="8" t="e">
        <f>C194/B194</f>
        <v>#DIV/0!</v>
      </c>
      <c r="E194" s="88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121"/>
      <c r="AB194" s="121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  <c r="AO194" s="174"/>
      <c r="AP194" s="174"/>
      <c r="AQ194" s="174"/>
      <c r="AR194" s="174"/>
      <c r="AS194" s="174"/>
      <c r="AT194" s="174"/>
      <c r="AU194" s="174"/>
      <c r="AV194" s="174"/>
      <c r="AW194" s="190"/>
    </row>
    <row r="195" spans="1:49" s="172" customFormat="1" ht="30.6" hidden="1" customHeight="1" x14ac:dyDescent="0.2">
      <c r="A195" s="10" t="s">
        <v>139</v>
      </c>
      <c r="B195" s="57"/>
      <c r="C195" s="57" t="e">
        <f>C194/C193</f>
        <v>#DIV/0!</v>
      </c>
      <c r="D195" s="57" t="e">
        <f>D194/D193</f>
        <v>#DIV/0!</v>
      </c>
      <c r="E195" s="57">
        <f>E194/E193</f>
        <v>0</v>
      </c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35"/>
      <c r="AB195" s="135"/>
      <c r="AC195" s="171"/>
      <c r="AD195" s="171"/>
      <c r="AE195" s="171"/>
      <c r="AF195" s="171"/>
      <c r="AG195" s="171"/>
      <c r="AH195" s="171"/>
      <c r="AI195" s="171"/>
      <c r="AJ195" s="171"/>
      <c r="AK195" s="171"/>
      <c r="AL195" s="171"/>
      <c r="AM195" s="171"/>
      <c r="AN195" s="171"/>
      <c r="AO195" s="171"/>
      <c r="AP195" s="171"/>
      <c r="AQ195" s="171"/>
      <c r="AR195" s="171"/>
      <c r="AS195" s="171"/>
      <c r="AT195" s="171"/>
      <c r="AU195" s="171"/>
      <c r="AV195" s="171"/>
      <c r="AW195" s="189"/>
    </row>
    <row r="196" spans="1:49" s="172" customFormat="1" ht="28.9" hidden="1" customHeight="1" outlineLevel="1" x14ac:dyDescent="0.2">
      <c r="A196" s="10" t="s">
        <v>140</v>
      </c>
      <c r="B196" s="28"/>
      <c r="C196" s="28">
        <f>SUM(F196:AA196)</f>
        <v>0</v>
      </c>
      <c r="D196" s="8" t="e">
        <f>C196/B196</f>
        <v>#DIV/0!</v>
      </c>
      <c r="E196" s="88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126"/>
      <c r="AB196" s="126"/>
      <c r="AC196" s="171"/>
      <c r="AD196" s="171"/>
      <c r="AE196" s="171"/>
      <c r="AF196" s="171"/>
      <c r="AG196" s="171"/>
      <c r="AH196" s="171"/>
      <c r="AI196" s="171"/>
      <c r="AJ196" s="171"/>
      <c r="AK196" s="171"/>
      <c r="AL196" s="171"/>
      <c r="AM196" s="171"/>
      <c r="AN196" s="171"/>
      <c r="AO196" s="171"/>
      <c r="AP196" s="171"/>
      <c r="AQ196" s="171"/>
      <c r="AR196" s="171"/>
      <c r="AS196" s="171"/>
      <c r="AT196" s="171"/>
      <c r="AU196" s="171"/>
      <c r="AV196" s="171"/>
      <c r="AW196" s="189"/>
    </row>
    <row r="197" spans="1:49" s="175" customFormat="1" ht="29.25" hidden="1" customHeight="1" outlineLevel="1" x14ac:dyDescent="0.2">
      <c r="A197" s="34" t="s">
        <v>141</v>
      </c>
      <c r="B197" s="23"/>
      <c r="C197" s="28">
        <f>SUM(F197:AA197)</f>
        <v>0</v>
      </c>
      <c r="D197" s="8" t="e">
        <f>C197/B197</f>
        <v>#DIV/0!</v>
      </c>
      <c r="E197" s="88"/>
      <c r="F197" s="55"/>
      <c r="G197" s="42"/>
      <c r="H197" s="42"/>
      <c r="I197" s="42"/>
      <c r="J197" s="42"/>
      <c r="K197" s="42"/>
      <c r="L197" s="42"/>
      <c r="M197" s="42"/>
      <c r="N197" s="42"/>
      <c r="O197" s="42"/>
      <c r="P197" s="55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121"/>
      <c r="AB197" s="121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90"/>
    </row>
    <row r="198" spans="1:49" s="172" customFormat="1" ht="24.6" hidden="1" customHeight="1" x14ac:dyDescent="0.2">
      <c r="A198" s="10" t="s">
        <v>142</v>
      </c>
      <c r="B198" s="13"/>
      <c r="C198" s="13" t="e">
        <f t="shared" ref="C198:E198" si="15">C197/C196</f>
        <v>#DIV/0!</v>
      </c>
      <c r="D198" s="14" t="e">
        <f t="shared" si="15"/>
        <v>#DIV/0!</v>
      </c>
      <c r="E198" s="14" t="e">
        <f t="shared" si="15"/>
        <v>#DIV/0!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12"/>
      <c r="AB198" s="112"/>
      <c r="AC198" s="171"/>
      <c r="AD198" s="171"/>
      <c r="AE198" s="171"/>
      <c r="AF198" s="171"/>
      <c r="AG198" s="171"/>
      <c r="AH198" s="171"/>
      <c r="AI198" s="171"/>
      <c r="AJ198" s="171"/>
      <c r="AK198" s="171"/>
      <c r="AL198" s="171"/>
      <c r="AM198" s="171"/>
      <c r="AN198" s="171"/>
      <c r="AO198" s="171"/>
      <c r="AP198" s="171"/>
      <c r="AQ198" s="171"/>
      <c r="AR198" s="171"/>
      <c r="AS198" s="171"/>
      <c r="AT198" s="171"/>
      <c r="AU198" s="171"/>
      <c r="AV198" s="171"/>
      <c r="AW198" s="189"/>
    </row>
    <row r="199" spans="1:49" s="172" customFormat="1" ht="25.9" hidden="1" customHeight="1" x14ac:dyDescent="0.2">
      <c r="A199" s="11" t="s">
        <v>143</v>
      </c>
      <c r="B199" s="23"/>
      <c r="C199" s="28"/>
      <c r="D199" s="8"/>
      <c r="E199" s="88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121"/>
      <c r="AB199" s="121"/>
      <c r="AC199" s="171"/>
      <c r="AD199" s="171"/>
      <c r="AE199" s="171"/>
      <c r="AF199" s="171"/>
      <c r="AG199" s="171"/>
      <c r="AH199" s="171"/>
      <c r="AI199" s="171"/>
      <c r="AJ199" s="171"/>
      <c r="AK199" s="171"/>
      <c r="AL199" s="171"/>
      <c r="AM199" s="171"/>
      <c r="AN199" s="171"/>
      <c r="AO199" s="171"/>
      <c r="AP199" s="171"/>
      <c r="AQ199" s="171"/>
      <c r="AR199" s="171"/>
      <c r="AS199" s="171"/>
      <c r="AT199" s="171"/>
      <c r="AU199" s="171"/>
      <c r="AV199" s="171"/>
      <c r="AW199" s="189"/>
    </row>
    <row r="200" spans="1:49" s="175" customFormat="1" ht="29.25" hidden="1" customHeight="1" outlineLevel="1" x14ac:dyDescent="0.2">
      <c r="A200" s="61" t="s">
        <v>144</v>
      </c>
      <c r="B200" s="23"/>
      <c r="C200" s="28">
        <f>SUM(F200:AA200)</f>
        <v>0</v>
      </c>
      <c r="D200" s="8" t="e">
        <f>C200/B200</f>
        <v>#DIV/0!</v>
      </c>
      <c r="E200" s="88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121"/>
      <c r="AB200" s="121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  <c r="AM200" s="174"/>
      <c r="AN200" s="174"/>
      <c r="AO200" s="174"/>
      <c r="AP200" s="174"/>
      <c r="AQ200" s="174"/>
      <c r="AR200" s="174"/>
      <c r="AS200" s="174"/>
      <c r="AT200" s="174"/>
      <c r="AU200" s="174"/>
      <c r="AV200" s="174"/>
      <c r="AW200" s="190"/>
    </row>
    <row r="201" spans="1:49" s="175" customFormat="1" ht="29.25" hidden="1" customHeight="1" outlineLevel="1" x14ac:dyDescent="0.2">
      <c r="A201" s="11" t="s">
        <v>145</v>
      </c>
      <c r="B201" s="23"/>
      <c r="C201" s="28">
        <f>SUM(F201:AA201)</f>
        <v>0</v>
      </c>
      <c r="D201" s="8"/>
      <c r="E201" s="88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121"/>
      <c r="AB201" s="121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  <c r="AM201" s="174"/>
      <c r="AN201" s="174"/>
      <c r="AO201" s="174"/>
      <c r="AP201" s="174"/>
      <c r="AQ201" s="174"/>
      <c r="AR201" s="174"/>
      <c r="AS201" s="174"/>
      <c r="AT201" s="174"/>
      <c r="AU201" s="174"/>
      <c r="AV201" s="174"/>
      <c r="AW201" s="190"/>
    </row>
    <row r="202" spans="1:49" s="172" customFormat="1" ht="29.25" hidden="1" customHeight="1" outlineLevel="1" x14ac:dyDescent="0.2">
      <c r="A202" s="11" t="s">
        <v>146</v>
      </c>
      <c r="B202" s="23"/>
      <c r="C202" s="28">
        <f>SUM(F202:AA202)</f>
        <v>0</v>
      </c>
      <c r="D202" s="8" t="e">
        <f>C202/B202</f>
        <v>#DIV/0!</v>
      </c>
      <c r="E202" s="88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121"/>
      <c r="AB202" s="121"/>
      <c r="AC202" s="171"/>
      <c r="AD202" s="171"/>
      <c r="AE202" s="171"/>
      <c r="AF202" s="171"/>
      <c r="AG202" s="171"/>
      <c r="AH202" s="171"/>
      <c r="AI202" s="171"/>
      <c r="AJ202" s="171" t="s">
        <v>0</v>
      </c>
      <c r="AK202" s="171"/>
      <c r="AL202" s="171"/>
      <c r="AM202" s="171"/>
      <c r="AN202" s="171"/>
      <c r="AO202" s="171"/>
      <c r="AP202" s="171"/>
      <c r="AQ202" s="171"/>
      <c r="AR202" s="171"/>
      <c r="AS202" s="171"/>
      <c r="AT202" s="171"/>
      <c r="AU202" s="171"/>
      <c r="AV202" s="171"/>
      <c r="AW202" s="189"/>
    </row>
    <row r="203" spans="1:49" s="172" customFormat="1" ht="26.45" hidden="1" customHeight="1" outlineLevel="1" x14ac:dyDescent="0.2">
      <c r="A203" s="11" t="s">
        <v>147</v>
      </c>
      <c r="B203" s="28"/>
      <c r="C203" s="28">
        <f>C200*0.45</f>
        <v>0</v>
      </c>
      <c r="D203" s="28" t="e">
        <f t="shared" ref="D203:E203" si="16">D200*0.45</f>
        <v>#DIV/0!</v>
      </c>
      <c r="E203" s="28">
        <f t="shared" si="16"/>
        <v>0</v>
      </c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114"/>
      <c r="AB203" s="114"/>
      <c r="AC203" s="151"/>
      <c r="AD203" s="171"/>
      <c r="AE203" s="171"/>
      <c r="AF203" s="171"/>
      <c r="AG203" s="171"/>
      <c r="AH203" s="171"/>
      <c r="AI203" s="171"/>
      <c r="AJ203" s="171"/>
      <c r="AK203" s="171"/>
      <c r="AL203" s="171"/>
      <c r="AM203" s="171"/>
      <c r="AN203" s="171"/>
      <c r="AO203" s="171"/>
      <c r="AP203" s="171"/>
      <c r="AQ203" s="171"/>
      <c r="AR203" s="171"/>
      <c r="AS203" s="171"/>
      <c r="AT203" s="171"/>
      <c r="AU203" s="171"/>
      <c r="AV203" s="171"/>
      <c r="AW203" s="189"/>
    </row>
    <row r="204" spans="1:49" s="172" customFormat="1" ht="24.6" hidden="1" customHeight="1" collapsed="1" x14ac:dyDescent="0.2">
      <c r="A204" s="11" t="s">
        <v>148</v>
      </c>
      <c r="B204" s="57"/>
      <c r="C204" s="57" t="e">
        <f>C200/C202</f>
        <v>#DIV/0!</v>
      </c>
      <c r="D204" s="102" t="e">
        <f>D200/D202</f>
        <v>#DIV/0!</v>
      </c>
      <c r="E204" s="102" t="e">
        <f>E200/E202</f>
        <v>#DIV/0!</v>
      </c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35"/>
      <c r="AB204" s="135"/>
      <c r="AC204" s="171"/>
      <c r="AD204" s="171"/>
      <c r="AE204" s="171"/>
      <c r="AF204" s="171"/>
      <c r="AG204" s="171"/>
      <c r="AH204" s="171"/>
      <c r="AI204" s="171"/>
      <c r="AJ204" s="171"/>
      <c r="AK204" s="171"/>
      <c r="AL204" s="171"/>
      <c r="AM204" s="171"/>
      <c r="AN204" s="171"/>
      <c r="AO204" s="171"/>
      <c r="AP204" s="171"/>
      <c r="AQ204" s="171"/>
      <c r="AR204" s="171"/>
      <c r="AS204" s="171"/>
      <c r="AT204" s="171"/>
      <c r="AU204" s="171"/>
      <c r="AV204" s="171"/>
      <c r="AW204" s="189"/>
    </row>
    <row r="205" spans="1:49" s="175" customFormat="1" ht="25.15" hidden="1" customHeight="1" outlineLevel="1" x14ac:dyDescent="0.2">
      <c r="A205" s="61" t="s">
        <v>149</v>
      </c>
      <c r="B205" s="23"/>
      <c r="C205" s="28">
        <f>SUM(F205:AA205)</f>
        <v>0</v>
      </c>
      <c r="D205" s="8" t="e">
        <f>C205/B205</f>
        <v>#DIV/0!</v>
      </c>
      <c r="E205" s="88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121"/>
      <c r="AB205" s="121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74"/>
      <c r="AS205" s="174"/>
      <c r="AT205" s="174"/>
      <c r="AU205" s="174"/>
      <c r="AV205" s="174"/>
      <c r="AW205" s="190"/>
    </row>
    <row r="206" spans="1:49" s="175" customFormat="1" ht="29.25" hidden="1" customHeight="1" outlineLevel="1" x14ac:dyDescent="0.2">
      <c r="A206" s="11" t="s">
        <v>145</v>
      </c>
      <c r="B206" s="23"/>
      <c r="C206" s="28">
        <f>SUM(F206:AA206)</f>
        <v>0</v>
      </c>
      <c r="D206" s="8"/>
      <c r="E206" s="88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136"/>
      <c r="AB206" s="136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74"/>
      <c r="AS206" s="174"/>
      <c r="AT206" s="174"/>
      <c r="AU206" s="174"/>
      <c r="AV206" s="174"/>
      <c r="AW206" s="190"/>
    </row>
    <row r="207" spans="1:49" s="172" customFormat="1" ht="29.25" hidden="1" customHeight="1" outlineLevel="1" x14ac:dyDescent="0.2">
      <c r="A207" s="11" t="s">
        <v>146</v>
      </c>
      <c r="B207" s="23"/>
      <c r="C207" s="28">
        <f>SUM(F207:AA207)</f>
        <v>0</v>
      </c>
      <c r="D207" s="8" t="e">
        <f>C207/B207</f>
        <v>#DIV/0!</v>
      </c>
      <c r="E207" s="88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121"/>
      <c r="AB207" s="121"/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1"/>
      <c r="AS207" s="171"/>
      <c r="AT207" s="171"/>
      <c r="AU207" s="171"/>
      <c r="AV207" s="171"/>
      <c r="AW207" s="189"/>
    </row>
    <row r="208" spans="1:49" s="172" customFormat="1" ht="29.25" hidden="1" customHeight="1" outlineLevel="1" x14ac:dyDescent="0.2">
      <c r="A208" s="11" t="s">
        <v>147</v>
      </c>
      <c r="B208" s="28"/>
      <c r="C208" s="28">
        <f>C205*0.3</f>
        <v>0</v>
      </c>
      <c r="D208" s="28" t="e">
        <f>#N/A</f>
        <v>#N/A</v>
      </c>
      <c r="E208" s="28" t="e">
        <f>#N/A</f>
        <v>#N/A</v>
      </c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114"/>
      <c r="AB208" s="114"/>
      <c r="AC208" s="171"/>
      <c r="AD208" s="171"/>
      <c r="AE208" s="171"/>
      <c r="AF208" s="171"/>
      <c r="AG208" s="171"/>
      <c r="AH208" s="171"/>
      <c r="AI208" s="171"/>
      <c r="AJ208" s="171"/>
      <c r="AK208" s="171"/>
      <c r="AL208" s="171"/>
      <c r="AM208" s="171"/>
      <c r="AN208" s="171"/>
      <c r="AO208" s="171"/>
      <c r="AP208" s="171"/>
      <c r="AQ208" s="171"/>
      <c r="AR208" s="171"/>
      <c r="AS208" s="171"/>
      <c r="AT208" s="171"/>
      <c r="AU208" s="171"/>
      <c r="AV208" s="171"/>
      <c r="AW208" s="189"/>
    </row>
    <row r="209" spans="1:49" s="175" customFormat="1" ht="24.6" hidden="1" customHeight="1" collapsed="1" x14ac:dyDescent="0.2">
      <c r="A209" s="11" t="s">
        <v>148</v>
      </c>
      <c r="B209" s="8"/>
      <c r="C209" s="8" t="e">
        <f>C205/C207</f>
        <v>#DIV/0!</v>
      </c>
      <c r="D209" s="31" t="e">
        <f>D205/D207</f>
        <v>#DIV/0!</v>
      </c>
      <c r="E209" s="31" t="e">
        <f>E205/E207</f>
        <v>#DIV/0!</v>
      </c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116"/>
      <c r="AB209" s="116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  <c r="AO209" s="174"/>
      <c r="AP209" s="174"/>
      <c r="AQ209" s="174"/>
      <c r="AR209" s="174"/>
      <c r="AS209" s="174"/>
      <c r="AT209" s="174"/>
      <c r="AU209" s="174"/>
      <c r="AV209" s="174"/>
      <c r="AW209" s="190"/>
    </row>
    <row r="210" spans="1:49" s="175" customFormat="1" ht="25.15" hidden="1" customHeight="1" outlineLevel="1" x14ac:dyDescent="0.2">
      <c r="A210" s="61" t="s">
        <v>150</v>
      </c>
      <c r="B210" s="23"/>
      <c r="C210" s="28">
        <f>SUM(F210:AA210)</f>
        <v>0</v>
      </c>
      <c r="D210" s="8"/>
      <c r="E210" s="88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121"/>
      <c r="AB210" s="121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4"/>
      <c r="AT210" s="174"/>
      <c r="AU210" s="174"/>
      <c r="AV210" s="174"/>
      <c r="AW210" s="190"/>
    </row>
    <row r="211" spans="1:49" s="175" customFormat="1" ht="29.25" hidden="1" customHeight="1" outlineLevel="1" x14ac:dyDescent="0.2">
      <c r="A211" s="11" t="s">
        <v>145</v>
      </c>
      <c r="B211" s="23"/>
      <c r="C211" s="28">
        <f>SUM(F211:AA211)</f>
        <v>0</v>
      </c>
      <c r="D211" s="8"/>
      <c r="E211" s="88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136"/>
      <c r="AB211" s="136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74"/>
      <c r="AS211" s="174"/>
      <c r="AT211" s="174"/>
      <c r="AU211" s="174"/>
      <c r="AV211" s="174"/>
      <c r="AW211" s="190"/>
    </row>
    <row r="212" spans="1:49" s="172" customFormat="1" ht="28.15" hidden="1" customHeight="1" outlineLevel="1" x14ac:dyDescent="0.2">
      <c r="A212" s="11" t="s">
        <v>146</v>
      </c>
      <c r="B212" s="23"/>
      <c r="C212" s="28">
        <f>SUM(F212:AA212)</f>
        <v>0</v>
      </c>
      <c r="D212" s="8"/>
      <c r="E212" s="88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121"/>
      <c r="AB212" s="121"/>
      <c r="AC212" s="171"/>
      <c r="AD212" s="171"/>
      <c r="AE212" s="171"/>
      <c r="AF212" s="171"/>
      <c r="AG212" s="171"/>
      <c r="AH212" s="171"/>
      <c r="AI212" s="171"/>
      <c r="AJ212" s="171"/>
      <c r="AK212" s="171"/>
      <c r="AL212" s="171"/>
      <c r="AM212" s="171"/>
      <c r="AN212" s="171"/>
      <c r="AO212" s="171"/>
      <c r="AP212" s="171"/>
      <c r="AQ212" s="171"/>
      <c r="AR212" s="171"/>
      <c r="AS212" s="171"/>
      <c r="AT212" s="171"/>
      <c r="AU212" s="171"/>
      <c r="AV212" s="171"/>
      <c r="AW212" s="189"/>
    </row>
    <row r="213" spans="1:49" s="172" customFormat="1" ht="29.25" hidden="1" customHeight="1" outlineLevel="1" x14ac:dyDescent="0.2">
      <c r="A213" s="11" t="s">
        <v>151</v>
      </c>
      <c r="B213" s="28"/>
      <c r="C213" s="28">
        <f>C210*0.19</f>
        <v>0</v>
      </c>
      <c r="D213" s="28" t="e">
        <f>#N/A</f>
        <v>#N/A</v>
      </c>
      <c r="E213" s="28" t="e">
        <f>#N/A</f>
        <v>#N/A</v>
      </c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114"/>
      <c r="AB213" s="114"/>
      <c r="AC213" s="171"/>
      <c r="AD213" s="171"/>
      <c r="AE213" s="171"/>
      <c r="AF213" s="171"/>
      <c r="AG213" s="171"/>
      <c r="AH213" s="171"/>
      <c r="AI213" s="171"/>
      <c r="AJ213" s="171"/>
      <c r="AK213" s="171"/>
      <c r="AL213" s="171"/>
      <c r="AM213" s="171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89"/>
    </row>
    <row r="214" spans="1:49" s="175" customFormat="1" ht="24.6" hidden="1" customHeight="1" collapsed="1" x14ac:dyDescent="0.2">
      <c r="A214" s="11" t="s">
        <v>152</v>
      </c>
      <c r="B214" s="8"/>
      <c r="C214" s="8" t="e">
        <f>C210/C212</f>
        <v>#DIV/0!</v>
      </c>
      <c r="D214" s="31" t="e">
        <f>D210/D212</f>
        <v>#DIV/0!</v>
      </c>
      <c r="E214" s="31" t="e">
        <f>E210/E212</f>
        <v>#DIV/0!</v>
      </c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116"/>
      <c r="AB214" s="116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  <c r="AO214" s="174"/>
      <c r="AP214" s="174"/>
      <c r="AQ214" s="174"/>
      <c r="AR214" s="174"/>
      <c r="AS214" s="174"/>
      <c r="AT214" s="174"/>
      <c r="AU214" s="174"/>
      <c r="AV214" s="174"/>
      <c r="AW214" s="190"/>
    </row>
    <row r="215" spans="1:49" s="172" customFormat="1" ht="25.15" hidden="1" customHeight="1" x14ac:dyDescent="0.2">
      <c r="A215" s="61" t="s">
        <v>153</v>
      </c>
      <c r="B215" s="28"/>
      <c r="C215" s="28">
        <f>SUM(F215:AA215)</f>
        <v>0</v>
      </c>
      <c r="D215" s="8" t="e">
        <f>C215/B215</f>
        <v>#DIV/0!</v>
      </c>
      <c r="E215" s="88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121"/>
      <c r="AB215" s="121"/>
      <c r="AC215" s="171"/>
      <c r="AD215" s="171"/>
      <c r="AE215" s="171"/>
      <c r="AF215" s="171"/>
      <c r="AG215" s="171"/>
      <c r="AH215" s="171"/>
      <c r="AI215" s="171"/>
      <c r="AJ215" s="171"/>
      <c r="AK215" s="171"/>
      <c r="AL215" s="171"/>
      <c r="AM215" s="171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89"/>
    </row>
    <row r="216" spans="1:49" s="172" customFormat="1" ht="29.25" hidden="1" customHeight="1" x14ac:dyDescent="0.2">
      <c r="A216" s="11" t="s">
        <v>151</v>
      </c>
      <c r="B216" s="28"/>
      <c r="C216" s="28">
        <f>C215*0.7</f>
        <v>0</v>
      </c>
      <c r="D216" s="8" t="e">
        <f>C216/B216</f>
        <v>#DIV/0!</v>
      </c>
      <c r="E216" s="88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114"/>
      <c r="AB216" s="114"/>
      <c r="AC216" s="171"/>
      <c r="AD216" s="171"/>
      <c r="AE216" s="171"/>
      <c r="AF216" s="171"/>
      <c r="AG216" s="171"/>
      <c r="AH216" s="171"/>
      <c r="AI216" s="171"/>
      <c r="AJ216" s="171"/>
      <c r="AK216" s="171"/>
      <c r="AL216" s="171"/>
      <c r="AM216" s="171"/>
      <c r="AN216" s="171"/>
      <c r="AO216" s="171"/>
      <c r="AP216" s="171"/>
      <c r="AQ216" s="171"/>
      <c r="AR216" s="171"/>
      <c r="AS216" s="171"/>
      <c r="AT216" s="171"/>
      <c r="AU216" s="171"/>
      <c r="AV216" s="171"/>
      <c r="AW216" s="189"/>
    </row>
    <row r="217" spans="1:49" s="172" customFormat="1" ht="28.5" hidden="1" customHeight="1" x14ac:dyDescent="0.2">
      <c r="A217" s="34" t="s">
        <v>154</v>
      </c>
      <c r="B217" s="28"/>
      <c r="C217" s="28">
        <f>SUM(F217:AA217)</f>
        <v>0</v>
      </c>
      <c r="D217" s="8"/>
      <c r="E217" s="88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126"/>
      <c r="AB217" s="126"/>
      <c r="AC217" s="171"/>
      <c r="AD217" s="171"/>
      <c r="AE217" s="171"/>
      <c r="AF217" s="171"/>
      <c r="AG217" s="171"/>
      <c r="AH217" s="171"/>
      <c r="AI217" s="171"/>
      <c r="AJ217" s="171"/>
      <c r="AK217" s="171"/>
      <c r="AL217" s="171"/>
      <c r="AM217" s="171"/>
      <c r="AN217" s="171"/>
      <c r="AO217" s="171"/>
      <c r="AP217" s="171"/>
      <c r="AQ217" s="171"/>
      <c r="AR217" s="171"/>
      <c r="AS217" s="171"/>
      <c r="AT217" s="171"/>
      <c r="AU217" s="171"/>
      <c r="AV217" s="171"/>
      <c r="AW217" s="189"/>
    </row>
    <row r="218" spans="1:49" s="172" customFormat="1" ht="25.5" hidden="1" customHeight="1" x14ac:dyDescent="0.2">
      <c r="A218" s="11" t="s">
        <v>145</v>
      </c>
      <c r="B218" s="28"/>
      <c r="C218" s="28">
        <f>SUM(F218:AA218)</f>
        <v>0</v>
      </c>
      <c r="D218" s="8"/>
      <c r="E218" s="88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126"/>
      <c r="AB218" s="126"/>
      <c r="AC218" s="171"/>
      <c r="AD218" s="171"/>
      <c r="AE218" s="171"/>
      <c r="AF218" s="171"/>
      <c r="AG218" s="171"/>
      <c r="AH218" s="171"/>
      <c r="AI218" s="171"/>
      <c r="AJ218" s="171"/>
      <c r="AK218" s="171"/>
      <c r="AL218" s="171"/>
      <c r="AM218" s="171"/>
      <c r="AN218" s="171"/>
      <c r="AO218" s="171"/>
      <c r="AP218" s="171"/>
      <c r="AQ218" s="171"/>
      <c r="AR218" s="171"/>
      <c r="AS218" s="171"/>
      <c r="AT218" s="171"/>
      <c r="AU218" s="171"/>
      <c r="AV218" s="171"/>
      <c r="AW218" s="189"/>
    </row>
    <row r="219" spans="1:49" s="172" customFormat="1" ht="25.15" hidden="1" customHeight="1" x14ac:dyDescent="0.2">
      <c r="A219" s="11" t="s">
        <v>151</v>
      </c>
      <c r="B219" s="28"/>
      <c r="C219" s="28">
        <f>C218*0.2</f>
        <v>0</v>
      </c>
      <c r="D219" s="8" t="e">
        <f>C219/B219</f>
        <v>#DIV/0!</v>
      </c>
      <c r="E219" s="88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114"/>
      <c r="AB219" s="114"/>
      <c r="AC219" s="171"/>
      <c r="AD219" s="171"/>
      <c r="AE219" s="171"/>
      <c r="AF219" s="171"/>
      <c r="AG219" s="171"/>
      <c r="AH219" s="171"/>
      <c r="AI219" s="171"/>
      <c r="AJ219" s="171"/>
      <c r="AK219" s="171"/>
      <c r="AL219" s="171"/>
      <c r="AM219" s="171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89"/>
    </row>
    <row r="220" spans="1:49" s="172" customFormat="1" ht="27.6" hidden="1" customHeight="1" x14ac:dyDescent="0.2">
      <c r="A220" s="34" t="s">
        <v>155</v>
      </c>
      <c r="B220" s="28"/>
      <c r="C220" s="28">
        <f>SUM(F220:AA220)</f>
        <v>0</v>
      </c>
      <c r="D220" s="8" t="e">
        <f>C220/B220</f>
        <v>#DIV/0!</v>
      </c>
      <c r="E220" s="88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126"/>
      <c r="AB220" s="126"/>
      <c r="AC220" s="171"/>
      <c r="AD220" s="171"/>
      <c r="AE220" s="171"/>
      <c r="AF220" s="171"/>
      <c r="AG220" s="171"/>
      <c r="AH220" s="171"/>
      <c r="AI220" s="171"/>
      <c r="AJ220" s="171"/>
      <c r="AK220" s="171"/>
      <c r="AL220" s="171"/>
      <c r="AM220" s="171"/>
      <c r="AN220" s="171"/>
      <c r="AO220" s="171"/>
      <c r="AP220" s="171"/>
      <c r="AQ220" s="171"/>
      <c r="AR220" s="171"/>
      <c r="AS220" s="171"/>
      <c r="AT220" s="171"/>
      <c r="AU220" s="171"/>
      <c r="AV220" s="171"/>
      <c r="AW220" s="189"/>
    </row>
    <row r="221" spans="1:49" s="172" customFormat="1" ht="22.15" hidden="1" customHeight="1" x14ac:dyDescent="0.2">
      <c r="A221" s="34" t="s">
        <v>156</v>
      </c>
      <c r="B221" s="28"/>
      <c r="C221" s="28">
        <f>C219+C216+C213+C208+C203</f>
        <v>0</v>
      </c>
      <c r="D221" s="28" t="e">
        <f>#N/A</f>
        <v>#N/A</v>
      </c>
      <c r="E221" s="28" t="e">
        <f>#N/A</f>
        <v>#N/A</v>
      </c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114"/>
      <c r="AB221" s="114"/>
      <c r="AC221" s="171"/>
      <c r="AD221" s="171"/>
      <c r="AE221" s="171"/>
      <c r="AF221" s="171"/>
      <c r="AG221" s="171"/>
      <c r="AH221" s="171"/>
      <c r="AI221" s="171"/>
      <c r="AJ221" s="171"/>
      <c r="AK221" s="171"/>
      <c r="AL221" s="171"/>
      <c r="AM221" s="171"/>
      <c r="AN221" s="171"/>
      <c r="AO221" s="171"/>
      <c r="AP221" s="171"/>
      <c r="AQ221" s="171"/>
      <c r="AR221" s="171"/>
      <c r="AS221" s="171"/>
      <c r="AT221" s="171"/>
      <c r="AU221" s="171"/>
      <c r="AV221" s="171"/>
      <c r="AW221" s="189"/>
    </row>
    <row r="222" spans="1:49" s="172" customFormat="1" ht="23.45" hidden="1" customHeight="1" x14ac:dyDescent="0.2">
      <c r="A222" s="11" t="s">
        <v>167</v>
      </c>
      <c r="B222" s="26"/>
      <c r="C222" s="26">
        <v>61777</v>
      </c>
      <c r="D222" s="31"/>
      <c r="E222" s="88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114"/>
      <c r="AB222" s="114"/>
      <c r="AC222" s="171"/>
      <c r="AD222" s="171"/>
      <c r="AE222" s="171"/>
      <c r="AF222" s="171"/>
      <c r="AG222" s="171"/>
      <c r="AH222" s="171"/>
      <c r="AI222" s="171"/>
      <c r="AJ222" s="171"/>
      <c r="AK222" s="171"/>
      <c r="AL222" s="171"/>
      <c r="AM222" s="171"/>
      <c r="AN222" s="171"/>
      <c r="AO222" s="171"/>
      <c r="AP222" s="171"/>
      <c r="AQ222" s="171"/>
      <c r="AR222" s="171"/>
      <c r="AS222" s="171"/>
      <c r="AT222" s="171"/>
      <c r="AU222" s="171"/>
      <c r="AV222" s="171"/>
      <c r="AW222" s="189"/>
    </row>
    <row r="223" spans="1:49" s="172" customFormat="1" ht="44.45" hidden="1" customHeight="1" x14ac:dyDescent="0.2">
      <c r="A223" s="61" t="s">
        <v>168</v>
      </c>
      <c r="B223" s="59"/>
      <c r="C223" s="59">
        <f t="shared" ref="C223:E223" si="17">C221/C222*10</f>
        <v>0</v>
      </c>
      <c r="D223" s="59" t="e">
        <f t="shared" si="17"/>
        <v>#N/A</v>
      </c>
      <c r="E223" s="59" t="e">
        <f t="shared" si="17"/>
        <v>#N/A</v>
      </c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130"/>
      <c r="AB223" s="130"/>
      <c r="AC223" s="171"/>
      <c r="AD223" s="171"/>
      <c r="AE223" s="171"/>
      <c r="AF223" s="171"/>
      <c r="AG223" s="171"/>
      <c r="AH223" s="171"/>
      <c r="AI223" s="171"/>
      <c r="AJ223" s="171"/>
      <c r="AK223" s="171"/>
      <c r="AL223" s="171"/>
      <c r="AM223" s="171"/>
      <c r="AN223" s="171"/>
      <c r="AO223" s="171"/>
      <c r="AP223" s="171"/>
      <c r="AQ223" s="171"/>
      <c r="AR223" s="171"/>
      <c r="AS223" s="171"/>
      <c r="AT223" s="171"/>
      <c r="AU223" s="171"/>
      <c r="AV223" s="171"/>
      <c r="AW223" s="189"/>
    </row>
    <row r="224" spans="1:49" s="172" customFormat="1" ht="27.6" hidden="1" customHeight="1" x14ac:dyDescent="0.2">
      <c r="A224" s="61" t="s">
        <v>157</v>
      </c>
      <c r="B224" s="59"/>
      <c r="C224" s="59">
        <f>C223</f>
        <v>0</v>
      </c>
      <c r="D224" s="59" t="e">
        <v>#DIV/0!</v>
      </c>
      <c r="E224" s="59" t="e">
        <v>#DIV/0!</v>
      </c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130"/>
      <c r="AB224" s="130"/>
      <c r="AC224" s="171"/>
      <c r="AD224" s="171"/>
      <c r="AE224" s="171"/>
      <c r="AF224" s="171"/>
      <c r="AG224" s="171"/>
      <c r="AH224" s="171"/>
      <c r="AI224" s="171"/>
      <c r="AJ224" s="171"/>
      <c r="AK224" s="171"/>
      <c r="AL224" s="171"/>
      <c r="AM224" s="171"/>
      <c r="AN224" s="171"/>
      <c r="AO224" s="171"/>
      <c r="AP224" s="171"/>
      <c r="AQ224" s="171"/>
      <c r="AR224" s="171"/>
      <c r="AS224" s="171"/>
      <c r="AT224" s="171"/>
      <c r="AU224" s="171"/>
      <c r="AV224" s="171"/>
      <c r="AW224" s="189"/>
    </row>
    <row r="225" spans="1:50" s="171" customFormat="1" ht="20.45" hidden="1" customHeight="1" x14ac:dyDescent="0.35">
      <c r="A225" s="239" t="s">
        <v>158</v>
      </c>
      <c r="B225" s="240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0"/>
      <c r="N225" s="240"/>
      <c r="O225" s="240"/>
      <c r="P225" s="240"/>
      <c r="Q225" s="240"/>
      <c r="R225" s="240"/>
      <c r="S225" s="240"/>
      <c r="T225" s="240"/>
      <c r="U225" s="240"/>
      <c r="V225" s="240"/>
      <c r="W225" s="240"/>
      <c r="X225" s="240"/>
      <c r="Y225" s="240"/>
      <c r="Z225" s="240"/>
      <c r="AA225" s="240"/>
      <c r="AB225" s="194"/>
      <c r="AW225" s="189"/>
      <c r="AX225" s="176"/>
    </row>
    <row r="226" spans="1:50" s="171" customFormat="1" ht="28.15" hidden="1" customHeight="1" x14ac:dyDescent="0.2">
      <c r="A226" s="61"/>
      <c r="B226" s="73"/>
      <c r="C226" s="59"/>
      <c r="D226" s="59"/>
      <c r="E226" s="93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130"/>
      <c r="AB226" s="130"/>
      <c r="AW226" s="189"/>
      <c r="AX226" s="176"/>
    </row>
    <row r="227" spans="1:50" s="171" customFormat="1" ht="25.15" hidden="1" customHeight="1" x14ac:dyDescent="0.2">
      <c r="A227" s="61"/>
      <c r="B227" s="73"/>
      <c r="C227" s="59">
        <f>C223-C224</f>
        <v>0</v>
      </c>
      <c r="D227" s="59" t="e">
        <f t="shared" ref="D227:AA227" si="18">D223-D224</f>
        <v>#N/A</v>
      </c>
      <c r="E227" s="59" t="e">
        <f t="shared" si="18"/>
        <v>#N/A</v>
      </c>
      <c r="F227" s="59">
        <f t="shared" si="18"/>
        <v>0</v>
      </c>
      <c r="G227" s="59">
        <f t="shared" si="18"/>
        <v>0</v>
      </c>
      <c r="H227" s="59">
        <f t="shared" si="18"/>
        <v>0</v>
      </c>
      <c r="I227" s="59">
        <f t="shared" si="18"/>
        <v>0</v>
      </c>
      <c r="J227" s="59">
        <f t="shared" si="18"/>
        <v>0</v>
      </c>
      <c r="K227" s="59">
        <f t="shared" si="18"/>
        <v>0</v>
      </c>
      <c r="L227" s="59">
        <f t="shared" si="18"/>
        <v>0</v>
      </c>
      <c r="M227" s="59">
        <f t="shared" si="18"/>
        <v>0</v>
      </c>
      <c r="N227" s="59">
        <f t="shared" si="18"/>
        <v>0</v>
      </c>
      <c r="O227" s="59">
        <f t="shared" si="18"/>
        <v>0</v>
      </c>
      <c r="P227" s="59">
        <f t="shared" si="18"/>
        <v>0</v>
      </c>
      <c r="Q227" s="59">
        <f t="shared" si="18"/>
        <v>0</v>
      </c>
      <c r="R227" s="59">
        <f t="shared" si="18"/>
        <v>0</v>
      </c>
      <c r="S227" s="59">
        <f t="shared" si="18"/>
        <v>0</v>
      </c>
      <c r="T227" s="59">
        <f t="shared" si="18"/>
        <v>0</v>
      </c>
      <c r="U227" s="59">
        <f t="shared" si="18"/>
        <v>0</v>
      </c>
      <c r="V227" s="59">
        <f t="shared" si="18"/>
        <v>0</v>
      </c>
      <c r="W227" s="59"/>
      <c r="X227" s="59">
        <f t="shared" si="18"/>
        <v>0</v>
      </c>
      <c r="Y227" s="59">
        <f t="shared" si="18"/>
        <v>0</v>
      </c>
      <c r="Z227" s="59">
        <f t="shared" si="18"/>
        <v>0</v>
      </c>
      <c r="AA227" s="137">
        <f t="shared" si="18"/>
        <v>0</v>
      </c>
      <c r="AB227" s="137"/>
      <c r="AW227" s="189"/>
      <c r="AX227" s="176"/>
    </row>
    <row r="228" spans="1:50" s="171" customFormat="1" ht="25.15" hidden="1" customHeight="1" x14ac:dyDescent="0.2">
      <c r="A228" s="61"/>
      <c r="B228" s="73"/>
      <c r="C228" s="59"/>
      <c r="D228" s="59"/>
      <c r="E228" s="93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130"/>
      <c r="AB228" s="130"/>
      <c r="AW228" s="189"/>
      <c r="AX228" s="176"/>
    </row>
    <row r="229" spans="1:50" s="171" customFormat="1" ht="25.15" hidden="1" customHeight="1" x14ac:dyDescent="0.2">
      <c r="A229" s="245"/>
      <c r="B229" s="245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245"/>
      <c r="R229" s="245"/>
      <c r="S229" s="245"/>
      <c r="T229" s="245"/>
      <c r="U229" s="245"/>
      <c r="V229" s="245"/>
      <c r="W229" s="245"/>
      <c r="X229" s="245"/>
      <c r="Y229" s="245"/>
      <c r="Z229" s="245"/>
      <c r="AA229" s="245"/>
      <c r="AB229" s="195"/>
      <c r="AW229" s="189"/>
      <c r="AX229" s="176"/>
    </row>
    <row r="230" spans="1:50" s="171" customFormat="1" ht="43.9" hidden="1" customHeight="1" x14ac:dyDescent="0.2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  <c r="AB230" s="196"/>
      <c r="AW230" s="189"/>
      <c r="AX230" s="176"/>
    </row>
    <row r="231" spans="1:50" s="79" customFormat="1" ht="18" hidden="1" customHeight="1" x14ac:dyDescent="0.35">
      <c r="A231" s="246"/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  <c r="AB231" s="19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183"/>
    </row>
    <row r="232" spans="1:50" s="79" customFormat="1" ht="18" hidden="1" customHeight="1" x14ac:dyDescent="0.35">
      <c r="A232" s="110"/>
      <c r="B232" s="110"/>
      <c r="C232" s="110"/>
      <c r="D232" s="110"/>
      <c r="E232" s="99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52"/>
      <c r="U232" s="110"/>
      <c r="V232" s="110"/>
      <c r="W232" s="196"/>
      <c r="X232" s="110"/>
      <c r="Y232" s="110"/>
      <c r="Z232" s="110"/>
      <c r="AA232" s="152"/>
      <c r="AB232" s="152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183"/>
    </row>
    <row r="233" spans="1:50" s="76" customFormat="1" ht="32.450000000000003" hidden="1" customHeight="1" x14ac:dyDescent="0.35">
      <c r="A233" s="247" t="s">
        <v>159</v>
      </c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  <c r="R233" s="248"/>
      <c r="S233" s="248"/>
      <c r="T233" s="248"/>
      <c r="U233" s="248"/>
      <c r="V233" s="248"/>
      <c r="W233" s="248"/>
      <c r="X233" s="248"/>
      <c r="Y233" s="248"/>
      <c r="Z233" s="248"/>
      <c r="AA233" s="248"/>
      <c r="AB233" s="197"/>
      <c r="AW233" s="183"/>
      <c r="AX233" s="177"/>
    </row>
    <row r="234" spans="1:50" s="79" customFormat="1" ht="28.15" hidden="1" customHeight="1" x14ac:dyDescent="0.35">
      <c r="A234" s="247" t="s">
        <v>175</v>
      </c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  <c r="R234" s="248"/>
      <c r="S234" s="248"/>
      <c r="T234" s="248"/>
      <c r="U234" s="248"/>
      <c r="V234" s="248"/>
      <c r="W234" s="248"/>
      <c r="X234" s="248"/>
      <c r="Y234" s="248"/>
      <c r="Z234" s="248"/>
      <c r="AA234" s="248"/>
      <c r="AB234" s="197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183"/>
    </row>
    <row r="235" spans="1:50" s="79" customFormat="1" ht="24.6" hidden="1" customHeight="1" x14ac:dyDescent="0.35">
      <c r="A235" s="74" t="s">
        <v>160</v>
      </c>
      <c r="B235" s="75"/>
      <c r="C235" s="75">
        <f>SUM(F235:AA235)</f>
        <v>0</v>
      </c>
      <c r="D235" s="75"/>
      <c r="E235" s="91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138"/>
      <c r="AB235" s="138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183"/>
    </row>
    <row r="236" spans="1:50" s="79" customFormat="1" ht="21.6" hidden="1" customHeight="1" x14ac:dyDescent="0.35">
      <c r="A236" s="76" t="s">
        <v>161</v>
      </c>
      <c r="B236" s="77"/>
      <c r="C236" s="77">
        <f>SUM(F236:AA236)</f>
        <v>0</v>
      </c>
      <c r="D236" s="78"/>
      <c r="E236" s="94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139"/>
      <c r="AB236" s="139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183"/>
    </row>
    <row r="237" spans="1:50" s="79" customFormat="1" ht="21.6" hidden="1" customHeight="1" x14ac:dyDescent="0.35">
      <c r="A237" s="76" t="s">
        <v>162</v>
      </c>
      <c r="B237" s="77"/>
      <c r="C237" s="77">
        <f>SUM(F237:AA237)</f>
        <v>0</v>
      </c>
      <c r="D237" s="78"/>
      <c r="E237" s="94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139"/>
      <c r="AB237" s="139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183"/>
    </row>
    <row r="238" spans="1:50" s="79" customFormat="1" ht="21.6" hidden="1" customHeight="1" x14ac:dyDescent="0.35">
      <c r="B238" s="80"/>
      <c r="C238" s="80"/>
      <c r="D238" s="81"/>
      <c r="E238" s="95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183"/>
    </row>
    <row r="239" spans="1:50" s="79" customFormat="1" ht="21.6" hidden="1" customHeight="1" x14ac:dyDescent="0.35">
      <c r="A239" s="79" t="s">
        <v>163</v>
      </c>
      <c r="E239" s="95"/>
      <c r="T239" s="80"/>
      <c r="AA239" s="80"/>
      <c r="AB239" s="80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183"/>
    </row>
    <row r="240" spans="1:50" s="79" customFormat="1" ht="16.899999999999999" hidden="1" customHeight="1" x14ac:dyDescent="0.35">
      <c r="A240" s="178"/>
      <c r="B240" s="179"/>
      <c r="C240" s="179"/>
      <c r="D240" s="81"/>
      <c r="E240" s="95"/>
      <c r="T240" s="80"/>
      <c r="AA240" s="80"/>
      <c r="AB240" s="80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183"/>
    </row>
    <row r="241" spans="1:49" s="79" customFormat="1" ht="41.45" hidden="1" customHeight="1" x14ac:dyDescent="0.35">
      <c r="A241" s="249"/>
      <c r="B241" s="249"/>
      <c r="C241" s="249"/>
      <c r="D241" s="249"/>
      <c r="E241" s="249"/>
      <c r="F241" s="249"/>
      <c r="G241" s="249"/>
      <c r="H241" s="249"/>
      <c r="I241" s="249"/>
      <c r="J241" s="249"/>
      <c r="K241" s="249"/>
      <c r="L241" s="249"/>
      <c r="M241" s="249"/>
      <c r="N241" s="249"/>
      <c r="O241" s="249"/>
      <c r="P241" s="249"/>
      <c r="Q241" s="249"/>
      <c r="R241" s="249"/>
      <c r="S241" s="249"/>
      <c r="T241" s="249"/>
      <c r="U241" s="249"/>
      <c r="V241" s="249"/>
      <c r="W241" s="249"/>
      <c r="X241" s="249"/>
      <c r="Y241" s="249"/>
      <c r="Z241" s="249"/>
      <c r="AA241" s="249"/>
      <c r="AB241" s="198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183"/>
    </row>
    <row r="242" spans="1:49" s="79" customFormat="1" ht="20.45" hidden="1" customHeight="1" x14ac:dyDescent="0.35">
      <c r="A242" s="243"/>
      <c r="B242" s="244"/>
      <c r="C242" s="244"/>
      <c r="D242" s="244"/>
      <c r="E242" s="244"/>
      <c r="F242" s="244"/>
      <c r="G242" s="244"/>
      <c r="H242" s="244"/>
      <c r="I242" s="244"/>
      <c r="J242" s="244"/>
      <c r="K242" s="244"/>
      <c r="T242" s="80"/>
      <c r="AA242" s="80"/>
      <c r="AB242" s="80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183"/>
    </row>
    <row r="243" spans="1:49" s="79" customFormat="1" ht="16.899999999999999" hidden="1" customHeight="1" x14ac:dyDescent="0.35">
      <c r="A243" s="180"/>
      <c r="B243" s="81"/>
      <c r="C243" s="81"/>
      <c r="D243" s="81"/>
      <c r="E243" s="95"/>
      <c r="T243" s="80"/>
      <c r="AA243" s="80"/>
      <c r="AB243" s="80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183"/>
    </row>
    <row r="244" spans="1:49" s="79" customFormat="1" ht="9" hidden="1" customHeight="1" x14ac:dyDescent="0.35">
      <c r="A244" s="82"/>
      <c r="B244" s="83"/>
      <c r="C244" s="83"/>
      <c r="D244" s="83"/>
      <c r="E244" s="100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153"/>
      <c r="U244" s="83"/>
      <c r="V244" s="83"/>
      <c r="W244" s="83"/>
      <c r="X244" s="83"/>
      <c r="Y244" s="83"/>
      <c r="Z244" s="83"/>
      <c r="AA244" s="153"/>
      <c r="AB244" s="153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183"/>
    </row>
    <row r="245" spans="1:49" s="161" customFormat="1" ht="49.15" hidden="1" customHeight="1" x14ac:dyDescent="0.2">
      <c r="A245" s="34" t="s">
        <v>164</v>
      </c>
      <c r="B245" s="28"/>
      <c r="C245" s="28">
        <f>SUM(F245:AA245)</f>
        <v>264548</v>
      </c>
      <c r="D245" s="8" t="e">
        <f>C245/B245</f>
        <v>#DIV/0!</v>
      </c>
      <c r="E245" s="88"/>
      <c r="F245" s="42">
        <v>9960</v>
      </c>
      <c r="G245" s="42">
        <v>8630</v>
      </c>
      <c r="H245" s="42">
        <v>17289</v>
      </c>
      <c r="I245" s="42">
        <v>15832</v>
      </c>
      <c r="J245" s="42">
        <v>8610</v>
      </c>
      <c r="K245" s="42">
        <v>16398</v>
      </c>
      <c r="L245" s="55">
        <v>12146</v>
      </c>
      <c r="M245" s="42">
        <v>14209</v>
      </c>
      <c r="N245" s="42">
        <v>12378</v>
      </c>
      <c r="O245" s="55">
        <v>4722</v>
      </c>
      <c r="P245" s="42">
        <v>8072</v>
      </c>
      <c r="Q245" s="42">
        <v>13348</v>
      </c>
      <c r="R245" s="42">
        <v>15156</v>
      </c>
      <c r="S245" s="42">
        <v>16590</v>
      </c>
      <c r="T245" s="42">
        <v>19554</v>
      </c>
      <c r="U245" s="42">
        <v>13795</v>
      </c>
      <c r="V245" s="42">
        <v>9917</v>
      </c>
      <c r="W245" s="42"/>
      <c r="X245" s="42">
        <v>4468</v>
      </c>
      <c r="Y245" s="42">
        <v>12182</v>
      </c>
      <c r="Z245" s="42">
        <v>20312</v>
      </c>
      <c r="AA245" s="121">
        <v>10980</v>
      </c>
      <c r="AB245" s="121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2"/>
    </row>
    <row r="246" spans="1:49" s="79" customFormat="1" ht="21" hidden="1" customHeight="1" x14ac:dyDescent="0.35">
      <c r="A246" s="76" t="s">
        <v>171</v>
      </c>
      <c r="B246" s="78"/>
      <c r="C246" s="28">
        <f>SUM(F246:AA246)</f>
        <v>380</v>
      </c>
      <c r="D246" s="78"/>
      <c r="E246" s="94"/>
      <c r="F246" s="76">
        <v>16</v>
      </c>
      <c r="G246" s="76">
        <v>21</v>
      </c>
      <c r="H246" s="76">
        <v>32</v>
      </c>
      <c r="I246" s="76">
        <v>25</v>
      </c>
      <c r="J246" s="76">
        <v>16</v>
      </c>
      <c r="K246" s="76">
        <v>31</v>
      </c>
      <c r="L246" s="76">
        <v>14</v>
      </c>
      <c r="M246" s="76">
        <v>29</v>
      </c>
      <c r="N246" s="76">
        <v>18</v>
      </c>
      <c r="O246" s="76">
        <v>8</v>
      </c>
      <c r="P246" s="76">
        <v>7</v>
      </c>
      <c r="Q246" s="76">
        <v>15</v>
      </c>
      <c r="R246" s="76">
        <v>25</v>
      </c>
      <c r="S246" s="76">
        <v>31</v>
      </c>
      <c r="T246" s="77">
        <v>10</v>
      </c>
      <c r="U246" s="76">
        <v>8</v>
      </c>
      <c r="V246" s="76">
        <v>8</v>
      </c>
      <c r="W246" s="76"/>
      <c r="X246" s="76">
        <v>6</v>
      </c>
      <c r="Y246" s="76">
        <v>12</v>
      </c>
      <c r="Z246" s="76">
        <v>35</v>
      </c>
      <c r="AA246" s="139">
        <v>13</v>
      </c>
      <c r="AB246" s="139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183"/>
    </row>
    <row r="247" spans="1:49" s="79" customFormat="1" ht="21" hidden="1" customHeight="1" x14ac:dyDescent="0.35">
      <c r="A247" s="76" t="s">
        <v>172</v>
      </c>
      <c r="B247" s="78"/>
      <c r="C247" s="28">
        <f>SUM(F247:AA247)</f>
        <v>208</v>
      </c>
      <c r="D247" s="78"/>
      <c r="E247" s="94"/>
      <c r="F247" s="76">
        <v>10</v>
      </c>
      <c r="G247" s="76">
        <v>2</v>
      </c>
      <c r="H247" s="76">
        <v>42</v>
      </c>
      <c r="I247" s="76">
        <v>11</v>
      </c>
      <c r="J247" s="76">
        <v>9</v>
      </c>
      <c r="K247" s="76">
        <v>30</v>
      </c>
      <c r="L247" s="76">
        <v>9</v>
      </c>
      <c r="M247" s="76">
        <v>15</v>
      </c>
      <c r="N247" s="76">
        <v>1</v>
      </c>
      <c r="O247" s="76">
        <v>2</v>
      </c>
      <c r="P247" s="76">
        <v>5</v>
      </c>
      <c r="Q247" s="76">
        <v>1</v>
      </c>
      <c r="R247" s="76">
        <v>4</v>
      </c>
      <c r="S247" s="76">
        <v>8</v>
      </c>
      <c r="T247" s="77">
        <v>14</v>
      </c>
      <c r="U247" s="76">
        <v>2</v>
      </c>
      <c r="V247" s="76">
        <v>1</v>
      </c>
      <c r="W247" s="76"/>
      <c r="X247" s="76">
        <v>2</v>
      </c>
      <c r="Y247" s="76">
        <v>16</v>
      </c>
      <c r="Z247" s="76">
        <v>16</v>
      </c>
      <c r="AA247" s="139">
        <v>8</v>
      </c>
      <c r="AB247" s="139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183"/>
    </row>
    <row r="248" spans="1:49" s="79" customFormat="1" ht="21" hidden="1" customHeight="1" x14ac:dyDescent="0.35">
      <c r="A248" s="76" t="s">
        <v>172</v>
      </c>
      <c r="B248" s="78"/>
      <c r="C248" s="28">
        <f t="shared" ref="C248:C249" si="19">SUM(F248:AA248)</f>
        <v>194</v>
      </c>
      <c r="D248" s="78"/>
      <c r="E248" s="94"/>
      <c r="F248" s="76">
        <v>10</v>
      </c>
      <c r="G248" s="76">
        <v>2</v>
      </c>
      <c r="H248" s="76">
        <v>42</v>
      </c>
      <c r="I248" s="76">
        <v>11</v>
      </c>
      <c r="J248" s="76">
        <v>2</v>
      </c>
      <c r="K248" s="76">
        <v>30</v>
      </c>
      <c r="L248" s="76">
        <v>9</v>
      </c>
      <c r="M248" s="76">
        <v>15</v>
      </c>
      <c r="N248" s="76">
        <v>1</v>
      </c>
      <c r="O248" s="76">
        <v>2</v>
      </c>
      <c r="P248" s="76">
        <v>5</v>
      </c>
      <c r="Q248" s="76">
        <v>1</v>
      </c>
      <c r="R248" s="76">
        <v>4</v>
      </c>
      <c r="S248" s="76">
        <v>1</v>
      </c>
      <c r="T248" s="77">
        <v>14</v>
      </c>
      <c r="U248" s="76">
        <v>2</v>
      </c>
      <c r="V248" s="76">
        <v>1</v>
      </c>
      <c r="W248" s="76"/>
      <c r="X248" s="76">
        <v>2</v>
      </c>
      <c r="Y248" s="76">
        <v>16</v>
      </c>
      <c r="Z248" s="76">
        <v>16</v>
      </c>
      <c r="AA248" s="139">
        <v>8</v>
      </c>
      <c r="AB248" s="139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183"/>
    </row>
    <row r="249" spans="1:49" s="79" customFormat="1" ht="24" hidden="1" customHeight="1" x14ac:dyDescent="0.35">
      <c r="A249" s="76" t="s">
        <v>176</v>
      </c>
      <c r="B249" s="78"/>
      <c r="C249" s="28">
        <f t="shared" si="19"/>
        <v>694</v>
      </c>
      <c r="D249" s="78"/>
      <c r="E249" s="94"/>
      <c r="F249" s="76">
        <v>15</v>
      </c>
      <c r="G249" s="76">
        <v>18</v>
      </c>
      <c r="H249" s="76">
        <v>60</v>
      </c>
      <c r="I249" s="76">
        <v>68</v>
      </c>
      <c r="J249" s="76">
        <v>17</v>
      </c>
      <c r="K249" s="76">
        <v>57</v>
      </c>
      <c r="L249" s="76">
        <v>31</v>
      </c>
      <c r="M249" s="76">
        <v>30</v>
      </c>
      <c r="N249" s="76">
        <v>23</v>
      </c>
      <c r="O249" s="76">
        <v>14</v>
      </c>
      <c r="P249" s="76">
        <v>26</v>
      </c>
      <c r="Q249" s="76">
        <v>30</v>
      </c>
      <c r="R249" s="76">
        <v>31</v>
      </c>
      <c r="S249" s="76">
        <v>86</v>
      </c>
      <c r="T249" s="77">
        <v>21</v>
      </c>
      <c r="U249" s="76">
        <v>17</v>
      </c>
      <c r="V249" s="76">
        <v>11</v>
      </c>
      <c r="W249" s="76"/>
      <c r="X249" s="76">
        <v>12</v>
      </c>
      <c r="Y249" s="76">
        <v>31</v>
      </c>
      <c r="Z249" s="76">
        <v>63</v>
      </c>
      <c r="AA249" s="139">
        <v>33</v>
      </c>
      <c r="AB249" s="139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183"/>
    </row>
    <row r="250" spans="1:49" s="79" customFormat="1" ht="24" customHeight="1" x14ac:dyDescent="0.35">
      <c r="A250" s="169" t="s">
        <v>29</v>
      </c>
      <c r="B250" s="78"/>
      <c r="C250" s="211">
        <f>C31/C26</f>
        <v>0.48509090909090907</v>
      </c>
      <c r="D250" s="78"/>
      <c r="E250" s="94"/>
      <c r="F250" s="210">
        <f>F31/F26</f>
        <v>0.13544018058690746</v>
      </c>
      <c r="G250" s="210"/>
      <c r="H250" s="210">
        <f t="shared" ref="H250:AW250" si="20">H31/H26</f>
        <v>1</v>
      </c>
      <c r="I250" s="210">
        <f t="shared" si="20"/>
        <v>1</v>
      </c>
      <c r="J250" s="210"/>
      <c r="K250" s="210">
        <f t="shared" si="20"/>
        <v>0</v>
      </c>
      <c r="L250" s="210">
        <f t="shared" si="20"/>
        <v>1</v>
      </c>
      <c r="M250" s="210"/>
      <c r="N250" s="210">
        <f t="shared" si="20"/>
        <v>1</v>
      </c>
      <c r="O250" s="210">
        <f t="shared" si="20"/>
        <v>0</v>
      </c>
      <c r="P250" s="210">
        <f t="shared" si="20"/>
        <v>0</v>
      </c>
      <c r="Q250" s="210">
        <f t="shared" si="20"/>
        <v>0</v>
      </c>
      <c r="R250" s="210">
        <f t="shared" si="20"/>
        <v>0.12626262626262627</v>
      </c>
      <c r="S250" s="210">
        <f t="shared" si="20"/>
        <v>0</v>
      </c>
      <c r="T250" s="210"/>
      <c r="U250" s="210"/>
      <c r="V250" s="210">
        <f t="shared" si="20"/>
        <v>0</v>
      </c>
      <c r="W250" s="210">
        <f t="shared" si="20"/>
        <v>0</v>
      </c>
      <c r="X250" s="210"/>
      <c r="Y250" s="210" t="e">
        <f t="shared" si="20"/>
        <v>#DIV/0!</v>
      </c>
      <c r="Z250" s="210" t="e">
        <f t="shared" si="20"/>
        <v>#DIV/0!</v>
      </c>
      <c r="AA250" s="210">
        <f t="shared" si="20"/>
        <v>0.51021188709554044</v>
      </c>
      <c r="AB250" s="210">
        <f t="shared" si="20"/>
        <v>0</v>
      </c>
      <c r="AC250" s="210">
        <f t="shared" si="20"/>
        <v>0</v>
      </c>
      <c r="AD250" s="210"/>
      <c r="AE250" s="210"/>
      <c r="AF250" s="210"/>
      <c r="AG250" s="210"/>
      <c r="AH250" s="210"/>
      <c r="AI250" s="210">
        <f t="shared" si="20"/>
        <v>0</v>
      </c>
      <c r="AJ250" s="210"/>
      <c r="AK250" s="210"/>
      <c r="AL250" s="210"/>
      <c r="AM250" s="210"/>
      <c r="AN250" s="210"/>
      <c r="AO250" s="210"/>
      <c r="AP250" s="210"/>
      <c r="AQ250" s="210"/>
      <c r="AR250" s="210">
        <f t="shared" si="20"/>
        <v>0</v>
      </c>
      <c r="AS250" s="210">
        <f t="shared" si="20"/>
        <v>0</v>
      </c>
      <c r="AT250" s="210"/>
      <c r="AU250" s="210">
        <f t="shared" si="20"/>
        <v>0</v>
      </c>
      <c r="AV250" s="210" t="e">
        <f t="shared" si="20"/>
        <v>#DIV/0!</v>
      </c>
      <c r="AW250" s="230">
        <f t="shared" si="20"/>
        <v>0</v>
      </c>
    </row>
    <row r="251" spans="1:49" s="79" customFormat="1" ht="24" customHeight="1" x14ac:dyDescent="0.35">
      <c r="A251" s="188" t="s">
        <v>236</v>
      </c>
      <c r="B251" s="233"/>
      <c r="C251" s="234">
        <f>AA251+AB251</f>
        <v>140</v>
      </c>
      <c r="D251" s="233"/>
      <c r="E251" s="233"/>
      <c r="F251" s="235"/>
      <c r="G251" s="235"/>
      <c r="H251" s="235">
        <v>40</v>
      </c>
      <c r="I251" s="235">
        <v>100</v>
      </c>
      <c r="J251" s="235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  <c r="V251" s="235"/>
      <c r="W251" s="235"/>
      <c r="X251" s="235"/>
      <c r="Y251" s="235"/>
      <c r="Z251" s="235"/>
      <c r="AA251" s="236">
        <f>SUM(F251:X251)</f>
        <v>140</v>
      </c>
      <c r="AB251" s="236">
        <f>SUM(AC251:AU251)</f>
        <v>0</v>
      </c>
      <c r="AC251" s="235"/>
      <c r="AD251" s="235"/>
      <c r="AE251" s="235"/>
      <c r="AF251" s="235"/>
      <c r="AG251" s="235"/>
      <c r="AH251" s="235"/>
      <c r="AI251" s="235"/>
      <c r="AJ251" s="235"/>
      <c r="AK251" s="235"/>
      <c r="AL251" s="235"/>
      <c r="AM251" s="235"/>
      <c r="AN251" s="235"/>
      <c r="AO251" s="235"/>
      <c r="AP251" s="235"/>
      <c r="AQ251" s="235"/>
      <c r="AR251" s="235"/>
      <c r="AS251" s="235"/>
      <c r="AT251" s="235"/>
      <c r="AU251" s="235"/>
      <c r="AV251" s="235"/>
      <c r="AW251" s="235">
        <f>SUM(AC251:AU251)</f>
        <v>0</v>
      </c>
    </row>
    <row r="252" spans="1:49" s="79" customFormat="1" ht="22.5" x14ac:dyDescent="0.35">
      <c r="A252" s="76" t="s">
        <v>228</v>
      </c>
      <c r="B252" s="78"/>
      <c r="C252" s="78">
        <v>4941</v>
      </c>
      <c r="D252" s="78"/>
      <c r="E252" s="94"/>
      <c r="F252" s="76">
        <v>763</v>
      </c>
      <c r="G252" s="76">
        <v>385</v>
      </c>
      <c r="H252" s="76"/>
      <c r="I252" s="76">
        <v>781</v>
      </c>
      <c r="J252" s="76">
        <v>103</v>
      </c>
      <c r="K252" s="76">
        <v>250</v>
      </c>
      <c r="L252" s="76">
        <v>1159</v>
      </c>
      <c r="M252" s="76">
        <v>75</v>
      </c>
      <c r="N252" s="76">
        <v>369</v>
      </c>
      <c r="O252" s="76"/>
      <c r="P252" s="76">
        <v>17</v>
      </c>
      <c r="Q252" s="76"/>
      <c r="R252" s="76">
        <v>329</v>
      </c>
      <c r="S252" s="76"/>
      <c r="T252" s="77"/>
      <c r="U252" s="76">
        <v>450</v>
      </c>
      <c r="V252" s="76">
        <v>25</v>
      </c>
      <c r="W252" s="76">
        <v>3</v>
      </c>
      <c r="X252" s="76"/>
      <c r="Y252" s="76"/>
      <c r="Z252" s="76"/>
      <c r="AA252" s="208">
        <f>SUM(F252:X252)</f>
        <v>4709</v>
      </c>
      <c r="AB252" s="208">
        <v>232</v>
      </c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183"/>
    </row>
    <row r="253" spans="1:49" s="185" customFormat="1" ht="22.5" x14ac:dyDescent="0.35">
      <c r="A253" s="154" t="s">
        <v>33</v>
      </c>
      <c r="B253" s="181">
        <v>0</v>
      </c>
      <c r="C253" s="155">
        <f>AA253+AB253</f>
        <v>2505</v>
      </c>
      <c r="D253" s="181"/>
      <c r="E253" s="182"/>
      <c r="F253" s="183"/>
      <c r="G253" s="183"/>
      <c r="H253" s="183"/>
      <c r="I253" s="183">
        <v>781</v>
      </c>
      <c r="J253" s="183"/>
      <c r="K253" s="183"/>
      <c r="L253" s="183">
        <v>1159</v>
      </c>
      <c r="M253" s="183"/>
      <c r="N253" s="183">
        <v>299</v>
      </c>
      <c r="O253" s="183"/>
      <c r="P253" s="183"/>
      <c r="Q253" s="183"/>
      <c r="R253" s="183">
        <v>266</v>
      </c>
      <c r="S253" s="183"/>
      <c r="T253" s="184"/>
      <c r="U253" s="183"/>
      <c r="V253" s="183"/>
      <c r="W253" s="183"/>
      <c r="X253" s="183"/>
      <c r="Y253" s="183"/>
      <c r="Z253" s="183"/>
      <c r="AA253" s="192">
        <f>SUM(F253:X253)</f>
        <v>2505</v>
      </c>
      <c r="AB253" s="192">
        <f>SUM(AC253:AU253)</f>
        <v>0</v>
      </c>
      <c r="AC253" s="183"/>
      <c r="AD253" s="183"/>
      <c r="AE253" s="183"/>
      <c r="AF253" s="183"/>
      <c r="AG253" s="183"/>
      <c r="AH253" s="183"/>
      <c r="AI253" s="183"/>
      <c r="AJ253" s="183"/>
      <c r="AK253" s="183"/>
      <c r="AL253" s="183"/>
      <c r="AM253" s="183"/>
      <c r="AN253" s="183"/>
      <c r="AO253" s="183"/>
      <c r="AP253" s="183"/>
      <c r="AQ253" s="183"/>
      <c r="AR253" s="183"/>
      <c r="AS253" s="183"/>
      <c r="AT253" s="183"/>
      <c r="AU253" s="183"/>
      <c r="AV253" s="183"/>
      <c r="AW253" s="183">
        <f>SUM(AC253:AU253)</f>
        <v>0</v>
      </c>
    </row>
    <row r="254" spans="1:49" s="209" customFormat="1" ht="22.5" x14ac:dyDescent="0.35">
      <c r="A254" s="203" t="s">
        <v>29</v>
      </c>
      <c r="B254" s="204"/>
      <c r="C254" s="212">
        <f>C253/C252</f>
        <v>0.50698239222829389</v>
      </c>
      <c r="D254" s="212" t="e">
        <f t="shared" ref="D254:G254" si="21">D253/D252</f>
        <v>#DIV/0!</v>
      </c>
      <c r="E254" s="212" t="e">
        <f t="shared" si="21"/>
        <v>#DIV/0!</v>
      </c>
      <c r="F254" s="237">
        <f t="shared" si="21"/>
        <v>0</v>
      </c>
      <c r="G254" s="237">
        <f t="shared" si="21"/>
        <v>0</v>
      </c>
      <c r="H254" s="237"/>
      <c r="I254" s="237">
        <f t="shared" ref="I254" si="22">I253/I252</f>
        <v>1</v>
      </c>
      <c r="J254" s="237">
        <f t="shared" ref="J254:K254" si="23">J253/J252</f>
        <v>0</v>
      </c>
      <c r="K254" s="237">
        <f t="shared" si="23"/>
        <v>0</v>
      </c>
      <c r="L254" s="237">
        <f t="shared" ref="L254" si="24">L253/L252</f>
        <v>1</v>
      </c>
      <c r="M254" s="237">
        <f t="shared" ref="M254" si="25">M253/M252</f>
        <v>0</v>
      </c>
      <c r="N254" s="237">
        <f t="shared" ref="N254" si="26">N253/N252</f>
        <v>0.81029810298102978</v>
      </c>
      <c r="O254" s="237"/>
      <c r="P254" s="237">
        <f t="shared" ref="P254" si="27">P253/P252</f>
        <v>0</v>
      </c>
      <c r="Q254" s="237"/>
      <c r="R254" s="237">
        <f t="shared" ref="R254" si="28">R253/R252</f>
        <v>0.80851063829787229</v>
      </c>
      <c r="S254" s="237"/>
      <c r="T254" s="237"/>
      <c r="U254" s="237">
        <f t="shared" ref="U254" si="29">U253/U252</f>
        <v>0</v>
      </c>
      <c r="V254" s="237">
        <f t="shared" ref="V254:W254" si="30">V253/V252</f>
        <v>0</v>
      </c>
      <c r="W254" s="237">
        <f t="shared" si="30"/>
        <v>0</v>
      </c>
      <c r="X254" s="237"/>
      <c r="Y254" s="237" t="e">
        <f t="shared" ref="Y254" si="31">Y253/Y252</f>
        <v>#DIV/0!</v>
      </c>
      <c r="Z254" s="237" t="e">
        <f t="shared" ref="Z254:AA254" si="32">Z253/Z252</f>
        <v>#DIV/0!</v>
      </c>
      <c r="AA254" s="237">
        <f t="shared" si="32"/>
        <v>0.53196007644935228</v>
      </c>
      <c r="AB254" s="237">
        <f t="shared" ref="AB254" si="33">AB253/AB252</f>
        <v>0</v>
      </c>
      <c r="AC254" s="237" t="e">
        <f t="shared" ref="AC254" si="34">AC253/AC252</f>
        <v>#DIV/0!</v>
      </c>
      <c r="AD254" s="237" t="e">
        <f t="shared" ref="AD254:AE254" si="35">AD253/AD252</f>
        <v>#DIV/0!</v>
      </c>
      <c r="AE254" s="237" t="e">
        <f t="shared" si="35"/>
        <v>#DIV/0!</v>
      </c>
      <c r="AF254" s="237" t="e">
        <f t="shared" ref="AF254" si="36">AF253/AF252</f>
        <v>#DIV/0!</v>
      </c>
      <c r="AG254" s="237" t="e">
        <f t="shared" ref="AG254" si="37">AG253/AG252</f>
        <v>#DIV/0!</v>
      </c>
      <c r="AH254" s="237" t="e">
        <f t="shared" ref="AH254:AI254" si="38">AH253/AH252</f>
        <v>#DIV/0!</v>
      </c>
      <c r="AI254" s="237" t="e">
        <f t="shared" si="38"/>
        <v>#DIV/0!</v>
      </c>
      <c r="AJ254" s="237" t="e">
        <f t="shared" ref="AJ254" si="39">AJ253/AJ252</f>
        <v>#DIV/0!</v>
      </c>
      <c r="AK254" s="237" t="e">
        <f t="shared" ref="AK254" si="40">AK253/AK252</f>
        <v>#DIV/0!</v>
      </c>
      <c r="AL254" s="237" t="e">
        <f t="shared" ref="AL254:AM254" si="41">AL253/AL252</f>
        <v>#DIV/0!</v>
      </c>
      <c r="AM254" s="237" t="e">
        <f t="shared" si="41"/>
        <v>#DIV/0!</v>
      </c>
      <c r="AN254" s="237" t="e">
        <f t="shared" ref="AN254" si="42">AN253/AN252</f>
        <v>#DIV/0!</v>
      </c>
      <c r="AO254" s="237" t="e">
        <f t="shared" ref="AO254" si="43">AO253/AO252</f>
        <v>#DIV/0!</v>
      </c>
      <c r="AP254" s="237" t="e">
        <f t="shared" ref="AP254:AQ254" si="44">AP253/AP252</f>
        <v>#DIV/0!</v>
      </c>
      <c r="AQ254" s="237" t="e">
        <f t="shared" si="44"/>
        <v>#DIV/0!</v>
      </c>
      <c r="AR254" s="237" t="e">
        <f t="shared" ref="AR254" si="45">AR253/AR252</f>
        <v>#DIV/0!</v>
      </c>
      <c r="AS254" s="237" t="e">
        <f t="shared" ref="AS254" si="46">AS253/AS252</f>
        <v>#DIV/0!</v>
      </c>
      <c r="AT254" s="237" t="e">
        <f t="shared" ref="AT254:AU254" si="47">AT253/AT252</f>
        <v>#DIV/0!</v>
      </c>
      <c r="AU254" s="237" t="e">
        <f t="shared" si="47"/>
        <v>#DIV/0!</v>
      </c>
      <c r="AV254" s="237" t="e">
        <f t="shared" ref="AV254" si="48">AV253/AV252</f>
        <v>#DIV/0!</v>
      </c>
      <c r="AW254" s="238" t="e">
        <f t="shared" ref="AW254" si="49">AW253/AW252</f>
        <v>#DIV/0!</v>
      </c>
    </row>
    <row r="255" spans="1:49" s="185" customFormat="1" ht="22.5" x14ac:dyDescent="0.35">
      <c r="A255" s="154" t="s">
        <v>229</v>
      </c>
      <c r="B255" s="181"/>
      <c r="C255" s="229">
        <f>SUM(AA255:AB255)</f>
        <v>1708</v>
      </c>
      <c r="D255" s="181"/>
      <c r="E255" s="182"/>
      <c r="F255" s="183">
        <v>320</v>
      </c>
      <c r="G255" s="183"/>
      <c r="H255" s="183"/>
      <c r="I255" s="183">
        <v>110</v>
      </c>
      <c r="J255" s="183"/>
      <c r="K255" s="183"/>
      <c r="L255" s="183">
        <v>980</v>
      </c>
      <c r="M255" s="183"/>
      <c r="N255" s="183">
        <v>298</v>
      </c>
      <c r="O255" s="183"/>
      <c r="P255" s="183"/>
      <c r="Q255" s="183"/>
      <c r="R255" s="183"/>
      <c r="S255" s="183"/>
      <c r="T255" s="184"/>
      <c r="U255" s="183"/>
      <c r="V255" s="183"/>
      <c r="W255" s="183"/>
      <c r="X255" s="183"/>
      <c r="Y255" s="183"/>
      <c r="Z255" s="183"/>
      <c r="AA255" s="192">
        <f>SUM(F255:X255)</f>
        <v>1708</v>
      </c>
      <c r="AB255" s="192">
        <f>SUM(AC255:AU255)</f>
        <v>0</v>
      </c>
      <c r="AC255" s="183"/>
      <c r="AD255" s="183"/>
      <c r="AE255" s="183"/>
      <c r="AF255" s="183"/>
      <c r="AG255" s="183"/>
      <c r="AH255" s="183"/>
      <c r="AI255" s="183"/>
      <c r="AJ255" s="183"/>
      <c r="AK255" s="183"/>
      <c r="AL255" s="183"/>
      <c r="AM255" s="183"/>
      <c r="AN255" s="183"/>
      <c r="AO255" s="183"/>
      <c r="AP255" s="183"/>
      <c r="AQ255" s="183"/>
      <c r="AR255" s="183"/>
      <c r="AS255" s="183"/>
      <c r="AT255" s="183"/>
      <c r="AU255" s="183"/>
      <c r="AV255" s="183"/>
      <c r="AW255" s="183">
        <f>SUM(AC255:AU255)</f>
        <v>0</v>
      </c>
    </row>
    <row r="256" spans="1:49" s="209" customFormat="1" ht="22.5" x14ac:dyDescent="0.35">
      <c r="A256" s="203" t="s">
        <v>29</v>
      </c>
      <c r="B256" s="204"/>
      <c r="C256" s="218">
        <f>C255/C252</f>
        <v>0.34567901234567899</v>
      </c>
      <c r="D256" s="204"/>
      <c r="E256" s="205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7"/>
      <c r="U256" s="206"/>
      <c r="V256" s="206"/>
      <c r="W256" s="206"/>
      <c r="X256" s="206"/>
      <c r="Y256" s="206"/>
      <c r="Z256" s="206"/>
      <c r="AA256" s="208"/>
      <c r="AB256" s="208"/>
      <c r="AC256" s="206"/>
      <c r="AD256" s="206"/>
      <c r="AE256" s="206"/>
      <c r="AF256" s="206"/>
      <c r="AG256" s="206"/>
      <c r="AH256" s="206"/>
      <c r="AI256" s="206"/>
      <c r="AJ256" s="206"/>
      <c r="AK256" s="206"/>
      <c r="AL256" s="206"/>
      <c r="AM256" s="206"/>
      <c r="AN256" s="206"/>
      <c r="AO256" s="206"/>
      <c r="AP256" s="206"/>
      <c r="AQ256" s="206"/>
      <c r="AR256" s="206"/>
      <c r="AS256" s="206"/>
      <c r="AT256" s="206"/>
      <c r="AU256" s="206"/>
      <c r="AV256" s="206"/>
      <c r="AW256" s="183"/>
    </row>
    <row r="257" spans="1:49" s="185" customFormat="1" ht="22.5" x14ac:dyDescent="0.35">
      <c r="A257" s="154" t="s">
        <v>36</v>
      </c>
      <c r="B257" s="181"/>
      <c r="C257" s="229">
        <f t="shared" ref="C257:C258" si="50">SUM(AA257:AB257)</f>
        <v>1086</v>
      </c>
      <c r="D257" s="181"/>
      <c r="E257" s="182"/>
      <c r="F257" s="183">
        <v>130</v>
      </c>
      <c r="G257" s="183"/>
      <c r="H257" s="183"/>
      <c r="I257" s="183">
        <v>40</v>
      </c>
      <c r="J257" s="183"/>
      <c r="K257" s="183"/>
      <c r="L257" s="183">
        <v>310</v>
      </c>
      <c r="M257" s="183"/>
      <c r="N257" s="183">
        <v>606</v>
      </c>
      <c r="O257" s="183"/>
      <c r="P257" s="183"/>
      <c r="Q257" s="183"/>
      <c r="R257" s="183"/>
      <c r="S257" s="183"/>
      <c r="T257" s="184"/>
      <c r="U257" s="183"/>
      <c r="V257" s="183"/>
      <c r="W257" s="183"/>
      <c r="X257" s="183"/>
      <c r="Y257" s="183"/>
      <c r="Z257" s="183"/>
      <c r="AA257" s="192">
        <f t="shared" ref="AA257:AA258" si="51">SUM(F257:X257)</f>
        <v>1086</v>
      </c>
      <c r="AB257" s="192">
        <f t="shared" ref="AB257:AB258" si="52">SUM(AC257:AU257)</f>
        <v>0</v>
      </c>
      <c r="AC257" s="183"/>
      <c r="AD257" s="183"/>
      <c r="AE257" s="183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  <c r="AP257" s="183"/>
      <c r="AQ257" s="183"/>
      <c r="AR257" s="183"/>
      <c r="AS257" s="183"/>
      <c r="AT257" s="183"/>
      <c r="AU257" s="183"/>
      <c r="AV257" s="183"/>
      <c r="AW257" s="183">
        <f t="shared" ref="AW257:AW258" si="53">SUM(AC257:AU257)</f>
        <v>0</v>
      </c>
    </row>
    <row r="258" spans="1:49" s="185" customFormat="1" ht="22.5" x14ac:dyDescent="0.35">
      <c r="A258" s="154" t="s">
        <v>38</v>
      </c>
      <c r="B258" s="181"/>
      <c r="C258" s="229">
        <f t="shared" si="50"/>
        <v>65</v>
      </c>
      <c r="D258" s="181"/>
      <c r="E258" s="182"/>
      <c r="F258" s="183"/>
      <c r="G258" s="183"/>
      <c r="H258" s="183">
        <v>25</v>
      </c>
      <c r="I258" s="183"/>
      <c r="J258" s="183"/>
      <c r="K258" s="183"/>
      <c r="L258" s="183">
        <v>40</v>
      </c>
      <c r="M258" s="183"/>
      <c r="N258" s="183"/>
      <c r="O258" s="183"/>
      <c r="P258" s="183"/>
      <c r="Q258" s="183"/>
      <c r="R258" s="183"/>
      <c r="S258" s="183"/>
      <c r="T258" s="184"/>
      <c r="U258" s="183"/>
      <c r="V258" s="183"/>
      <c r="W258" s="183"/>
      <c r="X258" s="183"/>
      <c r="Y258" s="183"/>
      <c r="Z258" s="183"/>
      <c r="AA258" s="192">
        <f t="shared" si="51"/>
        <v>65</v>
      </c>
      <c r="AB258" s="192">
        <f t="shared" si="52"/>
        <v>0</v>
      </c>
      <c r="AC258" s="183"/>
      <c r="AD258" s="183"/>
      <c r="AE258" s="183"/>
      <c r="AF258" s="183"/>
      <c r="AG258" s="183"/>
      <c r="AH258" s="183"/>
      <c r="AI258" s="183"/>
      <c r="AJ258" s="183"/>
      <c r="AK258" s="183"/>
      <c r="AL258" s="183"/>
      <c r="AM258" s="183"/>
      <c r="AN258" s="183"/>
      <c r="AO258" s="183"/>
      <c r="AP258" s="183"/>
      <c r="AQ258" s="183"/>
      <c r="AR258" s="183"/>
      <c r="AS258" s="183"/>
      <c r="AT258" s="183"/>
      <c r="AU258" s="183"/>
      <c r="AV258" s="183"/>
      <c r="AW258" s="183">
        <f t="shared" si="53"/>
        <v>0</v>
      </c>
    </row>
    <row r="259" spans="1:49" s="185" customFormat="1" ht="22.5" x14ac:dyDescent="0.35">
      <c r="A259" s="231" t="s">
        <v>231</v>
      </c>
      <c r="B259" s="181"/>
      <c r="C259" s="229">
        <f>AA259+AB259</f>
        <v>25</v>
      </c>
      <c r="D259" s="181"/>
      <c r="E259" s="182"/>
      <c r="F259" s="183">
        <f>SUM(F260:F263)</f>
        <v>0</v>
      </c>
      <c r="G259" s="183">
        <f t="shared" ref="G259:X259" si="54">SUM(G260:G263)</f>
        <v>0</v>
      </c>
      <c r="H259" s="183">
        <f t="shared" si="54"/>
        <v>0</v>
      </c>
      <c r="I259" s="183">
        <f t="shared" si="54"/>
        <v>0</v>
      </c>
      <c r="J259" s="183">
        <f t="shared" si="54"/>
        <v>0</v>
      </c>
      <c r="K259" s="183">
        <f t="shared" si="54"/>
        <v>0</v>
      </c>
      <c r="L259" s="183">
        <f t="shared" si="54"/>
        <v>25</v>
      </c>
      <c r="M259" s="183">
        <f t="shared" si="54"/>
        <v>0</v>
      </c>
      <c r="N259" s="183">
        <f t="shared" si="54"/>
        <v>0</v>
      </c>
      <c r="O259" s="183">
        <f t="shared" si="54"/>
        <v>0</v>
      </c>
      <c r="P259" s="183">
        <f t="shared" si="54"/>
        <v>0</v>
      </c>
      <c r="Q259" s="183">
        <f t="shared" si="54"/>
        <v>0</v>
      </c>
      <c r="R259" s="183">
        <f t="shared" si="54"/>
        <v>0</v>
      </c>
      <c r="S259" s="183">
        <f t="shared" si="54"/>
        <v>0</v>
      </c>
      <c r="T259" s="183">
        <f t="shared" si="54"/>
        <v>0</v>
      </c>
      <c r="U259" s="183">
        <f t="shared" si="54"/>
        <v>0</v>
      </c>
      <c r="V259" s="183">
        <f t="shared" si="54"/>
        <v>0</v>
      </c>
      <c r="W259" s="183">
        <f t="shared" si="54"/>
        <v>0</v>
      </c>
      <c r="X259" s="183">
        <f t="shared" si="54"/>
        <v>0</v>
      </c>
      <c r="Y259" s="183"/>
      <c r="Z259" s="183"/>
      <c r="AA259" s="192">
        <f>SUM(F259:X259)</f>
        <v>25</v>
      </c>
      <c r="AB259" s="192">
        <f>SUM(AC259:AU259)</f>
        <v>0</v>
      </c>
      <c r="AC259" s="183">
        <f>SUM(AC260:AC263)</f>
        <v>0</v>
      </c>
      <c r="AD259" s="183">
        <f t="shared" ref="AD259:AU259" si="55">SUM(AD260:AD263)</f>
        <v>0</v>
      </c>
      <c r="AE259" s="183">
        <f t="shared" si="55"/>
        <v>0</v>
      </c>
      <c r="AF259" s="183">
        <f t="shared" si="55"/>
        <v>0</v>
      </c>
      <c r="AG259" s="183">
        <f t="shared" si="55"/>
        <v>0</v>
      </c>
      <c r="AH259" s="183">
        <f t="shared" si="55"/>
        <v>0</v>
      </c>
      <c r="AI259" s="183">
        <f t="shared" si="55"/>
        <v>0</v>
      </c>
      <c r="AJ259" s="183">
        <f t="shared" si="55"/>
        <v>0</v>
      </c>
      <c r="AK259" s="183">
        <f t="shared" si="55"/>
        <v>0</v>
      </c>
      <c r="AL259" s="183">
        <f t="shared" si="55"/>
        <v>0</v>
      </c>
      <c r="AM259" s="183">
        <f t="shared" si="55"/>
        <v>0</v>
      </c>
      <c r="AN259" s="183">
        <f t="shared" si="55"/>
        <v>0</v>
      </c>
      <c r="AO259" s="183">
        <f t="shared" si="55"/>
        <v>0</v>
      </c>
      <c r="AP259" s="183">
        <f t="shared" si="55"/>
        <v>0</v>
      </c>
      <c r="AQ259" s="183">
        <f t="shared" si="55"/>
        <v>0</v>
      </c>
      <c r="AR259" s="183">
        <f t="shared" si="55"/>
        <v>0</v>
      </c>
      <c r="AS259" s="183">
        <f t="shared" si="55"/>
        <v>0</v>
      </c>
      <c r="AT259" s="183">
        <f t="shared" si="55"/>
        <v>0</v>
      </c>
      <c r="AU259" s="183">
        <f t="shared" si="55"/>
        <v>0</v>
      </c>
      <c r="AV259" s="183"/>
      <c r="AW259" s="183">
        <f>SUM(AC259:AU259)</f>
        <v>0</v>
      </c>
    </row>
    <row r="260" spans="1:49" s="185" customFormat="1" ht="22.5" x14ac:dyDescent="0.35">
      <c r="A260" s="203" t="s">
        <v>232</v>
      </c>
      <c r="B260" s="204"/>
      <c r="C260" s="232">
        <f>AA260+AB260</f>
        <v>0</v>
      </c>
      <c r="D260" s="204"/>
      <c r="E260" s="205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7"/>
      <c r="U260" s="206"/>
      <c r="V260" s="206"/>
      <c r="W260" s="206"/>
      <c r="X260" s="206"/>
      <c r="Y260" s="183"/>
      <c r="Z260" s="183"/>
      <c r="AA260" s="192">
        <f>SUM(F260:X260)</f>
        <v>0</v>
      </c>
      <c r="AB260" s="192">
        <f>SUM(AC260:AU260)</f>
        <v>0</v>
      </c>
      <c r="AC260" s="206"/>
      <c r="AD260" s="206"/>
      <c r="AE260" s="206"/>
      <c r="AF260" s="206"/>
      <c r="AG260" s="206"/>
      <c r="AH260" s="206"/>
      <c r="AI260" s="206"/>
      <c r="AJ260" s="206"/>
      <c r="AK260" s="206"/>
      <c r="AL260" s="206"/>
      <c r="AM260" s="206"/>
      <c r="AN260" s="206"/>
      <c r="AO260" s="206"/>
      <c r="AP260" s="206"/>
      <c r="AQ260" s="206"/>
      <c r="AR260" s="206"/>
      <c r="AS260" s="206"/>
      <c r="AT260" s="206"/>
      <c r="AU260" s="206"/>
      <c r="AV260" s="183"/>
      <c r="AW260" s="183">
        <f>SUM(AC260:AU260)</f>
        <v>0</v>
      </c>
    </row>
    <row r="261" spans="1:49" s="185" customFormat="1" ht="22.5" x14ac:dyDescent="0.35">
      <c r="A261" s="203" t="s">
        <v>233</v>
      </c>
      <c r="B261" s="204"/>
      <c r="C261" s="232">
        <f t="shared" ref="C261:C263" si="56">AA261+AB261</f>
        <v>15</v>
      </c>
      <c r="D261" s="204"/>
      <c r="E261" s="205"/>
      <c r="F261" s="206"/>
      <c r="G261" s="206"/>
      <c r="H261" s="206"/>
      <c r="I261" s="206"/>
      <c r="J261" s="206"/>
      <c r="K261" s="206"/>
      <c r="L261" s="206">
        <v>15</v>
      </c>
      <c r="M261" s="206"/>
      <c r="N261" s="206"/>
      <c r="O261" s="206"/>
      <c r="P261" s="206"/>
      <c r="Q261" s="206"/>
      <c r="R261" s="206"/>
      <c r="S261" s="206"/>
      <c r="T261" s="207"/>
      <c r="U261" s="206"/>
      <c r="V261" s="206"/>
      <c r="W261" s="206"/>
      <c r="X261" s="206"/>
      <c r="Y261" s="183"/>
      <c r="Z261" s="183"/>
      <c r="AA261" s="192">
        <f t="shared" ref="AA261:AA263" si="57">SUM(F261:X261)</f>
        <v>15</v>
      </c>
      <c r="AB261" s="192">
        <f t="shared" ref="AB261:AB263" si="58">SUM(AC261:AU261)</f>
        <v>0</v>
      </c>
      <c r="AC261" s="206"/>
      <c r="AD261" s="206"/>
      <c r="AE261" s="206"/>
      <c r="AF261" s="206"/>
      <c r="AG261" s="206"/>
      <c r="AH261" s="206"/>
      <c r="AI261" s="206"/>
      <c r="AJ261" s="206"/>
      <c r="AK261" s="206"/>
      <c r="AL261" s="206"/>
      <c r="AM261" s="206"/>
      <c r="AN261" s="206"/>
      <c r="AO261" s="206"/>
      <c r="AP261" s="206"/>
      <c r="AQ261" s="206"/>
      <c r="AR261" s="206"/>
      <c r="AS261" s="206"/>
      <c r="AT261" s="206"/>
      <c r="AU261" s="206"/>
      <c r="AV261" s="183"/>
      <c r="AW261" s="183">
        <f t="shared" ref="AW261:AW263" si="59">SUM(AC261:AU261)</f>
        <v>0</v>
      </c>
    </row>
    <row r="262" spans="1:49" s="185" customFormat="1" ht="22.5" x14ac:dyDescent="0.35">
      <c r="A262" s="203" t="s">
        <v>234</v>
      </c>
      <c r="B262" s="204"/>
      <c r="C262" s="232">
        <f t="shared" si="56"/>
        <v>10</v>
      </c>
      <c r="D262" s="204"/>
      <c r="E262" s="205"/>
      <c r="F262" s="206"/>
      <c r="G262" s="206"/>
      <c r="H262" s="206"/>
      <c r="I262" s="206"/>
      <c r="J262" s="206"/>
      <c r="K262" s="206"/>
      <c r="L262" s="206">
        <v>10</v>
      </c>
      <c r="M262" s="206"/>
      <c r="N262" s="206"/>
      <c r="O262" s="206"/>
      <c r="P262" s="206"/>
      <c r="Q262" s="206"/>
      <c r="R262" s="206"/>
      <c r="S262" s="206"/>
      <c r="T262" s="207"/>
      <c r="U262" s="206"/>
      <c r="V262" s="206"/>
      <c r="W262" s="206"/>
      <c r="X262" s="206"/>
      <c r="Y262" s="183"/>
      <c r="Z262" s="183"/>
      <c r="AA262" s="192">
        <f t="shared" si="57"/>
        <v>10</v>
      </c>
      <c r="AB262" s="192">
        <f t="shared" si="58"/>
        <v>0</v>
      </c>
      <c r="AC262" s="206"/>
      <c r="AD262" s="206"/>
      <c r="AE262" s="206"/>
      <c r="AF262" s="206"/>
      <c r="AG262" s="206"/>
      <c r="AH262" s="206"/>
      <c r="AI262" s="206"/>
      <c r="AJ262" s="206"/>
      <c r="AK262" s="206"/>
      <c r="AL262" s="206"/>
      <c r="AM262" s="206"/>
      <c r="AN262" s="206"/>
      <c r="AO262" s="206"/>
      <c r="AP262" s="206"/>
      <c r="AQ262" s="206"/>
      <c r="AR262" s="206"/>
      <c r="AS262" s="206"/>
      <c r="AT262" s="206"/>
      <c r="AU262" s="206"/>
      <c r="AV262" s="183"/>
      <c r="AW262" s="183">
        <f t="shared" si="59"/>
        <v>0</v>
      </c>
    </row>
    <row r="263" spans="1:49" s="185" customFormat="1" ht="22.5" x14ac:dyDescent="0.35">
      <c r="A263" s="203" t="s">
        <v>235</v>
      </c>
      <c r="B263" s="204"/>
      <c r="C263" s="232">
        <f t="shared" si="56"/>
        <v>0</v>
      </c>
      <c r="D263" s="204"/>
      <c r="E263" s="205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7"/>
      <c r="U263" s="206"/>
      <c r="V263" s="206"/>
      <c r="W263" s="206"/>
      <c r="X263" s="206"/>
      <c r="Y263" s="183"/>
      <c r="Z263" s="183"/>
      <c r="AA263" s="192">
        <f t="shared" si="57"/>
        <v>0</v>
      </c>
      <c r="AB263" s="192">
        <f t="shared" si="58"/>
        <v>0</v>
      </c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AO263" s="206"/>
      <c r="AP263" s="206"/>
      <c r="AQ263" s="206"/>
      <c r="AR263" s="206"/>
      <c r="AS263" s="206"/>
      <c r="AT263" s="206"/>
      <c r="AU263" s="206"/>
      <c r="AV263" s="183"/>
      <c r="AW263" s="183">
        <f t="shared" si="59"/>
        <v>0</v>
      </c>
    </row>
    <row r="264" spans="1:49" s="185" customFormat="1" ht="22.5" x14ac:dyDescent="0.35">
      <c r="A264" s="183" t="s">
        <v>182</v>
      </c>
      <c r="B264" s="181">
        <v>0</v>
      </c>
      <c r="C264" s="155">
        <f>AA264+AB264</f>
        <v>6</v>
      </c>
      <c r="D264" s="181"/>
      <c r="E264" s="182"/>
      <c r="F264" s="183">
        <v>1</v>
      </c>
      <c r="G264" s="183"/>
      <c r="H264" s="183">
        <v>1</v>
      </c>
      <c r="I264" s="183">
        <v>1</v>
      </c>
      <c r="J264" s="183"/>
      <c r="K264" s="183"/>
      <c r="L264" s="183">
        <v>1</v>
      </c>
      <c r="M264" s="183"/>
      <c r="N264" s="183">
        <v>1</v>
      </c>
      <c r="O264" s="183"/>
      <c r="P264" s="183"/>
      <c r="Q264" s="183"/>
      <c r="R264" s="183">
        <v>1</v>
      </c>
      <c r="S264" s="183"/>
      <c r="T264" s="184"/>
      <c r="U264" s="183"/>
      <c r="V264" s="183"/>
      <c r="W264" s="183"/>
      <c r="X264" s="183"/>
      <c r="Y264" s="183"/>
      <c r="Z264" s="183"/>
      <c r="AA264" s="192">
        <f>SUM(F264:X264)</f>
        <v>6</v>
      </c>
      <c r="AB264" s="192">
        <f>SUM(AC264:AU264)</f>
        <v>0</v>
      </c>
      <c r="AC264" s="183"/>
      <c r="AD264" s="183"/>
      <c r="AE264" s="183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  <c r="AP264" s="183"/>
      <c r="AQ264" s="183"/>
      <c r="AR264" s="183"/>
      <c r="AS264" s="183"/>
      <c r="AT264" s="183"/>
      <c r="AU264" s="183"/>
      <c r="AV264" s="183"/>
      <c r="AW264" s="183">
        <f>SUM(AC264:AU264)</f>
        <v>0</v>
      </c>
    </row>
    <row r="267" spans="1:49" x14ac:dyDescent="0.25">
      <c r="A267" s="1"/>
    </row>
    <row r="268" spans="1:49" x14ac:dyDescent="0.25">
      <c r="A268" s="1"/>
    </row>
    <row r="269" spans="1:49" ht="22.5" x14ac:dyDescent="0.35">
      <c r="A269" s="79"/>
    </row>
    <row r="274" spans="20:20" x14ac:dyDescent="0.25">
      <c r="T274" s="200"/>
    </row>
  </sheetData>
  <dataConsolidate/>
  <mergeCells count="15">
    <mergeCell ref="A2:AA2"/>
    <mergeCell ref="A4:A5"/>
    <mergeCell ref="B4:B5"/>
    <mergeCell ref="C4:C5"/>
    <mergeCell ref="D4:D5"/>
    <mergeCell ref="F4:AA4"/>
    <mergeCell ref="A225:AA225"/>
    <mergeCell ref="E4:E5"/>
    <mergeCell ref="A242:K242"/>
    <mergeCell ref="A229:AA229"/>
    <mergeCell ref="A230:AA230"/>
    <mergeCell ref="A231:AA231"/>
    <mergeCell ref="A233:AA233"/>
    <mergeCell ref="A234:AA234"/>
    <mergeCell ref="A241:AA24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Юркина О.С.</cp:lastModifiedBy>
  <cp:lastPrinted>2020-04-10T05:36:34Z</cp:lastPrinted>
  <dcterms:created xsi:type="dcterms:W3CDTF">2017-06-08T05:54:08Z</dcterms:created>
  <dcterms:modified xsi:type="dcterms:W3CDTF">2020-04-10T05:45:16Z</dcterms:modified>
</cp:coreProperties>
</file>