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7270" windowHeight="1228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оперативка!$A$2:$AU$310</definedName>
  </definedNames>
  <calcPr calcId="152511"/>
</workbook>
</file>

<file path=xl/calcChain.xml><?xml version="1.0" encoding="utf-8"?>
<calcChain xmlns="http://schemas.openxmlformats.org/spreadsheetml/2006/main">
  <c r="Z291" i="1" l="1"/>
  <c r="C291" i="1" s="1"/>
  <c r="E292" i="1"/>
  <c r="I292" i="1"/>
  <c r="K292" i="1"/>
  <c r="N292" i="1"/>
  <c r="O292" i="1"/>
  <c r="S292" i="1"/>
  <c r="V292" i="1"/>
  <c r="B292" i="1"/>
  <c r="C290" i="1"/>
  <c r="Z290" i="1"/>
  <c r="C292" i="1" l="1"/>
  <c r="Z292" i="1"/>
  <c r="B301" i="1"/>
  <c r="B300" i="1"/>
  <c r="B297" i="1"/>
  <c r="B296" i="1"/>
  <c r="B306" i="1" s="1"/>
  <c r="B308" i="1" s="1"/>
  <c r="AT309" i="1" l="1"/>
  <c r="AA309" i="1"/>
  <c r="Z309" i="1"/>
  <c r="C309" i="1" l="1"/>
  <c r="C305" i="1"/>
  <c r="C304" i="1"/>
  <c r="Z288" i="1" l="1"/>
  <c r="B289" i="1" l="1"/>
  <c r="I289" i="1"/>
  <c r="K289" i="1"/>
  <c r="L289" i="1"/>
  <c r="M289" i="1"/>
  <c r="N289" i="1"/>
  <c r="O289" i="1"/>
  <c r="Q289" i="1"/>
  <c r="S289" i="1"/>
  <c r="W289" i="1"/>
  <c r="X289" i="1"/>
  <c r="AB289" i="1"/>
  <c r="AD289" i="1"/>
  <c r="AE289" i="1"/>
  <c r="AG289" i="1"/>
  <c r="AH289" i="1"/>
  <c r="AI289" i="1"/>
  <c r="AK289" i="1"/>
  <c r="AM289" i="1"/>
  <c r="AO289" i="1"/>
  <c r="AP289" i="1"/>
  <c r="AQ289" i="1"/>
  <c r="AS289" i="1"/>
  <c r="E289" i="1"/>
  <c r="AT286" i="1" l="1"/>
  <c r="AA286" i="1"/>
  <c r="Z286" i="1"/>
  <c r="C286" i="1" l="1"/>
  <c r="AT288" i="1"/>
  <c r="AA288" i="1"/>
  <c r="C288" i="1" l="1"/>
  <c r="AT295" i="1"/>
  <c r="AT294" i="1"/>
  <c r="AT298" i="1"/>
  <c r="AA295" i="1"/>
  <c r="AA294" i="1"/>
  <c r="AA298" i="1"/>
  <c r="Z295" i="1"/>
  <c r="Z294" i="1"/>
  <c r="Z298" i="1"/>
  <c r="AT293" i="1"/>
  <c r="AA293" i="1"/>
  <c r="Z293" i="1"/>
  <c r="C298" i="1" l="1"/>
  <c r="C294" i="1"/>
  <c r="L260" i="1"/>
  <c r="L261" i="1" s="1"/>
  <c r="G260" i="1"/>
  <c r="G261" i="1" s="1"/>
  <c r="C297" i="1" l="1"/>
  <c r="C296" i="1"/>
  <c r="C301" i="1"/>
  <c r="C300" i="1"/>
  <c r="AT287" i="1"/>
  <c r="AT289" i="1" s="1"/>
  <c r="AA287" i="1"/>
  <c r="AA289" i="1" s="1"/>
  <c r="Z287" i="1"/>
  <c r="Z289" i="1" s="1"/>
  <c r="AA258" i="1"/>
  <c r="AT258" i="1"/>
  <c r="Z258" i="1"/>
  <c r="C258" i="1" s="1"/>
  <c r="C306" i="1" l="1"/>
  <c r="C308" i="1" s="1"/>
  <c r="C287" i="1"/>
  <c r="C289" i="1" s="1"/>
  <c r="AT266" i="1"/>
  <c r="AT267" i="1"/>
  <c r="AA266" i="1"/>
  <c r="AA267" i="1"/>
  <c r="Z266" i="1"/>
  <c r="Z267" i="1"/>
  <c r="C266" i="1"/>
  <c r="D266" i="1" s="1"/>
  <c r="C267" i="1"/>
  <c r="D267" i="1" s="1"/>
  <c r="AT269" i="1" l="1"/>
  <c r="AT270" i="1"/>
  <c r="AA269" i="1"/>
  <c r="AA270" i="1"/>
  <c r="Z269" i="1"/>
  <c r="Z270" i="1"/>
  <c r="C270" i="1" s="1"/>
  <c r="D270" i="1" s="1"/>
  <c r="C269" i="1" l="1"/>
  <c r="D269" i="1" s="1"/>
  <c r="AT263" i="1"/>
  <c r="AA263" i="1"/>
  <c r="Z263" i="1"/>
  <c r="C263" i="1" l="1"/>
  <c r="AM285" i="1"/>
  <c r="AN285" i="1"/>
  <c r="B285" i="1"/>
  <c r="AT284" i="1"/>
  <c r="AA284" i="1"/>
  <c r="Z284" i="1"/>
  <c r="AT283" i="1"/>
  <c r="AA283" i="1"/>
  <c r="Z283" i="1"/>
  <c r="AA285" i="1" l="1"/>
  <c r="C284" i="1"/>
  <c r="D284" i="1" s="1"/>
  <c r="AT285" i="1"/>
  <c r="C283" i="1"/>
  <c r="D279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1" i="1"/>
  <c r="B273" i="1"/>
  <c r="B276" i="1"/>
  <c r="Y281" i="1"/>
  <c r="AM281" i="1"/>
  <c r="AN281" i="1"/>
  <c r="AT279" i="1"/>
  <c r="AA279" i="1"/>
  <c r="Z279" i="1"/>
  <c r="E276" i="1"/>
  <c r="I276" i="1"/>
  <c r="M276" i="1"/>
  <c r="O276" i="1"/>
  <c r="S276" i="1"/>
  <c r="AT275" i="1"/>
  <c r="AT274" i="1"/>
  <c r="AA275" i="1"/>
  <c r="Z275" i="1"/>
  <c r="D283" i="1" l="1"/>
  <c r="C285" i="1"/>
  <c r="C275" i="1"/>
  <c r="D275" i="1" s="1"/>
  <c r="AT273" i="1"/>
  <c r="AA274" i="1"/>
  <c r="Z274" i="1"/>
  <c r="Z276" i="1" s="1"/>
  <c r="M273" i="1"/>
  <c r="AT271" i="1"/>
  <c r="AA271" i="1"/>
  <c r="Z271" i="1"/>
  <c r="AT259" i="1"/>
  <c r="AA259" i="1"/>
  <c r="Z259" i="1"/>
  <c r="B261" i="1"/>
  <c r="C271" i="1" l="1"/>
  <c r="D271" i="1" s="1"/>
  <c r="C274" i="1"/>
  <c r="B256" i="1"/>
  <c r="B254" i="1"/>
  <c r="B250" i="1"/>
  <c r="C276" i="1" l="1"/>
  <c r="D274" i="1"/>
  <c r="AT280" i="1"/>
  <c r="AT281" i="1" s="1"/>
  <c r="AA280" i="1"/>
  <c r="AA281" i="1" s="1"/>
  <c r="Z280" i="1"/>
  <c r="C280" i="1" l="1"/>
  <c r="Z281" i="1"/>
  <c r="AT277" i="1"/>
  <c r="AT278" i="1"/>
  <c r="AA277" i="1"/>
  <c r="AA278" i="1"/>
  <c r="Z277" i="1"/>
  <c r="Z278" i="1"/>
  <c r="C281" i="1" l="1"/>
  <c r="D280" i="1"/>
  <c r="C277" i="1"/>
  <c r="D277" i="1" s="1"/>
  <c r="C278" i="1"/>
  <c r="D278" i="1" s="1"/>
  <c r="AT272" i="1"/>
  <c r="AA272" i="1"/>
  <c r="AA273" i="1" s="1"/>
  <c r="Z272" i="1"/>
  <c r="Z273" i="1" s="1"/>
  <c r="C272" i="1" l="1"/>
  <c r="A3" i="1"/>
  <c r="C273" i="1" l="1"/>
  <c r="D272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0" i="1"/>
  <c r="AD260" i="1"/>
  <c r="AD261" i="1" s="1"/>
  <c r="AE260" i="1"/>
  <c r="AE261" i="1" s="1"/>
  <c r="AF260" i="1"/>
  <c r="AF261" i="1" s="1"/>
  <c r="AG260" i="1"/>
  <c r="AH260" i="1"/>
  <c r="AH261" i="1" s="1"/>
  <c r="AI260" i="1"/>
  <c r="AI261" i="1" s="1"/>
  <c r="AJ260" i="1"/>
  <c r="AJ261" i="1" s="1"/>
  <c r="AK260" i="1"/>
  <c r="AK261" i="1" s="1"/>
  <c r="AL260" i="1"/>
  <c r="AL261" i="1" s="1"/>
  <c r="AM260" i="1"/>
  <c r="AM261" i="1" s="1"/>
  <c r="AN260" i="1"/>
  <c r="AO260" i="1"/>
  <c r="AO261" i="1" s="1"/>
  <c r="AP260" i="1"/>
  <c r="AP261" i="1" s="1"/>
  <c r="AQ260" i="1"/>
  <c r="AQ261" i="1" s="1"/>
  <c r="AR260" i="1"/>
  <c r="AR261" i="1" s="1"/>
  <c r="AS260" i="1"/>
  <c r="AB260" i="1"/>
  <c r="AB261" i="1" s="1"/>
  <c r="F260" i="1"/>
  <c r="H260" i="1"/>
  <c r="H261" i="1" s="1"/>
  <c r="I260" i="1"/>
  <c r="I261" i="1" s="1"/>
  <c r="J260" i="1"/>
  <c r="J261" i="1" s="1"/>
  <c r="K260" i="1"/>
  <c r="K261" i="1" s="1"/>
  <c r="M260" i="1"/>
  <c r="M261" i="1" s="1"/>
  <c r="N260" i="1"/>
  <c r="O260" i="1"/>
  <c r="O261" i="1" s="1"/>
  <c r="P260" i="1"/>
  <c r="P261" i="1" s="1"/>
  <c r="Q260" i="1"/>
  <c r="Q261" i="1" s="1"/>
  <c r="R260" i="1"/>
  <c r="S260" i="1"/>
  <c r="S261" i="1" s="1"/>
  <c r="T260" i="1"/>
  <c r="T261" i="1" s="1"/>
  <c r="U260" i="1"/>
  <c r="U261" i="1" s="1"/>
  <c r="V260" i="1"/>
  <c r="W260" i="1"/>
  <c r="W261" i="1" s="1"/>
  <c r="X260" i="1"/>
  <c r="X261" i="1" s="1"/>
  <c r="Y260" i="1"/>
  <c r="E260" i="1"/>
  <c r="E261" i="1" s="1"/>
  <c r="AT264" i="1"/>
  <c r="AT265" i="1"/>
  <c r="AT268" i="1"/>
  <c r="AA264" i="1"/>
  <c r="AA265" i="1"/>
  <c r="AA268" i="1"/>
  <c r="AT262" i="1"/>
  <c r="AA262" i="1"/>
  <c r="Z264" i="1"/>
  <c r="Z265" i="1"/>
  <c r="Z268" i="1"/>
  <c r="Z262" i="1"/>
  <c r="C262" i="1" s="1"/>
  <c r="C265" i="1" l="1"/>
  <c r="C268" i="1"/>
  <c r="C264" i="1"/>
  <c r="D262" i="1"/>
  <c r="C251" i="1"/>
  <c r="D251" i="1" s="1"/>
  <c r="AA260" i="1"/>
  <c r="AA261" i="1" s="1"/>
  <c r="D265" i="1"/>
  <c r="Z260" i="1"/>
  <c r="AT260" i="1"/>
  <c r="AT261" i="1" s="1"/>
  <c r="Z252" i="1"/>
  <c r="Z9" i="1"/>
  <c r="C10" i="1" s="1"/>
  <c r="C260" i="1" l="1"/>
  <c r="D264" i="1"/>
  <c r="D268" i="1"/>
  <c r="Z261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2" i="1"/>
  <c r="AA282" i="1"/>
  <c r="Z282" i="1"/>
  <c r="AT253" i="1"/>
  <c r="AT254" i="1" s="1"/>
  <c r="AA253" i="1"/>
  <c r="AA254" i="1" s="1"/>
  <c r="Z253" i="1"/>
  <c r="Z254" i="1" s="1"/>
  <c r="C250" i="1" l="1"/>
  <c r="D31" i="1"/>
  <c r="C253" i="1"/>
  <c r="C282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0" i="1"/>
  <c r="C261" i="1"/>
</calcChain>
</file>

<file path=xl/sharedStrings.xml><?xml version="1.0" encoding="utf-8"?>
<sst xmlns="http://schemas.openxmlformats.org/spreadsheetml/2006/main" count="338" uniqueCount="260">
  <si>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</si>
  <si>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</si>
  <si>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</si>
  <si>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</si>
  <si>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</si>
  <si>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</si>
  <si>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</si>
  <si>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</si>
  <si>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</si>
  <si>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</si>
  <si>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</si>
  <si>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</si>
  <si>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</si>
  <si>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</si>
  <si>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</si>
  <si>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</si>
  <si>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</si>
  <si>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</si>
  <si>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</si>
  <si>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</si>
  <si>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</si>
  <si>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</si>
  <si>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</si>
  <si>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</si>
  <si>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</si>
  <si>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</si>
  <si>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</si>
  <si>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</si>
  <si>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</si>
  <si>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</si>
  <si>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</si>
  <si>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</si>
  <si>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</si>
  <si>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</si>
  <si>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</si>
  <si>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</si>
  <si>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</si>
  <si>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</si>
  <si>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</si>
  <si>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</si>
  <si>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</si>
  <si>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</si>
  <si>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</si>
  <si>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</si>
  <si>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</si>
  <si>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</si>
  <si>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</si>
  <si>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</si>
  <si>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</si>
  <si>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</si>
  <si>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</si>
  <si>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</si>
  <si>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</si>
  <si>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</si>
  <si>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</si>
  <si>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</si>
  <si>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</si>
  <si>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</si>
  <si>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</si>
  <si>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</si>
  <si>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</si>
  <si>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</si>
  <si>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</si>
  <si>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</si>
  <si>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</si>
  <si>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</si>
  <si>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</si>
  <si>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</si>
  <si>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</si>
  <si>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</si>
  <si>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</si>
  <si>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</si>
  <si>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</si>
  <si>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</si>
  <si>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</si>
  <si>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</si>
  <si>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</si>
  <si>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</si>
  <si>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</si>
  <si>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</si>
  <si>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</si>
  <si>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</si>
  <si>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</si>
  <si>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</si>
  <si>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</si>
  <si>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</si>
  <si>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</si>
  <si>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</si>
  <si>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</si>
  <si>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</si>
  <si>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</si>
  <si>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</si>
  <si>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</si>
  <si>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</si>
  <si>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</si>
  <si>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</si>
  <si>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</si>
  <si>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</si>
  <si>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</si>
  <si>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</si>
  <si>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</si>
  <si>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</si>
  <si>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</si>
  <si>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</si>
  <si>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</si>
  <si>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</si>
  <si>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</si>
  <si>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</si>
  <si>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</si>
  <si>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</si>
  <si>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</si>
  <si>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</si>
  <si>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</si>
  <si>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</si>
  <si>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</si>
  <si>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</si>
  <si>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</si>
  <si>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</si>
  <si>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</si>
  <si>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</si>
  <si>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</si>
  <si>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</si>
  <si>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</si>
  <si>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</si>
  <si>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</si>
  <si>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</si>
  <si>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</si>
  <si>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</si>
  <si>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</si>
  <si>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</si>
  <si>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</si>
  <si>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</si>
  <si>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</si>
  <si>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</si>
  <si>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</si>
  <si>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</si>
  <si>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</si>
  <si>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</si>
  <si>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</si>
  <si>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</si>
  <si>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</si>
  <si>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</si>
  <si>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</si>
  <si>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</si>
  <si>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</si>
  <si>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</si>
  <si>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</si>
  <si>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</si>
  <si>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</si>
  <si>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</si>
  <si>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</si>
  <si>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</si>
  <si>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</si>
  <si>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</si>
  <si>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</si>
  <si>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</si>
  <si>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</si>
  <si>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</si>
  <si>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</si>
  <si>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</si>
  <si>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</si>
  <si>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</si>
  <si>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</si>
  <si>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</si>
  <si>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</si>
  <si>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</si>
  <si>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</si>
  <si>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</si>
  <si>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</si>
  <si>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</si>
  <si>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</si>
  <si>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</si>
  <si>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</si>
  <si>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</si>
  <si>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</si>
  <si>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</si>
  <si>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</si>
  <si>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</si>
  <si>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</si>
  <si>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</si>
  <si>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</si>
  <si>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</si>
  <si>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</si>
  <si>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</si>
  <si>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</si>
  <si>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</si>
  <si>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</si>
  <si>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</si>
  <si>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</si>
  <si>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</si>
  <si>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</si>
  <si>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</si>
  <si>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</si>
  <si>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</si>
  <si>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</si>
  <si>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</si>
  <si>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</si>
  <si>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</si>
  <si>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</si>
  <si>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</si>
  <si>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</si>
  <si>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</si>
  <si>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</si>
  <si>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</si>
  <si>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</si>
  <si>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</si>
  <si>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</si>
  <si>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</si>
  <si>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</si>
  <si>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</si>
  <si>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</si>
  <si>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</si>
  <si>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</si>
  <si>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</si>
  <si>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</si>
  <si>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</si>
  <si>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</si>
  <si>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</si>
  <si>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</si>
  <si>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</si>
  <si>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</si>
  <si>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</si>
  <si>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</si>
  <si>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</si>
  <si>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</si>
  <si>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</si>
  <si>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</si>
  <si>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</si>
  <si>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</si>
  <si>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</si>
  <si>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</si>
  <si>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</si>
  <si>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</si>
  <si>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</si>
  <si>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</si>
  <si>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</si>
  <si>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</si>
  <si>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</si>
  <si>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</si>
  <si>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</si>
  <si>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</si>
  <si>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</si>
  <si>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</si>
  <si>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</si>
  <si>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</si>
  <si>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</si>
  <si>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</si>
  <si>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</si>
  <si>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</si>
  <si>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</si>
  <si>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</si>
  <si>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</si>
  <si>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</si>
  <si>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</si>
  <si>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</si>
  <si>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</si>
  <si>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</si>
  <si>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</si>
  <si>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завершили 1 укос</t>
  </si>
  <si>
    <t>Информация о сельскохозяйственных работах на 17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</si>
</sst>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0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09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B5" sqref="AB5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.140625" style="5" customWidth="1"/>
    <col min="28" max="28" width="14.42578125" style="1" customWidth="1"/>
    <col min="29" max="29" width="9.140625" style="1" customWidth="1"/>
    <col min="30" max="31" width="13.5703125" style="1" customWidth="1"/>
    <col min="32" max="32" width="12.28515625" style="1" customWidth="1"/>
    <col min="33" max="33" width="13.85546875" style="1" customWidth="1"/>
    <col min="34" max="34" width="14.28515625" style="1" customWidth="1"/>
    <col min="35" max="35" width="14.140625" style="1" customWidth="1"/>
    <col min="36" max="36" width="13.5703125" style="1" customWidth="1"/>
    <col min="37" max="37" width="12.7109375" style="1" customWidth="1"/>
    <col min="38" max="38" width="11.7109375" style="1" customWidth="1"/>
    <col min="39" max="39" width="14.5703125" style="1" customWidth="1"/>
    <col min="40" max="40" width="13" style="1" customWidth="1"/>
    <col min="41" max="41" width="15.140625" style="1" customWidth="1"/>
    <col min="42" max="42" width="14.140625" style="1" customWidth="1"/>
    <col min="43" max="43" width="12.5703125" style="1" customWidth="1"/>
    <col min="44" max="44" width="13" style="1" customWidth="1"/>
    <col min="45" max="45" width="9.140625" style="1" customWidth="1"/>
    <col min="46" max="46" width="11.7109375" style="1" customWidth="1"/>
    <col min="47" max="47" width="9.140625" style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288" t="s">
        <v>259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89" t="s">
        <v>2</v>
      </c>
      <c r="B4" s="291" t="s">
        <v>216</v>
      </c>
      <c r="C4" s="293" t="s">
        <v>215</v>
      </c>
      <c r="D4" s="293" t="s">
        <v>236</v>
      </c>
      <c r="E4" s="295" t="s">
        <v>213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7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90"/>
      <c r="B5" s="292"/>
      <c r="C5" s="294"/>
      <c r="D5" s="294"/>
      <c r="E5" s="285" t="s">
        <v>194</v>
      </c>
      <c r="F5" s="285" t="s">
        <v>193</v>
      </c>
      <c r="G5" s="285" t="s">
        <v>247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248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98" t="s">
        <v>156</v>
      </c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02"/>
      <c r="B229" s="30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191"/>
      <c r="AT229" s="124"/>
      <c r="AU229" s="112"/>
    </row>
    <row r="230" spans="1:47" s="107" customFormat="1" ht="43.9" hidden="1" customHeight="1" x14ac:dyDescent="0.2">
      <c r="A230" s="303"/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3"/>
      <c r="N230" s="303"/>
      <c r="O230" s="303"/>
      <c r="P230" s="303"/>
      <c r="Q230" s="303"/>
      <c r="R230" s="303"/>
      <c r="S230" s="303"/>
      <c r="T230" s="303"/>
      <c r="U230" s="303"/>
      <c r="V230" s="303"/>
      <c r="W230" s="303"/>
      <c r="X230" s="303"/>
      <c r="Y230" s="303"/>
      <c r="Z230" s="303"/>
      <c r="AA230" s="192"/>
      <c r="AT230" s="124"/>
      <c r="AU230" s="112"/>
    </row>
    <row r="231" spans="1:47" s="75" customFormat="1" ht="18" hidden="1" customHeight="1" x14ac:dyDescent="0.35">
      <c r="A231" s="303"/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04" t="s">
        <v>157</v>
      </c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194"/>
      <c r="AT233" s="118"/>
      <c r="AU233" s="113"/>
    </row>
    <row r="234" spans="1:47" s="75" customFormat="1" ht="28.15" hidden="1" customHeight="1" x14ac:dyDescent="0.35">
      <c r="A234" s="304" t="s">
        <v>171</v>
      </c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00"/>
      <c r="B242" s="301"/>
      <c r="C242" s="301"/>
      <c r="D242" s="301"/>
      <c r="E242" s="301"/>
      <c r="F242" s="301"/>
      <c r="G242" s="301"/>
      <c r="H242" s="301"/>
      <c r="I242" s="301"/>
      <c r="J242" s="301"/>
      <c r="K242" s="301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80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60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60" si="38">SUM(AB257:AS257)</f>
        <v>280</v>
      </c>
    </row>
    <row r="258" spans="1:47" s="245" customFormat="1" ht="22.5" x14ac:dyDescent="0.35">
      <c r="A258" s="252" t="s">
        <v>246</v>
      </c>
      <c r="B258" s="130">
        <v>4085</v>
      </c>
      <c r="C258" s="144">
        <f>Z258+AA258</f>
        <v>4286.8999999999996</v>
      </c>
      <c r="D258" s="244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4083.9</v>
      </c>
      <c r="AA258" s="150">
        <f t="shared" si="37"/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 t="shared" si="38"/>
        <v>203</v>
      </c>
    </row>
    <row r="259" spans="1:47" s="202" customFormat="1" ht="22.5" hidden="1" x14ac:dyDescent="0.35">
      <c r="A259" s="129" t="s">
        <v>235</v>
      </c>
      <c r="B259" s="200">
        <v>11224</v>
      </c>
      <c r="C259" s="271">
        <v>9823</v>
      </c>
      <c r="D259" s="244"/>
      <c r="E259" s="200">
        <v>967</v>
      </c>
      <c r="F259" s="200"/>
      <c r="G259" s="200">
        <v>420</v>
      </c>
      <c r="H259" s="200">
        <v>1166</v>
      </c>
      <c r="I259" s="200">
        <v>625</v>
      </c>
      <c r="J259" s="200">
        <v>160</v>
      </c>
      <c r="K259" s="200">
        <v>500</v>
      </c>
      <c r="L259" s="200">
        <v>39</v>
      </c>
      <c r="M259" s="200">
        <v>1120</v>
      </c>
      <c r="N259" s="200"/>
      <c r="O259" s="200">
        <v>206</v>
      </c>
      <c r="P259" s="200">
        <v>770</v>
      </c>
      <c r="Q259" s="200">
        <v>141</v>
      </c>
      <c r="R259" s="200"/>
      <c r="S259" s="200">
        <v>1000</v>
      </c>
      <c r="T259" s="200">
        <v>400</v>
      </c>
      <c r="U259" s="201">
        <v>1000</v>
      </c>
      <c r="V259" s="200"/>
      <c r="W259" s="200">
        <v>182</v>
      </c>
      <c r="X259" s="200"/>
      <c r="Y259" s="200"/>
      <c r="Z259" s="205">
        <f>SUM(E259:Y259)</f>
        <v>8696</v>
      </c>
      <c r="AA259" s="205">
        <f t="shared" si="37"/>
        <v>1077.7</v>
      </c>
      <c r="AB259" s="200">
        <v>16</v>
      </c>
      <c r="AC259" s="200"/>
      <c r="AD259" s="200">
        <v>200</v>
      </c>
      <c r="AE259" s="200">
        <v>250</v>
      </c>
      <c r="AF259" s="200">
        <v>150</v>
      </c>
      <c r="AG259" s="200"/>
      <c r="AH259" s="200">
        <v>50</v>
      </c>
      <c r="AI259" s="200">
        <v>10</v>
      </c>
      <c r="AJ259" s="200">
        <v>2.7</v>
      </c>
      <c r="AK259" s="200">
        <v>13</v>
      </c>
      <c r="AL259" s="200">
        <v>50</v>
      </c>
      <c r="AM259" s="200">
        <v>10</v>
      </c>
      <c r="AN259" s="200"/>
      <c r="AO259" s="200">
        <v>30</v>
      </c>
      <c r="AP259" s="200">
        <v>59</v>
      </c>
      <c r="AQ259" s="200">
        <v>167</v>
      </c>
      <c r="AR259" s="200">
        <v>70</v>
      </c>
      <c r="AS259" s="200"/>
      <c r="AT259" s="123">
        <f t="shared" si="38"/>
        <v>1077.7</v>
      </c>
    </row>
    <row r="260" spans="1:47" s="120" customFormat="1" ht="22.5" hidden="1" x14ac:dyDescent="0.35">
      <c r="A260" s="145" t="s">
        <v>224</v>
      </c>
      <c r="B260" s="117">
        <v>11261.5</v>
      </c>
      <c r="C260" s="144">
        <f>SUM(C262:C268)</f>
        <v>9797.7000000000007</v>
      </c>
      <c r="D260" s="233">
        <f t="shared" si="14"/>
        <v>0.87001731563290863</v>
      </c>
      <c r="E260" s="118">
        <f>SUM(E262:E268)</f>
        <v>1089</v>
      </c>
      <c r="F260" s="118">
        <f t="shared" ref="F260:Y260" si="39">SUM(F262:F268)</f>
        <v>0</v>
      </c>
      <c r="G260" s="118">
        <f t="shared" si="39"/>
        <v>420</v>
      </c>
      <c r="H260" s="118">
        <f t="shared" si="39"/>
        <v>1166</v>
      </c>
      <c r="I260" s="118">
        <f t="shared" si="39"/>
        <v>625</v>
      </c>
      <c r="J260" s="118">
        <f t="shared" si="39"/>
        <v>110</v>
      </c>
      <c r="K260" s="118">
        <f t="shared" si="39"/>
        <v>380</v>
      </c>
      <c r="L260" s="118">
        <f t="shared" si="39"/>
        <v>39</v>
      </c>
      <c r="M260" s="118">
        <f t="shared" si="39"/>
        <v>1150</v>
      </c>
      <c r="N260" s="118">
        <f t="shared" si="39"/>
        <v>0</v>
      </c>
      <c r="O260" s="118">
        <f t="shared" si="39"/>
        <v>229</v>
      </c>
      <c r="P260" s="118">
        <f t="shared" si="39"/>
        <v>797</v>
      </c>
      <c r="Q260" s="118">
        <f t="shared" si="39"/>
        <v>141</v>
      </c>
      <c r="R260" s="118">
        <f t="shared" si="39"/>
        <v>0</v>
      </c>
      <c r="S260" s="118">
        <f t="shared" si="39"/>
        <v>1081</v>
      </c>
      <c r="T260" s="118">
        <f t="shared" si="39"/>
        <v>401</v>
      </c>
      <c r="U260" s="118">
        <f t="shared" si="39"/>
        <v>985</v>
      </c>
      <c r="V260" s="118">
        <f t="shared" si="39"/>
        <v>0</v>
      </c>
      <c r="W260" s="118">
        <f t="shared" si="39"/>
        <v>153</v>
      </c>
      <c r="X260" s="118">
        <f t="shared" si="39"/>
        <v>47</v>
      </c>
      <c r="Y260" s="118">
        <f t="shared" si="39"/>
        <v>0</v>
      </c>
      <c r="Z260" s="150">
        <f>SUM(E260:Y260)</f>
        <v>8813</v>
      </c>
      <c r="AA260" s="150">
        <f t="shared" si="37"/>
        <v>984.7</v>
      </c>
      <c r="AB260" s="118">
        <f>SUM(AB262:AB268)</f>
        <v>16</v>
      </c>
      <c r="AC260" s="118">
        <f t="shared" ref="AC260:AS260" si="40">SUM(AC262:AC268)</f>
        <v>0</v>
      </c>
      <c r="AD260" s="118">
        <f t="shared" si="40"/>
        <v>200</v>
      </c>
      <c r="AE260" s="118">
        <f t="shared" si="40"/>
        <v>166</v>
      </c>
      <c r="AF260" s="118">
        <f t="shared" si="40"/>
        <v>150</v>
      </c>
      <c r="AG260" s="118">
        <f t="shared" si="40"/>
        <v>0</v>
      </c>
      <c r="AH260" s="118">
        <f t="shared" si="40"/>
        <v>35</v>
      </c>
      <c r="AI260" s="118">
        <f t="shared" si="40"/>
        <v>10</v>
      </c>
      <c r="AJ260" s="118">
        <f t="shared" si="40"/>
        <v>2.7</v>
      </c>
      <c r="AK260" s="118">
        <f t="shared" si="40"/>
        <v>15</v>
      </c>
      <c r="AL260" s="118">
        <f t="shared" si="40"/>
        <v>40</v>
      </c>
      <c r="AM260" s="118">
        <f t="shared" si="40"/>
        <v>10</v>
      </c>
      <c r="AN260" s="118">
        <f t="shared" si="40"/>
        <v>0</v>
      </c>
      <c r="AO260" s="118">
        <f t="shared" si="40"/>
        <v>48</v>
      </c>
      <c r="AP260" s="118">
        <f t="shared" si="40"/>
        <v>49</v>
      </c>
      <c r="AQ260" s="118">
        <f t="shared" si="40"/>
        <v>173</v>
      </c>
      <c r="AR260" s="118">
        <f t="shared" si="40"/>
        <v>70</v>
      </c>
      <c r="AS260" s="118">
        <f t="shared" si="40"/>
        <v>0</v>
      </c>
      <c r="AT260" s="118">
        <f t="shared" si="38"/>
        <v>984.7</v>
      </c>
      <c r="AU260" s="245"/>
    </row>
    <row r="261" spans="1:47" s="202" customFormat="1" ht="22.5" hidden="1" x14ac:dyDescent="0.35">
      <c r="A261" s="129" t="s">
        <v>27</v>
      </c>
      <c r="B261" s="225">
        <f>B260/B259</f>
        <v>1.0033410548823949</v>
      </c>
      <c r="C261" s="234">
        <f>C260/C259</f>
        <v>0.99742441209406507</v>
      </c>
      <c r="D261" s="244"/>
      <c r="E261" s="207">
        <f t="shared" ref="E261:AT261" si="41">E260/E259</f>
        <v>1.1261633919338159</v>
      </c>
      <c r="F261" s="207"/>
      <c r="G261" s="207">
        <f t="shared" si="41"/>
        <v>1</v>
      </c>
      <c r="H261" s="207">
        <f t="shared" si="41"/>
        <v>1</v>
      </c>
      <c r="I261" s="207">
        <f t="shared" si="41"/>
        <v>1</v>
      </c>
      <c r="J261" s="207">
        <f t="shared" si="41"/>
        <v>0.6875</v>
      </c>
      <c r="K261" s="207">
        <f t="shared" si="41"/>
        <v>0.76</v>
      </c>
      <c r="L261" s="207">
        <f t="shared" si="41"/>
        <v>1</v>
      </c>
      <c r="M261" s="207">
        <f t="shared" si="41"/>
        <v>1.0267857142857142</v>
      </c>
      <c r="N261" s="207"/>
      <c r="O261" s="207">
        <f t="shared" si="41"/>
        <v>1.1116504854368932</v>
      </c>
      <c r="P261" s="207">
        <f t="shared" si="41"/>
        <v>1.035064935064935</v>
      </c>
      <c r="Q261" s="207">
        <f t="shared" si="41"/>
        <v>1</v>
      </c>
      <c r="R261" s="207"/>
      <c r="S261" s="207">
        <f t="shared" si="41"/>
        <v>1.081</v>
      </c>
      <c r="T261" s="207">
        <f t="shared" si="41"/>
        <v>1.0024999999999999</v>
      </c>
      <c r="U261" s="207">
        <f t="shared" si="41"/>
        <v>0.98499999999999999</v>
      </c>
      <c r="V261" s="207"/>
      <c r="W261" s="207">
        <f t="shared" si="41"/>
        <v>0.84065934065934067</v>
      </c>
      <c r="X261" s="207" t="e">
        <f t="shared" si="41"/>
        <v>#DIV/0!</v>
      </c>
      <c r="Y261" s="207"/>
      <c r="Z261" s="234">
        <f t="shared" si="41"/>
        <v>1.0134544618215271</v>
      </c>
      <c r="AA261" s="234">
        <f t="shared" si="41"/>
        <v>0.91370511274009469</v>
      </c>
      <c r="AB261" s="207">
        <f t="shared" si="41"/>
        <v>1</v>
      </c>
      <c r="AC261" s="207"/>
      <c r="AD261" s="207">
        <f t="shared" si="41"/>
        <v>1</v>
      </c>
      <c r="AE261" s="207">
        <f t="shared" si="41"/>
        <v>0.66400000000000003</v>
      </c>
      <c r="AF261" s="207">
        <f t="shared" si="41"/>
        <v>1</v>
      </c>
      <c r="AG261" s="207"/>
      <c r="AH261" s="207">
        <f t="shared" si="41"/>
        <v>0.7</v>
      </c>
      <c r="AI261" s="207">
        <f t="shared" si="41"/>
        <v>1</v>
      </c>
      <c r="AJ261" s="207">
        <f t="shared" si="41"/>
        <v>1</v>
      </c>
      <c r="AK261" s="207">
        <f t="shared" si="41"/>
        <v>1.1538461538461537</v>
      </c>
      <c r="AL261" s="207">
        <f t="shared" si="41"/>
        <v>0.8</v>
      </c>
      <c r="AM261" s="207">
        <f t="shared" si="41"/>
        <v>1</v>
      </c>
      <c r="AN261" s="207"/>
      <c r="AO261" s="207">
        <f t="shared" si="41"/>
        <v>1.6</v>
      </c>
      <c r="AP261" s="207">
        <f t="shared" si="41"/>
        <v>0.83050847457627119</v>
      </c>
      <c r="AQ261" s="207">
        <f t="shared" si="41"/>
        <v>1.0359281437125749</v>
      </c>
      <c r="AR261" s="207">
        <f t="shared" si="41"/>
        <v>1</v>
      </c>
      <c r="AS261" s="207"/>
      <c r="AT261" s="234">
        <f t="shared" si="41"/>
        <v>0.91370511274009469</v>
      </c>
    </row>
    <row r="262" spans="1:47" s="120" customFormat="1" ht="22.5" hidden="1" x14ac:dyDescent="0.35">
      <c r="A262" s="149" t="s">
        <v>225</v>
      </c>
      <c r="B262" s="130">
        <v>3026</v>
      </c>
      <c r="C262" s="144">
        <f>SUM(Z262+AA262)</f>
        <v>3054</v>
      </c>
      <c r="D262" s="244">
        <f t="shared" si="14"/>
        <v>1.0092531394580304</v>
      </c>
      <c r="E262" s="131">
        <v>132</v>
      </c>
      <c r="F262" s="131"/>
      <c r="G262" s="131">
        <v>220</v>
      </c>
      <c r="H262" s="131">
        <v>162</v>
      </c>
      <c r="I262" s="131">
        <v>265</v>
      </c>
      <c r="J262" s="131"/>
      <c r="K262" s="131">
        <v>102</v>
      </c>
      <c r="L262" s="131"/>
      <c r="M262" s="131">
        <v>258</v>
      </c>
      <c r="N262" s="131"/>
      <c r="O262" s="131"/>
      <c r="P262" s="131">
        <v>543</v>
      </c>
      <c r="Q262" s="131">
        <v>40</v>
      </c>
      <c r="R262" s="131"/>
      <c r="S262" s="131">
        <v>426</v>
      </c>
      <c r="T262" s="131"/>
      <c r="U262" s="132">
        <v>500</v>
      </c>
      <c r="V262" s="131"/>
      <c r="W262" s="131">
        <v>73</v>
      </c>
      <c r="X262" s="131">
        <v>27</v>
      </c>
      <c r="Y262" s="131"/>
      <c r="Z262" s="150">
        <f t="shared" ref="Z262:Z272" si="42">SUM(E262:Y262)</f>
        <v>2748</v>
      </c>
      <c r="AA262" s="150">
        <f t="shared" ref="AA262:AA272" si="43">SUM(AB262:AS262)</f>
        <v>306</v>
      </c>
      <c r="AB262" s="131">
        <v>6</v>
      </c>
      <c r="AC262" s="131"/>
      <c r="AD262" s="131">
        <v>150</v>
      </c>
      <c r="AE262" s="131">
        <v>10</v>
      </c>
      <c r="AF262" s="131"/>
      <c r="AG262" s="131"/>
      <c r="AH262" s="131"/>
      <c r="AI262" s="131">
        <v>2</v>
      </c>
      <c r="AJ262" s="131"/>
      <c r="AK262" s="131">
        <v>6</v>
      </c>
      <c r="AL262" s="131"/>
      <c r="AM262" s="131">
        <v>8</v>
      </c>
      <c r="AN262" s="131"/>
      <c r="AO262" s="131">
        <v>20</v>
      </c>
      <c r="AP262" s="131">
        <v>12</v>
      </c>
      <c r="AQ262" s="131">
        <v>72</v>
      </c>
      <c r="AR262" s="131">
        <v>20</v>
      </c>
      <c r="AS262" s="131"/>
      <c r="AT262" s="118">
        <f t="shared" ref="AT262:AT275" si="44">SUM(AB262:AS262)</f>
        <v>306</v>
      </c>
      <c r="AU262" s="245"/>
    </row>
    <row r="263" spans="1:47" s="120" customFormat="1" ht="22.5" hidden="1" x14ac:dyDescent="0.35">
      <c r="A263" s="149" t="s">
        <v>240</v>
      </c>
      <c r="B263" s="130">
        <v>0</v>
      </c>
      <c r="C263" s="144">
        <f>SUM(Z263+AA263)</f>
        <v>0</v>
      </c>
      <c r="D263" s="244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  <c r="AU263" s="245"/>
    </row>
    <row r="264" spans="1:47" s="120" customFormat="1" ht="22.5" hidden="1" x14ac:dyDescent="0.35">
      <c r="A264" s="149" t="s">
        <v>226</v>
      </c>
      <c r="B264" s="130">
        <v>6605.5</v>
      </c>
      <c r="C264" s="144">
        <f t="shared" ref="C264:C268" si="45">SUM(Z264+AA264)</f>
        <v>5410.7</v>
      </c>
      <c r="D264" s="244">
        <f t="shared" si="14"/>
        <v>0.81912042994474299</v>
      </c>
      <c r="E264" s="131">
        <v>802</v>
      </c>
      <c r="F264" s="131"/>
      <c r="G264" s="131">
        <v>200</v>
      </c>
      <c r="H264" s="131">
        <v>724</v>
      </c>
      <c r="I264" s="131">
        <v>360</v>
      </c>
      <c r="J264" s="131"/>
      <c r="K264" s="131">
        <v>120</v>
      </c>
      <c r="L264" s="131">
        <v>39</v>
      </c>
      <c r="M264" s="131">
        <v>645</v>
      </c>
      <c r="N264" s="131"/>
      <c r="O264" s="131">
        <v>202</v>
      </c>
      <c r="P264" s="131">
        <v>254</v>
      </c>
      <c r="Q264" s="131">
        <v>101</v>
      </c>
      <c r="R264" s="131"/>
      <c r="S264" s="131">
        <v>590</v>
      </c>
      <c r="T264" s="131">
        <v>300</v>
      </c>
      <c r="U264" s="132">
        <v>485</v>
      </c>
      <c r="V264" s="131"/>
      <c r="W264" s="131">
        <v>80</v>
      </c>
      <c r="X264" s="131">
        <v>20</v>
      </c>
      <c r="Y264" s="131"/>
      <c r="Z264" s="150">
        <f t="shared" si="42"/>
        <v>4922</v>
      </c>
      <c r="AA264" s="150">
        <f t="shared" si="43"/>
        <v>488.7</v>
      </c>
      <c r="AB264" s="131">
        <v>10</v>
      </c>
      <c r="AC264" s="131"/>
      <c r="AD264" s="131">
        <v>50</v>
      </c>
      <c r="AE264" s="131">
        <v>50</v>
      </c>
      <c r="AF264" s="131">
        <v>150</v>
      </c>
      <c r="AG264" s="131"/>
      <c r="AH264" s="131">
        <v>35</v>
      </c>
      <c r="AI264" s="131">
        <v>8</v>
      </c>
      <c r="AJ264" s="131">
        <v>2.7</v>
      </c>
      <c r="AK264" s="131">
        <v>9</v>
      </c>
      <c r="AL264" s="131">
        <v>40</v>
      </c>
      <c r="AM264" s="131">
        <v>2</v>
      </c>
      <c r="AN264" s="131"/>
      <c r="AO264" s="131">
        <v>18</v>
      </c>
      <c r="AP264" s="131">
        <v>15</v>
      </c>
      <c r="AQ264" s="131">
        <v>69</v>
      </c>
      <c r="AR264" s="131">
        <v>30</v>
      </c>
      <c r="AS264" s="131"/>
      <c r="AT264" s="118">
        <f t="shared" si="44"/>
        <v>488.7</v>
      </c>
      <c r="AU264" s="245"/>
    </row>
    <row r="265" spans="1:47" s="120" customFormat="1" ht="22.5" hidden="1" x14ac:dyDescent="0.35">
      <c r="A265" s="149" t="s">
        <v>227</v>
      </c>
      <c r="B265" s="130">
        <v>765</v>
      </c>
      <c r="C265" s="144">
        <f t="shared" si="45"/>
        <v>542</v>
      </c>
      <c r="D265" s="244">
        <f t="shared" si="14"/>
        <v>0.70849673202614383</v>
      </c>
      <c r="E265" s="131">
        <v>133</v>
      </c>
      <c r="F265" s="131"/>
      <c r="G265" s="131"/>
      <c r="H265" s="131"/>
      <c r="I265" s="131"/>
      <c r="J265" s="131">
        <v>110</v>
      </c>
      <c r="K265" s="131">
        <v>48</v>
      </c>
      <c r="L265" s="131"/>
      <c r="M265" s="131">
        <v>47</v>
      </c>
      <c r="N265" s="131"/>
      <c r="O265" s="131">
        <v>27</v>
      </c>
      <c r="P265" s="131"/>
      <c r="Q265" s="131"/>
      <c r="R265" s="131"/>
      <c r="S265" s="131">
        <v>45</v>
      </c>
      <c r="T265" s="131">
        <v>1</v>
      </c>
      <c r="U265" s="132"/>
      <c r="V265" s="131"/>
      <c r="W265" s="131"/>
      <c r="X265" s="131"/>
      <c r="Y265" s="131"/>
      <c r="Z265" s="150">
        <f t="shared" si="42"/>
        <v>411</v>
      </c>
      <c r="AA265" s="150">
        <f t="shared" si="43"/>
        <v>131</v>
      </c>
      <c r="AB265" s="131"/>
      <c r="AC265" s="131"/>
      <c r="AD265" s="131"/>
      <c r="AE265" s="131">
        <v>106</v>
      </c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10</v>
      </c>
      <c r="AP265" s="131">
        <v>15</v>
      </c>
      <c r="AQ265" s="131"/>
      <c r="AR265" s="131"/>
      <c r="AS265" s="131"/>
      <c r="AT265" s="118">
        <f t="shared" si="44"/>
        <v>131</v>
      </c>
      <c r="AU265" s="245"/>
    </row>
    <row r="266" spans="1:47" s="120" customFormat="1" ht="22.5" hidden="1" x14ac:dyDescent="0.35">
      <c r="A266" s="149" t="s">
        <v>244</v>
      </c>
      <c r="B266" s="130">
        <v>243</v>
      </c>
      <c r="C266" s="144">
        <f t="shared" si="45"/>
        <v>70</v>
      </c>
      <c r="D266" s="244">
        <f t="shared" si="14"/>
        <v>0.2880658436213992</v>
      </c>
      <c r="E266" s="131"/>
      <c r="F266" s="131"/>
      <c r="G266" s="131"/>
      <c r="H266" s="131">
        <v>70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70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  <c r="AU266" s="245"/>
    </row>
    <row r="267" spans="1:47" s="120" customFormat="1" ht="22.5" hidden="1" x14ac:dyDescent="0.35">
      <c r="A267" s="149" t="s">
        <v>245</v>
      </c>
      <c r="B267" s="130">
        <v>40</v>
      </c>
      <c r="C267" s="144">
        <f t="shared" si="45"/>
        <v>39</v>
      </c>
      <c r="D267" s="244">
        <f t="shared" si="14"/>
        <v>0.97499999999999998</v>
      </c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2"/>
        <v>0</v>
      </c>
      <c r="AA267" s="150">
        <f t="shared" si="43"/>
        <v>39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>
        <v>7</v>
      </c>
      <c r="AQ267" s="131">
        <v>32</v>
      </c>
      <c r="AR267" s="131"/>
      <c r="AS267" s="131"/>
      <c r="AT267" s="118">
        <f t="shared" si="44"/>
        <v>39</v>
      </c>
      <c r="AU267" s="245"/>
    </row>
    <row r="268" spans="1:47" s="120" customFormat="1" ht="22.5" hidden="1" x14ac:dyDescent="0.35">
      <c r="A268" s="149" t="s">
        <v>228</v>
      </c>
      <c r="B268" s="130">
        <v>507</v>
      </c>
      <c r="C268" s="144">
        <f t="shared" si="45"/>
        <v>682</v>
      </c>
      <c r="D268" s="244">
        <f t="shared" si="14"/>
        <v>1.3451676528599605</v>
      </c>
      <c r="E268" s="131">
        <v>22</v>
      </c>
      <c r="F268" s="131"/>
      <c r="G268" s="131"/>
      <c r="H268" s="131">
        <v>210</v>
      </c>
      <c r="I268" s="131"/>
      <c r="J268" s="131"/>
      <c r="K268" s="131">
        <v>110</v>
      </c>
      <c r="L268" s="131"/>
      <c r="M268" s="131">
        <v>200</v>
      </c>
      <c r="N268" s="131"/>
      <c r="O268" s="131"/>
      <c r="P268" s="131"/>
      <c r="Q268" s="131"/>
      <c r="R268" s="131"/>
      <c r="S268" s="131">
        <v>20</v>
      </c>
      <c r="T268" s="131">
        <v>100</v>
      </c>
      <c r="U268" s="132"/>
      <c r="V268" s="131"/>
      <c r="W268" s="131"/>
      <c r="X268" s="131"/>
      <c r="Y268" s="131"/>
      <c r="Z268" s="150">
        <f t="shared" si="42"/>
        <v>662</v>
      </c>
      <c r="AA268" s="150">
        <f t="shared" si="43"/>
        <v>20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>
        <v>20</v>
      </c>
      <c r="AS268" s="131"/>
      <c r="AT268" s="118">
        <f t="shared" si="44"/>
        <v>20</v>
      </c>
      <c r="AU268" s="245"/>
    </row>
    <row r="269" spans="1:47" s="142" customFormat="1" ht="22.5" hidden="1" x14ac:dyDescent="0.3">
      <c r="A269" s="145" t="s">
        <v>242</v>
      </c>
      <c r="B269" s="117">
        <v>9209</v>
      </c>
      <c r="C269" s="144">
        <f>Z269+AA269</f>
        <v>12291.7</v>
      </c>
      <c r="D269" s="233">
        <f t="shared" si="14"/>
        <v>1.3347486154848518</v>
      </c>
      <c r="E269" s="117">
        <v>1532</v>
      </c>
      <c r="F269" s="117"/>
      <c r="G269" s="117">
        <v>420</v>
      </c>
      <c r="H269" s="117">
        <v>1649</v>
      </c>
      <c r="I269" s="117">
        <v>1175</v>
      </c>
      <c r="J269" s="117"/>
      <c r="K269" s="117">
        <v>520</v>
      </c>
      <c r="L269" s="117">
        <v>39</v>
      </c>
      <c r="M269" s="117">
        <v>1889</v>
      </c>
      <c r="N269" s="117"/>
      <c r="O269" s="117">
        <v>343</v>
      </c>
      <c r="P269" s="117">
        <v>1037</v>
      </c>
      <c r="Q269" s="117">
        <v>164</v>
      </c>
      <c r="R269" s="117"/>
      <c r="S269" s="117">
        <v>900</v>
      </c>
      <c r="T269" s="117">
        <v>700</v>
      </c>
      <c r="U269" s="203">
        <v>985</v>
      </c>
      <c r="V269" s="117"/>
      <c r="W269" s="117">
        <v>215</v>
      </c>
      <c r="X269" s="117">
        <v>48</v>
      </c>
      <c r="Y269" s="117"/>
      <c r="Z269" s="150">
        <f t="shared" si="42"/>
        <v>11616</v>
      </c>
      <c r="AA269" s="150">
        <f t="shared" si="43"/>
        <v>675.7</v>
      </c>
      <c r="AB269" s="117">
        <v>16</v>
      </c>
      <c r="AC269" s="117"/>
      <c r="AD269" s="117"/>
      <c r="AE269" s="117">
        <v>50</v>
      </c>
      <c r="AF269" s="117">
        <v>100</v>
      </c>
      <c r="AG269" s="117"/>
      <c r="AH269" s="117">
        <v>35</v>
      </c>
      <c r="AI269" s="117">
        <v>10</v>
      </c>
      <c r="AJ269" s="117">
        <v>2.7</v>
      </c>
      <c r="AK269" s="117">
        <v>15</v>
      </c>
      <c r="AL269" s="117">
        <v>20</v>
      </c>
      <c r="AM269" s="117">
        <v>10</v>
      </c>
      <c r="AN269" s="117"/>
      <c r="AO269" s="117">
        <v>48</v>
      </c>
      <c r="AP269" s="117">
        <v>49</v>
      </c>
      <c r="AQ269" s="117">
        <v>200</v>
      </c>
      <c r="AR269" s="117">
        <v>120</v>
      </c>
      <c r="AS269" s="117"/>
      <c r="AT269" s="117">
        <f t="shared" si="44"/>
        <v>675.7</v>
      </c>
      <c r="AU269" s="246"/>
    </row>
    <row r="270" spans="1:47" s="142" customFormat="1" ht="22.5" hidden="1" x14ac:dyDescent="0.3">
      <c r="A270" s="145" t="s">
        <v>243</v>
      </c>
      <c r="B270" s="117">
        <v>3177</v>
      </c>
      <c r="C270" s="144">
        <f>Z270+AA270</f>
        <v>2568</v>
      </c>
      <c r="D270" s="233">
        <f t="shared" si="14"/>
        <v>0.80830972615675167</v>
      </c>
      <c r="E270" s="117"/>
      <c r="F270" s="117"/>
      <c r="G270" s="117"/>
      <c r="H270" s="117">
        <v>483</v>
      </c>
      <c r="I270" s="117">
        <v>550</v>
      </c>
      <c r="J270" s="117"/>
      <c r="K270" s="117"/>
      <c r="L270" s="117"/>
      <c r="M270" s="117">
        <v>1189</v>
      </c>
      <c r="N270" s="117"/>
      <c r="O270" s="117">
        <v>46</v>
      </c>
      <c r="P270" s="117"/>
      <c r="Q270" s="117"/>
      <c r="R270" s="117"/>
      <c r="S270" s="117"/>
      <c r="T270" s="117">
        <v>300</v>
      </c>
      <c r="U270" s="203"/>
      <c r="V270" s="117"/>
      <c r="W270" s="117"/>
      <c r="X270" s="117"/>
      <c r="Y270" s="117"/>
      <c r="Z270" s="150">
        <f t="shared" si="42"/>
        <v>2568</v>
      </c>
      <c r="AA270" s="150">
        <f t="shared" si="43"/>
        <v>0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>
        <f t="shared" si="44"/>
        <v>0</v>
      </c>
      <c r="AU270" s="246"/>
    </row>
    <row r="271" spans="1:47" s="206" customFormat="1" ht="22.5" hidden="1" x14ac:dyDescent="0.35">
      <c r="A271" s="129" t="s">
        <v>233</v>
      </c>
      <c r="B271" s="204">
        <v>401</v>
      </c>
      <c r="C271" s="272">
        <f t="shared" ref="C271:C278" si="46">Z271+AA271</f>
        <v>200</v>
      </c>
      <c r="D271" s="244">
        <f t="shared" si="14"/>
        <v>0.49875311720698257</v>
      </c>
      <c r="E271" s="200"/>
      <c r="F271" s="200"/>
      <c r="G271" s="200"/>
      <c r="H271" s="200"/>
      <c r="I271" s="200"/>
      <c r="J271" s="200"/>
      <c r="K271" s="200"/>
      <c r="L271" s="200"/>
      <c r="M271" s="200">
        <v>200</v>
      </c>
      <c r="N271" s="200"/>
      <c r="O271" s="200"/>
      <c r="P271" s="200"/>
      <c r="Q271" s="200"/>
      <c r="R271" s="200"/>
      <c r="S271" s="200"/>
      <c r="T271" s="200"/>
      <c r="U271" s="201"/>
      <c r="V271" s="200"/>
      <c r="W271" s="200"/>
      <c r="X271" s="200"/>
      <c r="Y271" s="200"/>
      <c r="Z271" s="205">
        <f t="shared" si="42"/>
        <v>200</v>
      </c>
      <c r="AA271" s="205">
        <f t="shared" si="43"/>
        <v>0</v>
      </c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123">
        <f t="shared" si="44"/>
        <v>0</v>
      </c>
      <c r="AU271" s="202"/>
    </row>
    <row r="272" spans="1:47" s="142" customFormat="1" ht="22.5" hidden="1" x14ac:dyDescent="0.35">
      <c r="A272" s="145" t="s">
        <v>60</v>
      </c>
      <c r="B272" s="117">
        <v>401</v>
      </c>
      <c r="C272" s="144">
        <f t="shared" si="46"/>
        <v>200</v>
      </c>
      <c r="D272" s="233">
        <f t="shared" si="14"/>
        <v>0.49875311720698257</v>
      </c>
      <c r="E272" s="117"/>
      <c r="F272" s="117"/>
      <c r="G272" s="117"/>
      <c r="H272" s="117"/>
      <c r="I272" s="117"/>
      <c r="J272" s="117"/>
      <c r="K272" s="117"/>
      <c r="L272" s="117"/>
      <c r="M272" s="118">
        <v>200</v>
      </c>
      <c r="N272" s="117"/>
      <c r="O272" s="117"/>
      <c r="P272" s="117"/>
      <c r="Q272" s="117"/>
      <c r="R272" s="117"/>
      <c r="S272" s="117"/>
      <c r="T272" s="117"/>
      <c r="U272" s="203"/>
      <c r="V272" s="117"/>
      <c r="W272" s="117"/>
      <c r="X272" s="117"/>
      <c r="Y272" s="117"/>
      <c r="Z272" s="150">
        <f t="shared" si="42"/>
        <v>200</v>
      </c>
      <c r="AA272" s="150">
        <f t="shared" si="43"/>
        <v>0</v>
      </c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>
        <f t="shared" si="44"/>
        <v>0</v>
      </c>
      <c r="AU272" s="246"/>
    </row>
    <row r="273" spans="1:47" s="206" customFormat="1" ht="22.5" hidden="1" x14ac:dyDescent="0.35">
      <c r="A273" s="129" t="s">
        <v>35</v>
      </c>
      <c r="B273" s="214">
        <f>B272/B271</f>
        <v>1</v>
      </c>
      <c r="C273" s="212">
        <f>C272/C271</f>
        <v>1</v>
      </c>
      <c r="D273" s="244"/>
      <c r="E273" s="211"/>
      <c r="F273" s="211"/>
      <c r="G273" s="211"/>
      <c r="H273" s="211"/>
      <c r="I273" s="211"/>
      <c r="J273" s="211"/>
      <c r="K273" s="211"/>
      <c r="L273" s="211"/>
      <c r="M273" s="211">
        <f t="shared" ref="M273:AA273" si="47">M272/M271</f>
        <v>1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2">
        <f t="shared" si="47"/>
        <v>1</v>
      </c>
      <c r="AA273" s="212" t="e">
        <f t="shared" si="47"/>
        <v>#DIV/0!</v>
      </c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123">
        <f t="shared" si="44"/>
        <v>0</v>
      </c>
      <c r="AU273" s="202"/>
    </row>
    <row r="274" spans="1:47" s="206" customFormat="1" ht="22.5" hidden="1" x14ac:dyDescent="0.35">
      <c r="A274" s="129" t="s">
        <v>234</v>
      </c>
      <c r="B274" s="200">
        <v>1842</v>
      </c>
      <c r="C274" s="271">
        <f>Z274+AA274</f>
        <v>1819</v>
      </c>
      <c r="D274" s="244">
        <f t="shared" si="14"/>
        <v>0.98751357220412594</v>
      </c>
      <c r="E274" s="200">
        <v>106</v>
      </c>
      <c r="F274" s="200"/>
      <c r="G274" s="200"/>
      <c r="H274" s="200"/>
      <c r="I274" s="200">
        <v>424</v>
      </c>
      <c r="J274" s="200"/>
      <c r="K274" s="200"/>
      <c r="L274" s="200"/>
      <c r="M274" s="200">
        <v>800</v>
      </c>
      <c r="N274" s="200"/>
      <c r="O274" s="200">
        <v>406</v>
      </c>
      <c r="P274" s="200"/>
      <c r="Q274" s="200"/>
      <c r="R274" s="200"/>
      <c r="S274" s="200">
        <v>83</v>
      </c>
      <c r="T274" s="200"/>
      <c r="U274" s="201"/>
      <c r="V274" s="200"/>
      <c r="W274" s="200"/>
      <c r="X274" s="200"/>
      <c r="Y274" s="200"/>
      <c r="Z274" s="210">
        <f>SUM(E274:Y274)</f>
        <v>1819</v>
      </c>
      <c r="AA274" s="210">
        <f>SUM(AB274:AS274)</f>
        <v>0</v>
      </c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123">
        <f t="shared" si="44"/>
        <v>0</v>
      </c>
      <c r="AU274" s="202"/>
    </row>
    <row r="275" spans="1:47" s="142" customFormat="1" ht="22.5" hidden="1" x14ac:dyDescent="0.35">
      <c r="A275" s="145" t="s">
        <v>231</v>
      </c>
      <c r="B275" s="117">
        <v>1842</v>
      </c>
      <c r="C275" s="144">
        <f>Z275+AA275</f>
        <v>1819</v>
      </c>
      <c r="D275" s="233">
        <f t="shared" si="14"/>
        <v>0.98751357220412594</v>
      </c>
      <c r="E275" s="118">
        <v>106</v>
      </c>
      <c r="F275" s="117"/>
      <c r="G275" s="117"/>
      <c r="H275" s="117"/>
      <c r="I275" s="118">
        <v>424</v>
      </c>
      <c r="J275" s="117"/>
      <c r="K275" s="117"/>
      <c r="L275" s="117"/>
      <c r="M275" s="118">
        <v>800</v>
      </c>
      <c r="N275" s="117"/>
      <c r="O275" s="118">
        <v>406</v>
      </c>
      <c r="P275" s="117"/>
      <c r="Q275" s="117"/>
      <c r="R275" s="117"/>
      <c r="S275" s="117">
        <v>83</v>
      </c>
      <c r="T275" s="117"/>
      <c r="U275" s="203"/>
      <c r="V275" s="117"/>
      <c r="W275" s="117"/>
      <c r="X275" s="117"/>
      <c r="Y275" s="117"/>
      <c r="Z275" s="210">
        <f>SUM(E275:Y275)</f>
        <v>1819</v>
      </c>
      <c r="AA275" s="210">
        <f>SUM(AB275:AS275)</f>
        <v>0</v>
      </c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23">
        <f t="shared" si="44"/>
        <v>0</v>
      </c>
      <c r="AU275" s="246"/>
    </row>
    <row r="276" spans="1:47" s="206" customFormat="1" ht="22.5" hidden="1" x14ac:dyDescent="0.35">
      <c r="A276" s="129" t="s">
        <v>35</v>
      </c>
      <c r="B276" s="214">
        <f>B275/B274</f>
        <v>1</v>
      </c>
      <c r="C276" s="212">
        <f>C275/C274</f>
        <v>1</v>
      </c>
      <c r="D276" s="244"/>
      <c r="E276" s="211">
        <f t="shared" ref="E276:Z276" si="48">E275/E274</f>
        <v>1</v>
      </c>
      <c r="F276" s="211"/>
      <c r="G276" s="211"/>
      <c r="H276" s="211"/>
      <c r="I276" s="211">
        <f t="shared" si="48"/>
        <v>1</v>
      </c>
      <c r="J276" s="211"/>
      <c r="K276" s="211"/>
      <c r="L276" s="211"/>
      <c r="M276" s="211">
        <f t="shared" si="48"/>
        <v>1</v>
      </c>
      <c r="N276" s="211"/>
      <c r="O276" s="211">
        <f t="shared" si="48"/>
        <v>1</v>
      </c>
      <c r="P276" s="211"/>
      <c r="Q276" s="211"/>
      <c r="R276" s="211"/>
      <c r="S276" s="211">
        <f t="shared" si="48"/>
        <v>1</v>
      </c>
      <c r="T276" s="211"/>
      <c r="U276" s="211"/>
      <c r="V276" s="211"/>
      <c r="W276" s="211"/>
      <c r="X276" s="211"/>
      <c r="Y276" s="211"/>
      <c r="Z276" s="212">
        <f t="shared" si="48"/>
        <v>1</v>
      </c>
      <c r="AA276" s="212">
        <v>0</v>
      </c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123"/>
      <c r="AU276" s="202"/>
    </row>
    <row r="277" spans="1:47" s="209" customFormat="1" ht="22.5" hidden="1" x14ac:dyDescent="0.35">
      <c r="A277" s="145" t="s">
        <v>239</v>
      </c>
      <c r="B277" s="117">
        <v>689</v>
      </c>
      <c r="C277" s="144">
        <f t="shared" si="46"/>
        <v>751</v>
      </c>
      <c r="D277" s="233">
        <f t="shared" si="14"/>
        <v>1.0899854862119014</v>
      </c>
      <c r="E277" s="123"/>
      <c r="F277" s="123"/>
      <c r="G277" s="123"/>
      <c r="H277" s="123"/>
      <c r="I277" s="123">
        <v>236</v>
      </c>
      <c r="J277" s="123"/>
      <c r="K277" s="123"/>
      <c r="L277" s="123"/>
      <c r="M277" s="123"/>
      <c r="N277" s="123"/>
      <c r="O277" s="123">
        <v>50</v>
      </c>
      <c r="P277" s="123">
        <v>15</v>
      </c>
      <c r="Q277" s="123"/>
      <c r="R277" s="123"/>
      <c r="S277" s="123"/>
      <c r="T277" s="123"/>
      <c r="U277" s="213"/>
      <c r="V277" s="123">
        <v>450</v>
      </c>
      <c r="W277" s="123"/>
      <c r="X277" s="123"/>
      <c r="Y277" s="123"/>
      <c r="Z277" s="205">
        <f>SUM(E277:Y277)</f>
        <v>751</v>
      </c>
      <c r="AA277" s="205">
        <f>SUM(AB277:AS277)</f>
        <v>0</v>
      </c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>
        <f>SUM(AB277:AS277)</f>
        <v>0</v>
      </c>
      <c r="AU277" s="247"/>
    </row>
    <row r="278" spans="1:47" s="142" customFormat="1" ht="22.5" hidden="1" x14ac:dyDescent="0.35">
      <c r="A278" s="145" t="s">
        <v>232</v>
      </c>
      <c r="B278" s="117">
        <v>374</v>
      </c>
      <c r="C278" s="144">
        <f t="shared" si="46"/>
        <v>841</v>
      </c>
      <c r="D278" s="233">
        <f t="shared" si="14"/>
        <v>2.248663101604278</v>
      </c>
      <c r="E278" s="118">
        <v>25</v>
      </c>
      <c r="F278" s="118"/>
      <c r="G278" s="118"/>
      <c r="H278" s="118"/>
      <c r="I278" s="118">
        <v>83</v>
      </c>
      <c r="J278" s="118"/>
      <c r="K278" s="118">
        <v>100</v>
      </c>
      <c r="L278" s="118"/>
      <c r="M278" s="118">
        <v>145</v>
      </c>
      <c r="N278" s="118"/>
      <c r="O278" s="118">
        <v>105</v>
      </c>
      <c r="P278" s="118"/>
      <c r="Q278" s="118"/>
      <c r="R278" s="118"/>
      <c r="S278" s="118">
        <v>233</v>
      </c>
      <c r="T278" s="118"/>
      <c r="U278" s="119"/>
      <c r="V278" s="118">
        <v>150</v>
      </c>
      <c r="W278" s="118"/>
      <c r="X278" s="118"/>
      <c r="Y278" s="118"/>
      <c r="Z278" s="150">
        <f>SUM(E278:Y278)</f>
        <v>841</v>
      </c>
      <c r="AA278" s="150">
        <f>SUM(AB278:AS278)</f>
        <v>0</v>
      </c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>
        <f>SUM(AB278:AS278)</f>
        <v>0</v>
      </c>
      <c r="AU278" s="246"/>
    </row>
    <row r="279" spans="1:47" s="206" customFormat="1" ht="22.5" hidden="1" x14ac:dyDescent="0.35">
      <c r="A279" s="129" t="s">
        <v>51</v>
      </c>
      <c r="B279" s="200">
        <v>94</v>
      </c>
      <c r="C279" s="271">
        <v>40</v>
      </c>
      <c r="D279" s="244">
        <f t="shared" si="14"/>
        <v>0.42553191489361702</v>
      </c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1"/>
      <c r="V279" s="200"/>
      <c r="W279" s="200"/>
      <c r="X279" s="200"/>
      <c r="Y279" s="200">
        <v>30</v>
      </c>
      <c r="Z279" s="205">
        <f>SUM(E279:Y279)</f>
        <v>30</v>
      </c>
      <c r="AA279" s="205">
        <f>SUM(AB279:AS279)</f>
        <v>25</v>
      </c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>
        <v>2</v>
      </c>
      <c r="AN279" s="200">
        <v>23</v>
      </c>
      <c r="AO279" s="200"/>
      <c r="AP279" s="200"/>
      <c r="AQ279" s="200"/>
      <c r="AR279" s="200"/>
      <c r="AS279" s="200"/>
      <c r="AT279" s="208">
        <f>SUM(AB279:AS279)</f>
        <v>25</v>
      </c>
      <c r="AU279" s="202"/>
    </row>
    <row r="280" spans="1:47" s="142" customFormat="1" ht="22.5" hidden="1" x14ac:dyDescent="0.35">
      <c r="A280" s="145" t="s">
        <v>52</v>
      </c>
      <c r="B280" s="117">
        <v>63.7</v>
      </c>
      <c r="C280" s="239">
        <f>Z280+AA280</f>
        <v>51</v>
      </c>
      <c r="D280" s="233">
        <f t="shared" si="14"/>
        <v>0.80062794348508626</v>
      </c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9"/>
      <c r="V280" s="118"/>
      <c r="W280" s="118"/>
      <c r="X280" s="118"/>
      <c r="Y280" s="118">
        <v>30</v>
      </c>
      <c r="Z280" s="203">
        <f>SUM(E280:Y280)</f>
        <v>30</v>
      </c>
      <c r="AA280" s="203">
        <f>SUM(AB280:AS280)</f>
        <v>21</v>
      </c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>
        <v>1</v>
      </c>
      <c r="AN280" s="117">
        <v>20</v>
      </c>
      <c r="AO280" s="117"/>
      <c r="AP280" s="117"/>
      <c r="AQ280" s="117"/>
      <c r="AR280" s="117"/>
      <c r="AS280" s="117"/>
      <c r="AT280" s="117">
        <f>SUM(AB280:AS280)</f>
        <v>21</v>
      </c>
      <c r="AU280" s="246"/>
    </row>
    <row r="281" spans="1:47" s="206" customFormat="1" ht="22.5" hidden="1" x14ac:dyDescent="0.35">
      <c r="A281" s="129" t="s">
        <v>35</v>
      </c>
      <c r="B281" s="214">
        <f>B280/B279</f>
        <v>0.67765957446808511</v>
      </c>
      <c r="C281" s="243">
        <f>C280/C279</f>
        <v>1.2749999999999999</v>
      </c>
      <c r="D281" s="244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>
        <f t="shared" ref="Y281:AT281" si="49">Y280/Y279</f>
        <v>1</v>
      </c>
      <c r="Z281" s="243">
        <f t="shared" si="49"/>
        <v>1</v>
      </c>
      <c r="AA281" s="243">
        <f t="shared" si="49"/>
        <v>0.84</v>
      </c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>
        <f t="shared" si="49"/>
        <v>0.5</v>
      </c>
      <c r="AN281" s="240">
        <f t="shared" si="49"/>
        <v>0.86956521739130432</v>
      </c>
      <c r="AO281" s="240"/>
      <c r="AP281" s="240"/>
      <c r="AQ281" s="240"/>
      <c r="AR281" s="240"/>
      <c r="AS281" s="240"/>
      <c r="AT281" s="243">
        <f t="shared" si="49"/>
        <v>0.84</v>
      </c>
      <c r="AU281" s="202"/>
    </row>
    <row r="282" spans="1:47" s="120" customFormat="1" ht="0.75" hidden="1" customHeight="1" x14ac:dyDescent="0.35">
      <c r="A282" s="236" t="s">
        <v>178</v>
      </c>
      <c r="B282" s="122">
        <v>0</v>
      </c>
      <c r="C282" s="94">
        <f>Z282+AA282</f>
        <v>7</v>
      </c>
      <c r="D282" s="94"/>
      <c r="E282" s="236">
        <v>1</v>
      </c>
      <c r="F282" s="236"/>
      <c r="G282" s="236"/>
      <c r="H282" s="236">
        <v>1</v>
      </c>
      <c r="I282" s="236">
        <v>1</v>
      </c>
      <c r="J282" s="236"/>
      <c r="K282" s="236"/>
      <c r="L282" s="236"/>
      <c r="M282" s="236">
        <v>1</v>
      </c>
      <c r="N282" s="236"/>
      <c r="O282" s="236">
        <v>1</v>
      </c>
      <c r="P282" s="236">
        <v>1</v>
      </c>
      <c r="Q282" s="236"/>
      <c r="R282" s="236"/>
      <c r="S282" s="236">
        <v>1</v>
      </c>
      <c r="T282" s="236"/>
      <c r="U282" s="237"/>
      <c r="V282" s="236"/>
      <c r="W282" s="236"/>
      <c r="X282" s="236"/>
      <c r="Y282" s="236"/>
      <c r="Z282" s="238">
        <f>SUM(E282:Y282)</f>
        <v>7</v>
      </c>
      <c r="AA282" s="238">
        <f>SUM(AB282:AS282)</f>
        <v>0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>
        <f>SUM(AB282:AS282)</f>
        <v>0</v>
      </c>
      <c r="AU282" s="245"/>
    </row>
    <row r="283" spans="1:47" ht="22.5" hidden="1" x14ac:dyDescent="0.35">
      <c r="A283" s="72" t="s">
        <v>237</v>
      </c>
      <c r="B283" s="74">
        <v>21</v>
      </c>
      <c r="C283" s="117">
        <f>Z283+AA283</f>
        <v>21</v>
      </c>
      <c r="D283" s="277">
        <f>C283/B283</f>
        <v>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2"/>
      <c r="W283" s="72"/>
      <c r="X283" s="72"/>
      <c r="Y283" s="72"/>
      <c r="Z283" s="203">
        <f>SUM(E283:Y283)</f>
        <v>0</v>
      </c>
      <c r="AA283" s="203">
        <f>SUM(AB283:AS283)</f>
        <v>21</v>
      </c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>
        <v>4</v>
      </c>
      <c r="AN283" s="72">
        <v>17</v>
      </c>
      <c r="AO283" s="72"/>
      <c r="AP283" s="72"/>
      <c r="AQ283" s="72"/>
      <c r="AR283" s="72"/>
      <c r="AS283" s="72"/>
      <c r="AT283" s="118">
        <f>SUM(AB283:AS283)</f>
        <v>21</v>
      </c>
      <c r="AU283" s="248"/>
    </row>
    <row r="284" spans="1:47" s="2" customFormat="1" ht="21.75" hidden="1" x14ac:dyDescent="0.3">
      <c r="A284" s="117" t="s">
        <v>238</v>
      </c>
      <c r="B284" s="117">
        <v>21</v>
      </c>
      <c r="C284" s="117">
        <f>Z284+AA284</f>
        <v>14.5</v>
      </c>
      <c r="D284" s="242">
        <f>C284/B284</f>
        <v>0.69047619047619047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203"/>
      <c r="V284" s="117"/>
      <c r="W284" s="117"/>
      <c r="X284" s="117"/>
      <c r="Y284" s="117"/>
      <c r="Z284" s="203">
        <f>SUM(E284:Y284)</f>
        <v>0</v>
      </c>
      <c r="AA284" s="203">
        <f>SUM(AB284:AS284)</f>
        <v>14.5</v>
      </c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>
        <v>14.5</v>
      </c>
      <c r="AO284" s="117"/>
      <c r="AP284" s="117"/>
      <c r="AQ284" s="117"/>
      <c r="AR284" s="117"/>
      <c r="AS284" s="117"/>
      <c r="AT284" s="117">
        <f>SUM(AB284:AS284)</f>
        <v>14.5</v>
      </c>
    </row>
    <row r="285" spans="1:47" ht="22.5" hidden="1" x14ac:dyDescent="0.35">
      <c r="A285" s="72" t="s">
        <v>35</v>
      </c>
      <c r="B285" s="241">
        <f>B284/B283</f>
        <v>1</v>
      </c>
      <c r="C285" s="242">
        <f>C284/C283</f>
        <v>0.69047619047619047</v>
      </c>
      <c r="D285" s="277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2"/>
      <c r="AA285" s="242">
        <f t="shared" ref="AA285:AT285" si="50">AA284/AA283</f>
        <v>0.69047619047619047</v>
      </c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>
        <f t="shared" si="50"/>
        <v>0</v>
      </c>
      <c r="AN285" s="241">
        <f t="shared" si="50"/>
        <v>0.8529411764705882</v>
      </c>
      <c r="AO285" s="241"/>
      <c r="AP285" s="241"/>
      <c r="AQ285" s="241"/>
      <c r="AR285" s="241"/>
      <c r="AS285" s="241"/>
      <c r="AT285" s="242">
        <f t="shared" si="50"/>
        <v>0.69047619047619047</v>
      </c>
    </row>
    <row r="286" spans="1:47" s="264" customFormat="1" ht="21.75" x14ac:dyDescent="0.3">
      <c r="A286" s="263" t="s">
        <v>129</v>
      </c>
      <c r="B286" s="263">
        <v>1600</v>
      </c>
      <c r="C286" s="263">
        <f>Z286+AA286</f>
        <v>1401</v>
      </c>
      <c r="D286" s="263"/>
      <c r="E286" s="263">
        <v>129</v>
      </c>
      <c r="F286" s="263"/>
      <c r="G286" s="263"/>
      <c r="H286" s="263">
        <v>100</v>
      </c>
      <c r="I286" s="263">
        <v>150</v>
      </c>
      <c r="J286" s="263"/>
      <c r="K286" s="263"/>
      <c r="L286" s="263"/>
      <c r="M286" s="263">
        <v>205</v>
      </c>
      <c r="N286" s="263"/>
      <c r="O286" s="263">
        <v>117</v>
      </c>
      <c r="P286" s="263">
        <v>200</v>
      </c>
      <c r="Q286" s="263"/>
      <c r="R286" s="263">
        <v>400</v>
      </c>
      <c r="S286" s="263"/>
      <c r="T286" s="263">
        <v>100</v>
      </c>
      <c r="U286" s="263"/>
      <c r="V286" s="263"/>
      <c r="W286" s="263"/>
      <c r="X286" s="263"/>
      <c r="Y286" s="263"/>
      <c r="Z286" s="263">
        <f>SUM(E286:Y286)</f>
        <v>1401</v>
      </c>
      <c r="AA286" s="263">
        <f>SUM(AB286:AS286)</f>
        <v>0</v>
      </c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>
        <f>SUM(AB286:AS286)</f>
        <v>0</v>
      </c>
    </row>
    <row r="287" spans="1:47" s="245" customFormat="1" ht="22.5" customHeight="1" x14ac:dyDescent="0.35">
      <c r="A287" s="149" t="s">
        <v>222</v>
      </c>
      <c r="B287" s="131">
        <v>4204</v>
      </c>
      <c r="C287" s="273">
        <f>Z287+AA287</f>
        <v>4480.55</v>
      </c>
      <c r="D287" s="240"/>
      <c r="E287" s="131">
        <v>763</v>
      </c>
      <c r="F287" s="131"/>
      <c r="G287" s="131">
        <v>401</v>
      </c>
      <c r="H287" s="131"/>
      <c r="I287" s="131">
        <v>781</v>
      </c>
      <c r="J287" s="131"/>
      <c r="K287" s="131">
        <v>80</v>
      </c>
      <c r="L287" s="131">
        <v>45</v>
      </c>
      <c r="M287" s="131">
        <v>1225</v>
      </c>
      <c r="N287" s="131">
        <v>69</v>
      </c>
      <c r="O287" s="131">
        <v>482</v>
      </c>
      <c r="P287" s="131"/>
      <c r="Q287" s="131">
        <v>30</v>
      </c>
      <c r="R287" s="131"/>
      <c r="S287" s="131">
        <v>330</v>
      </c>
      <c r="T287" s="131"/>
      <c r="U287" s="132"/>
      <c r="V287" s="131"/>
      <c r="W287" s="131">
        <v>20</v>
      </c>
      <c r="X287" s="131">
        <v>16</v>
      </c>
      <c r="Y287" s="131"/>
      <c r="Z287" s="268">
        <f>SUM(E287:Y287)</f>
        <v>4242</v>
      </c>
      <c r="AA287" s="268">
        <f>SUM(AB287:AS287)</f>
        <v>238.55</v>
      </c>
      <c r="AB287" s="131">
        <v>8</v>
      </c>
      <c r="AC287" s="131"/>
      <c r="AD287" s="131"/>
      <c r="AE287" s="131"/>
      <c r="AF287" s="131"/>
      <c r="AG287" s="131">
        <v>12.4</v>
      </c>
      <c r="AH287" s="131">
        <v>15</v>
      </c>
      <c r="AI287" s="131">
        <v>2.15</v>
      </c>
      <c r="AJ287" s="131"/>
      <c r="AK287" s="131">
        <v>15</v>
      </c>
      <c r="AL287" s="131"/>
      <c r="AM287" s="131">
        <v>4</v>
      </c>
      <c r="AN287" s="131"/>
      <c r="AO287" s="131">
        <v>10</v>
      </c>
      <c r="AP287" s="131"/>
      <c r="AQ287" s="131">
        <v>172</v>
      </c>
      <c r="AR287" s="131"/>
      <c r="AS287" s="131"/>
      <c r="AT287" s="118">
        <f>SUM(AB287:AS287)</f>
        <v>238.55</v>
      </c>
    </row>
    <row r="288" spans="1:47" s="255" customFormat="1" ht="21.75" x14ac:dyDescent="0.3">
      <c r="A288" s="117" t="s">
        <v>249</v>
      </c>
      <c r="B288" s="146">
        <v>3132</v>
      </c>
      <c r="C288" s="146">
        <f>Z288+AA288</f>
        <v>4168.55</v>
      </c>
      <c r="D288" s="146"/>
      <c r="E288" s="146">
        <v>578</v>
      </c>
      <c r="F288" s="146"/>
      <c r="G288" s="146">
        <v>401</v>
      </c>
      <c r="H288" s="146"/>
      <c r="I288" s="146">
        <v>781</v>
      </c>
      <c r="J288" s="146"/>
      <c r="K288" s="146">
        <v>150</v>
      </c>
      <c r="L288" s="146">
        <v>45</v>
      </c>
      <c r="M288" s="146">
        <v>1225</v>
      </c>
      <c r="N288" s="146">
        <v>69</v>
      </c>
      <c r="O288" s="146">
        <v>482</v>
      </c>
      <c r="P288" s="146"/>
      <c r="Q288" s="146">
        <v>30</v>
      </c>
      <c r="R288" s="146"/>
      <c r="S288" s="146">
        <v>180</v>
      </c>
      <c r="T288" s="146"/>
      <c r="U288" s="257"/>
      <c r="V288" s="146"/>
      <c r="W288" s="146">
        <v>20</v>
      </c>
      <c r="X288" s="146">
        <v>16</v>
      </c>
      <c r="Y288" s="146"/>
      <c r="Z288" s="257">
        <f>SUM(E288:Y288)</f>
        <v>3977</v>
      </c>
      <c r="AA288" s="257">
        <f>SUM(AB288:AS288)</f>
        <v>191.55</v>
      </c>
      <c r="AB288" s="146">
        <v>8</v>
      </c>
      <c r="AC288" s="146"/>
      <c r="AD288" s="146">
        <v>30</v>
      </c>
      <c r="AE288" s="146"/>
      <c r="AF288" s="146"/>
      <c r="AG288" s="146">
        <v>12.4</v>
      </c>
      <c r="AH288" s="146">
        <v>35</v>
      </c>
      <c r="AI288" s="146">
        <v>2.15</v>
      </c>
      <c r="AJ288" s="146"/>
      <c r="AK288" s="146">
        <v>15</v>
      </c>
      <c r="AL288" s="146"/>
      <c r="AM288" s="146">
        <v>4</v>
      </c>
      <c r="AN288" s="146"/>
      <c r="AO288" s="146">
        <v>10</v>
      </c>
      <c r="AP288" s="146">
        <v>10</v>
      </c>
      <c r="AQ288" s="146">
        <v>65</v>
      </c>
      <c r="AR288" s="146"/>
      <c r="AS288" s="146"/>
      <c r="AT288" s="146">
        <f>SUM(AB288:AS288)</f>
        <v>191.55</v>
      </c>
      <c r="AU288" s="254"/>
    </row>
    <row r="289" spans="1:47" s="266" customFormat="1" ht="22.5" x14ac:dyDescent="0.35">
      <c r="A289" s="267" t="s">
        <v>35</v>
      </c>
      <c r="B289" s="265">
        <f>B288/B287</f>
        <v>0.74500475737392957</v>
      </c>
      <c r="C289" s="274">
        <f t="shared" ref="C289" si="51">C288/C287</f>
        <v>0.93036569171195505</v>
      </c>
      <c r="D289" s="265"/>
      <c r="E289" s="265">
        <f>E288/E287</f>
        <v>0.75753604193971169</v>
      </c>
      <c r="F289" s="265"/>
      <c r="G289" s="265"/>
      <c r="H289" s="265"/>
      <c r="I289" s="265">
        <f t="shared" ref="I289:AT289" si="52">I288/I287</f>
        <v>1</v>
      </c>
      <c r="J289" s="265"/>
      <c r="K289" s="265">
        <f t="shared" si="52"/>
        <v>1.875</v>
      </c>
      <c r="L289" s="265">
        <f t="shared" si="52"/>
        <v>1</v>
      </c>
      <c r="M289" s="265">
        <f t="shared" si="52"/>
        <v>1</v>
      </c>
      <c r="N289" s="265">
        <f t="shared" si="52"/>
        <v>1</v>
      </c>
      <c r="O289" s="265">
        <f t="shared" si="52"/>
        <v>1</v>
      </c>
      <c r="P289" s="265"/>
      <c r="Q289" s="265">
        <f t="shared" si="52"/>
        <v>1</v>
      </c>
      <c r="R289" s="265"/>
      <c r="S289" s="265">
        <f t="shared" si="52"/>
        <v>0.54545454545454541</v>
      </c>
      <c r="T289" s="265"/>
      <c r="U289" s="265"/>
      <c r="V289" s="265"/>
      <c r="W289" s="265">
        <f t="shared" si="52"/>
        <v>1</v>
      </c>
      <c r="X289" s="265">
        <f t="shared" si="52"/>
        <v>1</v>
      </c>
      <c r="Y289" s="265"/>
      <c r="Z289" s="274">
        <f t="shared" si="52"/>
        <v>0.93752946723243757</v>
      </c>
      <c r="AA289" s="274">
        <f t="shared" si="52"/>
        <v>0.80297631523789559</v>
      </c>
      <c r="AB289" s="265">
        <f t="shared" si="52"/>
        <v>1</v>
      </c>
      <c r="AC289" s="265"/>
      <c r="AD289" s="265" t="e">
        <f t="shared" si="52"/>
        <v>#DIV/0!</v>
      </c>
      <c r="AE289" s="265" t="e">
        <f t="shared" si="52"/>
        <v>#DIV/0!</v>
      </c>
      <c r="AF289" s="265"/>
      <c r="AG289" s="265">
        <f t="shared" si="52"/>
        <v>1</v>
      </c>
      <c r="AH289" s="265">
        <f t="shared" si="52"/>
        <v>2.3333333333333335</v>
      </c>
      <c r="AI289" s="265">
        <f t="shared" si="52"/>
        <v>1</v>
      </c>
      <c r="AJ289" s="265"/>
      <c r="AK289" s="265">
        <f t="shared" si="52"/>
        <v>1</v>
      </c>
      <c r="AL289" s="265"/>
      <c r="AM289" s="265">
        <f t="shared" si="52"/>
        <v>1</v>
      </c>
      <c r="AN289" s="265"/>
      <c r="AO289" s="265">
        <f t="shared" si="52"/>
        <v>1</v>
      </c>
      <c r="AP289" s="265" t="e">
        <f t="shared" si="52"/>
        <v>#DIV/0!</v>
      </c>
      <c r="AQ289" s="265">
        <f t="shared" si="52"/>
        <v>0.37790697674418605</v>
      </c>
      <c r="AR289" s="265"/>
      <c r="AS289" s="265" t="e">
        <f t="shared" si="52"/>
        <v>#DIV/0!</v>
      </c>
      <c r="AT289" s="265">
        <f t="shared" si="52"/>
        <v>0.80297631523789559</v>
      </c>
    </row>
    <row r="290" spans="1:47" s="283" customFormat="1" ht="22.5" x14ac:dyDescent="0.35">
      <c r="A290" s="281" t="s">
        <v>138</v>
      </c>
      <c r="B290" s="282">
        <v>374</v>
      </c>
      <c r="C290" s="263">
        <f>Z290+AA290</f>
        <v>878</v>
      </c>
      <c r="D290" s="282"/>
      <c r="E290" s="282">
        <v>25</v>
      </c>
      <c r="F290" s="282"/>
      <c r="G290" s="282"/>
      <c r="H290" s="282"/>
      <c r="I290" s="282">
        <v>83</v>
      </c>
      <c r="J290" s="282"/>
      <c r="K290" s="282">
        <v>100</v>
      </c>
      <c r="L290" s="282"/>
      <c r="M290" s="282"/>
      <c r="N290" s="282">
        <v>182</v>
      </c>
      <c r="O290" s="282">
        <v>105</v>
      </c>
      <c r="P290" s="282"/>
      <c r="Q290" s="282"/>
      <c r="R290" s="282"/>
      <c r="S290" s="282">
        <v>233</v>
      </c>
      <c r="T290" s="282"/>
      <c r="U290" s="282"/>
      <c r="V290" s="282">
        <v>150</v>
      </c>
      <c r="W290" s="282"/>
      <c r="X290" s="282"/>
      <c r="Y290" s="282"/>
      <c r="Z290" s="263">
        <f>SUM(E290:Y290)</f>
        <v>878</v>
      </c>
      <c r="AA290" s="263">
        <v>0</v>
      </c>
      <c r="AB290" s="282"/>
      <c r="AC290" s="282"/>
      <c r="AD290" s="282"/>
      <c r="AE290" s="282"/>
      <c r="AF290" s="282"/>
      <c r="AG290" s="282"/>
      <c r="AH290" s="282"/>
      <c r="AI290" s="282"/>
      <c r="AJ290" s="282"/>
      <c r="AK290" s="282"/>
      <c r="AL290" s="282"/>
      <c r="AM290" s="282"/>
      <c r="AN290" s="282"/>
      <c r="AO290" s="282"/>
      <c r="AP290" s="282"/>
      <c r="AQ290" s="282"/>
      <c r="AR290" s="282"/>
      <c r="AS290" s="282"/>
      <c r="AT290" s="282">
        <v>0</v>
      </c>
    </row>
    <row r="291" spans="1:47" s="284" customFormat="1" ht="21.75" x14ac:dyDescent="0.3">
      <c r="A291" s="263" t="s">
        <v>139</v>
      </c>
      <c r="B291" s="263"/>
      <c r="C291" s="263">
        <f>SUM(Z291+AA291)</f>
        <v>180</v>
      </c>
      <c r="D291" s="263"/>
      <c r="E291" s="263"/>
      <c r="F291" s="263"/>
      <c r="G291" s="263"/>
      <c r="H291" s="263"/>
      <c r="I291" s="263"/>
      <c r="J291" s="263"/>
      <c r="K291" s="263">
        <v>10</v>
      </c>
      <c r="L291" s="263"/>
      <c r="M291" s="263"/>
      <c r="N291" s="263">
        <v>65</v>
      </c>
      <c r="O291" s="263">
        <v>105</v>
      </c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>
        <f>SUM(D291:Y291)</f>
        <v>180</v>
      </c>
      <c r="AA291" s="263">
        <v>0</v>
      </c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  <c r="AS291" s="263"/>
      <c r="AT291" s="263"/>
    </row>
    <row r="292" spans="1:47" s="266" customFormat="1" ht="22.5" x14ac:dyDescent="0.35">
      <c r="A292" s="267" t="s">
        <v>35</v>
      </c>
      <c r="B292" s="265">
        <f>B291/B290</f>
        <v>0</v>
      </c>
      <c r="C292" s="274">
        <f t="shared" ref="C292:Z292" si="53">C291/C290</f>
        <v>0.20501138952164008</v>
      </c>
      <c r="D292" s="265"/>
      <c r="E292" s="265">
        <f t="shared" si="53"/>
        <v>0</v>
      </c>
      <c r="F292" s="265"/>
      <c r="G292" s="265"/>
      <c r="H292" s="265"/>
      <c r="I292" s="265">
        <f t="shared" si="53"/>
        <v>0</v>
      </c>
      <c r="J292" s="265"/>
      <c r="K292" s="265">
        <f t="shared" si="53"/>
        <v>0.1</v>
      </c>
      <c r="L292" s="265"/>
      <c r="M292" s="265"/>
      <c r="N292" s="265">
        <f t="shared" si="53"/>
        <v>0.35714285714285715</v>
      </c>
      <c r="O292" s="265">
        <f t="shared" si="53"/>
        <v>1</v>
      </c>
      <c r="P292" s="265"/>
      <c r="Q292" s="265"/>
      <c r="R292" s="265"/>
      <c r="S292" s="265">
        <f t="shared" si="53"/>
        <v>0</v>
      </c>
      <c r="T292" s="265"/>
      <c r="U292" s="265"/>
      <c r="V292" s="265">
        <f t="shared" si="53"/>
        <v>0</v>
      </c>
      <c r="W292" s="265"/>
      <c r="X292" s="265"/>
      <c r="Y292" s="265"/>
      <c r="Z292" s="274">
        <f t="shared" si="53"/>
        <v>0.20501138952164008</v>
      </c>
      <c r="AA292" s="274"/>
      <c r="AB292" s="265"/>
      <c r="AC292" s="265"/>
      <c r="AD292" s="265"/>
      <c r="AE292" s="265"/>
      <c r="AF292" s="265"/>
      <c r="AG292" s="265"/>
      <c r="AH292" s="265"/>
      <c r="AI292" s="265"/>
      <c r="AJ292" s="265"/>
      <c r="AK292" s="265"/>
      <c r="AL292" s="265"/>
      <c r="AM292" s="265"/>
      <c r="AN292" s="265"/>
      <c r="AO292" s="265"/>
      <c r="AP292" s="265"/>
      <c r="AQ292" s="265"/>
      <c r="AR292" s="265"/>
      <c r="AS292" s="265"/>
      <c r="AT292" s="265"/>
    </row>
    <row r="293" spans="1:47" s="248" customFormat="1" ht="22.5" x14ac:dyDescent="0.35">
      <c r="A293" s="131" t="s">
        <v>250</v>
      </c>
      <c r="B293" s="258"/>
      <c r="C293" s="146"/>
      <c r="D293" s="258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60"/>
      <c r="V293" s="259"/>
      <c r="W293" s="259"/>
      <c r="X293" s="259"/>
      <c r="Y293" s="259"/>
      <c r="Z293" s="257">
        <f>SUM(E293:Y293)</f>
        <v>0</v>
      </c>
      <c r="AA293" s="257">
        <f>SUM(AB293:AS293)</f>
        <v>0</v>
      </c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>
        <f>SUM(AB293:AS293)</f>
        <v>0</v>
      </c>
    </row>
    <row r="294" spans="1:47" s="256" customFormat="1" ht="22.5" x14ac:dyDescent="0.35">
      <c r="A294" s="118" t="s">
        <v>251</v>
      </c>
      <c r="B294" s="146">
        <v>2786</v>
      </c>
      <c r="C294" s="146">
        <f t="shared" ref="C294:C298" si="54">Z294+AA294</f>
        <v>3285</v>
      </c>
      <c r="D294" s="146"/>
      <c r="E294" s="147">
        <v>518</v>
      </c>
      <c r="F294" s="147"/>
      <c r="G294" s="147">
        <v>100</v>
      </c>
      <c r="H294" s="147"/>
      <c r="I294" s="147">
        <v>100</v>
      </c>
      <c r="J294" s="147"/>
      <c r="K294" s="147">
        <v>200</v>
      </c>
      <c r="L294" s="147">
        <v>60</v>
      </c>
      <c r="M294" s="147">
        <v>540</v>
      </c>
      <c r="N294" s="147">
        <v>90</v>
      </c>
      <c r="O294" s="147">
        <v>575</v>
      </c>
      <c r="P294" s="147"/>
      <c r="Q294" s="147">
        <v>30</v>
      </c>
      <c r="R294" s="147"/>
      <c r="S294" s="147">
        <v>350</v>
      </c>
      <c r="T294" s="147"/>
      <c r="U294" s="261"/>
      <c r="V294" s="147"/>
      <c r="W294" s="262">
        <v>12</v>
      </c>
      <c r="X294" s="147">
        <v>10</v>
      </c>
      <c r="Y294" s="147"/>
      <c r="Z294" s="257">
        <f t="shared" ref="Z294:Z298" si="55">SUM(E294:Y294)</f>
        <v>2585</v>
      </c>
      <c r="AA294" s="257">
        <f t="shared" ref="AA294:AA298" si="56">SUM(AB294:AS294)</f>
        <v>700</v>
      </c>
      <c r="AB294" s="147">
        <v>20</v>
      </c>
      <c r="AC294" s="147">
        <v>50</v>
      </c>
      <c r="AD294" s="147">
        <v>30</v>
      </c>
      <c r="AE294" s="147">
        <v>150</v>
      </c>
      <c r="AF294" s="147"/>
      <c r="AG294" s="262">
        <v>60</v>
      </c>
      <c r="AH294" s="147">
        <v>200</v>
      </c>
      <c r="AI294" s="147"/>
      <c r="AJ294" s="147"/>
      <c r="AK294" s="262">
        <v>54</v>
      </c>
      <c r="AL294" s="147"/>
      <c r="AM294" s="147">
        <v>5</v>
      </c>
      <c r="AN294" s="147"/>
      <c r="AO294" s="262">
        <v>41</v>
      </c>
      <c r="AP294" s="147">
        <v>20</v>
      </c>
      <c r="AQ294" s="147">
        <v>70</v>
      </c>
      <c r="AR294" s="147"/>
      <c r="AS294" s="147"/>
      <c r="AT294" s="147">
        <f t="shared" ref="AT294:AT298" si="57">SUM(AB294:AS294)</f>
        <v>700</v>
      </c>
      <c r="AU294" s="248"/>
    </row>
    <row r="295" spans="1:47" s="248" customFormat="1" ht="22.5" x14ac:dyDescent="0.35">
      <c r="A295" s="131" t="s">
        <v>254</v>
      </c>
      <c r="B295" s="258">
        <v>6627</v>
      </c>
      <c r="C295" s="146">
        <v>4990</v>
      </c>
      <c r="D295" s="258"/>
      <c r="E295" s="259"/>
      <c r="F295" s="259"/>
      <c r="G295" s="259"/>
      <c r="H295" s="259"/>
      <c r="I295" s="259"/>
      <c r="J295" s="259"/>
      <c r="K295" s="259">
        <v>300</v>
      </c>
      <c r="L295" s="259"/>
      <c r="M295" s="259"/>
      <c r="N295" s="259"/>
      <c r="O295" s="259"/>
      <c r="P295" s="259"/>
      <c r="Q295" s="259"/>
      <c r="R295" s="259"/>
      <c r="S295" s="259"/>
      <c r="T295" s="259"/>
      <c r="U295" s="260"/>
      <c r="V295" s="259"/>
      <c r="W295" s="259"/>
      <c r="X295" s="259"/>
      <c r="Y295" s="259"/>
      <c r="Z295" s="257">
        <f>SUM(E295:Y295)</f>
        <v>300</v>
      </c>
      <c r="AA295" s="257">
        <f>SUM(AB295:AS295)</f>
        <v>0</v>
      </c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>
        <f>SUM(AB295:AS295)</f>
        <v>0</v>
      </c>
    </row>
    <row r="296" spans="1:47" s="248" customFormat="1" ht="22.5" x14ac:dyDescent="0.35">
      <c r="A296" s="131" t="s">
        <v>255</v>
      </c>
      <c r="B296" s="258">
        <f>B294*0.45</f>
        <v>1253.7</v>
      </c>
      <c r="C296" s="146">
        <f>C294*0.45</f>
        <v>1478.25</v>
      </c>
      <c r="D296" s="258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60"/>
      <c r="V296" s="259"/>
      <c r="W296" s="259"/>
      <c r="X296" s="259"/>
      <c r="Y296" s="259"/>
      <c r="Z296" s="257"/>
      <c r="AA296" s="257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</row>
    <row r="297" spans="1:47" s="248" customFormat="1" ht="22.5" x14ac:dyDescent="0.35">
      <c r="A297" s="131" t="s">
        <v>256</v>
      </c>
      <c r="B297" s="278">
        <f>B294/B295</f>
        <v>0.42040138826014789</v>
      </c>
      <c r="C297" s="270">
        <f>C294/C295</f>
        <v>0.65831663326653311</v>
      </c>
      <c r="D297" s="258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60"/>
      <c r="V297" s="259"/>
      <c r="W297" s="259"/>
      <c r="X297" s="259"/>
      <c r="Y297" s="259"/>
      <c r="Z297" s="257"/>
      <c r="AA297" s="257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</row>
    <row r="298" spans="1:47" s="256" customFormat="1" ht="22.5" x14ac:dyDescent="0.35">
      <c r="A298" s="118" t="s">
        <v>252</v>
      </c>
      <c r="B298" s="146">
        <v>18618</v>
      </c>
      <c r="C298" s="146">
        <f t="shared" si="54"/>
        <v>32892</v>
      </c>
      <c r="D298" s="146"/>
      <c r="E298" s="147">
        <v>2573</v>
      </c>
      <c r="F298" s="147"/>
      <c r="G298" s="147"/>
      <c r="H298" s="147"/>
      <c r="I298" s="147">
        <v>7500</v>
      </c>
      <c r="J298" s="147"/>
      <c r="K298" s="147"/>
      <c r="L298" s="147">
        <v>1500</v>
      </c>
      <c r="M298" s="147">
        <v>14500</v>
      </c>
      <c r="N298" s="147">
        <v>940</v>
      </c>
      <c r="O298" s="147">
        <v>5549</v>
      </c>
      <c r="P298" s="147"/>
      <c r="Q298" s="147"/>
      <c r="R298" s="147"/>
      <c r="S298" s="147">
        <v>330</v>
      </c>
      <c r="T298" s="147"/>
      <c r="U298" s="261"/>
      <c r="V298" s="147"/>
      <c r="W298" s="147"/>
      <c r="X298" s="147"/>
      <c r="Y298" s="147"/>
      <c r="Z298" s="257">
        <f t="shared" si="55"/>
        <v>32892</v>
      </c>
      <c r="AA298" s="257">
        <f t="shared" si="56"/>
        <v>0</v>
      </c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>
        <f t="shared" si="57"/>
        <v>0</v>
      </c>
      <c r="AU298" s="248"/>
    </row>
    <row r="299" spans="1:47" ht="22.5" x14ac:dyDescent="0.35">
      <c r="A299" s="72" t="s">
        <v>254</v>
      </c>
      <c r="B299" s="74">
        <v>33418</v>
      </c>
      <c r="C299" s="117">
        <v>34931</v>
      </c>
      <c r="D299" s="74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203"/>
      <c r="AA299" s="203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</row>
    <row r="300" spans="1:47" ht="22.5" x14ac:dyDescent="0.35">
      <c r="A300" s="72" t="s">
        <v>255</v>
      </c>
      <c r="B300" s="74">
        <f>B298*0.3</f>
        <v>5585.4</v>
      </c>
      <c r="C300" s="146">
        <f>C298*0.3</f>
        <v>9867.6</v>
      </c>
      <c r="D300" s="74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3"/>
      <c r="V300" s="72"/>
      <c r="W300" s="72"/>
      <c r="X300" s="72"/>
      <c r="Y300" s="72"/>
      <c r="Z300" s="203"/>
      <c r="AA300" s="203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</row>
    <row r="301" spans="1:47" ht="19.5" customHeight="1" x14ac:dyDescent="0.35">
      <c r="A301" s="72" t="s">
        <v>256</v>
      </c>
      <c r="B301" s="279">
        <f>B298/B299</f>
        <v>0.55712490274702253</v>
      </c>
      <c r="C301" s="275">
        <f>C298/C299</f>
        <v>0.94162778048152074</v>
      </c>
      <c r="D301" s="74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2"/>
      <c r="W301" s="72"/>
      <c r="X301" s="72"/>
      <c r="Y301" s="72"/>
      <c r="Z301" s="203"/>
      <c r="AA301" s="203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</row>
    <row r="302" spans="1:47" s="120" customFormat="1" ht="22.5" hidden="1" x14ac:dyDescent="0.35">
      <c r="A302" s="118" t="s">
        <v>257</v>
      </c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9"/>
      <c r="V302" s="118"/>
      <c r="W302" s="118"/>
      <c r="X302" s="118"/>
      <c r="Y302" s="118"/>
      <c r="Z302" s="203"/>
      <c r="AA302" s="203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</row>
    <row r="303" spans="1:47" s="75" customFormat="1" ht="22.5" hidden="1" x14ac:dyDescent="0.35">
      <c r="A303" s="72" t="s">
        <v>254</v>
      </c>
      <c r="B303" s="74"/>
      <c r="C303" s="117">
        <v>49901</v>
      </c>
      <c r="D303" s="74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269"/>
      <c r="V303" s="72"/>
      <c r="W303" s="72"/>
      <c r="X303" s="72"/>
      <c r="Y303" s="72"/>
      <c r="Z303" s="203"/>
      <c r="AA303" s="203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</row>
    <row r="304" spans="1:47" s="75" customFormat="1" ht="22.5" hidden="1" x14ac:dyDescent="0.35">
      <c r="A304" s="72" t="s">
        <v>255</v>
      </c>
      <c r="B304" s="74"/>
      <c r="C304" s="117">
        <f>C302*0.19</f>
        <v>0</v>
      </c>
      <c r="D304" s="74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3"/>
      <c r="V304" s="72"/>
      <c r="W304" s="72"/>
      <c r="X304" s="72"/>
      <c r="Y304" s="72"/>
      <c r="Z304" s="203"/>
      <c r="AA304" s="203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</row>
    <row r="305" spans="1:46" s="75" customFormat="1" ht="22.5" hidden="1" x14ac:dyDescent="0.35">
      <c r="A305" s="72" t="s">
        <v>256</v>
      </c>
      <c r="B305" s="74"/>
      <c r="C305" s="270">
        <f>C302/C303</f>
        <v>0</v>
      </c>
      <c r="D305" s="74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2"/>
      <c r="W305" s="72"/>
      <c r="X305" s="72"/>
      <c r="Y305" s="72"/>
      <c r="Z305" s="203"/>
      <c r="AA305" s="203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</row>
    <row r="306" spans="1:46" ht="22.5" x14ac:dyDescent="0.35">
      <c r="A306" s="72" t="s">
        <v>154</v>
      </c>
      <c r="B306" s="280">
        <f>B296+B300</f>
        <v>6839.0999999999995</v>
      </c>
      <c r="C306" s="146">
        <f>C296+C300+C304</f>
        <v>11345.85</v>
      </c>
      <c r="D306" s="74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3"/>
      <c r="V306" s="72"/>
      <c r="W306" s="72"/>
      <c r="X306" s="72"/>
      <c r="Y306" s="72"/>
      <c r="Z306" s="203"/>
      <c r="AA306" s="203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</row>
    <row r="307" spans="1:46" ht="22.5" x14ac:dyDescent="0.35">
      <c r="A307" s="72" t="s">
        <v>163</v>
      </c>
      <c r="B307" s="74"/>
      <c r="C307" s="117">
        <v>7485</v>
      </c>
      <c r="D307" s="74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3"/>
      <c r="V307" s="72"/>
      <c r="W307" s="72"/>
      <c r="X307" s="72"/>
      <c r="Y307" s="72"/>
      <c r="Z307" s="203"/>
      <c r="AA307" s="203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</row>
    <row r="308" spans="1:46" ht="22.5" x14ac:dyDescent="0.35">
      <c r="A308" s="72" t="s">
        <v>253</v>
      </c>
      <c r="B308" s="74" t="e">
        <f>B306/B307</f>
        <v>#DIV/0!</v>
      </c>
      <c r="C308" s="276">
        <f>C306/C307*10</f>
        <v>15.158116232464931</v>
      </c>
      <c r="D308" s="74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3"/>
      <c r="V308" s="72"/>
      <c r="W308" s="72"/>
      <c r="X308" s="72"/>
      <c r="Y308" s="72"/>
      <c r="Z308" s="203"/>
      <c r="AA308" s="203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</row>
    <row r="309" spans="1:46" s="75" customFormat="1" ht="22.5" x14ac:dyDescent="0.35">
      <c r="A309" s="72" t="s">
        <v>258</v>
      </c>
      <c r="B309" s="74">
        <v>6</v>
      </c>
      <c r="C309" s="74">
        <f>Z309+AA309</f>
        <v>16</v>
      </c>
      <c r="D309" s="74"/>
      <c r="E309" s="72"/>
      <c r="F309" s="72">
        <v>0</v>
      </c>
      <c r="G309" s="72">
        <v>1</v>
      </c>
      <c r="H309" s="72">
        <v>0</v>
      </c>
      <c r="I309" s="72">
        <v>1</v>
      </c>
      <c r="J309" s="72">
        <v>0</v>
      </c>
      <c r="K309" s="72"/>
      <c r="L309" s="72">
        <v>1</v>
      </c>
      <c r="M309" s="72">
        <v>1</v>
      </c>
      <c r="N309" s="72"/>
      <c r="O309" s="72"/>
      <c r="P309" s="72">
        <v>0</v>
      </c>
      <c r="Q309" s="72">
        <v>1</v>
      </c>
      <c r="R309" s="72">
        <v>0</v>
      </c>
      <c r="S309" s="72"/>
      <c r="T309" s="72">
        <v>0</v>
      </c>
      <c r="U309" s="73">
        <v>0</v>
      </c>
      <c r="V309" s="72"/>
      <c r="W309" s="72">
        <v>1</v>
      </c>
      <c r="X309" s="72">
        <v>1</v>
      </c>
      <c r="Y309" s="72">
        <v>0</v>
      </c>
      <c r="Z309" s="203">
        <f>SUM(E309:Y309)</f>
        <v>7</v>
      </c>
      <c r="AA309" s="203">
        <f>SUM(AB309:AS309)</f>
        <v>9</v>
      </c>
      <c r="AB309" s="72">
        <v>1</v>
      </c>
      <c r="AC309" s="72"/>
      <c r="AD309" s="72"/>
      <c r="AE309" s="72">
        <v>1</v>
      </c>
      <c r="AF309" s="72"/>
      <c r="AG309" s="72">
        <v>1</v>
      </c>
      <c r="AH309" s="72">
        <v>1</v>
      </c>
      <c r="AI309" s="72">
        <v>1</v>
      </c>
      <c r="AJ309" s="72"/>
      <c r="AK309" s="72">
        <v>1</v>
      </c>
      <c r="AL309" s="72"/>
      <c r="AM309" s="72">
        <v>1</v>
      </c>
      <c r="AN309" s="72"/>
      <c r="AO309" s="72">
        <v>1</v>
      </c>
      <c r="AP309" s="72"/>
      <c r="AQ309" s="72">
        <v>1</v>
      </c>
      <c r="AR309" s="72"/>
      <c r="AS309" s="72"/>
      <c r="AT309" s="72">
        <f>SUM(AB309:AS309)</f>
        <v>9</v>
      </c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2020-07-17T06:02:34Z</cp:lastPrinted>
  <dcterms:created xsi:type="dcterms:W3CDTF">2017-06-08T05:54:08Z</dcterms:created>
  <dcterms:modified xsi:type="dcterms:W3CDTF">2020-07-17T06:02:38Z</dcterms:modified>
</cp:coreProperties>
</file>