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на 04.10.2018" sheetId="1" r:id="rId1"/>
  </sheets>
  <definedNames>
    <definedName name="_xlnm.Print_Titles" localSheetId="0">'на 04.10.2018'!$10:$12</definedName>
    <definedName name="_xlnm.Print_Area" localSheetId="0">'на 04.10.2018'!$A$1:$L$176</definedName>
  </definedNames>
  <calcPr fullCalcOnLoad="1"/>
</workbook>
</file>

<file path=xl/sharedStrings.xml><?xml version="1.0" encoding="utf-8"?>
<sst xmlns="http://schemas.openxmlformats.org/spreadsheetml/2006/main" count="599" uniqueCount="334">
  <si>
    <t>Реестр</t>
  </si>
  <si>
    <t>Коды</t>
  </si>
  <si>
    <t>Форма по ОКУД</t>
  </si>
  <si>
    <t>0505307</t>
  </si>
  <si>
    <t>Дата</t>
  </si>
  <si>
    <t>по ОКТМО</t>
  </si>
  <si>
    <t>по ОКЕИ</t>
  </si>
  <si>
    <t>Номер реестровой записи</t>
  </si>
  <si>
    <t>Наименование группы  источников доходов бюджетов/наименование источника дохода бюджета</t>
  </si>
  <si>
    <t>Классификация доходов бюджетов</t>
  </si>
  <si>
    <t>Код строки</t>
  </si>
  <si>
    <t xml:space="preserve">Прогноз доходов республиканского бюджета </t>
  </si>
  <si>
    <t>код</t>
  </si>
  <si>
    <t>наименование</t>
  </si>
  <si>
    <t>00010000000000000000</t>
  </si>
  <si>
    <t>НАЛОГОВЫЕ И НЕНАЛОГОВЫЕ ДОХОДЫ</t>
  </si>
  <si>
    <t>00010100000000000000</t>
  </si>
  <si>
    <t>НАЛОГИ НА ПРИБЫЛЬ, ДОХОДЫ</t>
  </si>
  <si>
    <t>100 - налоговые и неналоговые доходы;</t>
  </si>
  <si>
    <t>Управление Федеральной налоговой службы по Чувашской Республике</t>
  </si>
  <si>
    <t>00010102000010000110</t>
  </si>
  <si>
    <t>НАЛОГ НА ДОХОДЫ ФИЗИЧЕСКИХ ЛИЦ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</si>
  <si>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</si>
  <si>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</si>
  <si>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</si>
  <si>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</si>
  <si>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</si>
  <si>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</si>
  <si>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</si>
  <si>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</si>
  <si>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</si>
  <si>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</si>
  <si>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</si>
  <si>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</si>
  <si>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Федеральное казначейство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</si>
  <si>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</si>
  <si>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</si>
  <si>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</si>
  <si>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</si>
  <si>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</si>
  <si>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</si>
  <si>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</si>
  <si>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</si>
  <si>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</si>
  <si>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</si>
  <si>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00010600000000000000</t>
  </si>
  <si>
    <t>НАЛОГИ НА ИМУЩЕСТВО</t>
  </si>
  <si>
    <t>18210604011020000110</t>
  </si>
  <si>
    <t>Транспортный налог с организаций</t>
  </si>
  <si>
    <t>18210604012020000110</t>
  </si>
  <si>
    <t>Транспортный налог с физических лиц</t>
  </si>
  <si>
    <t>00010800000000000000</t>
  </si>
  <si>
    <t>ГОСУДАРСТВЕННАЯ ПОШЛИНА</t>
  </si>
  <si>
    <t>18810806000010000110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</si>
  <si>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</si>
  <si>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Министерство внутренних дел Российской Федерации</t>
  </si>
  <si>
    <t>32110807020010000110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</si>
  <si>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</si>
  <si>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Федеральная служба государственной регистрации, кадастра и картогр</t>
  </si>
  <si>
    <t>18810807100010000110</t>
  </si>
  <si>
    <t>Государственная пошлина за выдачу и обмен паспорта гражданина Российской Федерации</t>
  </si>
  <si>
    <t>18810807141010000110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</si>
  <si>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</si>
  <si>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Государственная инспекция по надзору за техническим состоянием самоходных машин и других видов техники Чувашской Республики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</si>
  <si>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</si>
  <si>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</si>
  <si>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</si>
  <si>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</si>
  <si>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</si>
  <si>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</si>
  <si>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</si>
  <si>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04811201030010000120</t>
  </si>
  <si>
    <t>00011300000000000000</t>
  </si>
  <si>
    <t>ДОХОДЫ ОТ ОКАЗАНИЯ ПЛАТНЫХ УСЛУГ (РАБОТ) И КОМПЕНСАЦИИ ЗАТРАТ ГОСУДАРСТВА</t>
  </si>
  <si>
    <t>00011400000000000000</t>
  </si>
  <si>
    <t>ДОХОДЫ ОТ ПРОДАЖИ МАТЕРИАЛЬНЫХ И НЕМАТЕРИАЛЬНЫХ АКТИВОВ</t>
  </si>
  <si>
    <t>00011600000000000000</t>
  </si>
  <si>
    <t>ШТРАФЫ, САНКЦИИ, ВОЗМЕЩЕНИЕ УЩЕРБА</t>
  </si>
  <si>
    <t>Федеральная антимонопольная служба</t>
  </si>
  <si>
    <t>00011700000000000000</t>
  </si>
  <si>
    <t>ПРОЧИЕ НЕНАЛОГОВЫЕ ДОХОДЫ</t>
  </si>
  <si>
    <t>00020000000000000000</t>
  </si>
  <si>
    <t xml:space="preserve"> БЕЗВОЗМЕЗДНЫЕ ПОСТУПЛЕНИЯ</t>
  </si>
  <si>
    <t>00020200000000000000</t>
  </si>
  <si>
    <t xml:space="preserve"> БЕЗВОЗМЕЗДНЫЕ ПОСТУПЛЕНИЯ ОТ ДРУГИХ БЮДЖЕТОВ БЮДЖЕТНОЙ СИСТЕМЫ РОССИЙСКОЙ ФЕДЕРАЦИИ</t>
  </si>
  <si>
    <t>00020215000000000000</t>
  </si>
  <si>
    <t>200 - безвозмездные поступления</t>
  </si>
  <si>
    <t>00020220000000000000</t>
  </si>
  <si>
    <t>Субвенции бюджетам бюджетной системы Российской Федерации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</si>
  <si>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</si>
  <si>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</si>
  <si>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</si>
  <si>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</si>
  <si>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ИТОГО </t>
  </si>
  <si>
    <t>00020240000000000000</t>
  </si>
  <si>
    <t>Иные межбюджетные трансферты</t>
  </si>
  <si>
    <t>Дата формирования</t>
  </si>
  <si>
    <t>Глава по БК</t>
  </si>
  <si>
    <t xml:space="preserve">Наименование финансового органа    </t>
  </si>
  <si>
    <t xml:space="preserve">Наименование публично-правового образования  </t>
  </si>
  <si>
    <t>Единица измерения: руб.</t>
  </si>
  <si>
    <t>00010502000020000110</t>
  </si>
  <si>
    <t>18210502010020000110</t>
  </si>
  <si>
    <t>18210502020020000110</t>
  </si>
  <si>
    <t>00010503000010000110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</si>
  <si>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</si>
  <si>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            1 января 2011 года)</t>
  </si>
  <si>
    <t>18210503010010000110</t>
  </si>
  <si>
    <t>Единый сельскохозяйственный налог</t>
  </si>
  <si>
    <t>00010504000020000110</t>
  </si>
  <si>
    <t>Налог, взимаемый в связи с применением патентной системы налогообложения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</si>
  <si>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</si>
  <si>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</t>
  </si>
  <si>
    <t>00010700000000000000</t>
  </si>
  <si>
    <t>НАЛОГИ, СБОРЫ И РЕГУЛЯРНЫЕ ПЛАТЕЖИ ЗА ПОЛЬЗОВАНИЕ ПРИРОДНЫМИ РЕСУРСАМИ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</si>
  <si>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</si>
  <si>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</si>
  <si>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90311101050050000120</t>
  </si>
  <si>
    <t>90311105013050000120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</si>
  <si>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</si>
  <si>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</si>
  <si>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90311105025050000120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</si>
  <si>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</si>
  <si>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</si>
  <si>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</si>
  <si>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</si>
  <si>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</si>
  <si>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97411301995050000130</t>
  </si>
  <si>
    <t>Прочие доходы от оказания платных услуг (работ) получателями средств бюджетов муниципальных районов</t>
  </si>
  <si>
    <t>Управление образования, молодежной политики, физической культуры и спорта администрации Батыревского района Чувашской Республики</t>
  </si>
  <si>
    <t>90311302995050000130</t>
  </si>
  <si>
    <t>Прочие доходы от компенсации затрат бюджетов муниципальных районов</t>
  </si>
  <si>
    <t>97411302995050000130</t>
  </si>
  <si>
    <t>90311406013050000430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</si>
  <si>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</si>
  <si>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90311406025050000430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</si>
  <si>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</si>
  <si>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18211603010010000140</t>
  </si>
  <si>
    <t>18211603030010000140</t>
  </si>
  <si>
    <t>18211606000010000140</t>
  </si>
  <si>
    <t>18811608010010000140</t>
  </si>
  <si>
    <t>14111608020010000140</t>
  </si>
  <si>
    <t>18811621050050000140</t>
  </si>
  <si>
    <t>14111625050010000140</t>
  </si>
  <si>
    <t>32111625060010000140</t>
  </si>
  <si>
    <t>14111628000010000140</t>
  </si>
  <si>
    <t>18811628000010000140</t>
  </si>
  <si>
    <t>18811630014010000140</t>
  </si>
  <si>
    <t>18811630030010000140</t>
  </si>
  <si>
    <t>16111633050050000140</t>
  </si>
  <si>
    <t>18211643000010000140</t>
  </si>
  <si>
    <t>18811643000010000140</t>
  </si>
  <si>
    <t>08111690050050000140</t>
  </si>
  <si>
    <t>14111690050050000140</t>
  </si>
  <si>
    <t>18811690050050000140</t>
  </si>
  <si>
    <t>41511690050050000140</t>
  </si>
  <si>
    <t>83311690050050000140</t>
  </si>
  <si>
    <t>88111690050050000140</t>
  </si>
  <si>
    <t>88311690050050000140</t>
  </si>
  <si>
    <t>90311690050050000140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</si>
  <si>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</si>
  <si>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</si>
  <si>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</si>
  <si>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</si>
  <si>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</si>
  <si>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</si>
  <si>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</si>
  <si>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</si>
  <si>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</si>
  <si>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</si>
  <si>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</si>
  <si>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</si>
  <si>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Федеральная служба по надзору в сфере защиты прав потребителей и благополучия человека</t>
  </si>
  <si>
    <t>Федеральная служба государственной регистрации, кадастра и картографии</t>
  </si>
  <si>
    <t>Федеральная служба по ветеринарному и фитосанитарному надзору</t>
  </si>
  <si>
    <t>Генеральная прокуратура Российской Федерации</t>
  </si>
  <si>
    <t>Государственная жилищная инспекция Чувашской Республики</t>
  </si>
  <si>
    <t>Государственная ветеринарная служба Чувашской Республики</t>
  </si>
  <si>
    <t>90311705050050000180</t>
  </si>
  <si>
    <t>Прочие неналоговые доходы бюджетов муниципальных районов</t>
  </si>
  <si>
    <t>Дотации на выравнивание бюджетной обеспеченности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</si>
  <si>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</si>
  <si>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97420220077050000151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</si>
  <si>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</si>
  <si>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</si>
  <si>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</si>
  <si>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</si>
  <si>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</si>
  <si>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</si>
  <si>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государственную регистрацию актов гражданского состояния</t>
  </si>
  <si>
    <t>Прочие межбюджетные трансферты, передаваемые бюджетам муниципальных районов</t>
  </si>
  <si>
    <t>Субсидии бюджетам бюджетной системы Российской Федерации (межбюджетные субсидии)</t>
  </si>
  <si>
    <t xml:space="preserve">           источников доходов бюджета Чебоксарского района Чувашской Республики</t>
  </si>
  <si>
    <t>Финансовый отдел администрации Чебоксарского района</t>
  </si>
  <si>
    <t>Чебоксарский район</t>
  </si>
  <si>
    <t xml:space="preserve">  Единый сельскохозяйственный налог (за налоговые периоды, истекшие до 1 января 2011 года)</t>
  </si>
  <si>
    <t>18210503020010000110</t>
  </si>
  <si>
    <t xml:space="preserve">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</si>
  <si>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18210807010010000110</t>
  </si>
  <si>
    <t>Администрация Чебоксарского района Чувашской Республики</t>
  </si>
  <si>
    <t>90311402052050000410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</si>
  <si>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</si>
  <si>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10611690050050000140</t>
  </si>
  <si>
    <t>Федеральная служба по надзору в сфере транспорта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</si>
  <si>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</si>
  <si>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14111643000010000 140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</si>
  <si>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</si>
  <si>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00010900000000000000</t>
  </si>
  <si>
    <t>ЗАДОЛЖЕННОСТЬ И ПЕРЕРАСЧЕТЫ ПО ОТМЕНЕННЫМ НАЛОГАМ, СБОРАМ И ИНЫМ ОБЯЗАТЕЛЬНЫМ ПЛАТЕЖАМ</t>
  </si>
  <si>
    <t>Прочие местные налоги и сборы, мобилизуемые на территориях муниципальных районов</t>
  </si>
  <si>
    <t>18210907053050000110</t>
  </si>
  <si>
    <t xml:space="preserve"> Денежные взыскания (штрафы) за нарушение земельного законодательства</t>
  </si>
  <si>
    <t>32211643000010000140</t>
  </si>
  <si>
    <t>Федеральная служба судебных приставов</t>
  </si>
  <si>
    <t xml:space="preserve"> Денежные взыскания (штрафы) за нарушение законодательства Российской Федерации об охране и использовании животного мира</t>
  </si>
  <si>
    <t>85011625030010000140</t>
  </si>
  <si>
    <t>Министерство природных ресурсов и экологии Чувашской Республики</t>
  </si>
  <si>
    <t>Финансовый отдел администрации Чебоксарского района Чувашской Республики</t>
  </si>
  <si>
    <t>Отдел культуры, туризма и социального развития администрации Чебоксарского района</t>
  </si>
  <si>
    <t>95720225558050000151</t>
  </si>
  <si>
    <t>Управление образовании администрации Чебок-сарского района Чувашской Республики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</si>
  <si>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</si>
  <si>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образовате-льные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</si>
  <si>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</si>
  <si>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95720249999050000151</t>
  </si>
  <si>
    <t>993111050131050000120</t>
  </si>
  <si>
    <t>Администрации сельских поселений Чебоксарского района Чувашской Республики</t>
  </si>
  <si>
    <t>Субсидия бюджетам муниципальных районов на поддержку отрасли культуры</t>
  </si>
  <si>
    <t>Субсидии бюджетам муниципальных районов на реализацию мероприятий приоритетного проекта "Безопасные и качественные дороги"</t>
  </si>
  <si>
    <t>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</si>
  <si>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</si>
  <si>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(должность)                                            (подпись)                              (расшифровка подписи)</t>
  </si>
  <si>
    <t>В. П. Димитриев</t>
  </si>
  <si>
    <t>Наименование главного администратора доходов бюджета Чебоксарского района</t>
  </si>
  <si>
    <t xml:space="preserve">Главы администрации Чебоксарского района </t>
  </si>
  <si>
    <t>18810807141018000110</t>
  </si>
  <si>
    <t>04811201041012100120</t>
  </si>
  <si>
    <t>Плата за размещение отходов производства</t>
  </si>
  <si>
    <t>04811201041010000120</t>
  </si>
  <si>
    <t>04811201042010000120</t>
  </si>
  <si>
    <t>Плата за размещение твердых коммунальных отходов</t>
  </si>
  <si>
    <t>95711402052050000440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</si>
  <si>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</si>
  <si>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Отдел культуры, туризма и социального развития администрации Чебоксарского района Чувашской Республики</t>
  </si>
  <si>
    <t>18211603050010000140</t>
  </si>
  <si>
    <t>Денежные взыскания (штрафы) за нарушение законодательства о налогах и сборах, предусмотренные статьей 129 6 Налогового кодекса Российской Федерации</t>
  </si>
  <si>
    <t>90311701050050000180</t>
  </si>
  <si>
    <t>Невыясненные поступления, зачисляемые в бюджеты муниципальных районов</t>
  </si>
  <si>
    <t>Прочие дотации бюджетам муниципальных районов</t>
  </si>
  <si>
    <t>Строительство объекта "Детский сад на 110 мест в д. Большие Катраси Чебоксарского района"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</si>
  <si>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</si>
  <si>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поддержку региональных проектов в области обращения с отходами и ликвидации накопленного экологического ущерба</t>
  </si>
  <si>
    <t xml:space="preserve">Улучшение жилищных условий граждан, проживающих и работающих в сельской местности, в том числе молодых семей и молодых специалистов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</si>
  <si>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</si>
  <si>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муниципальным районам на благоустройство дворовых и общественных территорий муниципальных образований Чувашской Республики</t>
  </si>
  <si>
    <t>Плата за выбросы загрязняющих веществ в водные объекты</t>
  </si>
  <si>
    <t>04811635030050000140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</si>
  <si>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</si>
  <si>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Субсидии на подготовку и проведение празднования на федеральном уровне памятных дат субъектов Российской Федерации</t>
  </si>
  <si>
    <t>Прогноз доходов бюджета  Чебоксарского района на 2019 г. (текущий финансовый год)</t>
  </si>
  <si>
    <t>Кассовые поступления в текущем финансовом году (по состоянию на "01" октября 2019г.)</t>
  </si>
  <si>
    <t>Оценка исполнения 2019 г.  (текущий финансовый год)</t>
  </si>
  <si>
    <t>на 2020 г. (очередной финансовый год)</t>
  </si>
  <si>
    <t>на 2021 г. (первый год планового периода)</t>
  </si>
  <si>
    <t>на 2022 г. (второй год планового периода)</t>
  </si>
  <si>
    <t>04 октября 2019 г.</t>
  </si>
  <si>
    <t xml:space="preserve"> </t>
  </si>
  <si>
    <t>99220215001050000150</t>
  </si>
  <si>
    <t>99220219999050000150</t>
  </si>
  <si>
    <t>Дотации бюджетам муниципальных районов на выравнивание бюджетной обеспеченности</t>
  </si>
  <si>
    <t>90320227112050000150</t>
  </si>
  <si>
    <t>90320225497050000150</t>
  </si>
  <si>
    <t>90320225507050000150</t>
  </si>
  <si>
    <t>90320225552050000150</t>
  </si>
  <si>
    <t>90320225567050000150</t>
  </si>
  <si>
    <t>90320229999050000150</t>
  </si>
  <si>
    <t>95720225467050000150</t>
  </si>
  <si>
    <t>95720225519050000150</t>
  </si>
  <si>
    <t>95720229999050000150</t>
  </si>
  <si>
    <t>Отдел  образования и молодежной политики администрации Чебок-сарского района Чувашской Республики</t>
  </si>
  <si>
    <t>97420225097050000150</t>
  </si>
  <si>
    <t>Отдел образования  и молодежной политики администрации Чебоксарского района Чувашской Республики</t>
  </si>
  <si>
    <t>Администрация Чебок-сарского района Чувашской Республики</t>
  </si>
  <si>
    <t>97420229999050000150</t>
  </si>
  <si>
    <t>99220220077050000150</t>
  </si>
  <si>
    <t>90320220216050000150</t>
  </si>
  <si>
    <t>99220220216050000150</t>
  </si>
  <si>
    <t>99220225555050000150</t>
  </si>
  <si>
    <t>99220229999050000150</t>
  </si>
  <si>
    <t>00020230000000000150</t>
  </si>
  <si>
    <t>90320230024050000150</t>
  </si>
  <si>
    <t>90320235082050000150</t>
  </si>
  <si>
    <t>90320235930050000150</t>
  </si>
  <si>
    <t>90320235120050000150</t>
  </si>
  <si>
    <t>95720230024050000150</t>
  </si>
  <si>
    <t>97420230024050000150</t>
  </si>
  <si>
    <t>97420230029050000150</t>
  </si>
  <si>
    <t>97420235260050000150</t>
  </si>
  <si>
    <t>99220230024050000150</t>
  </si>
  <si>
    <t>99220235118050000150</t>
  </si>
  <si>
    <t>90320249999050000150</t>
  </si>
  <si>
    <t>95720240014050000150</t>
  </si>
  <si>
    <t>18210102050010000110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</si>
  <si>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</si>
  <si>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18210704010010000110</t>
  </si>
  <si>
    <t>18210701030010000110</t>
  </si>
  <si>
    <t>Налог на добычу прочих полезных ископаемых (за исключением полезных ископаемых в виде природных алмазов) (сумма платежа)</t>
  </si>
  <si>
    <t>Сбор за пользование объектами животного мира (сумма платежа)</t>
  </si>
  <si>
    <t>07611690050050000140</t>
  </si>
  <si>
    <t>Федеральное агентство по рыболовству</t>
  </si>
  <si>
    <t>14111608010010000140</t>
  </si>
  <si>
    <t>31811690050050000140</t>
  </si>
  <si>
    <t>Министерство юстиции Российской Федерации</t>
  </si>
  <si>
    <t>18210501000000000110</t>
  </si>
  <si>
    <t>Налог, взимаемый в связи с применением упрощенной системы налогообложения</t>
  </si>
  <si>
    <t>99220201070050000150</t>
  </si>
  <si>
    <t>Дотации бюджетам муниципальных районов на поддержку мер по обеспечению сбалансированности бюджетов</t>
  </si>
  <si>
    <t>Строительство объекта "Физкультурно-оздоровительный комплекс с. Ишлеи"</t>
  </si>
  <si>
    <t>Строительство футбольного поля в Чебоксарском районе Чувашской Республики</t>
  </si>
  <si>
    <t xml:space="preserve">Водоснабжение улиц Тенгеси, Заовражная, Заречная с. Янгильдино </t>
  </si>
  <si>
    <t>Водопроводная сеть д. Крикакасы</t>
  </si>
  <si>
    <t>Строительство водопроводной сети в д. Кибечкасы Чебоксарского района</t>
  </si>
  <si>
    <t>Строительство водопроводной сети в д. Варпоси Чебоксарского района</t>
  </si>
  <si>
    <t>Водоснабжение улицы Шоссейной в д. Большие Котяки Чебоксарского района</t>
  </si>
  <si>
    <t>Строительство систем водоснабжения и водоотведения бытовых сточных вод на новых улицах д. Сятракасы Чебоксарского района</t>
  </si>
  <si>
    <t xml:space="preserve">Строительство сельского дома культуры на 150 мест по ул. Школьная д. 39 в с. Янгильдино Чебоксарского района </t>
  </si>
  <si>
    <t>95720227112050000150</t>
  </si>
  <si>
    <t xml:space="preserve">Субсидия  бюджетам муниципальных районов и городских округов на переселение граждан из жилищного фонда, признанного в установленном по-рядке до 1 января 2017 года аварийным и подлежащим сносу или реконструк-ции в связи с физическим износом в процессе эксплуатации 
</t>
  </si>
  <si>
    <t>9922029999050000150</t>
  </si>
  <si>
    <t>Субвенция бюджетам муниципальных районов и бюджетам городских округов для осуществления делегированных государственных полномочий Российской Федерации на подготовку и проведение Всероссийской переписи населения (в части проведения Всероссийской переписи населения 2020 года)</t>
  </si>
  <si>
    <t xml:space="preserve">Иные межбюджетные трансферты бюджетам муниципальных районов на создание модельных муниципальных библиотек 
</t>
  </si>
  <si>
    <t>95720225509050000150</t>
  </si>
  <si>
    <t>90320220079050000150</t>
  </si>
  <si>
    <t>95720249999050000150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</si>
</sst>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ET"/>
      <family val="0"/>
    </font>
    <font>
      <sz val="8"/>
      <name val="TimesET"/>
      <family val="0"/>
    </font>
    <font>
      <sz val="10"/>
      <name val="TimesET"/>
      <family val="0"/>
    </font>
    <font>
      <sz val="11"/>
      <name val="TimesET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ET"/>
      <family val="0"/>
    </font>
    <font>
      <sz val="8"/>
      <color indexed="8"/>
      <name val="TimesET"/>
      <family val="0"/>
    </font>
    <font>
      <b/>
      <sz val="8"/>
      <color indexed="8"/>
      <name val="TimesET"/>
      <family val="0"/>
    </font>
    <font>
      <sz val="12"/>
      <color indexed="8"/>
      <name val="TimesET"/>
      <family val="0"/>
    </font>
    <font>
      <sz val="8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ET"/>
      <family val="0"/>
    </font>
    <font>
      <b/>
      <sz val="10"/>
      <color indexed="8"/>
      <name val="TimesET"/>
      <family val="0"/>
    </font>
    <font>
      <b/>
      <sz val="11"/>
      <color indexed="8"/>
      <name val="Times New Roman"/>
      <family val="1"/>
    </font>
    <font>
      <b/>
      <sz val="12"/>
      <color indexed="8"/>
      <name val="TimesET"/>
      <family val="0"/>
    </font>
    <font>
      <b/>
      <sz val="8"/>
      <color indexed="10"/>
      <name val="Times New Roman"/>
      <family val="1"/>
    </font>
    <font>
      <b/>
      <sz val="11"/>
      <name val="Calibri"/>
      <family val="2"/>
    </font>
    <font>
      <b/>
      <sz val="11"/>
      <color indexed="8"/>
      <name val="TimesET"/>
      <family val="0"/>
    </font>
    <font>
      <b/>
      <sz val="14"/>
      <color indexed="8"/>
      <name val="TimesET"/>
      <family val="0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ET"/>
      <family val="0"/>
    </font>
    <font>
      <sz val="8"/>
      <color theme="1"/>
      <name val="TimesET"/>
      <family val="0"/>
    </font>
    <font>
      <b/>
      <sz val="8"/>
      <color rgb="FF000000"/>
      <name val="TimesET"/>
      <family val="0"/>
    </font>
    <font>
      <sz val="12"/>
      <color rgb="FF000000"/>
      <name val="TimesET"/>
      <family val="0"/>
    </font>
    <font>
      <sz val="8"/>
      <color rgb="FF000000"/>
      <name val="TimesET"/>
      <family val="0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ET"/>
      <family val="0"/>
    </font>
    <font>
      <b/>
      <sz val="8"/>
      <color theme="1"/>
      <name val="TimesET"/>
      <family val="0"/>
    </font>
    <font>
      <b/>
      <sz val="10"/>
      <color theme="1"/>
      <name val="TimesET"/>
      <family val="0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ET"/>
      <family val="0"/>
    </font>
    <font>
      <b/>
      <sz val="12"/>
      <color rgb="FF000000"/>
      <name val="TimesET"/>
      <family val="0"/>
    </font>
    <font>
      <b/>
      <sz val="8"/>
      <color rgb="FFFF0000"/>
      <name val="Times New Roman"/>
      <family val="1"/>
    </font>
    <font>
      <b/>
      <sz val="11"/>
      <color theme="1"/>
      <name val="TimesET"/>
      <family val="0"/>
    </font>
    <font>
      <sz val="8"/>
      <color rgb="FF000000"/>
      <name val="Times New Roman"/>
      <family val="1"/>
    </font>
    <font>
      <b/>
      <sz val="14"/>
      <color theme="1"/>
      <name val="TimesE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medium"/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9" fontId="43" fillId="0" borderId="1">
      <alignment horizontal="center" vertical="top" shrinkToFit="1"/>
      <protection/>
    </xf>
    <xf numFmtId="0" fontId="44" fillId="0" borderId="2">
      <alignment horizontal="left" wrapText="1" indent="2"/>
      <protection/>
    </xf>
    <xf numFmtId="0" fontId="43" fillId="0" borderId="1">
      <alignment horizontal="left" vertical="top" wrapText="1"/>
      <protection/>
    </xf>
    <xf numFmtId="4" fontId="45" fillId="20" borderId="1">
      <alignment horizontal="right" vertical="top" shrinkToFit="1"/>
      <protection/>
    </xf>
    <xf numFmtId="49" fontId="44" fillId="0" borderId="3">
      <alignment horizontal="center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6" fillId="27" borderId="4" applyNumberFormat="0" applyAlignment="0" applyProtection="0"/>
    <xf numFmtId="0" fontId="47" fillId="28" borderId="5" applyNumberFormat="0" applyAlignment="0" applyProtection="0"/>
    <xf numFmtId="0" fontId="48" fillId="2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29" borderId="10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0" fontId="62" fillId="34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 vertical="center"/>
    </xf>
    <xf numFmtId="0" fontId="63" fillId="34" borderId="0" xfId="35" applyNumberFormat="1" applyFont="1" applyFill="1" applyBorder="1" applyAlignment="1" applyProtection="1">
      <alignment horizontal="left" vertical="top" wrapText="1"/>
      <protection/>
    </xf>
    <xf numFmtId="49" fontId="64" fillId="34" borderId="0" xfId="33" applyNumberFormat="1" applyFont="1" applyFill="1" applyBorder="1" applyProtection="1">
      <alignment horizontal="center" vertical="top" shrinkToFit="1"/>
      <protection/>
    </xf>
    <xf numFmtId="0" fontId="62" fillId="34" borderId="0" xfId="0" applyFont="1" applyFill="1" applyBorder="1" applyAlignment="1">
      <alignment vertical="top" wrapText="1"/>
    </xf>
    <xf numFmtId="0" fontId="65" fillId="34" borderId="0" xfId="35" applyNumberFormat="1" applyFont="1" applyFill="1" applyBorder="1" applyAlignment="1" applyProtection="1">
      <alignment horizontal="justify" vertical="top" wrapText="1"/>
      <protection/>
    </xf>
    <xf numFmtId="0" fontId="63" fillId="34" borderId="0" xfId="35" applyNumberFormat="1" applyFont="1" applyFill="1" applyBorder="1" applyAlignment="1" applyProtection="1">
      <alignment vertical="top" wrapText="1"/>
      <protection/>
    </xf>
    <xf numFmtId="0" fontId="0" fillId="34" borderId="0" xfId="0" applyFill="1" applyBorder="1" applyAlignment="1">
      <alignment/>
    </xf>
    <xf numFmtId="49" fontId="0" fillId="34" borderId="0" xfId="0" applyNumberFormat="1" applyFill="1" applyBorder="1" applyAlignment="1">
      <alignment horizontal="right" vertical="top"/>
    </xf>
    <xf numFmtId="49" fontId="0" fillId="34" borderId="0" xfId="0" applyNumberFormat="1" applyFill="1" applyBorder="1" applyAlignment="1">
      <alignment vertical="top"/>
    </xf>
    <xf numFmtId="49" fontId="0" fillId="34" borderId="0" xfId="0" applyNumberFormat="1" applyFill="1" applyBorder="1" applyAlignment="1">
      <alignment/>
    </xf>
    <xf numFmtId="0" fontId="66" fillId="34" borderId="0" xfId="0" applyFont="1" applyFill="1" applyBorder="1" applyAlignment="1">
      <alignment vertical="top" wrapText="1"/>
    </xf>
    <xf numFmtId="49" fontId="0" fillId="34" borderId="0" xfId="0" applyNumberFormat="1" applyFill="1" applyBorder="1" applyAlignment="1">
      <alignment/>
    </xf>
    <xf numFmtId="0" fontId="3" fillId="34" borderId="0" xfId="35" applyNumberFormat="1" applyFont="1" applyFill="1" applyBorder="1" applyAlignment="1" applyProtection="1">
      <alignment horizontal="justify" vertical="top" wrapText="1"/>
      <protection/>
    </xf>
    <xf numFmtId="0" fontId="3" fillId="34" borderId="0" xfId="0" applyFont="1" applyFill="1" applyBorder="1" applyAlignment="1">
      <alignment vertical="top" wrapText="1"/>
    </xf>
    <xf numFmtId="49" fontId="31" fillId="34" borderId="0" xfId="0" applyNumberFormat="1" applyFont="1" applyFill="1" applyBorder="1" applyAlignment="1">
      <alignment/>
    </xf>
    <xf numFmtId="49" fontId="59" fillId="34" borderId="0" xfId="0" applyNumberFormat="1" applyFont="1" applyFill="1" applyBorder="1" applyAlignment="1">
      <alignment horizontal="center" vertical="center"/>
    </xf>
    <xf numFmtId="49" fontId="59" fillId="34" borderId="0" xfId="0" applyNumberFormat="1" applyFont="1" applyFill="1" applyBorder="1" applyAlignment="1">
      <alignment/>
    </xf>
    <xf numFmtId="49" fontId="59" fillId="34" borderId="0" xfId="0" applyNumberFormat="1" applyFont="1" applyFill="1" applyBorder="1" applyAlignment="1">
      <alignment horizontal="center" vertical="center" wrapText="1"/>
    </xf>
    <xf numFmtId="0" fontId="67" fillId="34" borderId="0" xfId="35" applyNumberFormat="1" applyFont="1" applyFill="1" applyBorder="1" applyAlignment="1" applyProtection="1">
      <alignment vertical="top" wrapText="1"/>
      <protection/>
    </xf>
    <xf numFmtId="49" fontId="68" fillId="34" borderId="0" xfId="0" applyNumberFormat="1" applyFont="1" applyFill="1" applyBorder="1" applyAlignment="1">
      <alignment horizontal="right" vertical="top"/>
    </xf>
    <xf numFmtId="49" fontId="68" fillId="34" borderId="0" xfId="0" applyNumberFormat="1" applyFont="1" applyFill="1" applyBorder="1" applyAlignment="1">
      <alignment/>
    </xf>
    <xf numFmtId="49" fontId="68" fillId="34" borderId="0" xfId="0" applyNumberFormat="1" applyFont="1" applyFill="1" applyBorder="1" applyAlignment="1">
      <alignment/>
    </xf>
    <xf numFmtId="0" fontId="67" fillId="34" borderId="0" xfId="35" applyNumberFormat="1" applyFont="1" applyFill="1" applyBorder="1" applyAlignment="1" applyProtection="1">
      <alignment horizontal="justify" vertical="top" wrapText="1"/>
      <protection/>
    </xf>
    <xf numFmtId="0" fontId="67" fillId="34" borderId="0" xfId="35" applyNumberFormat="1" applyFont="1" applyFill="1" applyBorder="1" applyAlignment="1" applyProtection="1">
      <alignment horizontal="left" vertical="top" wrapText="1"/>
      <protection/>
    </xf>
    <xf numFmtId="49" fontId="52" fillId="34" borderId="0" xfId="0" applyNumberFormat="1" applyFont="1" applyFill="1" applyAlignment="1">
      <alignment/>
    </xf>
    <xf numFmtId="0" fontId="69" fillId="34" borderId="0" xfId="0" applyFont="1" applyFill="1" applyAlignment="1">
      <alignment/>
    </xf>
    <xf numFmtId="0" fontId="70" fillId="34" borderId="0" xfId="0" applyFont="1" applyFill="1" applyBorder="1" applyAlignment="1">
      <alignment horizontal="left" vertical="top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49" fontId="63" fillId="34" borderId="0" xfId="33" applyNumberFormat="1" applyFont="1" applyFill="1" applyBorder="1" applyAlignment="1" applyProtection="1">
      <alignment horizontal="center" vertical="top" shrinkToFit="1"/>
      <protection/>
    </xf>
    <xf numFmtId="49" fontId="65" fillId="34" borderId="0" xfId="33" applyNumberFormat="1" applyFont="1" applyFill="1" applyBorder="1" applyAlignment="1" applyProtection="1">
      <alignment horizontal="center" vertical="top" shrinkToFit="1"/>
      <protection/>
    </xf>
    <xf numFmtId="49" fontId="3" fillId="34" borderId="0" xfId="33" applyNumberFormat="1" applyFont="1" applyFill="1" applyBorder="1" applyAlignment="1" applyProtection="1">
      <alignment horizontal="center" vertical="top" shrinkToFit="1"/>
      <protection/>
    </xf>
    <xf numFmtId="49" fontId="67" fillId="34" borderId="0" xfId="33" applyNumberFormat="1" applyFont="1" applyFill="1" applyBorder="1" applyAlignment="1" applyProtection="1">
      <alignment horizontal="center" vertical="top" shrinkToFit="1"/>
      <protection/>
    </xf>
    <xf numFmtId="0" fontId="66" fillId="34" borderId="0" xfId="0" applyFont="1" applyFill="1" applyBorder="1" applyAlignment="1">
      <alignment vertical="top"/>
    </xf>
    <xf numFmtId="0" fontId="71" fillId="34" borderId="0" xfId="0" applyFont="1" applyFill="1" applyBorder="1" applyAlignment="1">
      <alignment vertical="top"/>
    </xf>
    <xf numFmtId="49" fontId="72" fillId="34" borderId="0" xfId="0" applyNumberFormat="1" applyFont="1" applyFill="1" applyBorder="1" applyAlignment="1">
      <alignment/>
    </xf>
    <xf numFmtId="0" fontId="73" fillId="34" borderId="0" xfId="0" applyFont="1" applyFill="1" applyBorder="1" applyAlignment="1">
      <alignment vertical="top" wrapText="1"/>
    </xf>
    <xf numFmtId="49" fontId="72" fillId="34" borderId="0" xfId="0" applyNumberFormat="1" applyFont="1" applyFill="1" applyBorder="1" applyAlignment="1">
      <alignment vertical="center"/>
    </xf>
    <xf numFmtId="0" fontId="62" fillId="34" borderId="0" xfId="0" applyFont="1" applyFill="1" applyBorder="1" applyAlignment="1">
      <alignment horizontal="justify" vertical="top" wrapText="1"/>
    </xf>
    <xf numFmtId="0" fontId="63" fillId="34" borderId="0" xfId="35" applyNumberFormat="1" applyFont="1" applyFill="1" applyBorder="1" applyAlignment="1" applyProtection="1">
      <alignment horizontal="justify" vertical="top" wrapText="1"/>
      <protection/>
    </xf>
    <xf numFmtId="0" fontId="62" fillId="34" borderId="0" xfId="0" applyFont="1" applyFill="1" applyBorder="1" applyAlignment="1">
      <alignment wrapText="1"/>
    </xf>
    <xf numFmtId="0" fontId="61" fillId="34" borderId="0" xfId="0" applyFont="1" applyFill="1" applyAlignment="1">
      <alignment horizontal="left"/>
    </xf>
    <xf numFmtId="0" fontId="62" fillId="34" borderId="17" xfId="0" applyFont="1" applyFill="1" applyBorder="1" applyAlignment="1">
      <alignment horizontal="center" vertical="center" wrapText="1"/>
    </xf>
    <xf numFmtId="0" fontId="74" fillId="34" borderId="0" xfId="0" applyFont="1" applyFill="1" applyAlignment="1">
      <alignment horizontal="left"/>
    </xf>
    <xf numFmtId="49" fontId="67" fillId="0" borderId="0" xfId="33" applyNumberFormat="1" applyFont="1" applyFill="1" applyBorder="1" applyAlignment="1" applyProtection="1">
      <alignment horizontal="center" vertical="top" shrinkToFit="1"/>
      <protection/>
    </xf>
    <xf numFmtId="0" fontId="67" fillId="0" borderId="0" xfId="35" applyNumberFormat="1" applyFont="1" applyFill="1" applyBorder="1" applyAlignment="1" applyProtection="1">
      <alignment vertical="top" wrapText="1"/>
      <protection/>
    </xf>
    <xf numFmtId="0" fontId="66" fillId="0" borderId="0" xfId="0" applyFont="1" applyFill="1" applyBorder="1" applyAlignment="1">
      <alignment horizontal="center" vertical="top"/>
    </xf>
    <xf numFmtId="49" fontId="66" fillId="0" borderId="0" xfId="0" applyNumberFormat="1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vertical="top" wrapText="1"/>
    </xf>
    <xf numFmtId="49" fontId="52" fillId="34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9" fillId="34" borderId="0" xfId="0" applyFont="1" applyFill="1" applyBorder="1" applyAlignment="1">
      <alignment/>
    </xf>
    <xf numFmtId="0" fontId="59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65" fillId="34" borderId="0" xfId="35" applyNumberFormat="1" applyFont="1" applyFill="1" applyBorder="1" applyAlignment="1" applyProtection="1">
      <alignment horizontal="left" vertical="top" wrapText="1"/>
      <protection/>
    </xf>
    <xf numFmtId="49" fontId="0" fillId="3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75" fillId="34" borderId="0" xfId="33" applyNumberFormat="1" applyFont="1" applyFill="1" applyBorder="1" applyProtection="1">
      <alignment horizontal="center" vertical="top" shrinkToFit="1"/>
      <protection/>
    </xf>
    <xf numFmtId="0" fontId="76" fillId="34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1" fillId="0" borderId="20" xfId="0" applyFont="1" applyFill="1" applyBorder="1" applyAlignment="1">
      <alignment horizontal="center" vertical="center"/>
    </xf>
    <xf numFmtId="3" fontId="31" fillId="0" borderId="0" xfId="0" applyNumberFormat="1" applyFont="1" applyFill="1" applyAlignment="1">
      <alignment/>
    </xf>
    <xf numFmtId="3" fontId="39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65" fillId="0" borderId="0" xfId="37" applyNumberFormat="1" applyFont="1" applyBorder="1" applyAlignment="1" applyProtection="1">
      <alignment horizontal="center" vertical="top"/>
      <protection/>
    </xf>
    <xf numFmtId="0" fontId="65" fillId="0" borderId="0" xfId="34" applyNumberFormat="1" applyFont="1" applyBorder="1" applyAlignment="1" applyProtection="1">
      <alignment wrapText="1"/>
      <protection/>
    </xf>
    <xf numFmtId="0" fontId="62" fillId="34" borderId="0" xfId="0" applyFont="1" applyFill="1" applyBorder="1" applyAlignment="1">
      <alignment horizontal="left" vertical="top" wrapText="1"/>
    </xf>
    <xf numFmtId="0" fontId="65" fillId="0" borderId="0" xfId="34" applyNumberFormat="1" applyFont="1" applyBorder="1" applyAlignment="1" applyProtection="1">
      <alignment vertical="top" wrapText="1"/>
      <protection/>
    </xf>
    <xf numFmtId="0" fontId="65" fillId="0" borderId="0" xfId="35" applyNumberFormat="1" applyFont="1" applyFill="1" applyBorder="1" applyAlignment="1" applyProtection="1">
      <alignment horizontal="justify" vertical="top" wrapText="1"/>
      <protection/>
    </xf>
    <xf numFmtId="0" fontId="77" fillId="34" borderId="0" xfId="0" applyFont="1" applyFill="1" applyBorder="1" applyAlignment="1">
      <alignment vertical="top"/>
    </xf>
    <xf numFmtId="0" fontId="65" fillId="0" borderId="0" xfId="34" applyNumberFormat="1" applyFont="1" applyBorder="1" applyAlignment="1" applyProtection="1">
      <alignment horizontal="left" vertical="top" wrapText="1"/>
      <protection/>
    </xf>
    <xf numFmtId="0" fontId="62" fillId="0" borderId="0" xfId="0" applyFont="1" applyBorder="1" applyAlignment="1">
      <alignment vertical="top" wrapText="1"/>
    </xf>
    <xf numFmtId="49" fontId="62" fillId="3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NumberFormat="1" applyFont="1" applyBorder="1" applyAlignment="1">
      <alignment horizontal="justify" vertical="top" wrapText="1"/>
    </xf>
    <xf numFmtId="0" fontId="78" fillId="34" borderId="0" xfId="35" applyNumberFormat="1" applyFont="1" applyFill="1" applyBorder="1" applyAlignment="1" applyProtection="1">
      <alignment horizontal="justify" vertical="top" wrapText="1"/>
      <protection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35" applyNumberFormat="1" applyFont="1" applyFill="1" applyBorder="1" applyAlignment="1" applyProtection="1">
      <alignment horizontal="right" wrapText="1"/>
      <protection/>
    </xf>
    <xf numFmtId="4" fontId="2" fillId="0" borderId="0" xfId="36" applyNumberFormat="1" applyFont="1" applyFill="1" applyBorder="1" applyAlignment="1" applyProtection="1">
      <alignment horizontal="right" shrinkToFit="1"/>
      <protection/>
    </xf>
    <xf numFmtId="4" fontId="4" fillId="0" borderId="0" xfId="36" applyNumberFormat="1" applyFont="1" applyFill="1" applyBorder="1" applyAlignment="1" applyProtection="1">
      <alignment horizontal="right" shrinkToFit="1"/>
      <protection/>
    </xf>
    <xf numFmtId="4" fontId="4" fillId="0" borderId="0" xfId="36" applyNumberFormat="1" applyFont="1" applyFill="1" applyBorder="1" applyAlignment="1" applyProtection="1">
      <alignment horizontal="right" shrinkToFit="1"/>
      <protection/>
    </xf>
    <xf numFmtId="4" fontId="2" fillId="0" borderId="0" xfId="36" applyNumberFormat="1" applyFont="1" applyFill="1" applyBorder="1" applyAlignment="1" applyProtection="1">
      <alignment horizontal="right" shrinkToFit="1"/>
      <protection/>
    </xf>
    <xf numFmtId="4" fontId="2" fillId="0" borderId="0" xfId="0" applyNumberFormat="1" applyFont="1" applyFill="1" applyBorder="1" applyAlignment="1">
      <alignment horizontal="right"/>
    </xf>
    <xf numFmtId="0" fontId="65" fillId="34" borderId="0" xfId="35" applyNumberFormat="1" applyFont="1" applyFill="1" applyBorder="1" applyAlignment="1" applyProtection="1">
      <alignment horizontal="justify" vertical="top" wrapText="1"/>
      <protection/>
    </xf>
    <xf numFmtId="4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top" wrapText="1"/>
    </xf>
    <xf numFmtId="0" fontId="78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justify" vertical="top" wrapText="1"/>
    </xf>
    <xf numFmtId="169" fontId="2" fillId="0" borderId="0" xfId="36" applyNumberFormat="1" applyFont="1" applyFill="1" applyBorder="1" applyAlignment="1" applyProtection="1">
      <alignment horizontal="right" shrinkToFit="1"/>
      <protection/>
    </xf>
    <xf numFmtId="0" fontId="6" fillId="0" borderId="0" xfId="0" applyFont="1" applyBorder="1" applyAlignment="1">
      <alignment horizontal="justify" vertical="top" wrapText="1"/>
    </xf>
    <xf numFmtId="0" fontId="69" fillId="34" borderId="0" xfId="0" applyFont="1" applyFill="1" applyAlignment="1">
      <alignment horizontal="left"/>
    </xf>
    <xf numFmtId="0" fontId="62" fillId="34" borderId="17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9" fillId="34" borderId="0" xfId="0" applyFont="1" applyFill="1" applyAlignment="1">
      <alignment horizontal="center"/>
    </xf>
    <xf numFmtId="0" fontId="61" fillId="34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79" fillId="34" borderId="0" xfId="0" applyFont="1" applyFill="1" applyAlignment="1">
      <alignment horizontal="center" vertical="center"/>
    </xf>
    <xf numFmtId="0" fontId="79" fillId="3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2" xfId="34"/>
    <cellStyle name="xl39" xfId="35"/>
    <cellStyle name="xl40" xfId="36"/>
    <cellStyle name="xl4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1"/>
  <sheetViews>
    <sheetView tabSelected="1" zoomScaleSheetLayoutView="100" zoomScalePageLayoutView="0" workbookViewId="0" topLeftCell="A133">
      <selection activeCell="C166" sqref="C166"/>
    </sheetView>
  </sheetViews>
  <sheetFormatPr defaultColWidth="9.140625" defaultRowHeight="15"/>
  <cols>
    <col min="1" max="1" width="21.421875" style="0" customWidth="1"/>
    <col min="2" max="2" width="26.421875" style="0" customWidth="1"/>
    <col min="3" max="3" width="21.421875" style="0" customWidth="1"/>
    <col min="4" max="4" width="36.421875" style="0" customWidth="1"/>
    <col min="5" max="5" width="17.8515625" style="0" customWidth="1"/>
    <col min="6" max="6" width="13.28125" style="0" customWidth="1"/>
    <col min="7" max="7" width="17.28125" style="69" customWidth="1"/>
    <col min="8" max="8" width="18.57421875" style="69" customWidth="1"/>
    <col min="9" max="9" width="15.140625" style="69" customWidth="1"/>
    <col min="10" max="10" width="15.28125" style="69" customWidth="1"/>
    <col min="11" max="11" width="14.8515625" style="69" customWidth="1"/>
    <col min="12" max="12" width="15.140625" style="69" customWidth="1"/>
    <col min="13" max="15" width="9.140625" style="69" customWidth="1"/>
  </cols>
  <sheetData>
    <row r="1" spans="1:12" ht="18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8.75">
      <c r="A2" s="128" t="s">
        <v>192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5">
      <c r="A3" s="1"/>
      <c r="B3" s="1"/>
      <c r="C3" s="1"/>
      <c r="D3" s="1"/>
      <c r="E3" s="2"/>
      <c r="F3" s="2"/>
      <c r="G3" s="68"/>
      <c r="H3" s="68"/>
      <c r="I3" s="68"/>
      <c r="J3" s="68"/>
      <c r="K3" s="129" t="s">
        <v>1</v>
      </c>
      <c r="L3" s="129"/>
    </row>
    <row r="4" spans="1:12" ht="15">
      <c r="A4" s="1"/>
      <c r="B4" s="1"/>
      <c r="C4" s="1"/>
      <c r="D4" s="1"/>
      <c r="E4" s="2"/>
      <c r="F4" s="2"/>
      <c r="H4" s="68"/>
      <c r="I4" s="126" t="s">
        <v>2</v>
      </c>
      <c r="J4" s="126"/>
      <c r="K4" s="130" t="s">
        <v>3</v>
      </c>
      <c r="L4" s="130"/>
    </row>
    <row r="5" spans="1:10" ht="15">
      <c r="A5" s="1"/>
      <c r="B5" s="1"/>
      <c r="C5" s="1"/>
      <c r="D5" s="1"/>
      <c r="E5" s="1"/>
      <c r="F5" s="1"/>
      <c r="I5" s="126" t="s">
        <v>4</v>
      </c>
      <c r="J5" s="126"/>
    </row>
    <row r="6" spans="1:12" ht="15.75">
      <c r="A6" s="49" t="s">
        <v>98</v>
      </c>
      <c r="B6" s="49"/>
      <c r="C6" s="51" t="s">
        <v>193</v>
      </c>
      <c r="D6" s="49"/>
      <c r="E6" s="49"/>
      <c r="F6" s="49"/>
      <c r="G6" s="73"/>
      <c r="H6" s="73"/>
      <c r="I6" s="126" t="s">
        <v>96</v>
      </c>
      <c r="J6" s="126"/>
      <c r="K6" s="73"/>
      <c r="L6" s="73"/>
    </row>
    <row r="7" spans="1:12" ht="15.75">
      <c r="A7" s="49" t="s">
        <v>99</v>
      </c>
      <c r="B7" s="49"/>
      <c r="C7" s="51" t="s">
        <v>194</v>
      </c>
      <c r="D7" s="49"/>
      <c r="E7" s="49"/>
      <c r="F7" s="49"/>
      <c r="G7" s="73"/>
      <c r="H7" s="73"/>
      <c r="I7" s="126" t="s">
        <v>97</v>
      </c>
      <c r="J7" s="126"/>
      <c r="K7" s="73"/>
      <c r="L7" s="73"/>
    </row>
    <row r="8" spans="1:12" ht="15">
      <c r="A8" s="2" t="s">
        <v>100</v>
      </c>
      <c r="B8" s="2"/>
      <c r="C8" s="2"/>
      <c r="D8" s="2"/>
      <c r="E8" s="2"/>
      <c r="F8" s="2"/>
      <c r="G8" s="68"/>
      <c r="H8" s="68"/>
      <c r="I8" s="126" t="s">
        <v>5</v>
      </c>
      <c r="J8" s="126"/>
      <c r="K8" s="129">
        <v>0</v>
      </c>
      <c r="L8" s="129"/>
    </row>
    <row r="9" spans="1:12" ht="15.75" thickBot="1">
      <c r="A9" s="117"/>
      <c r="B9" s="117"/>
      <c r="C9" s="2"/>
      <c r="D9" s="2"/>
      <c r="E9" s="2"/>
      <c r="F9" s="2"/>
      <c r="G9" s="68"/>
      <c r="H9" s="68"/>
      <c r="I9" s="118" t="s">
        <v>6</v>
      </c>
      <c r="J9" s="118"/>
      <c r="K9" s="119">
        <v>384</v>
      </c>
      <c r="L9" s="119"/>
    </row>
    <row r="10" spans="1:12" ht="21" customHeight="1" thickBot="1">
      <c r="A10" s="110" t="s">
        <v>7</v>
      </c>
      <c r="B10" s="110" t="s">
        <v>8</v>
      </c>
      <c r="C10" s="112" t="s">
        <v>9</v>
      </c>
      <c r="D10" s="113"/>
      <c r="E10" s="110" t="s">
        <v>233</v>
      </c>
      <c r="F10" s="110" t="s">
        <v>10</v>
      </c>
      <c r="G10" s="114" t="s">
        <v>259</v>
      </c>
      <c r="H10" s="120" t="s">
        <v>260</v>
      </c>
      <c r="I10" s="122" t="s">
        <v>261</v>
      </c>
      <c r="J10" s="124" t="s">
        <v>11</v>
      </c>
      <c r="K10" s="124"/>
      <c r="L10" s="125"/>
    </row>
    <row r="11" spans="1:12" ht="34.5" thickBot="1">
      <c r="A11" s="111"/>
      <c r="B11" s="111"/>
      <c r="C11" s="50" t="s">
        <v>12</v>
      </c>
      <c r="D11" s="3" t="s">
        <v>13</v>
      </c>
      <c r="E11" s="111"/>
      <c r="F11" s="111"/>
      <c r="G11" s="115"/>
      <c r="H11" s="121"/>
      <c r="I11" s="123"/>
      <c r="J11" s="70" t="s">
        <v>262</v>
      </c>
      <c r="K11" s="70" t="s">
        <v>263</v>
      </c>
      <c r="L11" s="70" t="s">
        <v>264</v>
      </c>
    </row>
    <row r="12" spans="1:12" ht="15.75" thickBot="1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6">
        <v>6</v>
      </c>
      <c r="G12" s="74">
        <v>7</v>
      </c>
      <c r="H12" s="72">
        <v>8</v>
      </c>
      <c r="I12" s="71">
        <v>9</v>
      </c>
      <c r="J12" s="72">
        <v>10</v>
      </c>
      <c r="K12" s="71">
        <v>11</v>
      </c>
      <c r="L12" s="72">
        <v>12</v>
      </c>
    </row>
    <row r="13" spans="1:15" ht="15">
      <c r="A13" s="7"/>
      <c r="B13" s="36"/>
      <c r="C13" s="37" t="s">
        <v>14</v>
      </c>
      <c r="D13" s="34" t="s">
        <v>15</v>
      </c>
      <c r="E13" s="36"/>
      <c r="F13" s="8"/>
      <c r="G13" s="93">
        <f aca="true" t="shared" si="0" ref="G13:L13">G14+G21+G37+G40+G43+G54+G61+G68+G73+G78+G111+G27</f>
        <v>365021690</v>
      </c>
      <c r="H13" s="93">
        <f t="shared" si="0"/>
        <v>251269376.37000003</v>
      </c>
      <c r="I13" s="93">
        <f t="shared" si="0"/>
        <v>366000000</v>
      </c>
      <c r="J13" s="93">
        <f t="shared" si="0"/>
        <v>379365000</v>
      </c>
      <c r="K13" s="93">
        <f t="shared" si="0"/>
        <v>388961200</v>
      </c>
      <c r="L13" s="93">
        <f t="shared" si="0"/>
        <v>399267400</v>
      </c>
      <c r="M13" s="75"/>
      <c r="N13" s="75"/>
      <c r="O13" s="75"/>
    </row>
    <row r="14" spans="1:15" ht="15">
      <c r="A14" s="7"/>
      <c r="B14" s="36"/>
      <c r="C14" s="37" t="s">
        <v>16</v>
      </c>
      <c r="D14" s="9" t="s">
        <v>17</v>
      </c>
      <c r="E14" s="36"/>
      <c r="F14" s="8"/>
      <c r="G14" s="93">
        <f aca="true" t="shared" si="1" ref="G14:L14">G15</f>
        <v>289112900</v>
      </c>
      <c r="H14" s="93">
        <f t="shared" si="1"/>
        <v>192544435.15</v>
      </c>
      <c r="I14" s="93">
        <f t="shared" si="1"/>
        <v>288000000</v>
      </c>
      <c r="J14" s="93">
        <f t="shared" si="1"/>
        <v>293486800</v>
      </c>
      <c r="K14" s="93">
        <f t="shared" si="1"/>
        <v>304774700</v>
      </c>
      <c r="L14" s="93">
        <f t="shared" si="1"/>
        <v>316060500</v>
      </c>
      <c r="M14" s="75"/>
      <c r="N14" s="75"/>
      <c r="O14" s="75"/>
    </row>
    <row r="15" spans="1:15" ht="15">
      <c r="A15" s="7"/>
      <c r="B15" s="36"/>
      <c r="C15" s="37" t="s">
        <v>20</v>
      </c>
      <c r="D15" s="13" t="s">
        <v>21</v>
      </c>
      <c r="E15" s="36"/>
      <c r="F15" s="8"/>
      <c r="G15" s="93">
        <f>G16+G17+G18+G19</f>
        <v>289112900</v>
      </c>
      <c r="H15" s="93">
        <f>H16+H17+H18+H19+H20</f>
        <v>192544435.15</v>
      </c>
      <c r="I15" s="93">
        <f>I16+I17+I18+I19</f>
        <v>288000000</v>
      </c>
      <c r="J15" s="93">
        <f>J16+J17+J18+J19</f>
        <v>293486800</v>
      </c>
      <c r="K15" s="93">
        <f>K16+K17+K18+K19</f>
        <v>304774700</v>
      </c>
      <c r="L15" s="93">
        <f>L16+L17+L18+L19</f>
        <v>316060500</v>
      </c>
      <c r="M15" s="75"/>
      <c r="N15" s="75"/>
      <c r="O15" s="75"/>
    </row>
    <row r="16" spans="1:15" ht="67.5">
      <c r="A16" s="10"/>
      <c r="B16" s="11" t="s">
        <v>18</v>
      </c>
      <c r="C16" s="38" t="s">
        <v>22</v>
      </c>
      <c r="D16" s="12" t="s">
        <v>23</v>
      </c>
      <c r="E16" s="11" t="s">
        <v>19</v>
      </c>
      <c r="F16" s="8"/>
      <c r="G16" s="94">
        <v>285612900</v>
      </c>
      <c r="H16" s="94">
        <v>190847989.74</v>
      </c>
      <c r="I16" s="94">
        <v>284366500</v>
      </c>
      <c r="J16" s="94">
        <v>288826800</v>
      </c>
      <c r="K16" s="94">
        <v>298604700</v>
      </c>
      <c r="L16" s="94">
        <v>309860500</v>
      </c>
      <c r="M16" s="75"/>
      <c r="N16" s="75"/>
      <c r="O16" s="75"/>
    </row>
    <row r="17" spans="1:15" ht="101.25">
      <c r="A17" s="10"/>
      <c r="B17" s="11" t="s">
        <v>18</v>
      </c>
      <c r="C17" s="38" t="s">
        <v>24</v>
      </c>
      <c r="D17" s="12" t="s">
        <v>25</v>
      </c>
      <c r="E17" s="11" t="s">
        <v>19</v>
      </c>
      <c r="F17" s="8"/>
      <c r="G17" s="94">
        <v>1000000</v>
      </c>
      <c r="H17" s="94">
        <v>519734.52</v>
      </c>
      <c r="I17" s="94">
        <v>1000000</v>
      </c>
      <c r="J17" s="94">
        <v>2000000</v>
      </c>
      <c r="K17" s="94">
        <v>3000000</v>
      </c>
      <c r="L17" s="94">
        <v>3000000</v>
      </c>
      <c r="M17" s="75"/>
      <c r="N17" s="75"/>
      <c r="O17" s="75"/>
    </row>
    <row r="18" spans="1:15" ht="63" customHeight="1">
      <c r="A18" s="10"/>
      <c r="B18" s="11" t="s">
        <v>18</v>
      </c>
      <c r="C18" s="38" t="s">
        <v>26</v>
      </c>
      <c r="D18" s="12" t="s">
        <v>27</v>
      </c>
      <c r="E18" s="11" t="s">
        <v>19</v>
      </c>
      <c r="F18" s="8"/>
      <c r="G18" s="94">
        <v>2500000</v>
      </c>
      <c r="H18" s="94">
        <v>1035271.48</v>
      </c>
      <c r="I18" s="94">
        <v>2500000</v>
      </c>
      <c r="J18" s="94">
        <v>2500000</v>
      </c>
      <c r="K18" s="94">
        <v>3000000</v>
      </c>
      <c r="L18" s="94">
        <v>3000000</v>
      </c>
      <c r="M18" s="75"/>
      <c r="N18" s="75"/>
      <c r="O18" s="75"/>
    </row>
    <row r="19" spans="1:15" ht="99" customHeight="1">
      <c r="A19" s="10"/>
      <c r="B19" s="11" t="s">
        <v>18</v>
      </c>
      <c r="C19" s="38" t="s">
        <v>28</v>
      </c>
      <c r="D19" s="12" t="s">
        <v>29</v>
      </c>
      <c r="E19" s="11" t="s">
        <v>19</v>
      </c>
      <c r="F19" s="8"/>
      <c r="G19" s="94">
        <v>0</v>
      </c>
      <c r="H19" s="94">
        <v>155724.32</v>
      </c>
      <c r="I19" s="94">
        <v>133500</v>
      </c>
      <c r="J19" s="94">
        <v>160000</v>
      </c>
      <c r="K19" s="94">
        <v>170000</v>
      </c>
      <c r="L19" s="94">
        <v>200000</v>
      </c>
      <c r="M19" s="75"/>
      <c r="N19" s="75"/>
      <c r="O19" s="75"/>
    </row>
    <row r="20" spans="1:15" ht="54.75" customHeight="1">
      <c r="A20" s="10"/>
      <c r="B20" s="11" t="s">
        <v>18</v>
      </c>
      <c r="C20" s="38" t="s">
        <v>302</v>
      </c>
      <c r="D20" s="12" t="s">
        <v>303</v>
      </c>
      <c r="E20" s="11" t="s">
        <v>19</v>
      </c>
      <c r="F20" s="8"/>
      <c r="G20" s="94">
        <v>0</v>
      </c>
      <c r="H20" s="94">
        <v>-14284.91</v>
      </c>
      <c r="I20" s="94">
        <v>0</v>
      </c>
      <c r="J20" s="94">
        <v>0</v>
      </c>
      <c r="K20" s="94">
        <v>0</v>
      </c>
      <c r="L20" s="94">
        <v>0</v>
      </c>
      <c r="M20" s="75"/>
      <c r="N20" s="75"/>
      <c r="O20" s="75"/>
    </row>
    <row r="21" spans="1:15" ht="42">
      <c r="A21" s="14"/>
      <c r="B21" s="11"/>
      <c r="C21" s="37" t="s">
        <v>30</v>
      </c>
      <c r="D21" s="9" t="s">
        <v>31</v>
      </c>
      <c r="E21" s="36"/>
      <c r="F21" s="8"/>
      <c r="G21" s="93">
        <f aca="true" t="shared" si="2" ref="G21:L21">G22</f>
        <v>6116290</v>
      </c>
      <c r="H21" s="93">
        <f t="shared" si="2"/>
        <v>5540182.33</v>
      </c>
      <c r="I21" s="93">
        <f t="shared" si="2"/>
        <v>6519000</v>
      </c>
      <c r="J21" s="93">
        <f t="shared" si="2"/>
        <v>7981700</v>
      </c>
      <c r="K21" s="93">
        <f t="shared" si="2"/>
        <v>8757000</v>
      </c>
      <c r="L21" s="93">
        <f t="shared" si="2"/>
        <v>10230400</v>
      </c>
      <c r="M21" s="75"/>
      <c r="N21" s="75"/>
      <c r="O21" s="75"/>
    </row>
    <row r="22" spans="1:15" ht="31.5">
      <c r="A22" s="10"/>
      <c r="B22" s="11"/>
      <c r="C22" s="37" t="s">
        <v>32</v>
      </c>
      <c r="D22" s="47" t="s">
        <v>33</v>
      </c>
      <c r="E22" s="57"/>
      <c r="F22" s="58"/>
      <c r="G22" s="93">
        <f aca="true" t="shared" si="3" ref="G22:L22">G23+G24+G25+G26</f>
        <v>6116290</v>
      </c>
      <c r="H22" s="93">
        <f t="shared" si="3"/>
        <v>5540182.33</v>
      </c>
      <c r="I22" s="93">
        <f t="shared" si="3"/>
        <v>6519000</v>
      </c>
      <c r="J22" s="93">
        <f t="shared" si="3"/>
        <v>7981700</v>
      </c>
      <c r="K22" s="93">
        <f t="shared" si="3"/>
        <v>8757000</v>
      </c>
      <c r="L22" s="93">
        <f t="shared" si="3"/>
        <v>10230400</v>
      </c>
      <c r="M22" s="75"/>
      <c r="N22" s="75"/>
      <c r="O22" s="75"/>
    </row>
    <row r="23" spans="1:15" ht="67.5">
      <c r="A23" s="10"/>
      <c r="B23" s="11" t="s">
        <v>18</v>
      </c>
      <c r="C23" s="38" t="s">
        <v>35</v>
      </c>
      <c r="D23" s="12" t="s">
        <v>36</v>
      </c>
      <c r="E23" s="11" t="s">
        <v>34</v>
      </c>
      <c r="F23" s="8"/>
      <c r="G23" s="94">
        <v>2916290</v>
      </c>
      <c r="H23" s="94">
        <v>2507933.11</v>
      </c>
      <c r="I23" s="94">
        <v>3000000</v>
      </c>
      <c r="J23" s="94">
        <v>3990000</v>
      </c>
      <c r="K23" s="94">
        <v>4370000</v>
      </c>
      <c r="L23" s="94">
        <v>5115000</v>
      </c>
      <c r="M23" s="75"/>
      <c r="N23" s="75"/>
      <c r="O23" s="75"/>
    </row>
    <row r="24" spans="1:15" ht="78.75">
      <c r="A24" s="10"/>
      <c r="B24" s="11" t="s">
        <v>18</v>
      </c>
      <c r="C24" s="38" t="s">
        <v>37</v>
      </c>
      <c r="D24" s="12" t="s">
        <v>38</v>
      </c>
      <c r="E24" s="11" t="s">
        <v>34</v>
      </c>
      <c r="F24" s="8"/>
      <c r="G24" s="94">
        <v>0</v>
      </c>
      <c r="H24" s="94">
        <v>19066.9</v>
      </c>
      <c r="I24" s="94">
        <v>19000</v>
      </c>
      <c r="J24" s="94">
        <v>1700</v>
      </c>
      <c r="K24" s="94">
        <v>17000</v>
      </c>
      <c r="L24" s="94">
        <v>400</v>
      </c>
      <c r="M24" s="75"/>
      <c r="N24" s="75"/>
      <c r="O24" s="75"/>
    </row>
    <row r="25" spans="1:15" ht="67.5">
      <c r="A25" s="10"/>
      <c r="B25" s="11" t="s">
        <v>18</v>
      </c>
      <c r="C25" s="38" t="s">
        <v>39</v>
      </c>
      <c r="D25" s="12" t="s">
        <v>40</v>
      </c>
      <c r="E25" s="11" t="s">
        <v>34</v>
      </c>
      <c r="F25" s="8"/>
      <c r="G25" s="94">
        <v>3200000</v>
      </c>
      <c r="H25" s="94">
        <v>3437349.15</v>
      </c>
      <c r="I25" s="94">
        <v>3500000</v>
      </c>
      <c r="J25" s="94">
        <v>3990000</v>
      </c>
      <c r="K25" s="94">
        <v>4370000</v>
      </c>
      <c r="L25" s="94">
        <v>5115000</v>
      </c>
      <c r="M25" s="75"/>
      <c r="N25" s="75"/>
      <c r="O25" s="75"/>
    </row>
    <row r="26" spans="1:15" ht="92.25" customHeight="1">
      <c r="A26" s="10"/>
      <c r="B26" s="11" t="s">
        <v>18</v>
      </c>
      <c r="C26" s="38" t="s">
        <v>41</v>
      </c>
      <c r="D26" s="12" t="s">
        <v>42</v>
      </c>
      <c r="E26" s="11" t="s">
        <v>34</v>
      </c>
      <c r="F26" s="8"/>
      <c r="G26" s="94">
        <v>0</v>
      </c>
      <c r="H26" s="94">
        <v>-424166.83</v>
      </c>
      <c r="I26" s="94">
        <v>0</v>
      </c>
      <c r="J26" s="94">
        <v>0</v>
      </c>
      <c r="K26" s="94">
        <v>0</v>
      </c>
      <c r="L26" s="94">
        <v>0</v>
      </c>
      <c r="M26" s="75"/>
      <c r="N26" s="75"/>
      <c r="O26" s="75"/>
    </row>
    <row r="27" spans="1:15" ht="15">
      <c r="A27" s="7"/>
      <c r="B27" s="11"/>
      <c r="C27" s="37" t="s">
        <v>43</v>
      </c>
      <c r="D27" s="9" t="s">
        <v>44</v>
      </c>
      <c r="E27" s="36"/>
      <c r="F27" s="8"/>
      <c r="G27" s="93">
        <f aca="true" t="shared" si="4" ref="G27:L27">G28+G32+G35</f>
        <v>21361500</v>
      </c>
      <c r="H27" s="93">
        <f t="shared" si="4"/>
        <v>17650851.94</v>
      </c>
      <c r="I27" s="93">
        <f t="shared" si="4"/>
        <v>21550000</v>
      </c>
      <c r="J27" s="93">
        <f t="shared" si="4"/>
        <v>28490500</v>
      </c>
      <c r="K27" s="93">
        <f t="shared" si="4"/>
        <v>30842500</v>
      </c>
      <c r="L27" s="93">
        <f t="shared" si="4"/>
        <v>28110500</v>
      </c>
      <c r="M27" s="75"/>
      <c r="N27" s="75"/>
      <c r="O27" s="75"/>
    </row>
    <row r="28" spans="1:15" s="59" customFormat="1" ht="21">
      <c r="A28" s="56"/>
      <c r="B28" s="57"/>
      <c r="C28" s="37" t="s">
        <v>101</v>
      </c>
      <c r="D28" s="47" t="s">
        <v>105</v>
      </c>
      <c r="E28" s="57"/>
      <c r="F28" s="58"/>
      <c r="G28" s="93">
        <f aca="true" t="shared" si="5" ref="G28:L28">G30+G31+G29</f>
        <v>17050000</v>
      </c>
      <c r="H28" s="93">
        <f t="shared" si="5"/>
        <v>13589967.84</v>
      </c>
      <c r="I28" s="93">
        <f t="shared" si="5"/>
        <v>17050000</v>
      </c>
      <c r="J28" s="93">
        <f t="shared" si="5"/>
        <v>24090000</v>
      </c>
      <c r="K28" s="93">
        <f t="shared" si="5"/>
        <v>26400000</v>
      </c>
      <c r="L28" s="93">
        <f t="shared" si="5"/>
        <v>23640000</v>
      </c>
      <c r="M28" s="76"/>
      <c r="N28" s="76"/>
      <c r="O28" s="76"/>
    </row>
    <row r="29" spans="1:15" s="59" customFormat="1" ht="45.75">
      <c r="A29" s="56"/>
      <c r="B29" s="11" t="s">
        <v>18</v>
      </c>
      <c r="C29" s="38" t="s">
        <v>313</v>
      </c>
      <c r="D29" s="101" t="s">
        <v>314</v>
      </c>
      <c r="E29" s="48" t="s">
        <v>19</v>
      </c>
      <c r="F29" s="58"/>
      <c r="G29" s="102">
        <v>0</v>
      </c>
      <c r="H29" s="102">
        <v>0</v>
      </c>
      <c r="I29" s="102">
        <v>0</v>
      </c>
      <c r="J29" s="102">
        <v>5480000</v>
      </c>
      <c r="K29" s="102">
        <v>21200000</v>
      </c>
      <c r="L29" s="102">
        <v>23190000</v>
      </c>
      <c r="M29" s="76"/>
      <c r="N29" s="76"/>
      <c r="O29" s="76"/>
    </row>
    <row r="30" spans="1:15" ht="59.25" customHeight="1">
      <c r="A30" s="7"/>
      <c r="B30" s="11" t="s">
        <v>18</v>
      </c>
      <c r="C30" s="38" t="s">
        <v>102</v>
      </c>
      <c r="D30" s="12" t="s">
        <v>105</v>
      </c>
      <c r="E30" s="48" t="s">
        <v>19</v>
      </c>
      <c r="F30" s="8"/>
      <c r="G30" s="94">
        <v>17050000</v>
      </c>
      <c r="H30" s="94">
        <v>13589367.4</v>
      </c>
      <c r="I30" s="94">
        <v>17050000</v>
      </c>
      <c r="J30" s="94">
        <v>18610000</v>
      </c>
      <c r="K30" s="94">
        <v>5200000</v>
      </c>
      <c r="L30" s="94">
        <v>450000</v>
      </c>
      <c r="M30" s="75"/>
      <c r="N30" s="75"/>
      <c r="O30" s="75"/>
    </row>
    <row r="31" spans="1:15" ht="61.5" customHeight="1">
      <c r="A31" s="7"/>
      <c r="B31" s="11" t="s">
        <v>18</v>
      </c>
      <c r="C31" s="38" t="s">
        <v>103</v>
      </c>
      <c r="D31" s="12" t="s">
        <v>106</v>
      </c>
      <c r="E31" s="11" t="s">
        <v>19</v>
      </c>
      <c r="F31" s="8"/>
      <c r="G31" s="94">
        <v>0</v>
      </c>
      <c r="H31" s="94">
        <v>600.44</v>
      </c>
      <c r="I31" s="94">
        <v>0</v>
      </c>
      <c r="J31" s="94">
        <v>0</v>
      </c>
      <c r="K31" s="94">
        <v>0</v>
      </c>
      <c r="L31" s="94">
        <v>0</v>
      </c>
      <c r="M31" s="75"/>
      <c r="N31" s="75"/>
      <c r="O31" s="75"/>
    </row>
    <row r="32" spans="1:15" s="59" customFormat="1" ht="15">
      <c r="A32" s="56"/>
      <c r="B32" s="57"/>
      <c r="C32" s="37" t="s">
        <v>104</v>
      </c>
      <c r="D32" s="47" t="s">
        <v>108</v>
      </c>
      <c r="E32" s="57"/>
      <c r="F32" s="58"/>
      <c r="G32" s="93">
        <f>G33+G34</f>
        <v>3731500</v>
      </c>
      <c r="H32" s="93">
        <f>H33+H34</f>
        <v>3864421.37</v>
      </c>
      <c r="I32" s="93">
        <f>I33+I34</f>
        <v>4200000</v>
      </c>
      <c r="J32" s="93">
        <f>J33</f>
        <v>3965500</v>
      </c>
      <c r="K32" s="93">
        <f>K33</f>
        <v>4007500</v>
      </c>
      <c r="L32" s="93">
        <f>L33</f>
        <v>4035500</v>
      </c>
      <c r="M32" s="76"/>
      <c r="N32" s="76"/>
      <c r="O32" s="76"/>
    </row>
    <row r="33" spans="1:15" ht="45">
      <c r="A33" s="7"/>
      <c r="B33" s="11" t="s">
        <v>18</v>
      </c>
      <c r="C33" s="38" t="s">
        <v>107</v>
      </c>
      <c r="D33" s="12" t="s">
        <v>108</v>
      </c>
      <c r="E33" s="11" t="s">
        <v>19</v>
      </c>
      <c r="F33" s="8"/>
      <c r="G33" s="94">
        <v>3731500</v>
      </c>
      <c r="H33" s="94">
        <v>3864421.37</v>
      </c>
      <c r="I33" s="94">
        <v>4200000</v>
      </c>
      <c r="J33" s="94">
        <v>3965500</v>
      </c>
      <c r="K33" s="94">
        <v>4007500</v>
      </c>
      <c r="L33" s="94">
        <v>4035500</v>
      </c>
      <c r="M33" s="75"/>
      <c r="N33" s="75"/>
      <c r="O33" s="75"/>
    </row>
    <row r="34" spans="1:15" ht="59.25" customHeight="1">
      <c r="A34" s="7"/>
      <c r="B34" s="11" t="s">
        <v>18</v>
      </c>
      <c r="C34" s="79" t="s">
        <v>196</v>
      </c>
      <c r="D34" s="82" t="s">
        <v>195</v>
      </c>
      <c r="E34" s="11" t="s">
        <v>19</v>
      </c>
      <c r="F34" s="8"/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75"/>
      <c r="N34" s="75"/>
      <c r="O34" s="75"/>
    </row>
    <row r="35" spans="1:15" s="59" customFormat="1" ht="21">
      <c r="A35" s="56"/>
      <c r="B35" s="57"/>
      <c r="C35" s="37" t="s">
        <v>109</v>
      </c>
      <c r="D35" s="47" t="s">
        <v>110</v>
      </c>
      <c r="E35" s="57"/>
      <c r="F35" s="58"/>
      <c r="G35" s="93">
        <f aca="true" t="shared" si="6" ref="G35:L35">G36</f>
        <v>580000</v>
      </c>
      <c r="H35" s="93">
        <f t="shared" si="6"/>
        <v>196462.73</v>
      </c>
      <c r="I35" s="93">
        <f t="shared" si="6"/>
        <v>300000</v>
      </c>
      <c r="J35" s="93">
        <f t="shared" si="6"/>
        <v>435000</v>
      </c>
      <c r="K35" s="93">
        <f t="shared" si="6"/>
        <v>435000</v>
      </c>
      <c r="L35" s="93">
        <f t="shared" si="6"/>
        <v>435000</v>
      </c>
      <c r="M35" s="76"/>
      <c r="N35" s="76"/>
      <c r="O35" s="76"/>
    </row>
    <row r="36" spans="1:15" ht="45">
      <c r="A36" s="7"/>
      <c r="B36" s="11" t="s">
        <v>18</v>
      </c>
      <c r="C36" s="38" t="s">
        <v>111</v>
      </c>
      <c r="D36" s="12" t="s">
        <v>112</v>
      </c>
      <c r="E36" s="11" t="s">
        <v>19</v>
      </c>
      <c r="F36" s="8"/>
      <c r="G36" s="94">
        <v>580000</v>
      </c>
      <c r="H36" s="94">
        <v>196462.73</v>
      </c>
      <c r="I36" s="94">
        <v>300000</v>
      </c>
      <c r="J36" s="94">
        <v>435000</v>
      </c>
      <c r="K36" s="94">
        <v>435000</v>
      </c>
      <c r="L36" s="94">
        <v>435000</v>
      </c>
      <c r="M36" s="75"/>
      <c r="N36" s="75"/>
      <c r="O36" s="75"/>
    </row>
    <row r="37" spans="1:15" ht="15">
      <c r="A37" s="7"/>
      <c r="B37" s="11"/>
      <c r="C37" s="37" t="s">
        <v>45</v>
      </c>
      <c r="D37" s="9" t="s">
        <v>46</v>
      </c>
      <c r="E37" s="36"/>
      <c r="F37" s="8"/>
      <c r="G37" s="93">
        <f aca="true" t="shared" si="7" ref="G37:L37">G38+G39</f>
        <v>5161000</v>
      </c>
      <c r="H37" s="93">
        <f t="shared" si="7"/>
        <v>2384295.9</v>
      </c>
      <c r="I37" s="93">
        <f t="shared" si="7"/>
        <v>5200000</v>
      </c>
      <c r="J37" s="93">
        <f t="shared" si="7"/>
        <v>5320000</v>
      </c>
      <c r="K37" s="93">
        <f t="shared" si="7"/>
        <v>5800000</v>
      </c>
      <c r="L37" s="93">
        <f t="shared" si="7"/>
        <v>6080000</v>
      </c>
      <c r="M37" s="75"/>
      <c r="N37" s="75"/>
      <c r="O37" s="75"/>
    </row>
    <row r="38" spans="1:15" ht="45">
      <c r="A38" s="7"/>
      <c r="B38" s="11" t="s">
        <v>18</v>
      </c>
      <c r="C38" s="38" t="s">
        <v>47</v>
      </c>
      <c r="D38" s="12" t="s">
        <v>48</v>
      </c>
      <c r="E38" s="11" t="s">
        <v>19</v>
      </c>
      <c r="F38" s="8"/>
      <c r="G38" s="94">
        <v>1500000</v>
      </c>
      <c r="H38" s="94">
        <v>490404.93</v>
      </c>
      <c r="I38" s="94">
        <v>1500000</v>
      </c>
      <c r="J38" s="94">
        <v>2660000</v>
      </c>
      <c r="K38" s="94">
        <v>2900000</v>
      </c>
      <c r="L38" s="94">
        <v>3040000</v>
      </c>
      <c r="M38" s="75"/>
      <c r="N38" s="75"/>
      <c r="O38" s="75"/>
    </row>
    <row r="39" spans="1:15" ht="45">
      <c r="A39" s="7"/>
      <c r="B39" s="11" t="s">
        <v>18</v>
      </c>
      <c r="C39" s="38" t="s">
        <v>49</v>
      </c>
      <c r="D39" s="12" t="s">
        <v>50</v>
      </c>
      <c r="E39" s="11" t="s">
        <v>19</v>
      </c>
      <c r="F39" s="8"/>
      <c r="G39" s="94">
        <v>3661000</v>
      </c>
      <c r="H39" s="94">
        <v>1893890.97</v>
      </c>
      <c r="I39" s="94">
        <v>3700000</v>
      </c>
      <c r="J39" s="94">
        <v>2660000</v>
      </c>
      <c r="K39" s="94">
        <v>2900000</v>
      </c>
      <c r="L39" s="94">
        <v>3040000</v>
      </c>
      <c r="M39" s="75"/>
      <c r="N39" s="75"/>
      <c r="O39" s="75"/>
    </row>
    <row r="40" spans="1:15" s="59" customFormat="1" ht="31.5">
      <c r="A40" s="56"/>
      <c r="B40" s="57"/>
      <c r="C40" s="37" t="s">
        <v>113</v>
      </c>
      <c r="D40" s="47" t="s">
        <v>114</v>
      </c>
      <c r="E40" s="57"/>
      <c r="F40" s="58"/>
      <c r="G40" s="93">
        <f aca="true" t="shared" si="8" ref="G40:L40">G41+G42</f>
        <v>10000</v>
      </c>
      <c r="H40" s="93">
        <f t="shared" si="8"/>
        <v>6900</v>
      </c>
      <c r="I40" s="93">
        <f t="shared" si="8"/>
        <v>10500</v>
      </c>
      <c r="J40" s="93">
        <f t="shared" si="8"/>
        <v>11000</v>
      </c>
      <c r="K40" s="93">
        <f t="shared" si="8"/>
        <v>12000</v>
      </c>
      <c r="L40" s="93">
        <f t="shared" si="8"/>
        <v>11000</v>
      </c>
      <c r="M40" s="76"/>
      <c r="N40" s="76"/>
      <c r="O40" s="76"/>
    </row>
    <row r="41" spans="1:15" ht="45">
      <c r="A41" s="7"/>
      <c r="B41" s="11" t="s">
        <v>18</v>
      </c>
      <c r="C41" s="38" t="s">
        <v>305</v>
      </c>
      <c r="D41" s="12" t="s">
        <v>306</v>
      </c>
      <c r="E41" s="11" t="s">
        <v>19</v>
      </c>
      <c r="F41" s="8"/>
      <c r="G41" s="94">
        <v>10000</v>
      </c>
      <c r="H41" s="94">
        <v>6840</v>
      </c>
      <c r="I41" s="94">
        <v>10500</v>
      </c>
      <c r="J41" s="94">
        <v>11000</v>
      </c>
      <c r="K41" s="94">
        <v>12000</v>
      </c>
      <c r="L41" s="94">
        <v>11000</v>
      </c>
      <c r="M41" s="75"/>
      <c r="N41" s="75"/>
      <c r="O41" s="75"/>
    </row>
    <row r="42" spans="1:15" ht="45">
      <c r="A42" s="7"/>
      <c r="B42" s="11" t="s">
        <v>18</v>
      </c>
      <c r="C42" s="38" t="s">
        <v>304</v>
      </c>
      <c r="D42" s="12" t="s">
        <v>307</v>
      </c>
      <c r="E42" s="11" t="s">
        <v>19</v>
      </c>
      <c r="F42" s="8"/>
      <c r="G42" s="94">
        <v>0</v>
      </c>
      <c r="H42" s="94">
        <v>60</v>
      </c>
      <c r="I42" s="94">
        <v>0</v>
      </c>
      <c r="J42" s="94">
        <v>0</v>
      </c>
      <c r="K42" s="94">
        <v>0</v>
      </c>
      <c r="L42" s="94">
        <v>0</v>
      </c>
      <c r="M42" s="75"/>
      <c r="N42" s="75"/>
      <c r="O42" s="75"/>
    </row>
    <row r="43" spans="1:15" ht="15">
      <c r="A43" s="7"/>
      <c r="B43" s="11"/>
      <c r="C43" s="37" t="s">
        <v>51</v>
      </c>
      <c r="D43" s="9" t="s">
        <v>52</v>
      </c>
      <c r="E43" s="36"/>
      <c r="F43" s="8"/>
      <c r="G43" s="93">
        <f>G44+G46+G49+G50+G51+G45+G47</f>
        <v>6000000</v>
      </c>
      <c r="H43" s="93">
        <f>H44+H46+H49+H50+H51+H45+H47+H48</f>
        <v>4798884.79</v>
      </c>
      <c r="I43" s="93">
        <f>I44+I46+I49+I50+I51+I45+I47+I48</f>
        <v>6311250</v>
      </c>
      <c r="J43" s="93">
        <f>J44+J45+J46+J47+J49</f>
        <v>6500000</v>
      </c>
      <c r="K43" s="93">
        <f>K44+K45+K46+K47+K49</f>
        <v>6500000</v>
      </c>
      <c r="L43" s="93">
        <f>L44+L45+L46+L47+L49</f>
        <v>6500000</v>
      </c>
      <c r="M43" s="75"/>
      <c r="N43" s="75"/>
      <c r="O43" s="75"/>
    </row>
    <row r="44" spans="1:15" ht="45">
      <c r="A44" s="10"/>
      <c r="B44" s="11" t="s">
        <v>18</v>
      </c>
      <c r="C44" s="38" t="s">
        <v>115</v>
      </c>
      <c r="D44" s="12" t="s">
        <v>116</v>
      </c>
      <c r="E44" s="11" t="s">
        <v>19</v>
      </c>
      <c r="F44" s="15"/>
      <c r="G44" s="94">
        <v>4850000</v>
      </c>
      <c r="H44" s="94">
        <v>3903870.49</v>
      </c>
      <c r="I44" s="94">
        <v>5215000</v>
      </c>
      <c r="J44" s="94">
        <v>5200000</v>
      </c>
      <c r="K44" s="94">
        <v>5200000</v>
      </c>
      <c r="L44" s="94">
        <v>5200000</v>
      </c>
      <c r="M44" s="75"/>
      <c r="N44" s="75"/>
      <c r="O44" s="75"/>
    </row>
    <row r="45" spans="1:15" ht="114" customHeight="1">
      <c r="A45" s="10"/>
      <c r="B45" s="11" t="s">
        <v>18</v>
      </c>
      <c r="C45" s="79" t="s">
        <v>198</v>
      </c>
      <c r="D45" s="80" t="s">
        <v>197</v>
      </c>
      <c r="E45" s="11" t="s">
        <v>19</v>
      </c>
      <c r="F45" s="15"/>
      <c r="G45" s="94">
        <v>0</v>
      </c>
      <c r="H45" s="94">
        <v>40</v>
      </c>
      <c r="I45" s="94">
        <v>0</v>
      </c>
      <c r="J45" s="94">
        <v>0</v>
      </c>
      <c r="K45" s="94">
        <v>0</v>
      </c>
      <c r="L45" s="94">
        <v>0</v>
      </c>
      <c r="M45" s="75"/>
      <c r="N45" s="75"/>
      <c r="O45" s="75"/>
    </row>
    <row r="46" spans="1:15" ht="67.5">
      <c r="A46" s="10"/>
      <c r="B46" s="11" t="s">
        <v>18</v>
      </c>
      <c r="C46" s="38" t="s">
        <v>53</v>
      </c>
      <c r="D46" s="12" t="s">
        <v>54</v>
      </c>
      <c r="E46" s="11" t="s">
        <v>55</v>
      </c>
      <c r="F46" s="16"/>
      <c r="G46" s="94">
        <v>40000</v>
      </c>
      <c r="H46" s="94">
        <v>51750</v>
      </c>
      <c r="I46" s="94">
        <v>38250</v>
      </c>
      <c r="J46" s="94">
        <v>100000</v>
      </c>
      <c r="K46" s="94">
        <v>100000</v>
      </c>
      <c r="L46" s="94">
        <v>100000</v>
      </c>
      <c r="M46" s="75"/>
      <c r="N46" s="75"/>
      <c r="O46" s="75"/>
    </row>
    <row r="47" spans="1:15" ht="50.25" customHeight="1">
      <c r="A47" s="10"/>
      <c r="B47" s="11" t="s">
        <v>18</v>
      </c>
      <c r="C47" s="79" t="s">
        <v>59</v>
      </c>
      <c r="D47" s="82" t="s">
        <v>60</v>
      </c>
      <c r="E47" s="11" t="s">
        <v>55</v>
      </c>
      <c r="F47" s="16"/>
      <c r="G47" s="94">
        <v>110000</v>
      </c>
      <c r="H47" s="94">
        <v>100200</v>
      </c>
      <c r="I47" s="94">
        <v>105000</v>
      </c>
      <c r="J47" s="94">
        <v>150000</v>
      </c>
      <c r="K47" s="94">
        <v>150000</v>
      </c>
      <c r="L47" s="94">
        <v>150000</v>
      </c>
      <c r="M47" s="75"/>
      <c r="N47" s="75"/>
      <c r="O47" s="75"/>
    </row>
    <row r="48" spans="1:15" ht="92.25" customHeight="1">
      <c r="A48" s="10"/>
      <c r="B48" s="11" t="s">
        <v>18</v>
      </c>
      <c r="C48" s="79" t="s">
        <v>235</v>
      </c>
      <c r="D48" s="82" t="s">
        <v>62</v>
      </c>
      <c r="E48" s="11" t="s">
        <v>55</v>
      </c>
      <c r="F48" s="16"/>
      <c r="G48" s="94">
        <v>0</v>
      </c>
      <c r="H48" s="94">
        <v>86000</v>
      </c>
      <c r="I48" s="94">
        <v>3000</v>
      </c>
      <c r="J48" s="94">
        <v>50000</v>
      </c>
      <c r="K48" s="94">
        <v>50000</v>
      </c>
      <c r="L48" s="94">
        <v>50000</v>
      </c>
      <c r="M48" s="75"/>
      <c r="N48" s="75"/>
      <c r="O48" s="75"/>
    </row>
    <row r="49" spans="1:15" ht="53.25" customHeight="1">
      <c r="A49" s="10"/>
      <c r="B49" s="11" t="s">
        <v>18</v>
      </c>
      <c r="C49" s="38" t="s">
        <v>56</v>
      </c>
      <c r="D49" s="12" t="s">
        <v>57</v>
      </c>
      <c r="E49" s="11" t="s">
        <v>58</v>
      </c>
      <c r="F49" s="17"/>
      <c r="G49" s="94">
        <v>1000000</v>
      </c>
      <c r="H49" s="94">
        <v>657024.3</v>
      </c>
      <c r="I49" s="94">
        <v>950000</v>
      </c>
      <c r="J49" s="94">
        <v>1050000</v>
      </c>
      <c r="K49" s="94">
        <v>1050000</v>
      </c>
      <c r="L49" s="94">
        <v>1050000</v>
      </c>
      <c r="M49" s="75"/>
      <c r="N49" s="75"/>
      <c r="O49" s="75"/>
    </row>
    <row r="50" spans="1:15" ht="24.75" customHeight="1" hidden="1">
      <c r="A50" s="10"/>
      <c r="B50" s="11" t="s">
        <v>18</v>
      </c>
      <c r="C50" s="38" t="s">
        <v>59</v>
      </c>
      <c r="D50" s="12" t="s">
        <v>60</v>
      </c>
      <c r="E50" s="11" t="s">
        <v>55</v>
      </c>
      <c r="F50" s="19"/>
      <c r="G50" s="94"/>
      <c r="H50" s="94"/>
      <c r="I50" s="94"/>
      <c r="J50" s="94"/>
      <c r="K50" s="94"/>
      <c r="L50" s="94"/>
      <c r="M50" s="75"/>
      <c r="N50" s="75"/>
      <c r="O50" s="75"/>
    </row>
    <row r="51" spans="1:15" ht="24.75" customHeight="1" hidden="1">
      <c r="A51" s="14"/>
      <c r="B51" s="11" t="s">
        <v>18</v>
      </c>
      <c r="C51" s="38" t="s">
        <v>61</v>
      </c>
      <c r="D51" s="12" t="s">
        <v>62</v>
      </c>
      <c r="E51" s="11" t="s">
        <v>55</v>
      </c>
      <c r="F51" s="19"/>
      <c r="G51" s="94"/>
      <c r="H51" s="94"/>
      <c r="I51" s="94"/>
      <c r="J51" s="94"/>
      <c r="K51" s="94"/>
      <c r="L51" s="94"/>
      <c r="M51" s="75"/>
      <c r="N51" s="75"/>
      <c r="O51" s="75"/>
    </row>
    <row r="52" spans="1:15" ht="45" customHeight="1">
      <c r="A52" s="14"/>
      <c r="B52" s="11"/>
      <c r="C52" s="37" t="s">
        <v>207</v>
      </c>
      <c r="D52" s="47" t="s">
        <v>208</v>
      </c>
      <c r="E52" s="11"/>
      <c r="F52" s="19"/>
      <c r="G52" s="93">
        <f aca="true" t="shared" si="9" ref="G52:L52">G53</f>
        <v>0</v>
      </c>
      <c r="H52" s="93">
        <f t="shared" si="9"/>
        <v>0</v>
      </c>
      <c r="I52" s="93">
        <f t="shared" si="9"/>
        <v>0</v>
      </c>
      <c r="J52" s="93">
        <f t="shared" si="9"/>
        <v>0</v>
      </c>
      <c r="K52" s="93">
        <f t="shared" si="9"/>
        <v>0</v>
      </c>
      <c r="L52" s="93">
        <f t="shared" si="9"/>
        <v>0</v>
      </c>
      <c r="M52" s="75"/>
      <c r="N52" s="75"/>
      <c r="O52" s="75"/>
    </row>
    <row r="53" spans="1:15" ht="42" customHeight="1">
      <c r="A53" s="14"/>
      <c r="B53" s="11" t="s">
        <v>18</v>
      </c>
      <c r="C53" s="79" t="s">
        <v>210</v>
      </c>
      <c r="D53" s="82" t="s">
        <v>209</v>
      </c>
      <c r="E53" s="11"/>
      <c r="F53" s="19"/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75"/>
      <c r="N53" s="75"/>
      <c r="O53" s="75"/>
    </row>
    <row r="54" spans="1:15" ht="42">
      <c r="A54" s="14"/>
      <c r="B54" s="11"/>
      <c r="C54" s="37" t="s">
        <v>64</v>
      </c>
      <c r="D54" s="9" t="s">
        <v>65</v>
      </c>
      <c r="E54" s="36"/>
      <c r="F54" s="19"/>
      <c r="G54" s="93">
        <f>G55+G56+G57+G58+G59+G60</f>
        <v>11800000</v>
      </c>
      <c r="H54" s="93">
        <f>H55+H56+H57+H58+H59+H60</f>
        <v>11136060.529999997</v>
      </c>
      <c r="I54" s="93">
        <f>I55+I56+I57+I58+I59</f>
        <v>12000000</v>
      </c>
      <c r="J54" s="93">
        <f>J55+J56+J57+J58+J59</f>
        <v>13300000</v>
      </c>
      <c r="K54" s="93">
        <f>K55+K56+K57+K58+K59</f>
        <v>12000000</v>
      </c>
      <c r="L54" s="93">
        <f>L55+L56+L57+L58+L59</f>
        <v>12000000</v>
      </c>
      <c r="M54" s="75"/>
      <c r="N54" s="75"/>
      <c r="O54" s="75"/>
    </row>
    <row r="55" spans="1:15" ht="48.75" customHeight="1">
      <c r="A55" s="14"/>
      <c r="B55" s="11" t="s">
        <v>18</v>
      </c>
      <c r="C55" s="39" t="s">
        <v>117</v>
      </c>
      <c r="D55" s="20" t="s">
        <v>120</v>
      </c>
      <c r="E55" s="21" t="s">
        <v>199</v>
      </c>
      <c r="F55" s="22"/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75"/>
      <c r="N55" s="75"/>
      <c r="O55" s="75"/>
    </row>
    <row r="56" spans="1:15" ht="84" customHeight="1">
      <c r="A56" s="14"/>
      <c r="B56" s="11" t="s">
        <v>18</v>
      </c>
      <c r="C56" s="38" t="s">
        <v>118</v>
      </c>
      <c r="D56" s="12" t="s">
        <v>119</v>
      </c>
      <c r="E56" s="21" t="s">
        <v>199</v>
      </c>
      <c r="F56" s="19"/>
      <c r="G56" s="94">
        <v>10000000</v>
      </c>
      <c r="H56" s="94">
        <v>9743091.29</v>
      </c>
      <c r="I56" s="94">
        <v>10000000</v>
      </c>
      <c r="J56" s="94">
        <v>11500000</v>
      </c>
      <c r="K56" s="94">
        <v>10000000</v>
      </c>
      <c r="L56" s="94">
        <v>10000000</v>
      </c>
      <c r="M56" s="75"/>
      <c r="N56" s="75"/>
      <c r="O56" s="75"/>
    </row>
    <row r="57" spans="1:15" ht="72" customHeight="1">
      <c r="A57" s="14"/>
      <c r="B57" s="11" t="s">
        <v>18</v>
      </c>
      <c r="C57" s="38" t="s">
        <v>121</v>
      </c>
      <c r="D57" s="12" t="s">
        <v>122</v>
      </c>
      <c r="E57" s="21" t="s">
        <v>199</v>
      </c>
      <c r="F57" s="19"/>
      <c r="G57" s="94"/>
      <c r="H57" s="94">
        <v>52945.28</v>
      </c>
      <c r="I57" s="94">
        <v>0</v>
      </c>
      <c r="J57" s="94">
        <v>0</v>
      </c>
      <c r="K57" s="94">
        <v>0</v>
      </c>
      <c r="L57" s="94">
        <v>0</v>
      </c>
      <c r="M57" s="75"/>
      <c r="N57" s="75"/>
      <c r="O57" s="75"/>
    </row>
    <row r="58" spans="1:15" ht="67.5">
      <c r="A58" s="14"/>
      <c r="B58" s="11" t="s">
        <v>18</v>
      </c>
      <c r="C58" s="38" t="s">
        <v>123</v>
      </c>
      <c r="D58" s="12" t="s">
        <v>124</v>
      </c>
      <c r="E58" s="21" t="s">
        <v>199</v>
      </c>
      <c r="F58" s="19"/>
      <c r="G58" s="94">
        <v>1800000</v>
      </c>
      <c r="H58" s="94">
        <v>1339123.96</v>
      </c>
      <c r="I58" s="94">
        <v>2000000</v>
      </c>
      <c r="J58" s="94">
        <v>1800000</v>
      </c>
      <c r="K58" s="94">
        <v>2000000</v>
      </c>
      <c r="L58" s="94">
        <v>2000000</v>
      </c>
      <c r="M58" s="75"/>
      <c r="N58" s="75"/>
      <c r="O58" s="75"/>
    </row>
    <row r="59" spans="1:15" ht="56.25">
      <c r="A59" s="14"/>
      <c r="B59" s="11" t="s">
        <v>18</v>
      </c>
      <c r="C59" s="38" t="s">
        <v>125</v>
      </c>
      <c r="D59" s="12" t="s">
        <v>126</v>
      </c>
      <c r="E59" s="21" t="s">
        <v>199</v>
      </c>
      <c r="F59" s="19"/>
      <c r="G59" s="94">
        <v>0</v>
      </c>
      <c r="H59" s="94">
        <v>900</v>
      </c>
      <c r="I59" s="94">
        <v>0</v>
      </c>
      <c r="J59" s="94">
        <v>0</v>
      </c>
      <c r="K59" s="94">
        <v>0</v>
      </c>
      <c r="L59" s="94">
        <v>0</v>
      </c>
      <c r="M59" s="75"/>
      <c r="N59" s="75"/>
      <c r="O59" s="75"/>
    </row>
    <row r="60" spans="1:15" ht="63" customHeight="1" hidden="1">
      <c r="A60" s="14"/>
      <c r="B60" s="11" t="s">
        <v>18</v>
      </c>
      <c r="C60" s="38" t="s">
        <v>225</v>
      </c>
      <c r="D60" s="12" t="s">
        <v>126</v>
      </c>
      <c r="E60" s="21" t="s">
        <v>226</v>
      </c>
      <c r="F60" s="19"/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75"/>
      <c r="N60" s="75"/>
      <c r="O60" s="75"/>
    </row>
    <row r="61" spans="1:15" ht="21">
      <c r="A61" s="14"/>
      <c r="B61" s="11"/>
      <c r="C61" s="37" t="s">
        <v>66</v>
      </c>
      <c r="D61" s="9" t="s">
        <v>67</v>
      </c>
      <c r="E61" s="36"/>
      <c r="F61" s="8"/>
      <c r="G61" s="93">
        <f aca="true" t="shared" si="10" ref="G61:L61">G62+G63+G64+G67+G65</f>
        <v>2500000</v>
      </c>
      <c r="H61" s="93">
        <f t="shared" si="10"/>
        <v>1540585.0499999998</v>
      </c>
      <c r="I61" s="93">
        <f t="shared" si="10"/>
        <v>2500000</v>
      </c>
      <c r="J61" s="93">
        <f t="shared" si="10"/>
        <v>2500000</v>
      </c>
      <c r="K61" s="93">
        <f t="shared" si="10"/>
        <v>2500000</v>
      </c>
      <c r="L61" s="93">
        <f t="shared" si="10"/>
        <v>2500000</v>
      </c>
      <c r="M61" s="75"/>
      <c r="N61" s="75"/>
      <c r="O61" s="75"/>
    </row>
    <row r="62" spans="1:15" ht="36" customHeight="1">
      <c r="A62" s="14"/>
      <c r="B62" s="11" t="s">
        <v>18</v>
      </c>
      <c r="C62" s="38" t="s">
        <v>68</v>
      </c>
      <c r="D62" s="12" t="s">
        <v>69</v>
      </c>
      <c r="E62" s="11" t="s">
        <v>70</v>
      </c>
      <c r="F62" s="19"/>
      <c r="G62" s="94">
        <v>500000</v>
      </c>
      <c r="H62" s="94">
        <v>1083949.95</v>
      </c>
      <c r="I62" s="94">
        <v>500000</v>
      </c>
      <c r="J62" s="94">
        <v>750000</v>
      </c>
      <c r="K62" s="94">
        <v>750000</v>
      </c>
      <c r="L62" s="94">
        <v>750000</v>
      </c>
      <c r="M62" s="75"/>
      <c r="N62" s="75"/>
      <c r="O62" s="75"/>
    </row>
    <row r="63" spans="1:15" ht="35.25" customHeight="1">
      <c r="A63" s="14"/>
      <c r="B63" s="11" t="s">
        <v>18</v>
      </c>
      <c r="C63" s="38" t="s">
        <v>71</v>
      </c>
      <c r="D63" s="12" t="s">
        <v>255</v>
      </c>
      <c r="E63" s="11" t="s">
        <v>70</v>
      </c>
      <c r="F63" s="19"/>
      <c r="G63" s="94">
        <v>1000000</v>
      </c>
      <c r="H63" s="94">
        <v>138287.14</v>
      </c>
      <c r="I63" s="94">
        <v>1000000</v>
      </c>
      <c r="J63" s="94">
        <v>1000000</v>
      </c>
      <c r="K63" s="94">
        <v>1000000</v>
      </c>
      <c r="L63" s="94">
        <v>1000000</v>
      </c>
      <c r="M63" s="75"/>
      <c r="N63" s="75"/>
      <c r="O63" s="75"/>
    </row>
    <row r="64" spans="1:15" ht="36.75" customHeight="1">
      <c r="A64" s="14"/>
      <c r="B64" s="11" t="s">
        <v>18</v>
      </c>
      <c r="C64" s="38" t="s">
        <v>236</v>
      </c>
      <c r="D64" s="12" t="s">
        <v>237</v>
      </c>
      <c r="E64" s="11" t="s">
        <v>70</v>
      </c>
      <c r="F64" s="19"/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75"/>
      <c r="N64" s="75"/>
      <c r="O64" s="75"/>
    </row>
    <row r="65" spans="1:15" ht="36.75" customHeight="1">
      <c r="A65" s="14"/>
      <c r="B65" s="11" t="s">
        <v>18</v>
      </c>
      <c r="C65" s="38" t="s">
        <v>238</v>
      </c>
      <c r="D65" s="12" t="s">
        <v>237</v>
      </c>
      <c r="E65" s="11" t="s">
        <v>70</v>
      </c>
      <c r="F65" s="19"/>
      <c r="G65" s="94">
        <v>500000</v>
      </c>
      <c r="H65" s="94">
        <v>309411.39</v>
      </c>
      <c r="I65" s="94">
        <v>500000</v>
      </c>
      <c r="J65" s="94">
        <v>450000</v>
      </c>
      <c r="K65" s="94">
        <v>450000</v>
      </c>
      <c r="L65" s="94">
        <v>450000</v>
      </c>
      <c r="M65" s="75"/>
      <c r="N65" s="75"/>
      <c r="O65" s="75"/>
    </row>
    <row r="66" spans="1:15" ht="15" hidden="1">
      <c r="A66" s="14"/>
      <c r="B66" s="11"/>
      <c r="C66" s="38"/>
      <c r="D66" s="12"/>
      <c r="E66" s="11"/>
      <c r="F66" s="19"/>
      <c r="G66" s="94"/>
      <c r="H66" s="94"/>
      <c r="I66" s="94"/>
      <c r="J66" s="94"/>
      <c r="K66" s="94"/>
      <c r="L66" s="94"/>
      <c r="M66" s="75"/>
      <c r="N66" s="75"/>
      <c r="O66" s="75"/>
    </row>
    <row r="67" spans="1:15" ht="33.75">
      <c r="A67" s="14"/>
      <c r="B67" s="11" t="s">
        <v>18</v>
      </c>
      <c r="C67" s="38" t="s">
        <v>239</v>
      </c>
      <c r="D67" s="12" t="s">
        <v>240</v>
      </c>
      <c r="E67" s="11" t="s">
        <v>70</v>
      </c>
      <c r="F67" s="19"/>
      <c r="G67" s="94">
        <v>500000</v>
      </c>
      <c r="H67" s="94">
        <v>8936.57</v>
      </c>
      <c r="I67" s="94">
        <v>500000</v>
      </c>
      <c r="J67" s="94">
        <v>300000</v>
      </c>
      <c r="K67" s="94">
        <v>300000</v>
      </c>
      <c r="L67" s="94">
        <v>300000</v>
      </c>
      <c r="M67" s="75"/>
      <c r="N67" s="75"/>
      <c r="O67" s="75"/>
    </row>
    <row r="68" spans="1:15" ht="30.75" customHeight="1">
      <c r="A68" s="14"/>
      <c r="B68" s="11"/>
      <c r="C68" s="37" t="s">
        <v>72</v>
      </c>
      <c r="D68" s="9" t="s">
        <v>73</v>
      </c>
      <c r="E68" s="36"/>
      <c r="F68" s="23"/>
      <c r="G68" s="93">
        <f aca="true" t="shared" si="11" ref="G68:L68">G70+G71</f>
        <v>680000</v>
      </c>
      <c r="H68" s="93">
        <f t="shared" si="11"/>
        <v>604935.03</v>
      </c>
      <c r="I68" s="93">
        <f t="shared" si="11"/>
        <v>682000</v>
      </c>
      <c r="J68" s="93">
        <f t="shared" si="11"/>
        <v>0</v>
      </c>
      <c r="K68" s="93">
        <f t="shared" si="11"/>
        <v>0</v>
      </c>
      <c r="L68" s="93">
        <f t="shared" si="11"/>
        <v>0</v>
      </c>
      <c r="M68" s="75"/>
      <c r="N68" s="75"/>
      <c r="O68" s="75"/>
    </row>
    <row r="69" spans="1:15" ht="78.75" hidden="1">
      <c r="A69" s="14"/>
      <c r="B69" s="11" t="s">
        <v>18</v>
      </c>
      <c r="C69" s="38" t="s">
        <v>127</v>
      </c>
      <c r="D69" s="12" t="s">
        <v>128</v>
      </c>
      <c r="E69" s="11" t="s">
        <v>129</v>
      </c>
      <c r="F69" s="23"/>
      <c r="G69" s="94">
        <v>0</v>
      </c>
      <c r="H69" s="94">
        <v>0</v>
      </c>
      <c r="I69" s="94">
        <v>1760200</v>
      </c>
      <c r="J69" s="95">
        <v>4643600</v>
      </c>
      <c r="K69" s="95">
        <v>4643600</v>
      </c>
      <c r="L69" s="95">
        <v>4643600</v>
      </c>
      <c r="M69" s="75"/>
      <c r="N69" s="75"/>
      <c r="O69" s="75"/>
    </row>
    <row r="70" spans="1:15" ht="61.5" customHeight="1">
      <c r="A70" s="14"/>
      <c r="B70" s="11" t="s">
        <v>18</v>
      </c>
      <c r="C70" s="38" t="s">
        <v>127</v>
      </c>
      <c r="D70" s="46" t="s">
        <v>128</v>
      </c>
      <c r="E70" s="21" t="s">
        <v>281</v>
      </c>
      <c r="F70" s="23"/>
      <c r="G70" s="94">
        <v>180000</v>
      </c>
      <c r="H70" s="94">
        <v>181672.62</v>
      </c>
      <c r="I70" s="94">
        <v>182000</v>
      </c>
      <c r="J70" s="95"/>
      <c r="K70" s="95"/>
      <c r="L70" s="95"/>
      <c r="M70" s="75"/>
      <c r="N70" s="75"/>
      <c r="O70" s="75"/>
    </row>
    <row r="71" spans="1:15" ht="33.75">
      <c r="A71" s="14"/>
      <c r="B71" s="11" t="s">
        <v>18</v>
      </c>
      <c r="C71" s="38" t="s">
        <v>130</v>
      </c>
      <c r="D71" s="46" t="s">
        <v>131</v>
      </c>
      <c r="E71" s="21" t="s">
        <v>199</v>
      </c>
      <c r="F71" s="23"/>
      <c r="G71" s="94">
        <v>500000</v>
      </c>
      <c r="H71" s="94">
        <v>423262.41</v>
      </c>
      <c r="I71" s="94">
        <v>500000</v>
      </c>
      <c r="J71" s="95">
        <v>0</v>
      </c>
      <c r="K71" s="95">
        <v>0</v>
      </c>
      <c r="L71" s="95">
        <v>0</v>
      </c>
      <c r="M71" s="75"/>
      <c r="N71" s="75"/>
      <c r="O71" s="75"/>
    </row>
    <row r="72" spans="1:15" ht="0.75" customHeight="1">
      <c r="A72" s="14"/>
      <c r="B72" s="11" t="s">
        <v>18</v>
      </c>
      <c r="C72" s="38" t="s">
        <v>132</v>
      </c>
      <c r="D72" s="46" t="s">
        <v>131</v>
      </c>
      <c r="E72" s="11" t="s">
        <v>129</v>
      </c>
      <c r="F72" s="23"/>
      <c r="G72" s="94">
        <v>0</v>
      </c>
      <c r="H72" s="94"/>
      <c r="I72" s="94">
        <v>0</v>
      </c>
      <c r="J72" s="95">
        <v>0</v>
      </c>
      <c r="K72" s="95">
        <v>0</v>
      </c>
      <c r="L72" s="95">
        <v>0</v>
      </c>
      <c r="M72" s="75"/>
      <c r="N72" s="75"/>
      <c r="O72" s="75"/>
    </row>
    <row r="73" spans="1:15" ht="21">
      <c r="A73" s="14"/>
      <c r="B73" s="11"/>
      <c r="C73" s="37" t="s">
        <v>74</v>
      </c>
      <c r="D73" s="47" t="s">
        <v>75</v>
      </c>
      <c r="E73" s="36"/>
      <c r="F73" s="23"/>
      <c r="G73" s="93">
        <f aca="true" t="shared" si="12" ref="G73:L73">G74+G75+G76+G77</f>
        <v>15280000</v>
      </c>
      <c r="H73" s="93">
        <f t="shared" si="12"/>
        <v>8554113.08</v>
      </c>
      <c r="I73" s="93">
        <f t="shared" si="12"/>
        <v>15549572</v>
      </c>
      <c r="J73" s="93">
        <f t="shared" si="12"/>
        <v>14000000</v>
      </c>
      <c r="K73" s="93">
        <f t="shared" si="12"/>
        <v>10000000</v>
      </c>
      <c r="L73" s="93">
        <f t="shared" si="12"/>
        <v>10000000</v>
      </c>
      <c r="M73" s="75"/>
      <c r="N73" s="75"/>
      <c r="O73" s="75"/>
    </row>
    <row r="74" spans="1:15" s="61" customFormat="1" ht="91.5" customHeight="1">
      <c r="A74" s="60"/>
      <c r="B74" s="21" t="s">
        <v>18</v>
      </c>
      <c r="C74" s="39" t="s">
        <v>200</v>
      </c>
      <c r="D74" s="80" t="s">
        <v>201</v>
      </c>
      <c r="E74" s="21" t="s">
        <v>199</v>
      </c>
      <c r="F74" s="24"/>
      <c r="G74" s="94">
        <v>280000</v>
      </c>
      <c r="H74" s="94">
        <v>281667</v>
      </c>
      <c r="I74" s="94">
        <v>520572</v>
      </c>
      <c r="J74" s="94">
        <v>0</v>
      </c>
      <c r="K74" s="94">
        <v>0</v>
      </c>
      <c r="L74" s="94">
        <v>0</v>
      </c>
      <c r="M74" s="75"/>
      <c r="N74" s="75"/>
      <c r="O74" s="75"/>
    </row>
    <row r="75" spans="1:15" ht="66.75" customHeight="1">
      <c r="A75" s="14"/>
      <c r="B75" s="11" t="s">
        <v>18</v>
      </c>
      <c r="C75" s="39" t="s">
        <v>133</v>
      </c>
      <c r="D75" s="20" t="s">
        <v>134</v>
      </c>
      <c r="E75" s="21" t="s">
        <v>199</v>
      </c>
      <c r="F75" s="24"/>
      <c r="G75" s="94">
        <v>15000000</v>
      </c>
      <c r="H75" s="94">
        <v>8243446.08</v>
      </c>
      <c r="I75" s="94">
        <v>15000000</v>
      </c>
      <c r="J75" s="94">
        <v>14000000</v>
      </c>
      <c r="K75" s="94">
        <v>10000000</v>
      </c>
      <c r="L75" s="94">
        <v>10000000</v>
      </c>
      <c r="M75" s="75"/>
      <c r="N75" s="75"/>
      <c r="O75" s="75"/>
    </row>
    <row r="76" spans="1:15" ht="66" customHeight="1">
      <c r="A76" s="14"/>
      <c r="B76" s="11" t="s">
        <v>18</v>
      </c>
      <c r="C76" s="38" t="s">
        <v>135</v>
      </c>
      <c r="D76" s="12" t="s">
        <v>136</v>
      </c>
      <c r="E76" s="21" t="s">
        <v>199</v>
      </c>
      <c r="F76" s="19"/>
      <c r="G76" s="94">
        <v>0</v>
      </c>
      <c r="H76" s="94">
        <v>29000</v>
      </c>
      <c r="I76" s="94">
        <v>29000</v>
      </c>
      <c r="J76" s="94">
        <v>0</v>
      </c>
      <c r="K76" s="94">
        <v>0</v>
      </c>
      <c r="L76" s="94">
        <v>0</v>
      </c>
      <c r="M76" s="75"/>
      <c r="N76" s="75"/>
      <c r="O76" s="75"/>
    </row>
    <row r="77" spans="1:15" ht="96" customHeight="1">
      <c r="A77" s="14"/>
      <c r="B77" s="11" t="s">
        <v>18</v>
      </c>
      <c r="C77" s="39" t="s">
        <v>241</v>
      </c>
      <c r="D77" s="20" t="s">
        <v>242</v>
      </c>
      <c r="E77" s="21" t="s">
        <v>243</v>
      </c>
      <c r="F77" s="19"/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75"/>
      <c r="N77" s="75"/>
      <c r="O77" s="75"/>
    </row>
    <row r="78" spans="1:15" ht="24" customHeight="1">
      <c r="A78" s="14"/>
      <c r="B78" s="35"/>
      <c r="C78" s="37" t="s">
        <v>76</v>
      </c>
      <c r="D78" s="9" t="s">
        <v>77</v>
      </c>
      <c r="E78" s="36"/>
      <c r="F78" s="25"/>
      <c r="G78" s="93">
        <f>G81+G82+G84+G85+G86+G87+G88+G89+G90+G91+G93+G94+G95+G96+G97+G98+G99+G100+G101+G103+G104+G105+G106+G107+G108+G109+G110+G92+G79+G80+G83</f>
        <v>7000000</v>
      </c>
      <c r="H78" s="93">
        <f>H81+H82+H84+H85+H86+H87+H88+H89+H90+H91+H93+H94+H95+H96+H97+H98+H99+H100+H101+H103+H104+H105+H106+H107+H108+H109+H110+H92+H79+H80+H8+H83+H1023+H102</f>
        <v>6460772.569999999</v>
      </c>
      <c r="I78" s="93">
        <f>I79+I80+I81+I82+I83+I84+I85+I86+I87+I88+I89+I90+I91+I92+I93+I94+I95+I96+I97+I98+I99+I100+I101+I102+I103+I104+I105+I106+I107+I108+I109+I110</f>
        <v>7500000</v>
      </c>
      <c r="J78" s="93">
        <f>J81+J82+J84+J85+J86+J87+J88+J89+J90+J91+J93+J94+J95+J96+J97+J98+J99+J100+J101+J103+J104+J105+J106+J107+J108+J109+J110+J92+J79+J80+J8+J83+J1023+J102</f>
        <v>7775000</v>
      </c>
      <c r="K78" s="93">
        <f>K81+K82+K84+K85+K86+K87+K88+K89+K90+K91+K93+K94+K95+K96+K97+K98+K99+K100+K101+K103+K104+K105+K106+K107+K108+K109+K110+K92+K79+K80+K8+K83+K1023+K102</f>
        <v>7775000</v>
      </c>
      <c r="L78" s="93">
        <f>L81+L82+L84+L85+L86+L87+L88+L89+L90+L91+L93+L94+L95+L96+L97+L98+L99+L100+L101+L103+L104+L105+L106+L107+L108+L109+L110+L92+L79+L80+L8+L83+L1023+L102</f>
        <v>7775000</v>
      </c>
      <c r="M78" s="75"/>
      <c r="N78" s="75"/>
      <c r="O78" s="75"/>
    </row>
    <row r="79" spans="1:15" ht="47.25" customHeight="1">
      <c r="A79" s="14"/>
      <c r="B79" s="11" t="s">
        <v>18</v>
      </c>
      <c r="C79" s="79" t="s">
        <v>256</v>
      </c>
      <c r="D79" s="80" t="s">
        <v>257</v>
      </c>
      <c r="E79" s="11" t="s">
        <v>70</v>
      </c>
      <c r="F79" s="25"/>
      <c r="G79" s="94">
        <v>0</v>
      </c>
      <c r="H79" s="94">
        <v>0</v>
      </c>
      <c r="I79" s="94">
        <v>0</v>
      </c>
      <c r="J79" s="94">
        <v>0</v>
      </c>
      <c r="K79" s="94">
        <v>0</v>
      </c>
      <c r="L79" s="94">
        <v>0</v>
      </c>
      <c r="M79" s="75"/>
      <c r="N79" s="75"/>
      <c r="O79" s="75"/>
    </row>
    <row r="80" spans="1:15" ht="35.25" customHeight="1">
      <c r="A80" s="14"/>
      <c r="B80" s="11" t="s">
        <v>18</v>
      </c>
      <c r="C80" s="79" t="s">
        <v>308</v>
      </c>
      <c r="D80" s="80" t="s">
        <v>171</v>
      </c>
      <c r="E80" s="11" t="s">
        <v>309</v>
      </c>
      <c r="F80" s="25"/>
      <c r="G80" s="94">
        <v>0</v>
      </c>
      <c r="H80" s="94">
        <v>14425</v>
      </c>
      <c r="I80" s="94">
        <v>15000</v>
      </c>
      <c r="J80" s="94">
        <v>20000</v>
      </c>
      <c r="K80" s="94">
        <v>20000</v>
      </c>
      <c r="L80" s="94">
        <v>20000</v>
      </c>
      <c r="M80" s="75"/>
      <c r="N80" s="75"/>
      <c r="O80" s="75"/>
    </row>
    <row r="81" spans="1:15" ht="39" customHeight="1">
      <c r="A81" s="14"/>
      <c r="B81" s="11" t="s">
        <v>18</v>
      </c>
      <c r="C81" s="79" t="s">
        <v>152</v>
      </c>
      <c r="D81" s="80" t="s">
        <v>171</v>
      </c>
      <c r="E81" s="81" t="s">
        <v>174</v>
      </c>
      <c r="F81" s="25"/>
      <c r="G81" s="94">
        <v>0</v>
      </c>
      <c r="H81" s="94">
        <v>0</v>
      </c>
      <c r="I81" s="94">
        <v>0</v>
      </c>
      <c r="J81" s="94">
        <v>0</v>
      </c>
      <c r="K81" s="94">
        <v>0</v>
      </c>
      <c r="L81" s="94">
        <v>0</v>
      </c>
      <c r="M81" s="75"/>
      <c r="N81" s="75"/>
      <c r="O81" s="75"/>
    </row>
    <row r="82" spans="1:15" ht="47.25" customHeight="1">
      <c r="A82" s="14"/>
      <c r="B82" s="11" t="s">
        <v>18</v>
      </c>
      <c r="C82" s="79" t="s">
        <v>202</v>
      </c>
      <c r="D82" s="80" t="s">
        <v>171</v>
      </c>
      <c r="E82" s="81" t="s">
        <v>203</v>
      </c>
      <c r="F82" s="25"/>
      <c r="G82" s="94">
        <v>100000</v>
      </c>
      <c r="H82" s="94">
        <v>0</v>
      </c>
      <c r="I82" s="94">
        <v>100000</v>
      </c>
      <c r="J82" s="94">
        <v>95900</v>
      </c>
      <c r="K82" s="94">
        <v>92000</v>
      </c>
      <c r="L82" s="94">
        <v>92000</v>
      </c>
      <c r="M82" s="75"/>
      <c r="N82" s="75"/>
      <c r="O82" s="75"/>
    </row>
    <row r="83" spans="1:15" ht="63" customHeight="1">
      <c r="A83" s="14"/>
      <c r="B83" s="11" t="s">
        <v>18</v>
      </c>
      <c r="C83" s="79" t="s">
        <v>310</v>
      </c>
      <c r="D83" s="80" t="s">
        <v>163</v>
      </c>
      <c r="E83" s="81" t="s">
        <v>172</v>
      </c>
      <c r="F83" s="25"/>
      <c r="G83" s="94">
        <v>0</v>
      </c>
      <c r="H83" s="94">
        <v>10000</v>
      </c>
      <c r="I83" s="94">
        <v>10000</v>
      </c>
      <c r="J83" s="94">
        <v>20000</v>
      </c>
      <c r="K83" s="94">
        <v>20000</v>
      </c>
      <c r="L83" s="94">
        <v>20000</v>
      </c>
      <c r="M83" s="75"/>
      <c r="N83" s="75"/>
      <c r="O83" s="75"/>
    </row>
    <row r="84" spans="1:15" ht="56.25" customHeight="1">
      <c r="A84" s="14"/>
      <c r="B84" s="11" t="s">
        <v>18</v>
      </c>
      <c r="C84" s="79" t="s">
        <v>141</v>
      </c>
      <c r="D84" s="80" t="s">
        <v>164</v>
      </c>
      <c r="E84" s="81" t="s">
        <v>172</v>
      </c>
      <c r="F84" s="25"/>
      <c r="G84" s="94">
        <v>90000</v>
      </c>
      <c r="H84" s="94">
        <v>30000</v>
      </c>
      <c r="I84" s="94">
        <v>90000</v>
      </c>
      <c r="J84" s="94">
        <v>85000</v>
      </c>
      <c r="K84" s="94">
        <v>85000</v>
      </c>
      <c r="L84" s="94">
        <v>85000</v>
      </c>
      <c r="M84" s="75"/>
      <c r="N84" s="75"/>
      <c r="O84" s="75"/>
    </row>
    <row r="85" spans="1:15" ht="51" customHeight="1">
      <c r="A85" s="14"/>
      <c r="B85" s="11" t="s">
        <v>18</v>
      </c>
      <c r="C85" s="79" t="s">
        <v>143</v>
      </c>
      <c r="D85" s="82" t="s">
        <v>166</v>
      </c>
      <c r="E85" s="81" t="s">
        <v>172</v>
      </c>
      <c r="F85" s="25"/>
      <c r="G85" s="94">
        <v>150000</v>
      </c>
      <c r="H85" s="94">
        <v>0</v>
      </c>
      <c r="I85" s="94">
        <v>0</v>
      </c>
      <c r="J85" s="94">
        <v>140000</v>
      </c>
      <c r="K85" s="94">
        <v>140000</v>
      </c>
      <c r="L85" s="94">
        <v>140000</v>
      </c>
      <c r="M85" s="75"/>
      <c r="N85" s="75"/>
      <c r="O85" s="75"/>
    </row>
    <row r="86" spans="1:15" ht="69" customHeight="1">
      <c r="A86" s="14"/>
      <c r="B86" s="11" t="s">
        <v>18</v>
      </c>
      <c r="C86" s="79" t="s">
        <v>145</v>
      </c>
      <c r="D86" s="82" t="s">
        <v>167</v>
      </c>
      <c r="E86" s="81" t="s">
        <v>172</v>
      </c>
      <c r="F86" s="25"/>
      <c r="G86" s="94">
        <v>450000</v>
      </c>
      <c r="H86" s="94">
        <v>561417.37</v>
      </c>
      <c r="I86" s="94">
        <v>570000</v>
      </c>
      <c r="J86" s="94">
        <v>600000</v>
      </c>
      <c r="K86" s="94">
        <v>600000</v>
      </c>
      <c r="L86" s="94">
        <v>600000</v>
      </c>
      <c r="M86" s="75"/>
      <c r="N86" s="75"/>
      <c r="O86" s="75"/>
    </row>
    <row r="87" spans="1:15" ht="77.25" customHeight="1">
      <c r="A87" s="14"/>
      <c r="B87" s="11" t="s">
        <v>18</v>
      </c>
      <c r="C87" s="79" t="s">
        <v>205</v>
      </c>
      <c r="D87" s="82" t="s">
        <v>170</v>
      </c>
      <c r="E87" s="81" t="s">
        <v>172</v>
      </c>
      <c r="F87" s="25"/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  <c r="M87" s="75"/>
      <c r="N87" s="75"/>
      <c r="O87" s="75"/>
    </row>
    <row r="88" spans="1:15" ht="72" customHeight="1">
      <c r="A88" s="14"/>
      <c r="B88" s="11" t="s">
        <v>18</v>
      </c>
      <c r="C88" s="79" t="s">
        <v>153</v>
      </c>
      <c r="D88" s="82" t="s">
        <v>171</v>
      </c>
      <c r="E88" s="81" t="s">
        <v>172</v>
      </c>
      <c r="F88" s="25"/>
      <c r="G88" s="94">
        <v>15000</v>
      </c>
      <c r="H88" s="94">
        <v>13000</v>
      </c>
      <c r="I88" s="94">
        <v>20000</v>
      </c>
      <c r="J88" s="94">
        <v>20000</v>
      </c>
      <c r="K88" s="94">
        <v>20000</v>
      </c>
      <c r="L88" s="94">
        <v>20000</v>
      </c>
      <c r="M88" s="75"/>
      <c r="N88" s="75"/>
      <c r="O88" s="75"/>
    </row>
    <row r="89" spans="1:15" ht="84" customHeight="1">
      <c r="A89" s="14"/>
      <c r="B89" s="11" t="s">
        <v>18</v>
      </c>
      <c r="C89" s="79" t="s">
        <v>149</v>
      </c>
      <c r="D89" s="82" t="s">
        <v>206</v>
      </c>
      <c r="E89" s="81" t="s">
        <v>78</v>
      </c>
      <c r="F89" s="25"/>
      <c r="G89" s="94">
        <v>60000</v>
      </c>
      <c r="H89" s="94">
        <v>0</v>
      </c>
      <c r="I89" s="94">
        <v>0</v>
      </c>
      <c r="J89" s="94">
        <v>0</v>
      </c>
      <c r="K89" s="94">
        <v>0</v>
      </c>
      <c r="L89" s="94">
        <v>0</v>
      </c>
      <c r="M89" s="75"/>
      <c r="N89" s="75"/>
      <c r="O89" s="75"/>
    </row>
    <row r="90" spans="1:15" ht="78.75">
      <c r="A90" s="14"/>
      <c r="B90" s="11" t="s">
        <v>18</v>
      </c>
      <c r="C90" s="38" t="s">
        <v>137</v>
      </c>
      <c r="D90" s="12" t="s">
        <v>160</v>
      </c>
      <c r="E90" s="11" t="s">
        <v>19</v>
      </c>
      <c r="F90" s="19"/>
      <c r="G90" s="94">
        <v>130000</v>
      </c>
      <c r="H90" s="94">
        <v>123647.57</v>
      </c>
      <c r="I90" s="94">
        <v>130000</v>
      </c>
      <c r="J90" s="94">
        <v>150000</v>
      </c>
      <c r="K90" s="94">
        <v>150000</v>
      </c>
      <c r="L90" s="94">
        <v>150000</v>
      </c>
      <c r="M90" s="75"/>
      <c r="N90" s="75"/>
      <c r="O90" s="75"/>
    </row>
    <row r="91" spans="1:15" ht="61.5" customHeight="1">
      <c r="A91" s="14"/>
      <c r="B91" s="11" t="s">
        <v>18</v>
      </c>
      <c r="C91" s="38" t="s">
        <v>138</v>
      </c>
      <c r="D91" s="12" t="s">
        <v>161</v>
      </c>
      <c r="E91" s="11" t="s">
        <v>19</v>
      </c>
      <c r="F91" s="19"/>
      <c r="G91" s="94">
        <v>20000</v>
      </c>
      <c r="H91" s="94">
        <v>27151.1</v>
      </c>
      <c r="I91" s="94">
        <v>30000</v>
      </c>
      <c r="J91" s="94">
        <v>20000</v>
      </c>
      <c r="K91" s="94">
        <v>20000</v>
      </c>
      <c r="L91" s="94">
        <v>20000</v>
      </c>
      <c r="M91" s="75"/>
      <c r="N91" s="75"/>
      <c r="O91" s="75"/>
    </row>
    <row r="92" spans="1:15" ht="60" customHeight="1">
      <c r="A92" s="14"/>
      <c r="B92" s="11"/>
      <c r="C92" s="38" t="s">
        <v>244</v>
      </c>
      <c r="D92" s="12" t="s">
        <v>245</v>
      </c>
      <c r="E92" s="11" t="s">
        <v>19</v>
      </c>
      <c r="F92" s="19"/>
      <c r="G92" s="94">
        <v>0</v>
      </c>
      <c r="H92" s="94">
        <v>-2500</v>
      </c>
      <c r="I92" s="94">
        <v>0</v>
      </c>
      <c r="J92" s="94">
        <v>0</v>
      </c>
      <c r="K92" s="94">
        <v>0</v>
      </c>
      <c r="L92" s="94">
        <v>0</v>
      </c>
      <c r="M92" s="75"/>
      <c r="N92" s="75"/>
      <c r="O92" s="75"/>
    </row>
    <row r="93" spans="1:15" ht="56.25">
      <c r="A93" s="14"/>
      <c r="B93" s="11" t="s">
        <v>18</v>
      </c>
      <c r="C93" s="38" t="s">
        <v>139</v>
      </c>
      <c r="D93" s="12" t="s">
        <v>162</v>
      </c>
      <c r="E93" s="11" t="s">
        <v>19</v>
      </c>
      <c r="F93" s="19"/>
      <c r="G93" s="94">
        <v>0</v>
      </c>
      <c r="H93" s="94">
        <v>20000</v>
      </c>
      <c r="I93" s="94">
        <v>20000</v>
      </c>
      <c r="J93" s="94">
        <v>20000</v>
      </c>
      <c r="K93" s="94">
        <v>20000</v>
      </c>
      <c r="L93" s="94">
        <v>20000</v>
      </c>
      <c r="M93" s="75"/>
      <c r="N93" s="75"/>
      <c r="O93" s="75"/>
    </row>
    <row r="94" spans="1:15" ht="67.5">
      <c r="A94" s="14"/>
      <c r="B94" s="11" t="s">
        <v>18</v>
      </c>
      <c r="C94" s="79" t="s">
        <v>150</v>
      </c>
      <c r="D94" s="82" t="s">
        <v>170</v>
      </c>
      <c r="E94" s="11" t="s">
        <v>19</v>
      </c>
      <c r="F94" s="19"/>
      <c r="G94" s="94">
        <v>0</v>
      </c>
      <c r="H94" s="94">
        <v>10000</v>
      </c>
      <c r="I94" s="94">
        <v>10000</v>
      </c>
      <c r="J94" s="94">
        <v>10000</v>
      </c>
      <c r="K94" s="94">
        <v>10000</v>
      </c>
      <c r="L94" s="94">
        <v>10000</v>
      </c>
      <c r="M94" s="75"/>
      <c r="N94" s="75"/>
      <c r="O94" s="75"/>
    </row>
    <row r="95" spans="1:15" ht="56.25">
      <c r="A95" s="14"/>
      <c r="B95" s="11" t="s">
        <v>18</v>
      </c>
      <c r="C95" s="38" t="s">
        <v>140</v>
      </c>
      <c r="D95" s="12" t="s">
        <v>163</v>
      </c>
      <c r="E95" s="11" t="s">
        <v>55</v>
      </c>
      <c r="F95" s="19"/>
      <c r="G95" s="94">
        <v>45000</v>
      </c>
      <c r="H95" s="94">
        <v>92540.64</v>
      </c>
      <c r="I95" s="94">
        <v>95000</v>
      </c>
      <c r="J95" s="94">
        <v>100000</v>
      </c>
      <c r="K95" s="94">
        <v>100000</v>
      </c>
      <c r="L95" s="94">
        <v>100000</v>
      </c>
      <c r="M95" s="75"/>
      <c r="N95" s="75"/>
      <c r="O95" s="75"/>
    </row>
    <row r="96" spans="1:15" ht="56.25">
      <c r="A96" s="14"/>
      <c r="B96" s="11" t="s">
        <v>18</v>
      </c>
      <c r="C96" s="38" t="s">
        <v>142</v>
      </c>
      <c r="D96" s="12" t="s">
        <v>165</v>
      </c>
      <c r="E96" s="11" t="s">
        <v>55</v>
      </c>
      <c r="F96" s="19"/>
      <c r="G96" s="94">
        <v>1050000</v>
      </c>
      <c r="H96" s="94">
        <v>519766.1</v>
      </c>
      <c r="I96" s="94">
        <v>550000</v>
      </c>
      <c r="J96" s="94">
        <v>550000</v>
      </c>
      <c r="K96" s="94">
        <v>600000</v>
      </c>
      <c r="L96" s="94">
        <v>600000</v>
      </c>
      <c r="M96" s="75"/>
      <c r="N96" s="75"/>
      <c r="O96" s="75"/>
    </row>
    <row r="97" spans="1:15" ht="56.25">
      <c r="A97" s="14"/>
      <c r="B97" s="11" t="s">
        <v>18</v>
      </c>
      <c r="C97" s="38" t="s">
        <v>146</v>
      </c>
      <c r="D97" s="12" t="s">
        <v>167</v>
      </c>
      <c r="E97" s="11" t="s">
        <v>55</v>
      </c>
      <c r="F97" s="19"/>
      <c r="G97" s="94">
        <v>20000</v>
      </c>
      <c r="H97" s="94">
        <v>27901.28</v>
      </c>
      <c r="I97" s="94">
        <v>30000</v>
      </c>
      <c r="J97" s="94">
        <v>40000</v>
      </c>
      <c r="K97" s="94">
        <v>40000</v>
      </c>
      <c r="L97" s="94">
        <v>40000</v>
      </c>
      <c r="M97" s="75"/>
      <c r="N97" s="75"/>
      <c r="O97" s="75"/>
    </row>
    <row r="98" spans="1:15" ht="56.25">
      <c r="A98" s="14"/>
      <c r="B98" s="11" t="s">
        <v>18</v>
      </c>
      <c r="C98" s="38" t="s">
        <v>147</v>
      </c>
      <c r="D98" s="12" t="s">
        <v>168</v>
      </c>
      <c r="E98" s="11" t="s">
        <v>55</v>
      </c>
      <c r="F98" s="19"/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>
        <v>0</v>
      </c>
      <c r="M98" s="75"/>
      <c r="N98" s="75"/>
      <c r="O98" s="75"/>
    </row>
    <row r="99" spans="1:15" ht="33.75">
      <c r="A99" s="14"/>
      <c r="B99" s="11" t="s">
        <v>18</v>
      </c>
      <c r="C99" s="38" t="s">
        <v>148</v>
      </c>
      <c r="D99" s="12" t="s">
        <v>169</v>
      </c>
      <c r="E99" s="11" t="s">
        <v>55</v>
      </c>
      <c r="F99" s="19"/>
      <c r="G99" s="94">
        <v>300000</v>
      </c>
      <c r="H99" s="94">
        <v>468350</v>
      </c>
      <c r="I99" s="94">
        <v>470000</v>
      </c>
      <c r="J99" s="94">
        <v>500000</v>
      </c>
      <c r="K99" s="94">
        <v>500000</v>
      </c>
      <c r="L99" s="94">
        <v>500000</v>
      </c>
      <c r="M99" s="75"/>
      <c r="N99" s="75"/>
      <c r="O99" s="75"/>
    </row>
    <row r="100" spans="1:15" ht="67.5">
      <c r="A100" s="14"/>
      <c r="B100" s="11" t="s">
        <v>18</v>
      </c>
      <c r="C100" s="38" t="s">
        <v>151</v>
      </c>
      <c r="D100" s="12" t="s">
        <v>170</v>
      </c>
      <c r="E100" s="11" t="s">
        <v>55</v>
      </c>
      <c r="F100" s="19"/>
      <c r="G100" s="94">
        <v>80000</v>
      </c>
      <c r="H100" s="94">
        <v>77015.48</v>
      </c>
      <c r="I100" s="94">
        <v>80000</v>
      </c>
      <c r="J100" s="94">
        <v>80000</v>
      </c>
      <c r="K100" s="94">
        <v>80000</v>
      </c>
      <c r="L100" s="94">
        <v>80000</v>
      </c>
      <c r="M100" s="75"/>
      <c r="N100" s="75"/>
      <c r="O100" s="75"/>
    </row>
    <row r="101" spans="1:15" ht="33.75">
      <c r="A101" s="14"/>
      <c r="B101" s="11" t="s">
        <v>18</v>
      </c>
      <c r="C101" s="38" t="s">
        <v>154</v>
      </c>
      <c r="D101" s="12" t="s">
        <v>171</v>
      </c>
      <c r="E101" s="11" t="s">
        <v>55</v>
      </c>
      <c r="F101" s="19"/>
      <c r="G101" s="94">
        <v>2000000</v>
      </c>
      <c r="H101" s="94">
        <v>1229687.91</v>
      </c>
      <c r="I101" s="94">
        <v>1670000</v>
      </c>
      <c r="J101" s="94">
        <v>1700000</v>
      </c>
      <c r="K101" s="94">
        <v>1700000</v>
      </c>
      <c r="L101" s="94">
        <v>1700000</v>
      </c>
      <c r="M101" s="75"/>
      <c r="N101" s="75"/>
      <c r="O101" s="75"/>
    </row>
    <row r="102" spans="1:15" ht="33.75">
      <c r="A102" s="14"/>
      <c r="B102" s="11" t="s">
        <v>18</v>
      </c>
      <c r="C102" s="38" t="s">
        <v>311</v>
      </c>
      <c r="D102" s="12" t="s">
        <v>171</v>
      </c>
      <c r="E102" s="11" t="s">
        <v>312</v>
      </c>
      <c r="F102" s="19"/>
      <c r="G102" s="94">
        <v>0</v>
      </c>
      <c r="H102" s="94">
        <v>13000</v>
      </c>
      <c r="I102" s="94">
        <v>13000</v>
      </c>
      <c r="J102" s="94">
        <v>20000</v>
      </c>
      <c r="K102" s="94">
        <v>20000</v>
      </c>
      <c r="L102" s="94">
        <v>20000</v>
      </c>
      <c r="M102" s="75"/>
      <c r="N102" s="75"/>
      <c r="O102" s="75"/>
    </row>
    <row r="103" spans="1:15" ht="54" customHeight="1">
      <c r="A103" s="14"/>
      <c r="B103" s="11" t="s">
        <v>18</v>
      </c>
      <c r="C103" s="79" t="s">
        <v>144</v>
      </c>
      <c r="D103" s="82" t="s">
        <v>211</v>
      </c>
      <c r="E103" s="11" t="s">
        <v>173</v>
      </c>
      <c r="F103" s="19"/>
      <c r="G103" s="94">
        <v>400000</v>
      </c>
      <c r="H103" s="94">
        <v>163433.5</v>
      </c>
      <c r="I103" s="94">
        <v>200000</v>
      </c>
      <c r="J103" s="94">
        <v>250000</v>
      </c>
      <c r="K103" s="94">
        <v>250000</v>
      </c>
      <c r="L103" s="94">
        <v>250000</v>
      </c>
      <c r="M103" s="75"/>
      <c r="N103" s="75"/>
      <c r="O103" s="75"/>
    </row>
    <row r="104" spans="1:15" ht="74.25" customHeight="1">
      <c r="A104" s="14"/>
      <c r="B104" s="11" t="s">
        <v>18</v>
      </c>
      <c r="C104" s="79" t="s">
        <v>212</v>
      </c>
      <c r="D104" s="82" t="s">
        <v>204</v>
      </c>
      <c r="E104" s="11" t="s">
        <v>213</v>
      </c>
      <c r="F104" s="19"/>
      <c r="G104" s="94">
        <v>50000</v>
      </c>
      <c r="H104" s="94">
        <v>175000.84</v>
      </c>
      <c r="I104" s="94">
        <v>190000</v>
      </c>
      <c r="J104" s="94">
        <v>200000</v>
      </c>
      <c r="K104" s="94">
        <v>200000</v>
      </c>
      <c r="L104" s="94">
        <v>200000</v>
      </c>
      <c r="M104" s="75"/>
      <c r="N104" s="75"/>
      <c r="O104" s="75"/>
    </row>
    <row r="105" spans="1:15" ht="47.25" customHeight="1">
      <c r="A105" s="14"/>
      <c r="B105" s="11" t="s">
        <v>18</v>
      </c>
      <c r="C105" s="38" t="s">
        <v>155</v>
      </c>
      <c r="D105" s="12" t="s">
        <v>171</v>
      </c>
      <c r="E105" s="11" t="s">
        <v>175</v>
      </c>
      <c r="F105" s="19"/>
      <c r="G105" s="94">
        <v>510000</v>
      </c>
      <c r="H105" s="94">
        <v>93163.47</v>
      </c>
      <c r="I105" s="94">
        <v>100000</v>
      </c>
      <c r="J105" s="94">
        <v>150000</v>
      </c>
      <c r="K105" s="94">
        <v>150000</v>
      </c>
      <c r="L105" s="94">
        <v>150000</v>
      </c>
      <c r="M105" s="75"/>
      <c r="N105" s="75"/>
      <c r="O105" s="75"/>
    </row>
    <row r="106" spans="1:15" ht="33.75">
      <c r="A106" s="14"/>
      <c r="B106" s="11" t="s">
        <v>18</v>
      </c>
      <c r="C106" s="38" t="s">
        <v>156</v>
      </c>
      <c r="D106" s="12" t="s">
        <v>171</v>
      </c>
      <c r="E106" s="11" t="s">
        <v>176</v>
      </c>
      <c r="F106" s="19"/>
      <c r="G106" s="94">
        <v>0</v>
      </c>
      <c r="H106" s="94">
        <v>17715.88</v>
      </c>
      <c r="I106" s="94">
        <v>20000</v>
      </c>
      <c r="J106" s="94">
        <v>50000</v>
      </c>
      <c r="K106" s="94">
        <v>50000</v>
      </c>
      <c r="L106" s="94">
        <v>50000</v>
      </c>
      <c r="M106" s="75"/>
      <c r="N106" s="75"/>
      <c r="O106" s="75"/>
    </row>
    <row r="107" spans="1:15" ht="63" customHeight="1">
      <c r="A107" s="14"/>
      <c r="B107" s="11" t="s">
        <v>18</v>
      </c>
      <c r="C107" s="79" t="s">
        <v>215</v>
      </c>
      <c r="D107" s="82" t="s">
        <v>214</v>
      </c>
      <c r="E107" s="11" t="s">
        <v>216</v>
      </c>
      <c r="F107" s="19"/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75"/>
      <c r="N107" s="75"/>
      <c r="O107" s="75"/>
    </row>
    <row r="108" spans="1:15" ht="33.75">
      <c r="A108" s="14"/>
      <c r="B108" s="11" t="s">
        <v>18</v>
      </c>
      <c r="C108" s="38" t="s">
        <v>157</v>
      </c>
      <c r="D108" s="12" t="s">
        <v>171</v>
      </c>
      <c r="E108" s="11" t="s">
        <v>177</v>
      </c>
      <c r="F108" s="19"/>
      <c r="G108" s="94">
        <v>280000</v>
      </c>
      <c r="H108" s="94">
        <v>40847.88</v>
      </c>
      <c r="I108" s="94">
        <v>280000</v>
      </c>
      <c r="J108" s="94">
        <v>46100</v>
      </c>
      <c r="K108" s="94">
        <v>0</v>
      </c>
      <c r="L108" s="94">
        <v>0</v>
      </c>
      <c r="M108" s="75"/>
      <c r="N108" s="75"/>
      <c r="O108" s="75"/>
    </row>
    <row r="109" spans="1:15" ht="78.75">
      <c r="A109" s="14"/>
      <c r="B109" s="11" t="s">
        <v>18</v>
      </c>
      <c r="C109" s="38" t="s">
        <v>158</v>
      </c>
      <c r="D109" s="12" t="s">
        <v>171</v>
      </c>
      <c r="E109" s="11" t="s">
        <v>63</v>
      </c>
      <c r="F109" s="19"/>
      <c r="G109" s="94">
        <v>0</v>
      </c>
      <c r="H109" s="94">
        <v>6600</v>
      </c>
      <c r="I109" s="94">
        <v>7000</v>
      </c>
      <c r="J109" s="94">
        <v>8000</v>
      </c>
      <c r="K109" s="94">
        <v>8000</v>
      </c>
      <c r="L109" s="94">
        <v>8000</v>
      </c>
      <c r="M109" s="75"/>
      <c r="N109" s="75"/>
      <c r="O109" s="75"/>
    </row>
    <row r="110" spans="1:15" ht="33.75">
      <c r="A110" s="14"/>
      <c r="B110" s="11" t="s">
        <v>18</v>
      </c>
      <c r="C110" s="38" t="s">
        <v>159</v>
      </c>
      <c r="D110" s="12" t="s">
        <v>171</v>
      </c>
      <c r="E110" s="11" t="s">
        <v>199</v>
      </c>
      <c r="F110" s="19"/>
      <c r="G110" s="94">
        <v>1250000</v>
      </c>
      <c r="H110" s="94">
        <v>2728608.55</v>
      </c>
      <c r="I110" s="94">
        <v>2800000</v>
      </c>
      <c r="J110" s="94">
        <v>2900000</v>
      </c>
      <c r="K110" s="94">
        <v>2900000</v>
      </c>
      <c r="L110" s="94">
        <v>2900000</v>
      </c>
      <c r="M110" s="75"/>
      <c r="N110" s="75"/>
      <c r="O110" s="75"/>
    </row>
    <row r="111" spans="1:15" ht="15">
      <c r="A111" s="14"/>
      <c r="B111" s="35"/>
      <c r="C111" s="37" t="s">
        <v>79</v>
      </c>
      <c r="D111" s="9" t="s">
        <v>80</v>
      </c>
      <c r="E111" s="36"/>
      <c r="F111" s="8"/>
      <c r="G111" s="93">
        <f aca="true" t="shared" si="13" ref="G111:L111">G113+G112</f>
        <v>0</v>
      </c>
      <c r="H111" s="93">
        <f t="shared" si="13"/>
        <v>47360</v>
      </c>
      <c r="I111" s="93">
        <f t="shared" si="13"/>
        <v>177678</v>
      </c>
      <c r="J111" s="93">
        <f t="shared" si="13"/>
        <v>0</v>
      </c>
      <c r="K111" s="93">
        <f t="shared" si="13"/>
        <v>0</v>
      </c>
      <c r="L111" s="93">
        <f t="shared" si="13"/>
        <v>0</v>
      </c>
      <c r="M111" s="75"/>
      <c r="N111" s="75"/>
      <c r="O111" s="75"/>
    </row>
    <row r="112" spans="1:15" ht="33.75">
      <c r="A112" s="14"/>
      <c r="B112" s="11" t="s">
        <v>18</v>
      </c>
      <c r="C112" s="38" t="s">
        <v>246</v>
      </c>
      <c r="D112" s="63" t="s">
        <v>247</v>
      </c>
      <c r="E112" s="11" t="s">
        <v>199</v>
      </c>
      <c r="F112" s="8"/>
      <c r="G112" s="94">
        <v>0</v>
      </c>
      <c r="H112" s="94">
        <v>33800</v>
      </c>
      <c r="I112" s="94">
        <v>78</v>
      </c>
      <c r="J112" s="95">
        <v>0</v>
      </c>
      <c r="K112" s="95">
        <v>0</v>
      </c>
      <c r="L112" s="95">
        <v>0</v>
      </c>
      <c r="M112" s="75"/>
      <c r="N112" s="75"/>
      <c r="O112" s="75"/>
    </row>
    <row r="113" spans="1:15" s="65" customFormat="1" ht="33.75">
      <c r="A113" s="62"/>
      <c r="B113" s="11" t="s">
        <v>18</v>
      </c>
      <c r="C113" s="38" t="s">
        <v>178</v>
      </c>
      <c r="D113" s="63" t="s">
        <v>179</v>
      </c>
      <c r="E113" s="11" t="s">
        <v>199</v>
      </c>
      <c r="F113" s="64"/>
      <c r="G113" s="94">
        <v>0</v>
      </c>
      <c r="H113" s="94">
        <v>13560</v>
      </c>
      <c r="I113" s="94">
        <v>177600</v>
      </c>
      <c r="J113" s="95">
        <v>0</v>
      </c>
      <c r="K113" s="95">
        <v>0</v>
      </c>
      <c r="L113" s="95">
        <v>0</v>
      </c>
      <c r="M113" s="75"/>
      <c r="N113" s="75"/>
      <c r="O113" s="75"/>
    </row>
    <row r="114" spans="1:15" ht="15">
      <c r="A114" s="7"/>
      <c r="B114" s="18"/>
      <c r="C114" s="52" t="s">
        <v>81</v>
      </c>
      <c r="D114" s="53" t="s">
        <v>82</v>
      </c>
      <c r="E114" s="54"/>
      <c r="F114" s="55"/>
      <c r="G114" s="96">
        <f aca="true" t="shared" si="14" ref="G114:L114">G115+G168+G169</f>
        <v>830550420.6599998</v>
      </c>
      <c r="H114" s="96">
        <f t="shared" si="14"/>
        <v>478796070.56</v>
      </c>
      <c r="I114" s="96">
        <f t="shared" si="14"/>
        <v>773504668.6600001</v>
      </c>
      <c r="J114" s="96">
        <f t="shared" si="14"/>
        <v>883400136.56</v>
      </c>
      <c r="K114" s="96">
        <f t="shared" si="14"/>
        <v>988208572.56</v>
      </c>
      <c r="L114" s="96">
        <f t="shared" si="14"/>
        <v>782952369.34</v>
      </c>
      <c r="M114" s="75"/>
      <c r="N114" s="75"/>
      <c r="O114" s="75"/>
    </row>
    <row r="115" spans="1:15" ht="31.5">
      <c r="A115" s="10"/>
      <c r="B115" s="18"/>
      <c r="C115" s="40" t="s">
        <v>83</v>
      </c>
      <c r="D115" s="26" t="s">
        <v>84</v>
      </c>
      <c r="E115" s="18"/>
      <c r="F115" s="27"/>
      <c r="G115" s="96">
        <f aca="true" t="shared" si="15" ref="G115:L115">G116+G120+G150+G162</f>
        <v>868344470.18</v>
      </c>
      <c r="H115" s="96">
        <f t="shared" si="15"/>
        <v>516590120.08</v>
      </c>
      <c r="I115" s="96">
        <f t="shared" si="15"/>
        <v>811298718.1800001</v>
      </c>
      <c r="J115" s="96">
        <f t="shared" si="15"/>
        <v>883400136.56</v>
      </c>
      <c r="K115" s="96">
        <f t="shared" si="15"/>
        <v>988208572.56</v>
      </c>
      <c r="L115" s="96">
        <f t="shared" si="15"/>
        <v>782952369.34</v>
      </c>
      <c r="M115" s="75"/>
      <c r="N115" s="75"/>
      <c r="O115" s="75"/>
    </row>
    <row r="116" spans="1:15" s="59" customFormat="1" ht="21">
      <c r="A116" s="66"/>
      <c r="B116" s="44"/>
      <c r="C116" s="40" t="s">
        <v>85</v>
      </c>
      <c r="D116" s="30" t="s">
        <v>180</v>
      </c>
      <c r="E116" s="67"/>
      <c r="F116" s="43"/>
      <c r="G116" s="96">
        <f>G119+G118</f>
        <v>28725800</v>
      </c>
      <c r="H116" s="96">
        <f>H119+H118</f>
        <v>19304400</v>
      </c>
      <c r="I116" s="96">
        <f>I119+I118</f>
        <v>28725800</v>
      </c>
      <c r="J116" s="96">
        <f>J119+J118+J117</f>
        <v>4835400</v>
      </c>
      <c r="K116" s="96">
        <f>K119+K118+K117</f>
        <v>0</v>
      </c>
      <c r="L116" s="96">
        <f>L119+L118+L117</f>
        <v>0</v>
      </c>
      <c r="M116" s="76"/>
      <c r="N116" s="76"/>
      <c r="O116" s="76"/>
    </row>
    <row r="117" spans="1:15" s="59" customFormat="1" ht="33.75" customHeight="1">
      <c r="A117" s="66"/>
      <c r="B117" s="11" t="s">
        <v>86</v>
      </c>
      <c r="C117" s="38" t="s">
        <v>315</v>
      </c>
      <c r="D117" s="92" t="s">
        <v>316</v>
      </c>
      <c r="E117" s="21" t="s">
        <v>217</v>
      </c>
      <c r="F117" s="28"/>
      <c r="G117" s="98">
        <v>0</v>
      </c>
      <c r="H117" s="98">
        <v>0</v>
      </c>
      <c r="I117" s="98">
        <v>0</v>
      </c>
      <c r="J117" s="98">
        <v>3335800</v>
      </c>
      <c r="K117" s="98">
        <v>0</v>
      </c>
      <c r="L117" s="98">
        <v>0</v>
      </c>
      <c r="M117" s="76"/>
      <c r="N117" s="76"/>
      <c r="O117" s="76"/>
    </row>
    <row r="118" spans="1:15" s="59" customFormat="1" ht="45">
      <c r="A118" s="66"/>
      <c r="B118" s="11" t="s">
        <v>86</v>
      </c>
      <c r="C118" s="38" t="s">
        <v>267</v>
      </c>
      <c r="D118" s="92" t="s">
        <v>269</v>
      </c>
      <c r="E118" s="21" t="s">
        <v>217</v>
      </c>
      <c r="F118" s="43"/>
      <c r="G118" s="97">
        <v>1853300</v>
      </c>
      <c r="H118" s="97">
        <v>1389600</v>
      </c>
      <c r="I118" s="97">
        <v>1853300</v>
      </c>
      <c r="J118" s="97">
        <v>1499600</v>
      </c>
      <c r="K118" s="97">
        <v>0</v>
      </c>
      <c r="L118" s="97">
        <v>0</v>
      </c>
      <c r="M118" s="76"/>
      <c r="N118" s="76"/>
      <c r="O118" s="76"/>
    </row>
    <row r="119" spans="1:15" ht="48.75" customHeight="1">
      <c r="A119" s="10"/>
      <c r="B119" s="11" t="s">
        <v>86</v>
      </c>
      <c r="C119" s="38" t="s">
        <v>268</v>
      </c>
      <c r="D119" s="83" t="s">
        <v>248</v>
      </c>
      <c r="E119" s="21" t="s">
        <v>217</v>
      </c>
      <c r="F119" s="29"/>
      <c r="G119" s="98">
        <v>26872500</v>
      </c>
      <c r="H119" s="98">
        <v>17914800</v>
      </c>
      <c r="I119" s="98">
        <v>26872500</v>
      </c>
      <c r="J119" s="98">
        <v>0</v>
      </c>
      <c r="K119" s="98">
        <v>0</v>
      </c>
      <c r="L119" s="98">
        <v>0</v>
      </c>
      <c r="M119" s="77"/>
      <c r="N119" s="75"/>
      <c r="O119" s="75"/>
    </row>
    <row r="120" spans="1:15" ht="31.5">
      <c r="A120" s="10"/>
      <c r="B120" s="11"/>
      <c r="C120" s="37" t="s">
        <v>87</v>
      </c>
      <c r="D120" s="47" t="s">
        <v>191</v>
      </c>
      <c r="E120" s="57"/>
      <c r="F120" s="45"/>
      <c r="G120" s="96">
        <f aca="true" t="shared" si="16" ref="G120:L120">SUM(G121:G149)</f>
        <v>301795768.78999996</v>
      </c>
      <c r="H120" s="96">
        <f t="shared" si="16"/>
        <v>123965507.82</v>
      </c>
      <c r="I120" s="96">
        <f t="shared" si="16"/>
        <v>251795768.79000002</v>
      </c>
      <c r="J120" s="96">
        <f t="shared" si="16"/>
        <v>266503996.56</v>
      </c>
      <c r="K120" s="96">
        <f t="shared" si="16"/>
        <v>384786296.56</v>
      </c>
      <c r="L120" s="96">
        <f t="shared" si="16"/>
        <v>181179496.34</v>
      </c>
      <c r="M120" s="75"/>
      <c r="N120" s="75"/>
      <c r="O120" s="75"/>
    </row>
    <row r="121" spans="1:15" ht="42.75" customHeight="1">
      <c r="A121" s="10"/>
      <c r="B121" s="11" t="s">
        <v>86</v>
      </c>
      <c r="C121" s="38" t="s">
        <v>270</v>
      </c>
      <c r="D121" s="90" t="s">
        <v>249</v>
      </c>
      <c r="E121" s="11" t="s">
        <v>199</v>
      </c>
      <c r="F121" s="28"/>
      <c r="G121" s="98">
        <v>109877200</v>
      </c>
      <c r="H121" s="98">
        <v>18929839.12</v>
      </c>
      <c r="I121" s="98">
        <v>59877200</v>
      </c>
      <c r="J121" s="98">
        <v>0</v>
      </c>
      <c r="K121" s="98">
        <v>0</v>
      </c>
      <c r="L121" s="98">
        <v>0</v>
      </c>
      <c r="M121" s="75"/>
      <c r="N121" s="75"/>
      <c r="O121" s="75"/>
    </row>
    <row r="122" spans="1:15" ht="42.75" customHeight="1">
      <c r="A122" s="10"/>
      <c r="B122" s="11" t="s">
        <v>86</v>
      </c>
      <c r="C122" s="38" t="s">
        <v>270</v>
      </c>
      <c r="D122" s="103" t="s">
        <v>317</v>
      </c>
      <c r="E122" s="11" t="s">
        <v>199</v>
      </c>
      <c r="F122" s="28"/>
      <c r="G122" s="98">
        <v>0</v>
      </c>
      <c r="H122" s="98">
        <v>0</v>
      </c>
      <c r="I122" s="98">
        <v>0</v>
      </c>
      <c r="J122" s="98">
        <v>0</v>
      </c>
      <c r="K122" s="98">
        <v>176171400</v>
      </c>
      <c r="L122" s="98">
        <v>0</v>
      </c>
      <c r="M122" s="75"/>
      <c r="N122" s="75"/>
      <c r="O122" s="75"/>
    </row>
    <row r="123" spans="1:15" ht="42.75" customHeight="1">
      <c r="A123" s="10"/>
      <c r="B123" s="11" t="s">
        <v>86</v>
      </c>
      <c r="C123" s="38" t="s">
        <v>270</v>
      </c>
      <c r="D123" s="104" t="s">
        <v>318</v>
      </c>
      <c r="E123" s="11" t="s">
        <v>199</v>
      </c>
      <c r="F123" s="28"/>
      <c r="G123" s="98">
        <v>0</v>
      </c>
      <c r="H123" s="98">
        <v>0</v>
      </c>
      <c r="I123" s="98">
        <v>0</v>
      </c>
      <c r="J123" s="98">
        <v>29760000</v>
      </c>
      <c r="K123" s="98">
        <v>0</v>
      </c>
      <c r="L123" s="98">
        <v>0</v>
      </c>
      <c r="M123" s="75"/>
      <c r="N123" s="75"/>
      <c r="O123" s="75"/>
    </row>
    <row r="124" spans="1:15" ht="42.75" customHeight="1">
      <c r="A124" s="10"/>
      <c r="B124" s="11" t="s">
        <v>86</v>
      </c>
      <c r="C124" s="38" t="s">
        <v>270</v>
      </c>
      <c r="D124" s="104" t="s">
        <v>319</v>
      </c>
      <c r="E124" s="11" t="s">
        <v>199</v>
      </c>
      <c r="F124" s="28"/>
      <c r="G124" s="98">
        <v>0</v>
      </c>
      <c r="H124" s="98">
        <v>0</v>
      </c>
      <c r="I124" s="98">
        <v>0</v>
      </c>
      <c r="J124" s="98">
        <v>9295000</v>
      </c>
      <c r="K124" s="98">
        <v>0</v>
      </c>
      <c r="L124" s="98">
        <v>0</v>
      </c>
      <c r="M124" s="75"/>
      <c r="N124" s="75"/>
      <c r="O124" s="75"/>
    </row>
    <row r="125" spans="1:15" ht="34.5" customHeight="1">
      <c r="A125" s="10"/>
      <c r="B125" s="11" t="s">
        <v>86</v>
      </c>
      <c r="C125" s="38" t="s">
        <v>270</v>
      </c>
      <c r="D125" s="105" t="s">
        <v>320</v>
      </c>
      <c r="E125" s="11" t="s">
        <v>199</v>
      </c>
      <c r="F125" s="28"/>
      <c r="G125" s="98">
        <v>0</v>
      </c>
      <c r="H125" s="98">
        <v>0</v>
      </c>
      <c r="I125" s="98">
        <v>0</v>
      </c>
      <c r="J125" s="98">
        <v>4969600</v>
      </c>
      <c r="K125" s="98">
        <v>0</v>
      </c>
      <c r="L125" s="98">
        <v>0</v>
      </c>
      <c r="M125" s="75"/>
      <c r="N125" s="75"/>
      <c r="O125" s="75"/>
    </row>
    <row r="126" spans="1:15" ht="34.5" customHeight="1">
      <c r="A126" s="10"/>
      <c r="B126" s="11" t="s">
        <v>86</v>
      </c>
      <c r="C126" s="38" t="s">
        <v>270</v>
      </c>
      <c r="D126" s="105" t="s">
        <v>321</v>
      </c>
      <c r="E126" s="11" t="s">
        <v>199</v>
      </c>
      <c r="F126" s="28"/>
      <c r="G126" s="98">
        <v>0</v>
      </c>
      <c r="H126" s="98">
        <v>0</v>
      </c>
      <c r="I126" s="98">
        <v>0</v>
      </c>
      <c r="J126" s="98">
        <v>0</v>
      </c>
      <c r="K126" s="98">
        <v>24034600</v>
      </c>
      <c r="L126" s="98">
        <v>0</v>
      </c>
      <c r="M126" s="75"/>
      <c r="N126" s="75"/>
      <c r="O126" s="75"/>
    </row>
    <row r="127" spans="1:15" ht="34.5" customHeight="1">
      <c r="A127" s="10"/>
      <c r="B127" s="11" t="s">
        <v>86</v>
      </c>
      <c r="C127" s="38" t="s">
        <v>270</v>
      </c>
      <c r="D127" s="105" t="s">
        <v>322</v>
      </c>
      <c r="E127" s="11" t="s">
        <v>199</v>
      </c>
      <c r="F127" s="28"/>
      <c r="G127" s="98">
        <v>0</v>
      </c>
      <c r="H127" s="98">
        <v>0</v>
      </c>
      <c r="I127" s="98">
        <v>0</v>
      </c>
      <c r="J127" s="98">
        <v>0</v>
      </c>
      <c r="K127" s="98">
        <v>12410000</v>
      </c>
      <c r="L127" s="98">
        <v>0</v>
      </c>
      <c r="M127" s="75"/>
      <c r="N127" s="75"/>
      <c r="O127" s="75"/>
    </row>
    <row r="128" spans="1:15" ht="34.5" customHeight="1">
      <c r="A128" s="10"/>
      <c r="B128" s="11" t="s">
        <v>86</v>
      </c>
      <c r="C128" s="38" t="s">
        <v>270</v>
      </c>
      <c r="D128" s="105" t="s">
        <v>323</v>
      </c>
      <c r="E128" s="11" t="s">
        <v>199</v>
      </c>
      <c r="F128" s="28"/>
      <c r="G128" s="98">
        <v>0</v>
      </c>
      <c r="H128" s="98">
        <v>0</v>
      </c>
      <c r="I128" s="98">
        <v>0</v>
      </c>
      <c r="J128" s="98">
        <v>0</v>
      </c>
      <c r="K128" s="98">
        <v>7481400</v>
      </c>
      <c r="L128" s="98">
        <v>0</v>
      </c>
      <c r="M128" s="75"/>
      <c r="N128" s="75"/>
      <c r="O128" s="75"/>
    </row>
    <row r="129" spans="1:15" ht="34.5" customHeight="1">
      <c r="A129" s="10"/>
      <c r="B129" s="11" t="s">
        <v>86</v>
      </c>
      <c r="C129" s="38" t="s">
        <v>270</v>
      </c>
      <c r="D129" s="105" t="s">
        <v>324</v>
      </c>
      <c r="E129" s="11" t="s">
        <v>199</v>
      </c>
      <c r="F129" s="28"/>
      <c r="G129" s="98">
        <v>0</v>
      </c>
      <c r="H129" s="98">
        <v>0</v>
      </c>
      <c r="I129" s="98">
        <v>0</v>
      </c>
      <c r="J129" s="98">
        <v>0</v>
      </c>
      <c r="K129" s="98">
        <v>49024900</v>
      </c>
      <c r="L129" s="98">
        <v>49026300</v>
      </c>
      <c r="M129" s="75"/>
      <c r="N129" s="75"/>
      <c r="O129" s="75"/>
    </row>
    <row r="130" spans="1:15" ht="48.75" customHeight="1">
      <c r="A130" s="10"/>
      <c r="B130" s="11" t="s">
        <v>86</v>
      </c>
      <c r="C130" s="38" t="s">
        <v>326</v>
      </c>
      <c r="D130" s="88" t="s">
        <v>325</v>
      </c>
      <c r="E130" s="86" t="s">
        <v>218</v>
      </c>
      <c r="F130" s="28"/>
      <c r="G130" s="98">
        <v>0</v>
      </c>
      <c r="H130" s="98">
        <v>0</v>
      </c>
      <c r="I130" s="98">
        <v>0</v>
      </c>
      <c r="J130" s="98">
        <v>26151600</v>
      </c>
      <c r="K130" s="98">
        <v>0</v>
      </c>
      <c r="L130" s="98">
        <v>0</v>
      </c>
      <c r="M130" s="75"/>
      <c r="N130" s="75"/>
      <c r="O130" s="75"/>
    </row>
    <row r="131" spans="1:15" ht="74.25" customHeight="1">
      <c r="A131" s="10"/>
      <c r="B131" s="11" t="s">
        <v>86</v>
      </c>
      <c r="C131" s="38" t="s">
        <v>332</v>
      </c>
      <c r="D131" s="106" t="s">
        <v>327</v>
      </c>
      <c r="E131" s="11" t="s">
        <v>199</v>
      </c>
      <c r="F131" s="28"/>
      <c r="G131" s="98">
        <v>0</v>
      </c>
      <c r="H131" s="98">
        <v>0</v>
      </c>
      <c r="I131" s="98">
        <v>0</v>
      </c>
      <c r="J131" s="98">
        <v>600000</v>
      </c>
      <c r="K131" s="98">
        <v>300000</v>
      </c>
      <c r="L131" s="98">
        <v>300000</v>
      </c>
      <c r="M131" s="75"/>
      <c r="N131" s="75"/>
      <c r="O131" s="75"/>
    </row>
    <row r="132" spans="1:15" ht="42.75" customHeight="1">
      <c r="A132" s="10"/>
      <c r="B132" s="11" t="s">
        <v>86</v>
      </c>
      <c r="C132" s="79" t="s">
        <v>271</v>
      </c>
      <c r="D132" s="88" t="s">
        <v>250</v>
      </c>
      <c r="E132" s="11" t="s">
        <v>199</v>
      </c>
      <c r="F132" s="28"/>
      <c r="G132" s="98">
        <v>20158706.26</v>
      </c>
      <c r="H132" s="98">
        <v>19739506.11</v>
      </c>
      <c r="I132" s="98">
        <v>20158706.26</v>
      </c>
      <c r="J132" s="98">
        <v>12314300</v>
      </c>
      <c r="K132" s="98">
        <v>12337900</v>
      </c>
      <c r="L132" s="98">
        <v>12272100</v>
      </c>
      <c r="M132" s="75"/>
      <c r="N132" s="75"/>
      <c r="O132" s="75"/>
    </row>
    <row r="133" spans="1:15" ht="54.75" customHeight="1">
      <c r="A133" s="10"/>
      <c r="B133" s="11" t="s">
        <v>86</v>
      </c>
      <c r="C133" s="79" t="s">
        <v>272</v>
      </c>
      <c r="D133" s="88" t="s">
        <v>251</v>
      </c>
      <c r="E133" s="11" t="s">
        <v>199</v>
      </c>
      <c r="F133" s="28"/>
      <c r="G133" s="98">
        <v>0</v>
      </c>
      <c r="H133" s="98">
        <v>0</v>
      </c>
      <c r="I133" s="98">
        <v>0</v>
      </c>
      <c r="J133" s="98">
        <v>0</v>
      </c>
      <c r="K133" s="98">
        <v>0</v>
      </c>
      <c r="L133" s="98">
        <v>0</v>
      </c>
      <c r="M133" s="75"/>
      <c r="N133" s="75"/>
      <c r="O133" s="75"/>
    </row>
    <row r="134" spans="1:15" ht="50.25" customHeight="1">
      <c r="A134" s="10"/>
      <c r="B134" s="11" t="s">
        <v>86</v>
      </c>
      <c r="C134" s="79" t="s">
        <v>331</v>
      </c>
      <c r="D134" s="88" t="s">
        <v>258</v>
      </c>
      <c r="E134" s="86" t="s">
        <v>218</v>
      </c>
      <c r="F134" s="28"/>
      <c r="G134" s="98">
        <v>0</v>
      </c>
      <c r="H134" s="98">
        <v>0</v>
      </c>
      <c r="I134" s="98">
        <v>0</v>
      </c>
      <c r="J134" s="98">
        <v>3000000</v>
      </c>
      <c r="K134" s="98">
        <v>0</v>
      </c>
      <c r="L134" s="98">
        <v>0</v>
      </c>
      <c r="M134" s="75"/>
      <c r="N134" s="75"/>
      <c r="O134" s="75"/>
    </row>
    <row r="135" spans="1:15" ht="36.75" customHeight="1">
      <c r="A135" s="10"/>
      <c r="B135" s="11" t="s">
        <v>86</v>
      </c>
      <c r="C135" s="79" t="s">
        <v>273</v>
      </c>
      <c r="D135" s="85" t="s">
        <v>228</v>
      </c>
      <c r="E135" s="11" t="s">
        <v>199</v>
      </c>
      <c r="F135" s="28"/>
      <c r="G135" s="98">
        <v>0</v>
      </c>
      <c r="H135" s="98">
        <v>0</v>
      </c>
      <c r="I135" s="98">
        <v>0</v>
      </c>
      <c r="J135" s="98">
        <v>20425000</v>
      </c>
      <c r="K135" s="98">
        <v>18335000</v>
      </c>
      <c r="L135" s="98">
        <v>18335000</v>
      </c>
      <c r="M135" s="75"/>
      <c r="N135" s="75"/>
      <c r="O135" s="75"/>
    </row>
    <row r="136" spans="1:15" ht="48.75" customHeight="1">
      <c r="A136" s="10"/>
      <c r="B136" s="11" t="s">
        <v>86</v>
      </c>
      <c r="C136" s="79" t="s">
        <v>274</v>
      </c>
      <c r="D136" s="91" t="s">
        <v>252</v>
      </c>
      <c r="E136" s="11" t="s">
        <v>199</v>
      </c>
      <c r="F136" s="28"/>
      <c r="G136" s="98">
        <v>9050957.45</v>
      </c>
      <c r="H136" s="98">
        <v>9050957.45</v>
      </c>
      <c r="I136" s="98">
        <v>9050957.45</v>
      </c>
      <c r="J136" s="98">
        <v>2961400</v>
      </c>
      <c r="K136" s="98">
        <v>1222300</v>
      </c>
      <c r="L136" s="98">
        <v>3653100</v>
      </c>
      <c r="M136" s="75"/>
      <c r="N136" s="75"/>
      <c r="O136" s="75"/>
    </row>
    <row r="137" spans="1:15" ht="39" customHeight="1">
      <c r="A137" s="10"/>
      <c r="B137" s="11" t="s">
        <v>86</v>
      </c>
      <c r="C137" s="38" t="s">
        <v>275</v>
      </c>
      <c r="D137" s="82" t="s">
        <v>184</v>
      </c>
      <c r="E137" s="11" t="s">
        <v>199</v>
      </c>
      <c r="F137" s="28"/>
      <c r="G137" s="98">
        <v>38006500</v>
      </c>
      <c r="H137" s="98">
        <v>15378482.24</v>
      </c>
      <c r="I137" s="98">
        <v>38006500</v>
      </c>
      <c r="J137" s="98">
        <v>570000</v>
      </c>
      <c r="K137" s="98">
        <v>966300</v>
      </c>
      <c r="L137" s="98">
        <v>966300</v>
      </c>
      <c r="M137" s="75"/>
      <c r="N137" s="75"/>
      <c r="O137" s="75"/>
    </row>
    <row r="138" spans="1:15" ht="57.75" customHeight="1">
      <c r="A138" s="10"/>
      <c r="B138" s="11" t="s">
        <v>86</v>
      </c>
      <c r="C138" s="79" t="s">
        <v>276</v>
      </c>
      <c r="D138" s="82" t="s">
        <v>253</v>
      </c>
      <c r="E138" s="86" t="s">
        <v>218</v>
      </c>
      <c r="F138" s="28"/>
      <c r="G138" s="98">
        <v>2517415.46</v>
      </c>
      <c r="H138" s="98">
        <v>2517415.46</v>
      </c>
      <c r="I138" s="98">
        <v>2517415.46</v>
      </c>
      <c r="J138" s="98">
        <v>0</v>
      </c>
      <c r="K138" s="98">
        <v>0</v>
      </c>
      <c r="L138" s="98">
        <v>0</v>
      </c>
      <c r="M138" s="75"/>
      <c r="N138" s="75"/>
      <c r="O138" s="75"/>
    </row>
    <row r="139" spans="1:15" ht="51" customHeight="1">
      <c r="A139" s="10"/>
      <c r="B139" s="11" t="s">
        <v>86</v>
      </c>
      <c r="C139" s="79" t="s">
        <v>277</v>
      </c>
      <c r="D139" s="82" t="s">
        <v>227</v>
      </c>
      <c r="E139" s="86" t="s">
        <v>218</v>
      </c>
      <c r="F139" s="28"/>
      <c r="G139" s="98">
        <v>251449.93</v>
      </c>
      <c r="H139" s="98">
        <v>251449.93</v>
      </c>
      <c r="I139" s="98">
        <v>251449.93</v>
      </c>
      <c r="J139" s="98">
        <v>42700</v>
      </c>
      <c r="K139" s="98">
        <v>0</v>
      </c>
      <c r="L139" s="98">
        <v>0</v>
      </c>
      <c r="M139" s="75"/>
      <c r="N139" s="75"/>
      <c r="O139" s="75"/>
    </row>
    <row r="140" spans="1:15" ht="0.75" customHeight="1" hidden="1">
      <c r="A140" s="10"/>
      <c r="B140" s="11" t="s">
        <v>86</v>
      </c>
      <c r="C140" s="79" t="s">
        <v>219</v>
      </c>
      <c r="D140" s="82" t="s">
        <v>229</v>
      </c>
      <c r="E140" s="86" t="s">
        <v>218</v>
      </c>
      <c r="F140" s="28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75"/>
      <c r="N140" s="75"/>
      <c r="O140" s="75"/>
    </row>
    <row r="141" spans="1:15" ht="51" customHeight="1">
      <c r="A141" s="10"/>
      <c r="B141" s="11" t="s">
        <v>86</v>
      </c>
      <c r="C141" s="79" t="s">
        <v>278</v>
      </c>
      <c r="D141" s="82" t="s">
        <v>184</v>
      </c>
      <c r="E141" s="86" t="s">
        <v>218</v>
      </c>
      <c r="F141" s="28"/>
      <c r="G141" s="98">
        <v>7817200</v>
      </c>
      <c r="H141" s="98">
        <v>4581404.57</v>
      </c>
      <c r="I141" s="98">
        <v>7817200</v>
      </c>
      <c r="J141" s="98">
        <v>29300000</v>
      </c>
      <c r="K141" s="98">
        <v>0</v>
      </c>
      <c r="L141" s="98">
        <v>0</v>
      </c>
      <c r="M141" s="75"/>
      <c r="N141" s="75"/>
      <c r="O141" s="75"/>
    </row>
    <row r="142" spans="1:15" ht="56.25" hidden="1">
      <c r="A142" s="10"/>
      <c r="B142" s="11" t="s">
        <v>86</v>
      </c>
      <c r="C142" s="38" t="s">
        <v>182</v>
      </c>
      <c r="D142" s="12" t="s">
        <v>181</v>
      </c>
      <c r="E142" s="11" t="s">
        <v>220</v>
      </c>
      <c r="F142" s="28"/>
      <c r="G142" s="98">
        <v>0</v>
      </c>
      <c r="H142" s="94">
        <v>0</v>
      </c>
      <c r="I142" s="98">
        <v>0</v>
      </c>
      <c r="J142" s="98">
        <v>0</v>
      </c>
      <c r="K142" s="98">
        <v>0</v>
      </c>
      <c r="L142" s="98">
        <v>0</v>
      </c>
      <c r="M142" s="75"/>
      <c r="N142" s="75"/>
      <c r="O142" s="75"/>
    </row>
    <row r="143" spans="1:15" ht="56.25">
      <c r="A143" s="10"/>
      <c r="B143" s="11" t="s">
        <v>86</v>
      </c>
      <c r="C143" s="79" t="s">
        <v>280</v>
      </c>
      <c r="D143" s="82" t="s">
        <v>221</v>
      </c>
      <c r="E143" s="11" t="s">
        <v>279</v>
      </c>
      <c r="F143" s="28"/>
      <c r="G143" s="98">
        <v>1946196.54</v>
      </c>
      <c r="H143" s="94">
        <v>1940261.46</v>
      </c>
      <c r="I143" s="98">
        <v>1946196.54</v>
      </c>
      <c r="J143" s="98">
        <v>3784900</v>
      </c>
      <c r="K143" s="98">
        <v>3965000</v>
      </c>
      <c r="L143" s="98">
        <v>0</v>
      </c>
      <c r="M143" s="75"/>
      <c r="N143" s="75"/>
      <c r="O143" s="75"/>
    </row>
    <row r="144" spans="1:15" ht="66" customHeight="1">
      <c r="A144" s="10"/>
      <c r="B144" s="11" t="s">
        <v>86</v>
      </c>
      <c r="C144" s="38" t="s">
        <v>283</v>
      </c>
      <c r="D144" s="82" t="s">
        <v>184</v>
      </c>
      <c r="E144" s="11" t="s">
        <v>279</v>
      </c>
      <c r="F144" s="28"/>
      <c r="G144" s="98">
        <v>17878900</v>
      </c>
      <c r="H144" s="94">
        <v>13826802.54</v>
      </c>
      <c r="I144" s="98">
        <v>17878900</v>
      </c>
      <c r="J144" s="98">
        <v>44744000</v>
      </c>
      <c r="K144" s="98">
        <v>0</v>
      </c>
      <c r="L144" s="98">
        <v>0</v>
      </c>
      <c r="M144" s="75"/>
      <c r="N144" s="75"/>
      <c r="O144" s="75"/>
    </row>
    <row r="145" spans="1:15" ht="62.25" customHeight="1">
      <c r="A145" s="10"/>
      <c r="B145" s="11" t="s">
        <v>86</v>
      </c>
      <c r="C145" s="38" t="s">
        <v>284</v>
      </c>
      <c r="D145" s="12" t="s">
        <v>181</v>
      </c>
      <c r="E145" s="21" t="s">
        <v>217</v>
      </c>
      <c r="F145" s="28"/>
      <c r="G145" s="98">
        <v>0</v>
      </c>
      <c r="H145" s="98">
        <v>0</v>
      </c>
      <c r="I145" s="98">
        <v>0</v>
      </c>
      <c r="J145" s="98">
        <v>0</v>
      </c>
      <c r="K145" s="98">
        <v>0</v>
      </c>
      <c r="L145" s="98">
        <v>0</v>
      </c>
      <c r="M145" s="75"/>
      <c r="N145" s="75"/>
      <c r="O145" s="75"/>
    </row>
    <row r="146" spans="1:15" ht="57" customHeight="1">
      <c r="A146" s="10"/>
      <c r="B146" s="11" t="s">
        <v>86</v>
      </c>
      <c r="C146" s="38" t="s">
        <v>285</v>
      </c>
      <c r="D146" s="12" t="s">
        <v>183</v>
      </c>
      <c r="E146" s="21" t="s">
        <v>199</v>
      </c>
      <c r="F146" s="28"/>
      <c r="G146" s="98">
        <v>37816000</v>
      </c>
      <c r="H146" s="98">
        <v>18960804.36</v>
      </c>
      <c r="I146" s="98">
        <v>37816000</v>
      </c>
      <c r="J146" s="98">
        <v>34778400</v>
      </c>
      <c r="K146" s="98">
        <v>34778400</v>
      </c>
      <c r="L146" s="98">
        <v>42874800</v>
      </c>
      <c r="M146" s="75"/>
      <c r="N146" s="75"/>
      <c r="O146" s="75"/>
    </row>
    <row r="147" spans="1:15" ht="61.5" customHeight="1">
      <c r="A147" s="14"/>
      <c r="B147" s="11" t="s">
        <v>86</v>
      </c>
      <c r="C147" s="38" t="s">
        <v>286</v>
      </c>
      <c r="D147" s="12" t="s">
        <v>183</v>
      </c>
      <c r="E147" s="21" t="s">
        <v>217</v>
      </c>
      <c r="F147" s="28"/>
      <c r="G147" s="98">
        <v>34594000</v>
      </c>
      <c r="H147" s="98">
        <v>10377780.12</v>
      </c>
      <c r="I147" s="98">
        <v>34594000</v>
      </c>
      <c r="J147" s="98">
        <v>25186200</v>
      </c>
      <c r="K147" s="98">
        <v>25138200</v>
      </c>
      <c r="L147" s="98">
        <v>34337800</v>
      </c>
      <c r="M147" s="75"/>
      <c r="N147" s="75"/>
      <c r="O147" s="75"/>
    </row>
    <row r="148" spans="1:15" ht="45">
      <c r="A148" s="14"/>
      <c r="B148" s="11" t="s">
        <v>86</v>
      </c>
      <c r="C148" s="38" t="s">
        <v>287</v>
      </c>
      <c r="D148" s="89" t="s">
        <v>254</v>
      </c>
      <c r="E148" s="21" t="s">
        <v>217</v>
      </c>
      <c r="F148" s="28"/>
      <c r="G148" s="98">
        <v>21881243.15</v>
      </c>
      <c r="H148" s="98">
        <v>8410804.46</v>
      </c>
      <c r="I148" s="98">
        <v>21881243.15</v>
      </c>
      <c r="J148" s="98">
        <v>18620896.56</v>
      </c>
      <c r="K148" s="98">
        <v>18620896.56</v>
      </c>
      <c r="L148" s="98">
        <v>19414096.34</v>
      </c>
      <c r="M148" s="75"/>
      <c r="N148" s="75"/>
      <c r="O148" s="75"/>
    </row>
    <row r="149" spans="1:15" ht="45">
      <c r="A149" s="14"/>
      <c r="B149" s="11" t="s">
        <v>86</v>
      </c>
      <c r="C149" s="38" t="s">
        <v>288</v>
      </c>
      <c r="D149" s="82" t="s">
        <v>184</v>
      </c>
      <c r="E149" s="21" t="s">
        <v>217</v>
      </c>
      <c r="F149" s="28"/>
      <c r="G149" s="98">
        <v>0</v>
      </c>
      <c r="H149" s="98">
        <v>0</v>
      </c>
      <c r="I149" s="98">
        <v>0</v>
      </c>
      <c r="J149" s="98">
        <v>0</v>
      </c>
      <c r="K149" s="98">
        <v>0</v>
      </c>
      <c r="L149" s="98">
        <v>0</v>
      </c>
      <c r="M149" s="75"/>
      <c r="N149" s="75"/>
      <c r="O149" s="75"/>
    </row>
    <row r="150" spans="1:15" ht="21">
      <c r="A150" s="14"/>
      <c r="B150" s="11"/>
      <c r="C150" s="37" t="s">
        <v>289</v>
      </c>
      <c r="D150" s="47" t="s">
        <v>88</v>
      </c>
      <c r="E150" s="84"/>
      <c r="F150" s="43"/>
      <c r="G150" s="96">
        <f>SUM(G151:G160)</f>
        <v>514155301.39</v>
      </c>
      <c r="H150" s="96">
        <f>SUM(H151:H160)</f>
        <v>362130008.26</v>
      </c>
      <c r="I150" s="96">
        <f>SUM(I151:I160)</f>
        <v>507109549.39</v>
      </c>
      <c r="J150" s="107">
        <f>SUM(J151:J161)</f>
        <v>590395952</v>
      </c>
      <c r="K150" s="96">
        <f>SUM(K151:K161)</f>
        <v>586287540</v>
      </c>
      <c r="L150" s="96">
        <f>SUM(L151:L161)</f>
        <v>584638137</v>
      </c>
      <c r="M150" s="75"/>
      <c r="N150" s="75"/>
      <c r="O150" s="75"/>
    </row>
    <row r="151" spans="1:15" s="65" customFormat="1" ht="33.75">
      <c r="A151" s="62"/>
      <c r="B151" s="11" t="s">
        <v>86</v>
      </c>
      <c r="C151" s="38" t="s">
        <v>290</v>
      </c>
      <c r="D151" s="12" t="s">
        <v>185</v>
      </c>
      <c r="E151" s="11" t="s">
        <v>199</v>
      </c>
      <c r="F151" s="28"/>
      <c r="G151" s="98">
        <v>3109700</v>
      </c>
      <c r="H151" s="98">
        <v>2111696.68</v>
      </c>
      <c r="I151" s="98">
        <v>3109700</v>
      </c>
      <c r="J151" s="98">
        <v>3602900</v>
      </c>
      <c r="K151" s="98">
        <v>3958800</v>
      </c>
      <c r="L151" s="98">
        <v>3658800</v>
      </c>
      <c r="M151" s="75"/>
      <c r="N151" s="75"/>
      <c r="O151" s="75"/>
    </row>
    <row r="152" spans="1:15" s="65" customFormat="1" ht="56.25">
      <c r="A152" s="62"/>
      <c r="B152" s="11" t="s">
        <v>86</v>
      </c>
      <c r="C152" s="38" t="s">
        <v>291</v>
      </c>
      <c r="D152" s="12" t="s">
        <v>186</v>
      </c>
      <c r="E152" s="11" t="s">
        <v>199</v>
      </c>
      <c r="F152" s="28"/>
      <c r="G152" s="98">
        <v>14651736</v>
      </c>
      <c r="H152" s="98">
        <v>7711440</v>
      </c>
      <c r="I152" s="98">
        <v>14651736</v>
      </c>
      <c r="J152" s="98">
        <v>13183170</v>
      </c>
      <c r="K152" s="98">
        <v>6084540</v>
      </c>
      <c r="L152" s="98">
        <v>6084837</v>
      </c>
      <c r="M152" s="75"/>
      <c r="N152" s="75"/>
      <c r="O152" s="75"/>
    </row>
    <row r="153" spans="1:15" s="65" customFormat="1" ht="46.5" customHeight="1">
      <c r="A153" s="62"/>
      <c r="B153" s="11" t="s">
        <v>86</v>
      </c>
      <c r="C153" s="39" t="s">
        <v>292</v>
      </c>
      <c r="D153" s="12" t="s">
        <v>189</v>
      </c>
      <c r="E153" s="11" t="s">
        <v>199</v>
      </c>
      <c r="F153" s="87"/>
      <c r="G153" s="98">
        <v>3083300</v>
      </c>
      <c r="H153" s="98">
        <v>1773544.39</v>
      </c>
      <c r="I153" s="98">
        <v>3083300</v>
      </c>
      <c r="J153" s="98">
        <v>2501300</v>
      </c>
      <c r="K153" s="98">
        <v>1926700</v>
      </c>
      <c r="L153" s="98">
        <v>1926700</v>
      </c>
      <c r="M153" s="75"/>
      <c r="N153" s="75"/>
      <c r="O153" s="75"/>
    </row>
    <row r="154" spans="1:15" s="65" customFormat="1" ht="68.25" customHeight="1">
      <c r="A154" s="62"/>
      <c r="B154" s="11" t="s">
        <v>86</v>
      </c>
      <c r="C154" s="39" t="s">
        <v>293</v>
      </c>
      <c r="D154" s="88" t="s">
        <v>230</v>
      </c>
      <c r="E154" s="11" t="s">
        <v>199</v>
      </c>
      <c r="F154" s="87"/>
      <c r="G154" s="98">
        <v>14800</v>
      </c>
      <c r="H154" s="98">
        <v>0</v>
      </c>
      <c r="I154" s="98">
        <v>14800</v>
      </c>
      <c r="J154" s="98">
        <v>22500</v>
      </c>
      <c r="K154" s="98">
        <v>24000</v>
      </c>
      <c r="L154" s="98">
        <v>203000</v>
      </c>
      <c r="M154" s="75"/>
      <c r="N154" s="75"/>
      <c r="O154" s="75"/>
    </row>
    <row r="155" spans="1:15" s="65" customFormat="1" ht="61.5" customHeight="1">
      <c r="A155" s="62"/>
      <c r="B155" s="11" t="s">
        <v>86</v>
      </c>
      <c r="C155" s="38" t="s">
        <v>294</v>
      </c>
      <c r="D155" s="12" t="s">
        <v>185</v>
      </c>
      <c r="E155" s="86" t="s">
        <v>218</v>
      </c>
      <c r="F155" s="28"/>
      <c r="G155" s="98">
        <v>1684700</v>
      </c>
      <c r="H155" s="98">
        <v>973765</v>
      </c>
      <c r="I155" s="98">
        <v>1684700</v>
      </c>
      <c r="J155" s="98">
        <v>1687800</v>
      </c>
      <c r="K155" s="98">
        <v>1687800</v>
      </c>
      <c r="L155" s="98">
        <v>1687800</v>
      </c>
      <c r="M155" s="75"/>
      <c r="N155" s="75"/>
      <c r="O155" s="75"/>
    </row>
    <row r="156" spans="1:15" ht="56.25">
      <c r="A156" s="14"/>
      <c r="B156" s="11" t="s">
        <v>86</v>
      </c>
      <c r="C156" s="38" t="s">
        <v>295</v>
      </c>
      <c r="D156" s="12" t="s">
        <v>185</v>
      </c>
      <c r="E156" s="11" t="s">
        <v>279</v>
      </c>
      <c r="F156" s="28"/>
      <c r="G156" s="98">
        <v>427677400</v>
      </c>
      <c r="H156" s="98">
        <v>307581279.24</v>
      </c>
      <c r="I156" s="98">
        <v>427677400</v>
      </c>
      <c r="J156" s="98">
        <v>506813700</v>
      </c>
      <c r="K156" s="98">
        <v>517692100</v>
      </c>
      <c r="L156" s="98">
        <v>517692100</v>
      </c>
      <c r="M156" s="75"/>
      <c r="N156" s="75"/>
      <c r="O156" s="75"/>
    </row>
    <row r="157" spans="1:15" ht="78.75">
      <c r="A157" s="14"/>
      <c r="B157" s="11" t="s">
        <v>86</v>
      </c>
      <c r="C157" s="38" t="s">
        <v>296</v>
      </c>
      <c r="D157" s="12" t="s">
        <v>222</v>
      </c>
      <c r="E157" s="11" t="s">
        <v>279</v>
      </c>
      <c r="F157" s="28"/>
      <c r="G157" s="98">
        <v>1220200</v>
      </c>
      <c r="H157" s="98">
        <v>202129.02</v>
      </c>
      <c r="I157" s="98">
        <v>1220200</v>
      </c>
      <c r="J157" s="98">
        <v>1240400</v>
      </c>
      <c r="K157" s="98">
        <v>1240400</v>
      </c>
      <c r="L157" s="98">
        <v>1240400</v>
      </c>
      <c r="M157" s="75"/>
      <c r="N157" s="75"/>
      <c r="O157" s="75"/>
    </row>
    <row r="158" spans="1:15" ht="45">
      <c r="A158" s="14"/>
      <c r="B158" s="11" t="s">
        <v>86</v>
      </c>
      <c r="C158" s="38" t="s">
        <v>297</v>
      </c>
      <c r="D158" s="12" t="s">
        <v>188</v>
      </c>
      <c r="E158" s="11" t="s">
        <v>282</v>
      </c>
      <c r="F158" s="28"/>
      <c r="G158" s="98">
        <v>259313.39</v>
      </c>
      <c r="H158" s="98">
        <v>224353.93</v>
      </c>
      <c r="I158" s="98">
        <v>259313.39</v>
      </c>
      <c r="J158" s="98">
        <v>335600</v>
      </c>
      <c r="K158" s="98">
        <v>423900</v>
      </c>
      <c r="L158" s="98">
        <v>401900</v>
      </c>
      <c r="M158" s="75"/>
      <c r="N158" s="75"/>
      <c r="O158" s="75"/>
    </row>
    <row r="159" spans="1:15" ht="45">
      <c r="A159" s="14"/>
      <c r="B159" s="11" t="s">
        <v>86</v>
      </c>
      <c r="C159" s="38" t="s">
        <v>298</v>
      </c>
      <c r="D159" s="12" t="s">
        <v>185</v>
      </c>
      <c r="E159" s="11" t="s">
        <v>217</v>
      </c>
      <c r="F159" s="28"/>
      <c r="G159" s="98">
        <v>59755652</v>
      </c>
      <c r="H159" s="98">
        <v>39531000</v>
      </c>
      <c r="I159" s="98">
        <v>52709900</v>
      </c>
      <c r="J159" s="98">
        <v>57190282</v>
      </c>
      <c r="K159" s="98">
        <v>50538600</v>
      </c>
      <c r="L159" s="98">
        <v>48929100</v>
      </c>
      <c r="M159" s="75"/>
      <c r="N159" s="75"/>
      <c r="O159" s="75"/>
    </row>
    <row r="160" spans="1:15" ht="45">
      <c r="A160" s="14"/>
      <c r="B160" s="11" t="s">
        <v>86</v>
      </c>
      <c r="C160" s="38" t="s">
        <v>299</v>
      </c>
      <c r="D160" s="12" t="s">
        <v>187</v>
      </c>
      <c r="E160" s="11" t="s">
        <v>217</v>
      </c>
      <c r="F160" s="28"/>
      <c r="G160" s="98">
        <v>2698500</v>
      </c>
      <c r="H160" s="98">
        <v>2020800</v>
      </c>
      <c r="I160" s="98">
        <v>2698500</v>
      </c>
      <c r="J160" s="98">
        <v>2687800</v>
      </c>
      <c r="K160" s="98">
        <v>2710700</v>
      </c>
      <c r="L160" s="98">
        <v>2813500</v>
      </c>
      <c r="M160" s="75"/>
      <c r="N160" s="75"/>
      <c r="O160" s="75"/>
    </row>
    <row r="161" spans="1:15" ht="78.75">
      <c r="A161" s="14"/>
      <c r="B161" s="11" t="s">
        <v>86</v>
      </c>
      <c r="C161" s="38" t="s">
        <v>328</v>
      </c>
      <c r="D161" s="12" t="s">
        <v>329</v>
      </c>
      <c r="E161" s="11" t="s">
        <v>282</v>
      </c>
      <c r="F161" s="28"/>
      <c r="G161" s="98">
        <v>0</v>
      </c>
      <c r="H161" s="98">
        <v>0</v>
      </c>
      <c r="I161" s="98">
        <v>0</v>
      </c>
      <c r="J161" s="98">
        <v>1130500</v>
      </c>
      <c r="K161" s="98">
        <v>0</v>
      </c>
      <c r="L161" s="98">
        <v>0</v>
      </c>
      <c r="M161" s="75"/>
      <c r="N161" s="75"/>
      <c r="O161" s="75"/>
    </row>
    <row r="162" spans="1:15" ht="15">
      <c r="A162" s="14"/>
      <c r="B162" s="11"/>
      <c r="C162" s="37" t="s">
        <v>94</v>
      </c>
      <c r="D162" s="47" t="s">
        <v>95</v>
      </c>
      <c r="E162" s="84"/>
      <c r="F162" s="43"/>
      <c r="G162" s="96">
        <f aca="true" t="shared" si="17" ref="G162:L162">G163+G164+G165+G166</f>
        <v>23667600</v>
      </c>
      <c r="H162" s="96">
        <f t="shared" si="17"/>
        <v>11190204</v>
      </c>
      <c r="I162" s="96">
        <f t="shared" si="17"/>
        <v>23667600</v>
      </c>
      <c r="J162" s="96">
        <f t="shared" si="17"/>
        <v>21664788</v>
      </c>
      <c r="K162" s="96">
        <f t="shared" si="17"/>
        <v>17134736</v>
      </c>
      <c r="L162" s="96">
        <f t="shared" si="17"/>
        <v>17134736</v>
      </c>
      <c r="M162" s="75"/>
      <c r="N162" s="75"/>
      <c r="O162" s="75"/>
    </row>
    <row r="163" spans="1:15" ht="33.75">
      <c r="A163" s="14"/>
      <c r="B163" s="11" t="s">
        <v>86</v>
      </c>
      <c r="C163" s="38" t="s">
        <v>300</v>
      </c>
      <c r="D163" s="12" t="s">
        <v>190</v>
      </c>
      <c r="E163" s="11" t="s">
        <v>199</v>
      </c>
      <c r="F163" s="28"/>
      <c r="G163" s="98">
        <v>6904800</v>
      </c>
      <c r="H163" s="98">
        <v>0</v>
      </c>
      <c r="I163" s="98">
        <v>6904800</v>
      </c>
      <c r="J163" s="98">
        <v>0</v>
      </c>
      <c r="K163" s="98">
        <v>0</v>
      </c>
      <c r="L163" s="98">
        <v>0</v>
      </c>
      <c r="M163" s="75"/>
      <c r="N163" s="75"/>
      <c r="O163" s="75"/>
    </row>
    <row r="164" spans="1:15" ht="62.25" customHeight="1">
      <c r="A164" s="14"/>
      <c r="B164" s="11" t="s">
        <v>86</v>
      </c>
      <c r="C164" s="79" t="s">
        <v>301</v>
      </c>
      <c r="D164" s="82" t="s">
        <v>223</v>
      </c>
      <c r="E164" s="86" t="s">
        <v>218</v>
      </c>
      <c r="F164" s="28"/>
      <c r="G164" s="98">
        <v>16762800</v>
      </c>
      <c r="H164" s="98">
        <v>11190204</v>
      </c>
      <c r="I164" s="98">
        <v>16762800</v>
      </c>
      <c r="J164" s="98">
        <v>16664788</v>
      </c>
      <c r="K164" s="98">
        <v>17134736</v>
      </c>
      <c r="L164" s="98">
        <v>17134736</v>
      </c>
      <c r="M164" s="75"/>
      <c r="N164" s="75"/>
      <c r="O164" s="75"/>
    </row>
    <row r="165" spans="1:15" ht="56.25" hidden="1">
      <c r="A165" s="14"/>
      <c r="B165" s="11" t="s">
        <v>86</v>
      </c>
      <c r="C165" s="38" t="s">
        <v>224</v>
      </c>
      <c r="D165" s="12" t="s">
        <v>190</v>
      </c>
      <c r="E165" s="86" t="s">
        <v>218</v>
      </c>
      <c r="F165" s="28"/>
      <c r="G165" s="98">
        <v>0</v>
      </c>
      <c r="H165" s="98">
        <v>0</v>
      </c>
      <c r="I165" s="98">
        <v>0</v>
      </c>
      <c r="J165" s="98">
        <v>0</v>
      </c>
      <c r="K165" s="98">
        <v>0</v>
      </c>
      <c r="L165" s="98">
        <v>0</v>
      </c>
      <c r="M165" s="75"/>
      <c r="N165" s="75"/>
      <c r="O165" s="75"/>
    </row>
    <row r="166" spans="1:15" ht="56.25">
      <c r="A166" s="14"/>
      <c r="B166" s="11" t="s">
        <v>86</v>
      </c>
      <c r="C166" s="38" t="s">
        <v>333</v>
      </c>
      <c r="D166" s="108" t="s">
        <v>330</v>
      </c>
      <c r="E166" s="86" t="s">
        <v>218</v>
      </c>
      <c r="F166" s="28"/>
      <c r="G166" s="98">
        <v>0</v>
      </c>
      <c r="H166" s="98">
        <v>0</v>
      </c>
      <c r="I166" s="98">
        <v>0</v>
      </c>
      <c r="J166" s="98">
        <v>5000000</v>
      </c>
      <c r="K166" s="98">
        <v>0</v>
      </c>
      <c r="L166" s="98">
        <v>0</v>
      </c>
      <c r="M166" s="75"/>
      <c r="N166" s="75"/>
      <c r="O166" s="75"/>
    </row>
    <row r="167" spans="1:15" ht="15">
      <c r="A167" s="14"/>
      <c r="B167" s="11"/>
      <c r="C167" s="38"/>
      <c r="D167" s="12"/>
      <c r="E167" s="86"/>
      <c r="F167" s="28"/>
      <c r="G167" s="98"/>
      <c r="H167" s="98"/>
      <c r="I167" s="98"/>
      <c r="J167" s="98"/>
      <c r="K167" s="98"/>
      <c r="L167" s="98"/>
      <c r="M167" s="75"/>
      <c r="N167" s="75"/>
      <c r="O167" s="75"/>
    </row>
    <row r="168" spans="1:15" ht="94.5">
      <c r="A168" s="14"/>
      <c r="B168" s="18"/>
      <c r="C168" s="40" t="s">
        <v>89</v>
      </c>
      <c r="D168" s="31" t="s">
        <v>90</v>
      </c>
      <c r="E168" s="41"/>
      <c r="F168" s="28"/>
      <c r="G168" s="96">
        <v>283767.79</v>
      </c>
      <c r="H168" s="96">
        <v>283767.79</v>
      </c>
      <c r="I168" s="99">
        <v>283767.79</v>
      </c>
      <c r="J168" s="100">
        <v>0</v>
      </c>
      <c r="K168" s="100">
        <v>0</v>
      </c>
      <c r="L168" s="100">
        <v>0</v>
      </c>
      <c r="M168" s="77"/>
      <c r="N168" s="75"/>
      <c r="O168" s="75"/>
    </row>
    <row r="169" spans="1:15" ht="42">
      <c r="A169" s="14"/>
      <c r="B169" s="18"/>
      <c r="C169" s="40" t="s">
        <v>91</v>
      </c>
      <c r="D169" s="31" t="s">
        <v>92</v>
      </c>
      <c r="E169" s="41"/>
      <c r="F169" s="19"/>
      <c r="G169" s="96">
        <v>-38077817.31</v>
      </c>
      <c r="H169" s="96">
        <v>-38077817.31</v>
      </c>
      <c r="I169" s="99">
        <v>-38077817.31</v>
      </c>
      <c r="J169" s="100">
        <v>0</v>
      </c>
      <c r="K169" s="100">
        <v>0</v>
      </c>
      <c r="L169" s="100">
        <v>0</v>
      </c>
      <c r="M169" s="77"/>
      <c r="N169" s="75"/>
      <c r="O169" s="75"/>
    </row>
    <row r="170" spans="2:15" ht="15">
      <c r="B170" s="35"/>
      <c r="C170" s="35"/>
      <c r="D170" s="35"/>
      <c r="E170" s="42" t="s">
        <v>93</v>
      </c>
      <c r="F170" s="32"/>
      <c r="G170" s="93">
        <f aca="true" t="shared" si="18" ref="G170:L170">G13+G114</f>
        <v>1195572110.6599998</v>
      </c>
      <c r="H170" s="93">
        <f t="shared" si="18"/>
        <v>730065446.9300001</v>
      </c>
      <c r="I170" s="93">
        <f t="shared" si="18"/>
        <v>1139504668.66</v>
      </c>
      <c r="J170" s="93">
        <f t="shared" si="18"/>
        <v>1262765136.56</v>
      </c>
      <c r="K170" s="93">
        <f t="shared" si="18"/>
        <v>1377169772.56</v>
      </c>
      <c r="L170" s="93">
        <f t="shared" si="18"/>
        <v>1182219769.3400002</v>
      </c>
      <c r="M170" s="77"/>
      <c r="N170" s="75"/>
      <c r="O170" s="75"/>
    </row>
    <row r="171" spans="1:6" ht="15">
      <c r="A171" s="1"/>
      <c r="B171" s="1"/>
      <c r="C171" s="1"/>
      <c r="D171" s="1"/>
      <c r="E171" s="1"/>
      <c r="F171" s="1"/>
    </row>
    <row r="172" spans="1:11" ht="15">
      <c r="A172" s="33"/>
      <c r="B172" s="33"/>
      <c r="C172" s="33"/>
      <c r="D172" s="33"/>
      <c r="E172" s="33"/>
      <c r="F172" s="33"/>
      <c r="G172" s="78"/>
      <c r="H172" s="78"/>
      <c r="I172" s="78"/>
      <c r="J172" s="78"/>
      <c r="K172" s="78"/>
    </row>
    <row r="173" spans="1:11" ht="15">
      <c r="A173" s="33"/>
      <c r="B173" s="33" t="s">
        <v>234</v>
      </c>
      <c r="C173" s="33"/>
      <c r="D173" s="33"/>
      <c r="E173" s="116" t="s">
        <v>232</v>
      </c>
      <c r="F173" s="116"/>
      <c r="G173" s="116"/>
      <c r="H173" s="78"/>
      <c r="I173" s="78"/>
      <c r="J173" s="78"/>
      <c r="K173" s="78"/>
    </row>
    <row r="174" spans="1:11" ht="15">
      <c r="A174" s="109" t="s">
        <v>231</v>
      </c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1:11" ht="15">
      <c r="A175" s="33"/>
      <c r="B175" s="33"/>
      <c r="C175" s="33"/>
      <c r="D175" s="33"/>
      <c r="E175" s="33"/>
      <c r="F175" s="33"/>
      <c r="G175" s="78"/>
      <c r="H175" s="78"/>
      <c r="I175" s="78"/>
      <c r="J175" s="78"/>
      <c r="K175" s="78"/>
    </row>
    <row r="176" spans="1:11" ht="15">
      <c r="A176" s="33"/>
      <c r="B176" s="33" t="s">
        <v>265</v>
      </c>
      <c r="C176" s="33"/>
      <c r="D176" s="33"/>
      <c r="E176" s="33"/>
      <c r="F176" s="33"/>
      <c r="G176" s="78"/>
      <c r="H176" s="78"/>
      <c r="I176" s="78"/>
      <c r="J176" s="78"/>
      <c r="K176" s="78"/>
    </row>
    <row r="181" ht="15">
      <c r="C181" t="s">
        <v>266</v>
      </c>
    </row>
  </sheetData>
  <sheetProtection/>
  <mergeCells count="24">
    <mergeCell ref="I6:J6"/>
    <mergeCell ref="I7:J7"/>
    <mergeCell ref="I8:J8"/>
    <mergeCell ref="I5:J5"/>
    <mergeCell ref="A1:L1"/>
    <mergeCell ref="A2:L2"/>
    <mergeCell ref="K3:L3"/>
    <mergeCell ref="I4:J4"/>
    <mergeCell ref="K4:L4"/>
    <mergeCell ref="K8:L8"/>
    <mergeCell ref="A9:B9"/>
    <mergeCell ref="I9:J9"/>
    <mergeCell ref="K9:L9"/>
    <mergeCell ref="H10:H11"/>
    <mergeCell ref="I10:I11"/>
    <mergeCell ref="J10:L10"/>
    <mergeCell ref="A174:K174"/>
    <mergeCell ref="A10:A11"/>
    <mergeCell ref="B10:B11"/>
    <mergeCell ref="C10:D10"/>
    <mergeCell ref="E10:E11"/>
    <mergeCell ref="F10:F11"/>
    <mergeCell ref="G10:G11"/>
    <mergeCell ref="E173:G173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landscape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2019-11-15T07:11:26Z</dcterms:modified>
  <cp:category/>
  <cp:version/>
  <cp:contentType/>
  <cp:contentStatus/>
</cp:coreProperties>
</file>