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<sst xmlns="http://schemas.openxmlformats.org/spreadsheetml/2006/main" count="26" uniqueCount="20">
  <si>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Доходы консолидированного бюджета, млн. руб</t>
  </si>
  <si>
    <t>в т.ч.</t>
  </si>
  <si>
    <t>Расходы консолидированного бюджета ,млн. руб</t>
  </si>
  <si>
    <t>из них условно-утвержденные расходы</t>
  </si>
  <si>
    <t>Дефицит/профицит,млн. руб</t>
  </si>
  <si>
    <t>Изменения расходов консодидированного бюджета</t>
  </si>
  <si>
    <t>Отношение муниципального долга районного бюджета к налоговым и неналоговым доходам,%</t>
  </si>
  <si>
    <t xml:space="preserve">     Безвозмездные поступления</t>
  </si>
  <si>
    <t xml:space="preserve">     налоговые и неналоговые доходы</t>
  </si>
  <si>
    <t xml:space="preserve">     из них условно-утвержденные расходы</t>
  </si>
  <si>
    <t>Муниципальный долг, млн руб</t>
  </si>
  <si>
    <t>Изменения  собственных доходов консолидированного бюджета</t>
  </si>
  <si>
    <t>Доходы бюджета района, млн. руб</t>
  </si>
  <si>
    <t>Расходы бюджета района,млн. руб</t>
  </si>
  <si>
    <t>Наименовние показателя</t>
  </si>
  <si>
    <t>к 2014 году,%</t>
  </si>
  <si>
    <t>к предыдущему году,%</t>
  </si>
  <si>
    <t xml:space="preserve"> Прогноз основных характеристик консолидированого бюджета и  бюджета Чебоксарского района до 2025 г.</t>
  </si>
  <si>
    <t>Приложение №1
к Бюджетному прогнозу Чебоксарского района Чувашской Республики на период до 2025 года</t>
  </si>
  <si>
    <t>Приложение №1
к постановлению администрации Чебоксарского района от _________________№__________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</si>
</sst>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2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88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90" fontId="4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2" fillId="0" borderId="10" xfId="0" applyNumberFormat="1" applyFont="1" applyBorder="1" applyAlignment="1">
      <alignment/>
    </xf>
    <xf numFmtId="190" fontId="0" fillId="33" borderId="10" xfId="0" applyNumberForma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0" fillId="34" borderId="10" xfId="0" applyNumberFormat="1" applyFill="1" applyBorder="1" applyAlignment="1">
      <alignment/>
    </xf>
    <xf numFmtId="190" fontId="2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workbookViewId="0" topLeftCell="A2">
      <selection activeCell="M18" sqref="M18"/>
    </sheetView>
  </sheetViews>
  <sheetFormatPr defaultColWidth="9.140625" defaultRowHeight="12.75"/>
  <cols>
    <col min="1" max="1" width="58.57421875" style="0" customWidth="1"/>
    <col min="2" max="2" width="7.57421875" style="0" customWidth="1"/>
    <col min="4" max="4" width="8.140625" style="0" customWidth="1"/>
    <col min="5" max="5" width="8.28125" style="0" customWidth="1"/>
    <col min="6" max="6" width="7.8515625" style="0" customWidth="1"/>
    <col min="7" max="7" width="7.57421875" style="0" customWidth="1"/>
    <col min="8" max="9" width="7.8515625" style="0" customWidth="1"/>
    <col min="10" max="10" width="8.28125" style="0" customWidth="1"/>
    <col min="11" max="11" width="7.8515625" style="0" customWidth="1"/>
    <col min="13" max="13" width="7.8515625" style="0" customWidth="1"/>
    <col min="14" max="14" width="8.140625" style="0" hidden="1" customWidth="1"/>
    <col min="15" max="15" width="7.8515625" style="0" hidden="1" customWidth="1"/>
    <col min="16" max="16" width="9.140625" style="0" hidden="1" customWidth="1"/>
    <col min="17" max="17" width="8.57421875" style="0" hidden="1" customWidth="1"/>
    <col min="18" max="18" width="9.140625" style="0" hidden="1" customWidth="1"/>
  </cols>
  <sheetData>
    <row r="1" ht="12.75" hidden="1"/>
    <row r="2" spans="9:13" ht="57.75" customHeight="1">
      <c r="I2" s="24" t="s">
        <v>19</v>
      </c>
      <c r="J2" s="25"/>
      <c r="K2" s="25"/>
      <c r="L2" s="25"/>
      <c r="M2" s="25"/>
    </row>
    <row r="3" spans="11:13" ht="12.75">
      <c r="K3" s="8"/>
      <c r="L3" s="8"/>
      <c r="M3" s="8"/>
    </row>
    <row r="4" spans="9:13" ht="54.75" customHeight="1">
      <c r="I4" s="24" t="s">
        <v>18</v>
      </c>
      <c r="J4" s="25"/>
      <c r="K4" s="25"/>
      <c r="L4" s="25"/>
      <c r="M4" s="25"/>
    </row>
    <row r="5" spans="11:13" ht="12.75">
      <c r="K5" s="8"/>
      <c r="L5" s="8"/>
      <c r="M5" s="8"/>
    </row>
    <row r="6" spans="1:18" ht="12.75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7"/>
      <c r="P6" s="7"/>
      <c r="Q6" s="7"/>
      <c r="R6" s="7"/>
    </row>
    <row r="7" spans="2:18" ht="12.75">
      <c r="B7" s="7"/>
      <c r="C7" s="7"/>
      <c r="D7" s="7"/>
      <c r="E7" s="7"/>
      <c r="F7" s="7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11" t="s">
        <v>14</v>
      </c>
      <c r="B8" s="9">
        <v>2014</v>
      </c>
      <c r="C8" s="9">
        <v>2015</v>
      </c>
      <c r="D8" s="9">
        <v>2016</v>
      </c>
      <c r="E8" s="9">
        <v>2017</v>
      </c>
      <c r="F8" s="9">
        <v>2018</v>
      </c>
      <c r="G8" s="9">
        <v>2019</v>
      </c>
      <c r="H8" s="9">
        <v>2020</v>
      </c>
      <c r="I8" s="9">
        <v>2021</v>
      </c>
      <c r="J8" s="9">
        <v>2022</v>
      </c>
      <c r="K8" s="9">
        <v>2023</v>
      </c>
      <c r="L8" s="9">
        <v>2024</v>
      </c>
      <c r="M8" s="9">
        <v>2025</v>
      </c>
      <c r="N8" s="1">
        <v>2026</v>
      </c>
      <c r="O8" s="1">
        <v>2027</v>
      </c>
      <c r="P8" s="1">
        <v>2028</v>
      </c>
      <c r="Q8" s="1">
        <v>2029</v>
      </c>
      <c r="R8" s="1">
        <v>2030</v>
      </c>
    </row>
    <row r="9" spans="1:18" ht="12.75">
      <c r="A9" s="12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18.75" customHeight="1">
      <c r="A10" s="3" t="s">
        <v>0</v>
      </c>
      <c r="B10" s="16">
        <f>B12+B13</f>
        <v>1040.8</v>
      </c>
      <c r="C10" s="16">
        <f>C12+C13</f>
        <v>1077.6999999999998</v>
      </c>
      <c r="D10" s="16">
        <f aca="true" t="shared" si="0" ref="D10:R10">D12+D13</f>
        <v>905.5</v>
      </c>
      <c r="E10" s="16">
        <f t="shared" si="0"/>
        <v>1050.3</v>
      </c>
      <c r="F10" s="20">
        <f>F12+F13</f>
        <v>1356.3</v>
      </c>
      <c r="G10" s="20">
        <f t="shared" si="0"/>
        <v>1299.3</v>
      </c>
      <c r="H10" s="20">
        <f t="shared" si="0"/>
        <v>1348.6</v>
      </c>
      <c r="I10" s="20">
        <f t="shared" si="0"/>
        <v>1466.2</v>
      </c>
      <c r="J10" s="20">
        <f t="shared" si="0"/>
        <v>1276.9</v>
      </c>
      <c r="K10" s="20">
        <f t="shared" si="0"/>
        <v>1287.1219999999998</v>
      </c>
      <c r="L10" s="20">
        <f t="shared" si="0"/>
        <v>1300.676372</v>
      </c>
      <c r="M10" s="20">
        <f t="shared" si="0"/>
        <v>1327.955066972</v>
      </c>
      <c r="N10" s="5">
        <f t="shared" si="0"/>
        <v>1354.51416831144</v>
      </c>
      <c r="O10" s="5">
        <f t="shared" si="0"/>
        <v>1381.6044516776687</v>
      </c>
      <c r="P10" s="5">
        <f t="shared" si="0"/>
        <v>1409.2365407112225</v>
      </c>
      <c r="Q10" s="5">
        <f t="shared" si="0"/>
        <v>1437.4212715254469</v>
      </c>
      <c r="R10" s="5">
        <f t="shared" si="0"/>
        <v>1466.1696969559557</v>
      </c>
    </row>
    <row r="11" spans="1:18" ht="12.75">
      <c r="A11" s="1" t="s">
        <v>1</v>
      </c>
      <c r="B11" s="17"/>
      <c r="C11" s="17"/>
      <c r="D11" s="17"/>
      <c r="E11" s="17"/>
      <c r="F11" s="21"/>
      <c r="G11" s="21"/>
      <c r="H11" s="21"/>
      <c r="I11" s="21"/>
      <c r="J11" s="21"/>
      <c r="K11" s="21"/>
      <c r="L11" s="21"/>
      <c r="M11" s="21"/>
      <c r="N11" s="5"/>
      <c r="O11" s="5"/>
      <c r="P11" s="5"/>
      <c r="Q11" s="5"/>
      <c r="R11" s="5"/>
    </row>
    <row r="12" spans="1:18" ht="12.75">
      <c r="A12" s="1" t="s">
        <v>8</v>
      </c>
      <c r="B12" s="17">
        <v>413.9</v>
      </c>
      <c r="C12" s="17">
        <v>394.4</v>
      </c>
      <c r="D12" s="17">
        <v>404.6</v>
      </c>
      <c r="E12" s="17">
        <v>404.7</v>
      </c>
      <c r="F12" s="21">
        <v>446.4</v>
      </c>
      <c r="G12" s="21">
        <v>480.4</v>
      </c>
      <c r="H12" s="21">
        <v>481.9</v>
      </c>
      <c r="I12" s="21">
        <v>495.1</v>
      </c>
      <c r="J12" s="21">
        <v>511.1</v>
      </c>
      <c r="K12" s="21">
        <f>J12*1.02</f>
        <v>521.322</v>
      </c>
      <c r="L12" s="21">
        <f>K12*1.026</f>
        <v>534.8763720000001</v>
      </c>
      <c r="M12" s="21">
        <f>L12*1.051</f>
        <v>562.155066972</v>
      </c>
      <c r="N12" s="5">
        <f aca="true" t="shared" si="1" ref="N12:R13">M12*1.02</f>
        <v>573.39816831144</v>
      </c>
      <c r="O12" s="5">
        <f t="shared" si="1"/>
        <v>584.8661316776688</v>
      </c>
      <c r="P12" s="5">
        <f t="shared" si="1"/>
        <v>596.5634543112222</v>
      </c>
      <c r="Q12" s="5">
        <f t="shared" si="1"/>
        <v>608.4947233974467</v>
      </c>
      <c r="R12" s="5">
        <f t="shared" si="1"/>
        <v>620.6646178653956</v>
      </c>
    </row>
    <row r="13" spans="1:18" ht="12.75">
      <c r="A13" s="1" t="s">
        <v>7</v>
      </c>
      <c r="B13" s="17">
        <v>626.9</v>
      </c>
      <c r="C13" s="17">
        <v>683.3</v>
      </c>
      <c r="D13" s="17">
        <v>500.9</v>
      </c>
      <c r="E13" s="17">
        <v>645.6</v>
      </c>
      <c r="F13" s="21">
        <v>909.9</v>
      </c>
      <c r="G13" s="21">
        <v>818.9</v>
      </c>
      <c r="H13" s="21">
        <v>866.7</v>
      </c>
      <c r="I13" s="21">
        <v>971.1</v>
      </c>
      <c r="J13" s="21">
        <v>765.8</v>
      </c>
      <c r="K13" s="21">
        <v>765.8</v>
      </c>
      <c r="L13" s="21">
        <v>765.8</v>
      </c>
      <c r="M13" s="21">
        <v>765.8</v>
      </c>
      <c r="N13" s="5">
        <f t="shared" si="1"/>
        <v>781.116</v>
      </c>
      <c r="O13" s="5">
        <f t="shared" si="1"/>
        <v>796.73832</v>
      </c>
      <c r="P13" s="5">
        <f t="shared" si="1"/>
        <v>812.6730864000001</v>
      </c>
      <c r="Q13" s="5">
        <f t="shared" si="1"/>
        <v>828.9265481280001</v>
      </c>
      <c r="R13" s="5">
        <f t="shared" si="1"/>
        <v>845.5050790905601</v>
      </c>
    </row>
    <row r="14" spans="1:18" ht="22.5" customHeight="1">
      <c r="A14" s="2" t="s">
        <v>11</v>
      </c>
      <c r="B14" s="17"/>
      <c r="C14" s="17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5"/>
      <c r="O14" s="5"/>
      <c r="P14" s="5"/>
      <c r="Q14" s="5"/>
      <c r="R14" s="5"/>
    </row>
    <row r="15" spans="1:18" ht="12.75">
      <c r="A15" s="13" t="s">
        <v>16</v>
      </c>
      <c r="B15" s="17"/>
      <c r="C15" s="17">
        <f>C12/B12*100</f>
        <v>95.28871708142064</v>
      </c>
      <c r="D15" s="17">
        <f>D12/C12*100</f>
        <v>102.58620689655173</v>
      </c>
      <c r="E15" s="17">
        <f>E12/D12*100</f>
        <v>100.02471576866039</v>
      </c>
      <c r="F15" s="19">
        <f aca="true" t="shared" si="2" ref="F15:R15">F12/E12*100</f>
        <v>110.30392883617495</v>
      </c>
      <c r="G15" s="19">
        <f t="shared" si="2"/>
        <v>107.61648745519715</v>
      </c>
      <c r="H15" s="19">
        <f t="shared" si="2"/>
        <v>100.31223980016652</v>
      </c>
      <c r="I15" s="19">
        <f t="shared" si="2"/>
        <v>102.73915750155635</v>
      </c>
      <c r="J15" s="19">
        <f t="shared" si="2"/>
        <v>103.23167036962231</v>
      </c>
      <c r="K15" s="19">
        <f t="shared" si="2"/>
        <v>102</v>
      </c>
      <c r="L15" s="19">
        <f t="shared" si="2"/>
        <v>102.60000000000001</v>
      </c>
      <c r="M15" s="19">
        <f t="shared" si="2"/>
        <v>105.1</v>
      </c>
      <c r="N15" s="5">
        <f t="shared" si="2"/>
        <v>102</v>
      </c>
      <c r="O15" s="5">
        <f t="shared" si="2"/>
        <v>102</v>
      </c>
      <c r="P15" s="5">
        <f t="shared" si="2"/>
        <v>102</v>
      </c>
      <c r="Q15" s="5">
        <f t="shared" si="2"/>
        <v>102</v>
      </c>
      <c r="R15" s="5">
        <f t="shared" si="2"/>
        <v>102</v>
      </c>
    </row>
    <row r="16" spans="1:18" ht="12.75">
      <c r="A16" s="13" t="s">
        <v>15</v>
      </c>
      <c r="B16" s="17"/>
      <c r="C16" s="17">
        <f>C12/B12*100</f>
        <v>95.28871708142064</v>
      </c>
      <c r="D16" s="17">
        <f>D12/B12*100</f>
        <v>97.753080454216</v>
      </c>
      <c r="E16" s="17">
        <f>E12/B12*100</f>
        <v>97.77724087943947</v>
      </c>
      <c r="F16" s="17">
        <f>F12/B12*100</f>
        <v>107.85213819763229</v>
      </c>
      <c r="G16" s="19">
        <f>G12/B12*100</f>
        <v>116.06668277361682</v>
      </c>
      <c r="H16" s="19">
        <f>H12/B12*100</f>
        <v>116.42908915196908</v>
      </c>
      <c r="I16" s="19">
        <f>I12/B12*100</f>
        <v>119.61826528146898</v>
      </c>
      <c r="J16" s="19">
        <f>J12/B12*100</f>
        <v>123.4839333172264</v>
      </c>
      <c r="K16" s="19">
        <f>K12/B12*100</f>
        <v>125.95361198357091</v>
      </c>
      <c r="L16" s="19">
        <f>L12/B12*100</f>
        <v>129.22840589514377</v>
      </c>
      <c r="M16" s="19">
        <f>M12/B12*100</f>
        <v>135.81905459579608</v>
      </c>
      <c r="N16" s="5">
        <f>N12/B12*100</f>
        <v>138.53543568771204</v>
      </c>
      <c r="O16" s="5">
        <f>O12/B12*100</f>
        <v>141.30614440146624</v>
      </c>
      <c r="P16" s="5">
        <f>P12/B12*100</f>
        <v>144.1322672894956</v>
      </c>
      <c r="Q16" s="5">
        <f>Q12/B12*100</f>
        <v>147.01491263528553</v>
      </c>
      <c r="R16" s="5">
        <f>R12/B12*100</f>
        <v>149.95521088799123</v>
      </c>
    </row>
    <row r="17" spans="1:18" ht="21.75" customHeight="1">
      <c r="A17" s="15" t="s">
        <v>2</v>
      </c>
      <c r="B17" s="16">
        <v>1062.2</v>
      </c>
      <c r="C17" s="16">
        <v>1086.6</v>
      </c>
      <c r="D17" s="16">
        <v>909.9</v>
      </c>
      <c r="E17" s="16">
        <v>1078.3</v>
      </c>
      <c r="F17" s="20">
        <v>1301.6</v>
      </c>
      <c r="G17" s="20">
        <v>1360.4</v>
      </c>
      <c r="H17" s="20">
        <v>1349.9</v>
      </c>
      <c r="I17" s="20">
        <v>1466.2</v>
      </c>
      <c r="J17" s="20">
        <v>1276.9</v>
      </c>
      <c r="K17" s="20">
        <v>1287.1</v>
      </c>
      <c r="L17" s="20">
        <v>1300.7</v>
      </c>
      <c r="M17" s="20">
        <v>1328</v>
      </c>
      <c r="N17" s="5">
        <v>1228</v>
      </c>
      <c r="O17" s="5">
        <v>1252.5</v>
      </c>
      <c r="P17" s="5">
        <v>1277.6</v>
      </c>
      <c r="Q17" s="5">
        <v>1303.1</v>
      </c>
      <c r="R17" s="5">
        <v>1329.2</v>
      </c>
    </row>
    <row r="18" spans="1:18" ht="16.5" customHeight="1">
      <c r="A18" s="14" t="s">
        <v>9</v>
      </c>
      <c r="B18" s="18"/>
      <c r="C18" s="18"/>
      <c r="D18" s="18"/>
      <c r="E18" s="18"/>
      <c r="F18" s="22"/>
      <c r="G18" s="22"/>
      <c r="H18" s="22"/>
      <c r="I18" s="22">
        <v>16</v>
      </c>
      <c r="J18" s="22">
        <v>33.6</v>
      </c>
      <c r="K18" s="22">
        <f>(K17-K13)*5/100</f>
        <v>26.065</v>
      </c>
      <c r="L18" s="22">
        <f>(L17-L13)*5/100</f>
        <v>26.745000000000005</v>
      </c>
      <c r="M18" s="22">
        <f>(M17-M13)*5/100</f>
        <v>28.11</v>
      </c>
      <c r="N18" s="5"/>
      <c r="O18" s="5"/>
      <c r="P18" s="5"/>
      <c r="Q18" s="5"/>
      <c r="R18" s="5"/>
    </row>
    <row r="19" spans="1:18" ht="18.75" customHeight="1">
      <c r="A19" s="1" t="s">
        <v>4</v>
      </c>
      <c r="B19" s="17">
        <f>B10-B17</f>
        <v>-21.40000000000009</v>
      </c>
      <c r="C19" s="17">
        <f>C10-C17</f>
        <v>-8.900000000000091</v>
      </c>
      <c r="D19" s="17">
        <f aca="true" t="shared" si="3" ref="D19:R19">D10-D17</f>
        <v>-4.399999999999977</v>
      </c>
      <c r="E19" s="17">
        <f t="shared" si="3"/>
        <v>-28</v>
      </c>
      <c r="F19" s="21">
        <f>F10-F17</f>
        <v>54.700000000000045</v>
      </c>
      <c r="G19" s="21">
        <f t="shared" si="3"/>
        <v>-61.100000000000136</v>
      </c>
      <c r="H19" s="21">
        <f t="shared" si="3"/>
        <v>-1.300000000000182</v>
      </c>
      <c r="I19" s="21">
        <f t="shared" si="3"/>
        <v>0</v>
      </c>
      <c r="J19" s="21">
        <f t="shared" si="3"/>
        <v>0</v>
      </c>
      <c r="K19" s="21">
        <f t="shared" si="3"/>
        <v>0.021999999999934516</v>
      </c>
      <c r="L19" s="21">
        <f t="shared" si="3"/>
        <v>-0.02362800000014431</v>
      </c>
      <c r="M19" s="21">
        <f t="shared" si="3"/>
        <v>-0.044933028000059494</v>
      </c>
      <c r="N19" s="5">
        <f t="shared" si="3"/>
        <v>126.51416831144002</v>
      </c>
      <c r="O19" s="5">
        <f t="shared" si="3"/>
        <v>129.10445167766875</v>
      </c>
      <c r="P19" s="5">
        <f t="shared" si="3"/>
        <v>131.63654071122255</v>
      </c>
      <c r="Q19" s="5">
        <f t="shared" si="3"/>
        <v>134.32127152544695</v>
      </c>
      <c r="R19" s="5">
        <f t="shared" si="3"/>
        <v>136.96969695595567</v>
      </c>
    </row>
    <row r="20" spans="1:18" ht="12.75">
      <c r="A20" s="1" t="s">
        <v>5</v>
      </c>
      <c r="B20" s="17"/>
      <c r="C20" s="17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5"/>
      <c r="O20" s="5"/>
      <c r="P20" s="5"/>
      <c r="Q20" s="5"/>
      <c r="R20" s="5"/>
    </row>
    <row r="21" spans="1:18" ht="12.75">
      <c r="A21" s="13" t="s">
        <v>16</v>
      </c>
      <c r="B21" s="17"/>
      <c r="C21" s="17">
        <f>C17/B17*100</f>
        <v>102.29711918659386</v>
      </c>
      <c r="D21" s="17">
        <f aca="true" t="shared" si="4" ref="D21:R21">D17/C17*100</f>
        <v>83.73826615129764</v>
      </c>
      <c r="E21" s="17">
        <f t="shared" si="4"/>
        <v>118.50752829981317</v>
      </c>
      <c r="F21" s="19">
        <f t="shared" si="4"/>
        <v>120.70852267458037</v>
      </c>
      <c r="G21" s="19">
        <f t="shared" si="4"/>
        <v>104.51751690227414</v>
      </c>
      <c r="H21" s="19">
        <f t="shared" si="4"/>
        <v>99.2281681858277</v>
      </c>
      <c r="I21" s="19">
        <f t="shared" si="4"/>
        <v>108.61545299651824</v>
      </c>
      <c r="J21" s="19">
        <f t="shared" si="4"/>
        <v>87.08907379620788</v>
      </c>
      <c r="K21" s="19">
        <f t="shared" si="4"/>
        <v>100.79880961704126</v>
      </c>
      <c r="L21" s="19">
        <f t="shared" si="4"/>
        <v>101.05663895579211</v>
      </c>
      <c r="M21" s="19">
        <f t="shared" si="4"/>
        <v>102.09886983931729</v>
      </c>
      <c r="N21" s="5">
        <f t="shared" si="4"/>
        <v>92.46987951807229</v>
      </c>
      <c r="O21" s="5">
        <f t="shared" si="4"/>
        <v>101.99511400651467</v>
      </c>
      <c r="P21" s="5">
        <f t="shared" si="4"/>
        <v>102.00399201596807</v>
      </c>
      <c r="Q21" s="5">
        <f t="shared" si="4"/>
        <v>101.99592986850345</v>
      </c>
      <c r="R21" s="5">
        <f t="shared" si="4"/>
        <v>102.0029161230911</v>
      </c>
    </row>
    <row r="22" spans="1:18" ht="12.75">
      <c r="A22" s="13" t="s">
        <v>15</v>
      </c>
      <c r="B22" s="17"/>
      <c r="C22" s="17">
        <f>C17/B17*100</f>
        <v>102.29711918659386</v>
      </c>
      <c r="D22" s="17">
        <f>D17/B17*100</f>
        <v>85.66183392958011</v>
      </c>
      <c r="E22" s="17">
        <f>E17/B17*100</f>
        <v>101.51572208623611</v>
      </c>
      <c r="F22" s="19">
        <f>F17/B17*100</f>
        <v>122.53812841272828</v>
      </c>
      <c r="G22" s="19">
        <f>G17/B17*100</f>
        <v>128.07380907550368</v>
      </c>
      <c r="H22" s="19">
        <f>H17/B17*100</f>
        <v>127.08529467143666</v>
      </c>
      <c r="I22" s="19">
        <f>I17/B17*100</f>
        <v>138.03426849934098</v>
      </c>
      <c r="J22" s="19">
        <f>J17/B17*100</f>
        <v>120.2127659574468</v>
      </c>
      <c r="K22" s="19">
        <f>K17/B17*100</f>
        <v>121.17303709282619</v>
      </c>
      <c r="L22" s="19">
        <f>L17/B17*100</f>
        <v>122.45339860666542</v>
      </c>
      <c r="M22" s="19">
        <f>M17/B17*100</f>
        <v>125.02353605723968</v>
      </c>
      <c r="N22" s="5">
        <f>N17/B17*100</f>
        <v>115.6091131613632</v>
      </c>
      <c r="O22" s="5">
        <f>O17/B17*100</f>
        <v>117.91564677085293</v>
      </c>
      <c r="P22" s="5">
        <f>P17/B17*100</f>
        <v>120.27866691771794</v>
      </c>
      <c r="Q22" s="5">
        <f>Q17/B17*100</f>
        <v>122.67934475616644</v>
      </c>
      <c r="R22" s="5">
        <f>R17/B17*100</f>
        <v>125.13650913199021</v>
      </c>
    </row>
    <row r="23" spans="1:18" ht="16.5" customHeight="1">
      <c r="A23" s="3" t="s">
        <v>12</v>
      </c>
      <c r="B23" s="16">
        <v>939.9</v>
      </c>
      <c r="C23" s="16">
        <f>C25+C26</f>
        <v>1036.7</v>
      </c>
      <c r="D23" s="16">
        <f>D25+D26</f>
        <v>854.0999999999999</v>
      </c>
      <c r="E23" s="16">
        <f aca="true" t="shared" si="5" ref="E23:R23">E25+E26</f>
        <v>981</v>
      </c>
      <c r="F23" s="16">
        <f>F25+F26</f>
        <v>1275.7</v>
      </c>
      <c r="G23" s="16">
        <f t="shared" si="5"/>
        <v>1195.6</v>
      </c>
      <c r="H23" s="16">
        <f t="shared" si="5"/>
        <v>1262.8</v>
      </c>
      <c r="I23" s="16">
        <f t="shared" si="5"/>
        <v>1377.2</v>
      </c>
      <c r="J23" s="16">
        <f t="shared" si="5"/>
        <v>1182.2</v>
      </c>
      <c r="K23" s="16">
        <f t="shared" si="5"/>
        <v>1190.9846</v>
      </c>
      <c r="L23" s="16">
        <f t="shared" si="5"/>
        <v>1200.7786304</v>
      </c>
      <c r="M23" s="16">
        <f t="shared" si="5"/>
        <v>1211.22559616</v>
      </c>
      <c r="N23" s="5">
        <f t="shared" si="5"/>
        <v>1235.4501080832</v>
      </c>
      <c r="O23" s="5">
        <f t="shared" si="5"/>
        <v>1272.5136113256958</v>
      </c>
      <c r="P23" s="5">
        <f t="shared" si="5"/>
        <v>1270.4536113256959</v>
      </c>
      <c r="Q23" s="5">
        <f t="shared" si="5"/>
        <v>1307.2967660541412</v>
      </c>
      <c r="R23" s="5">
        <f t="shared" si="5"/>
        <v>1346.5156690357653</v>
      </c>
    </row>
    <row r="24" spans="1:18" ht="12.75">
      <c r="A24" s="1" t="s">
        <v>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"/>
      <c r="O24" s="5"/>
      <c r="P24" s="5"/>
      <c r="Q24" s="5"/>
      <c r="R24" s="5"/>
    </row>
    <row r="25" spans="1:18" ht="12.75">
      <c r="A25" s="1" t="s">
        <v>8</v>
      </c>
      <c r="B25" s="17">
        <v>309.5</v>
      </c>
      <c r="C25" s="17">
        <v>337.2</v>
      </c>
      <c r="D25" s="17">
        <v>340.2</v>
      </c>
      <c r="E25" s="17">
        <v>321.7</v>
      </c>
      <c r="F25" s="17">
        <v>353.8</v>
      </c>
      <c r="G25" s="17">
        <v>365</v>
      </c>
      <c r="H25" s="17">
        <v>379.4</v>
      </c>
      <c r="I25" s="17">
        <v>389</v>
      </c>
      <c r="J25" s="17">
        <v>399.3</v>
      </c>
      <c r="K25" s="17">
        <f>J25*1.022</f>
        <v>408.0846</v>
      </c>
      <c r="L25" s="17">
        <f>K25*1.024</f>
        <v>417.8786304</v>
      </c>
      <c r="M25" s="17">
        <f>L25*1.025</f>
        <v>428.32559616</v>
      </c>
      <c r="N25" s="5">
        <f>M25*1.02</f>
        <v>436.89210808319996</v>
      </c>
      <c r="O25" s="5">
        <f>N25*1.03</f>
        <v>449.998871325696</v>
      </c>
      <c r="P25" s="5">
        <f>O25-1.03</f>
        <v>448.968871325696</v>
      </c>
      <c r="Q25" s="5">
        <f>P25*1.029</f>
        <v>461.98896859414117</v>
      </c>
      <c r="R25" s="5">
        <f>Q25*1.03</f>
        <v>475.8486376519654</v>
      </c>
    </row>
    <row r="26" spans="1:18" ht="12.75">
      <c r="A26" s="1" t="s">
        <v>7</v>
      </c>
      <c r="B26" s="17">
        <v>630.4</v>
      </c>
      <c r="C26" s="17">
        <v>699.5</v>
      </c>
      <c r="D26" s="17">
        <v>513.9</v>
      </c>
      <c r="E26" s="17">
        <v>659.3</v>
      </c>
      <c r="F26" s="17">
        <v>921.9</v>
      </c>
      <c r="G26" s="17">
        <v>830.6</v>
      </c>
      <c r="H26" s="17">
        <v>883.4</v>
      </c>
      <c r="I26" s="17">
        <v>988.2</v>
      </c>
      <c r="J26" s="17">
        <v>782.9</v>
      </c>
      <c r="K26" s="17">
        <v>782.9</v>
      </c>
      <c r="L26" s="17">
        <v>782.9</v>
      </c>
      <c r="M26" s="17">
        <v>782.9</v>
      </c>
      <c r="N26" s="5">
        <f>M26*1.02</f>
        <v>798.558</v>
      </c>
      <c r="O26" s="5">
        <f>N26*1.03</f>
        <v>822.51474</v>
      </c>
      <c r="P26" s="5">
        <f>O26-1.03</f>
        <v>821.48474</v>
      </c>
      <c r="Q26" s="5">
        <f>P26*1.029</f>
        <v>845.30779746</v>
      </c>
      <c r="R26" s="5">
        <f>Q26*1.03</f>
        <v>870.6670313838</v>
      </c>
    </row>
    <row r="27" spans="1:18" ht="15" customHeight="1">
      <c r="A27" s="15" t="s">
        <v>13</v>
      </c>
      <c r="B27" s="16">
        <v>956.8</v>
      </c>
      <c r="C27" s="16">
        <v>1044.6</v>
      </c>
      <c r="D27" s="16">
        <v>855.2</v>
      </c>
      <c r="E27" s="16">
        <v>1002</v>
      </c>
      <c r="F27" s="16">
        <v>1238</v>
      </c>
      <c r="G27" s="16">
        <v>1235.4</v>
      </c>
      <c r="H27" s="16">
        <v>1262.8</v>
      </c>
      <c r="I27" s="16">
        <v>1377.2</v>
      </c>
      <c r="J27" s="16">
        <v>1182.2</v>
      </c>
      <c r="K27" s="16">
        <v>1191</v>
      </c>
      <c r="L27" s="16">
        <v>1200.8</v>
      </c>
      <c r="M27" s="16">
        <v>1211.2</v>
      </c>
      <c r="N27" s="5">
        <v>1055.4</v>
      </c>
      <c r="O27" s="5">
        <v>1087</v>
      </c>
      <c r="P27" s="5">
        <v>1085</v>
      </c>
      <c r="Q27" s="5">
        <v>1116.5</v>
      </c>
      <c r="R27" s="5">
        <v>1149.9</v>
      </c>
    </row>
    <row r="28" spans="1:18" ht="15" customHeight="1">
      <c r="A28" s="14" t="s">
        <v>3</v>
      </c>
      <c r="B28" s="18"/>
      <c r="C28" s="18"/>
      <c r="D28" s="18"/>
      <c r="E28" s="18"/>
      <c r="F28" s="18"/>
      <c r="G28" s="18"/>
      <c r="H28" s="18"/>
      <c r="I28" s="18">
        <v>11.2</v>
      </c>
      <c r="J28" s="18">
        <v>23.7</v>
      </c>
      <c r="K28" s="18">
        <f>(K27-K26)*5/100</f>
        <v>20.405</v>
      </c>
      <c r="L28" s="18">
        <f>(L27-L26)*5/100</f>
        <v>20.895</v>
      </c>
      <c r="M28" s="18">
        <f>(M27-M26)*5/100</f>
        <v>21.415000000000006</v>
      </c>
      <c r="N28" s="5"/>
      <c r="O28" s="5"/>
      <c r="P28" s="5"/>
      <c r="Q28" s="5"/>
      <c r="R28" s="5"/>
    </row>
    <row r="29" spans="1:18" ht="12.75">
      <c r="A29" s="1" t="s">
        <v>4</v>
      </c>
      <c r="B29" s="17">
        <f>B23-B27</f>
        <v>-16.899999999999977</v>
      </c>
      <c r="C29" s="17">
        <f aca="true" t="shared" si="6" ref="C29:R29">C23-C27</f>
        <v>-7.899999999999864</v>
      </c>
      <c r="D29" s="17">
        <f t="shared" si="6"/>
        <v>-1.1000000000001364</v>
      </c>
      <c r="E29" s="17">
        <f t="shared" si="6"/>
        <v>-21</v>
      </c>
      <c r="F29" s="17">
        <f>F23-F27</f>
        <v>37.700000000000045</v>
      </c>
      <c r="G29" s="17">
        <f t="shared" si="6"/>
        <v>-39.80000000000018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-0.015399999999999636</v>
      </c>
      <c r="L29" s="17">
        <f t="shared" si="6"/>
        <v>-0.021369599999843558</v>
      </c>
      <c r="M29" s="17">
        <f t="shared" si="6"/>
        <v>0.025596159999849988</v>
      </c>
      <c r="N29" s="5">
        <f t="shared" si="6"/>
        <v>180.0501080831998</v>
      </c>
      <c r="O29" s="5">
        <f t="shared" si="6"/>
        <v>185.51361132569582</v>
      </c>
      <c r="P29" s="5">
        <f t="shared" si="6"/>
        <v>185.45361132569587</v>
      </c>
      <c r="Q29" s="5">
        <f t="shared" si="6"/>
        <v>190.79676605414124</v>
      </c>
      <c r="R29" s="5">
        <f t="shared" si="6"/>
        <v>196.61566903576522</v>
      </c>
    </row>
    <row r="30" spans="1:18" ht="12.75">
      <c r="A30" s="1" t="s">
        <v>10</v>
      </c>
      <c r="B30" s="17"/>
      <c r="C30" s="17">
        <v>0</v>
      </c>
      <c r="D30" s="17">
        <v>11.4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30.75" customHeight="1">
      <c r="A31" s="2" t="s">
        <v>6</v>
      </c>
      <c r="B31" s="17"/>
      <c r="C31" s="17">
        <v>0</v>
      </c>
      <c r="D31" s="17">
        <f>D30/D25</f>
        <v>0.03350970017636685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12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</sheetData>
  <sheetProtection/>
  <mergeCells count="3">
    <mergeCell ref="A6:M6"/>
    <mergeCell ref="I2:M2"/>
    <mergeCell ref="I4:M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chfin01</cp:lastModifiedBy>
  <cp:lastPrinted>2019-11-12T05:29:32Z</cp:lastPrinted>
  <dcterms:created xsi:type="dcterms:W3CDTF">1996-10-08T23:32:33Z</dcterms:created>
  <dcterms:modified xsi:type="dcterms:W3CDTF">2019-11-12T05:38:43Z</dcterms:modified>
  <cp:category/>
  <cp:version/>
  <cp:contentType/>
  <cp:contentStatus/>
</cp:coreProperties>
</file>