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<sst xmlns="http://schemas.openxmlformats.org/spreadsheetml/2006/main" count="107" uniqueCount="39">
  <si>
    <t>Наименование муниципальных программ</t>
  </si>
  <si>
    <t xml:space="preserve">  Развитие культуры и туризма</t>
  </si>
  <si>
    <t>Развитие физической культуры и спорта</t>
  </si>
  <si>
    <t xml:space="preserve"> Содействие занятости населения</t>
  </si>
  <si>
    <t xml:space="preserve">  Развитие образования</t>
  </si>
  <si>
    <t xml:space="preserve">         федеральных средств</t>
  </si>
  <si>
    <t xml:space="preserve">         республиканских средств</t>
  </si>
  <si>
    <t xml:space="preserve">         собственных средств</t>
  </si>
  <si>
    <r>
      <t xml:space="preserve">        </t>
    </r>
    <r>
      <rPr>
        <sz val="12"/>
        <color indexed="8"/>
        <rFont val="Times New Roman"/>
        <family val="1"/>
      </rPr>
      <t xml:space="preserve">  в том числе за счет:</t>
    </r>
  </si>
  <si>
    <t xml:space="preserve"> Показатели финансового обеспечения муниципальных  программ Чебоксарского района до 2025 г.</t>
  </si>
  <si>
    <t>Приложение 2</t>
  </si>
  <si>
    <t>2015  (отчет)</t>
  </si>
  <si>
    <t>2016  (отчет)</t>
  </si>
  <si>
    <t>млн.руб.</t>
  </si>
  <si>
    <t xml:space="preserve"> Развитие жилищного строительства и сферы жилищно-коммунального хозяйства</t>
  </si>
  <si>
    <t>Итого по программам</t>
  </si>
  <si>
    <t>Справочно</t>
  </si>
  <si>
    <t>Условно-утвержденные  расходы, зарезирвированные средства, распределение которых осуществляется по мере исполнения бюджета Чебоксарского района</t>
  </si>
  <si>
    <t>Всего расходы</t>
  </si>
  <si>
    <t>Приложение №2
к Бюджетному прогнозу Чебоксарского района Чувашской Республики на период до 2025 года</t>
  </si>
  <si>
    <t>Приложение №2
к  постановлению администрации Чебоксарского района от _________________№__________</t>
  </si>
  <si>
    <t>2017 
(отчет)</t>
  </si>
  <si>
    <t xml:space="preserve"> Модернизация развития сферы жилищно-коммунального хозяйства</t>
  </si>
  <si>
    <t xml:space="preserve">  Обеспечение граждан в Чебоксарском районе Чувашской Республики доступным комфортным жильем</t>
  </si>
  <si>
    <t xml:space="preserve">  Обеспечение общественного порядка и противодействие преступности</t>
  </si>
  <si>
    <t xml:space="preserve">  Повышение безопасности жизнедеятельности населения и территорий Чебоксарского района</t>
  </si>
  <si>
    <t xml:space="preserve">  Развитие сельского хозяйства и регулирование рынка сельскохозяйственной продукции,сырья и продовольствия</t>
  </si>
  <si>
    <t xml:space="preserve">  Социальная поддержка граждан</t>
  </si>
  <si>
    <t xml:space="preserve">  Развитие потенциала природно-сырьевых ресурсов и повышение экологической безопасности</t>
  </si>
  <si>
    <t xml:space="preserve">  Управление общественными финансами и муниципальным долгом</t>
  </si>
  <si>
    <t xml:space="preserve">  Развитие потенциала муниципального управления</t>
  </si>
  <si>
    <t xml:space="preserve"> Формирование современной городской среды на территории  Чебоксарского района </t>
  </si>
  <si>
    <t xml:space="preserve">  Непрограммые направления деятельности органов местного самоуправления</t>
  </si>
  <si>
    <t xml:space="preserve">  Экономическое развитие Чебоксарского района</t>
  </si>
  <si>
    <t xml:space="preserve">  Развитие транспортной системы Чебоксарского района</t>
  </si>
  <si>
    <t xml:space="preserve">   Развитие земельных и имущественных отношений </t>
  </si>
  <si>
    <t xml:space="preserve">  Цифровое общество Чебоксарского района</t>
  </si>
  <si>
    <t>2019
(оценка)</t>
  </si>
  <si>
    <t>2018
(отчет)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</si>
</sst>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41">
    <font>
      <sz val="10"/>
      <name val="Arial"/>
      <family val="0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88" fontId="3" fillId="0" borderId="10" xfId="0" applyNumberFormat="1" applyFont="1" applyBorder="1" applyAlignment="1">
      <alignment/>
    </xf>
    <xf numFmtId="188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89" fontId="3" fillId="0" borderId="10" xfId="0" applyNumberFormat="1" applyFont="1" applyBorder="1" applyAlignment="1">
      <alignment/>
    </xf>
    <xf numFmtId="189" fontId="4" fillId="0" borderId="10" xfId="0" applyNumberFormat="1" applyFont="1" applyBorder="1" applyAlignment="1">
      <alignment/>
    </xf>
    <xf numFmtId="189" fontId="4" fillId="0" borderId="0" xfId="0" applyNumberFormat="1" applyFont="1" applyAlignment="1">
      <alignment/>
    </xf>
    <xf numFmtId="0" fontId="1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188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3" fillId="0" borderId="11" xfId="0" applyFont="1" applyBorder="1" applyAlignment="1">
      <alignment horizontal="left" wrapText="1"/>
    </xf>
    <xf numFmtId="0" fontId="1" fillId="33" borderId="12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189" fontId="3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7"/>
  <sheetViews>
    <sheetView tabSelected="1" view="pageBreakPreview" zoomScale="60" zoomScalePageLayoutView="0" workbookViewId="0" topLeftCell="A80">
      <selection activeCell="I107" sqref="I107"/>
    </sheetView>
  </sheetViews>
  <sheetFormatPr defaultColWidth="9.140625" defaultRowHeight="12.75"/>
  <cols>
    <col min="1" max="1" width="50.57421875" style="2" bestFit="1" customWidth="1"/>
    <col min="2" max="2" width="10.28125" style="2" customWidth="1"/>
    <col min="3" max="3" width="10.140625" style="2" customWidth="1"/>
    <col min="4" max="5" width="10.7109375" style="2" customWidth="1"/>
    <col min="6" max="6" width="10.57421875" style="2" customWidth="1"/>
    <col min="7" max="7" width="10.7109375" style="2" customWidth="1"/>
    <col min="8" max="8" width="11.00390625" style="2" customWidth="1"/>
    <col min="9" max="9" width="10.00390625" style="2" customWidth="1"/>
    <col min="10" max="12" width="12.00390625" style="2" customWidth="1"/>
    <col min="13" max="13" width="8.140625" style="2" hidden="1" customWidth="1"/>
    <col min="14" max="14" width="6.8515625" style="2" hidden="1" customWidth="1"/>
    <col min="15" max="15" width="9.140625" style="2" hidden="1" customWidth="1"/>
    <col min="16" max="16" width="7.421875" style="2" hidden="1" customWidth="1"/>
    <col min="17" max="17" width="9.140625" style="2" hidden="1" customWidth="1"/>
    <col min="18" max="16384" width="9.140625" style="2" customWidth="1"/>
  </cols>
  <sheetData>
    <row r="1" spans="9:17" ht="64.5" customHeight="1">
      <c r="I1" s="28" t="s">
        <v>20</v>
      </c>
      <c r="J1" s="27"/>
      <c r="K1" s="27"/>
      <c r="L1" s="27"/>
      <c r="M1" s="27" t="s">
        <v>10</v>
      </c>
      <c r="N1" s="27"/>
      <c r="O1" s="27"/>
      <c r="P1" s="27"/>
      <c r="Q1" s="27"/>
    </row>
    <row r="2" spans="9:17" ht="15.75">
      <c r="I2" s="9"/>
      <c r="J2" s="9"/>
      <c r="K2" s="9"/>
      <c r="L2" s="9"/>
      <c r="M2" s="10"/>
      <c r="N2" s="10"/>
      <c r="O2" s="10"/>
      <c r="P2" s="10"/>
      <c r="Q2" s="10"/>
    </row>
    <row r="3" spans="9:17" ht="71.25" customHeight="1">
      <c r="I3" s="28" t="s">
        <v>19</v>
      </c>
      <c r="J3" s="27"/>
      <c r="K3" s="27"/>
      <c r="L3" s="27"/>
      <c r="M3" s="10"/>
      <c r="N3" s="10"/>
      <c r="O3" s="10"/>
      <c r="P3" s="10"/>
      <c r="Q3" s="10"/>
    </row>
    <row r="4" spans="9:17" ht="17.25" customHeight="1">
      <c r="I4" s="9"/>
      <c r="J4" s="9"/>
      <c r="K4" s="9"/>
      <c r="L4" s="9"/>
      <c r="M4" s="10"/>
      <c r="N4" s="10"/>
      <c r="O4" s="10"/>
      <c r="P4" s="10"/>
      <c r="Q4" s="10"/>
    </row>
    <row r="5" spans="9:17" ht="15.75">
      <c r="I5" s="9"/>
      <c r="J5" s="9"/>
      <c r="K5" s="9"/>
      <c r="L5" s="9"/>
      <c r="M5" s="10"/>
      <c r="N5" s="10"/>
      <c r="O5" s="10"/>
      <c r="P5" s="10"/>
      <c r="Q5" s="10"/>
    </row>
    <row r="6" spans="1:17" ht="15.75">
      <c r="A6" s="26" t="s">
        <v>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ht="15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ht="15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 t="s">
        <v>13</v>
      </c>
      <c r="M8" s="11"/>
      <c r="N8" s="11"/>
      <c r="O8" s="11"/>
      <c r="P8" s="11"/>
      <c r="Q8" s="11"/>
    </row>
    <row r="9" spans="1:17" ht="31.5">
      <c r="A9" s="12" t="s">
        <v>0</v>
      </c>
      <c r="B9" s="13" t="s">
        <v>11</v>
      </c>
      <c r="C9" s="13" t="s">
        <v>12</v>
      </c>
      <c r="D9" s="13" t="s">
        <v>21</v>
      </c>
      <c r="E9" s="13" t="s">
        <v>38</v>
      </c>
      <c r="F9" s="13" t="s">
        <v>37</v>
      </c>
      <c r="G9" s="12">
        <v>2020</v>
      </c>
      <c r="H9" s="12">
        <v>2021</v>
      </c>
      <c r="I9" s="12">
        <v>2022</v>
      </c>
      <c r="J9" s="12">
        <v>2023</v>
      </c>
      <c r="K9" s="12">
        <v>2024</v>
      </c>
      <c r="L9" s="12">
        <v>2025</v>
      </c>
      <c r="M9" s="12">
        <v>2026</v>
      </c>
      <c r="N9" s="12">
        <v>2027</v>
      </c>
      <c r="O9" s="12">
        <v>2028</v>
      </c>
      <c r="P9" s="12">
        <v>2029</v>
      </c>
      <c r="Q9" s="12">
        <v>2030</v>
      </c>
    </row>
    <row r="10" spans="1:17" ht="15.75">
      <c r="A10" s="4">
        <v>1</v>
      </c>
      <c r="B10" s="4">
        <v>3</v>
      </c>
      <c r="C10" s="4">
        <v>4</v>
      </c>
      <c r="D10" s="4">
        <v>5</v>
      </c>
      <c r="E10" s="4">
        <v>6</v>
      </c>
      <c r="F10" s="4">
        <v>7</v>
      </c>
      <c r="G10" s="4">
        <v>8</v>
      </c>
      <c r="H10" s="4">
        <v>9</v>
      </c>
      <c r="I10" s="4">
        <v>10</v>
      </c>
      <c r="J10" s="4">
        <v>11</v>
      </c>
      <c r="K10" s="4">
        <v>12</v>
      </c>
      <c r="L10" s="4">
        <v>13</v>
      </c>
      <c r="M10" s="4">
        <v>14</v>
      </c>
      <c r="N10" s="4">
        <v>15</v>
      </c>
      <c r="O10" s="4">
        <v>16</v>
      </c>
      <c r="P10" s="4">
        <v>17</v>
      </c>
      <c r="Q10" s="4">
        <v>18</v>
      </c>
    </row>
    <row r="11" spans="1:17" ht="31.5">
      <c r="A11" s="21" t="s">
        <v>22</v>
      </c>
      <c r="B11" s="25">
        <f>B13+B14+B15</f>
        <v>0</v>
      </c>
      <c r="C11" s="25">
        <f>C13+C14+C15</f>
        <v>0</v>
      </c>
      <c r="D11" s="25">
        <f>D13+D14+D15</f>
        <v>0</v>
      </c>
      <c r="E11" s="25">
        <f>E13+E14+E15</f>
        <v>0</v>
      </c>
      <c r="F11" s="14">
        <v>20.7</v>
      </c>
      <c r="G11" s="14">
        <v>17</v>
      </c>
      <c r="H11" s="14">
        <v>101.8</v>
      </c>
      <c r="I11" s="14">
        <v>58.7</v>
      </c>
      <c r="J11" s="14">
        <f>SUM(J13:J15)</f>
        <v>9.600000000000001</v>
      </c>
      <c r="K11" s="14">
        <f>SUM(K13:K15)</f>
        <v>9.6</v>
      </c>
      <c r="L11" s="14">
        <f>SUM(L13:L15)</f>
        <v>9.6</v>
      </c>
      <c r="M11" s="4"/>
      <c r="N11" s="4"/>
      <c r="O11" s="4"/>
      <c r="P11" s="4"/>
      <c r="Q11" s="4"/>
    </row>
    <row r="12" spans="1:17" ht="15.75">
      <c r="A12" s="22" t="s">
        <v>8</v>
      </c>
      <c r="B12" s="4"/>
      <c r="C12" s="4"/>
      <c r="D12" s="4"/>
      <c r="E12" s="4"/>
      <c r="F12" s="15"/>
      <c r="G12" s="15"/>
      <c r="H12" s="15"/>
      <c r="I12" s="15"/>
      <c r="J12" s="15"/>
      <c r="K12" s="15"/>
      <c r="L12" s="15"/>
      <c r="M12" s="4"/>
      <c r="N12" s="4"/>
      <c r="O12" s="4"/>
      <c r="P12" s="4"/>
      <c r="Q12" s="4"/>
    </row>
    <row r="13" spans="1:17" ht="15.75">
      <c r="A13" s="23" t="s">
        <v>5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92.1</v>
      </c>
      <c r="I13" s="15">
        <v>48.6</v>
      </c>
      <c r="J13" s="15">
        <v>0</v>
      </c>
      <c r="K13" s="15">
        <v>0</v>
      </c>
      <c r="L13" s="15">
        <v>0</v>
      </c>
      <c r="M13" s="4"/>
      <c r="N13" s="4"/>
      <c r="O13" s="4"/>
      <c r="P13" s="4"/>
      <c r="Q13" s="4"/>
    </row>
    <row r="14" spans="1:17" ht="15.75">
      <c r="A14" s="23" t="s">
        <v>6</v>
      </c>
      <c r="B14" s="15">
        <v>0</v>
      </c>
      <c r="C14" s="15">
        <v>0</v>
      </c>
      <c r="D14" s="15">
        <v>0</v>
      </c>
      <c r="E14" s="15">
        <v>0</v>
      </c>
      <c r="F14" s="15">
        <v>6.9</v>
      </c>
      <c r="G14" s="15">
        <v>0</v>
      </c>
      <c r="H14" s="15">
        <v>0.9</v>
      </c>
      <c r="I14" s="15">
        <v>0.5</v>
      </c>
      <c r="J14" s="15">
        <v>0</v>
      </c>
      <c r="K14" s="15">
        <v>0</v>
      </c>
      <c r="L14" s="15">
        <v>0</v>
      </c>
      <c r="M14" s="4"/>
      <c r="N14" s="4"/>
      <c r="O14" s="4"/>
      <c r="P14" s="4"/>
      <c r="Q14" s="4"/>
    </row>
    <row r="15" spans="1:17" ht="15.75">
      <c r="A15" s="23" t="s">
        <v>7</v>
      </c>
      <c r="B15" s="15">
        <v>0</v>
      </c>
      <c r="C15" s="15">
        <v>0</v>
      </c>
      <c r="D15" s="15">
        <v>0</v>
      </c>
      <c r="E15" s="15">
        <v>0</v>
      </c>
      <c r="F15" s="15">
        <f>F11-F13-F14</f>
        <v>13.799999999999999</v>
      </c>
      <c r="G15" s="15">
        <v>17</v>
      </c>
      <c r="H15" s="15">
        <f>H11-H13-H14</f>
        <v>8.800000000000002</v>
      </c>
      <c r="I15" s="15">
        <f>I11-I13-I14</f>
        <v>9.600000000000001</v>
      </c>
      <c r="J15" s="15">
        <f>I15*1</f>
        <v>9.600000000000001</v>
      </c>
      <c r="K15" s="15">
        <v>9.6</v>
      </c>
      <c r="L15" s="15">
        <v>9.6</v>
      </c>
      <c r="M15" s="4"/>
      <c r="N15" s="4"/>
      <c r="O15" s="4"/>
      <c r="P15" s="4"/>
      <c r="Q15" s="4"/>
    </row>
    <row r="16" spans="1:17" ht="47.25">
      <c r="A16" s="22" t="s">
        <v>23</v>
      </c>
      <c r="B16" s="25">
        <f>B18+B19+B20</f>
        <v>0</v>
      </c>
      <c r="C16" s="25">
        <f>C18+C19+C20</f>
        <v>0</v>
      </c>
      <c r="D16" s="25">
        <f>D18+D19+D20</f>
        <v>0</v>
      </c>
      <c r="E16" s="25">
        <f>E18+E19+E20</f>
        <v>0</v>
      </c>
      <c r="F16" s="14">
        <v>37.3</v>
      </c>
      <c r="G16" s="14">
        <v>31.5</v>
      </c>
      <c r="H16" s="14">
        <v>22.8</v>
      </c>
      <c r="I16" s="14">
        <v>22.8</v>
      </c>
      <c r="J16" s="14">
        <f>J18+J19+J20</f>
        <v>32.3</v>
      </c>
      <c r="K16" s="14">
        <f>K18+K19+K20</f>
        <v>32.3</v>
      </c>
      <c r="L16" s="14">
        <f>L18+L19+L20</f>
        <v>7.9</v>
      </c>
      <c r="M16" s="4"/>
      <c r="N16" s="4"/>
      <c r="O16" s="4"/>
      <c r="P16" s="4"/>
      <c r="Q16" s="4"/>
    </row>
    <row r="17" spans="1:17" ht="15.75">
      <c r="A17" s="22" t="s">
        <v>8</v>
      </c>
      <c r="B17" s="4"/>
      <c r="C17" s="4"/>
      <c r="D17" s="4"/>
      <c r="E17" s="4"/>
      <c r="F17" s="15"/>
      <c r="G17" s="15"/>
      <c r="H17" s="15"/>
      <c r="I17" s="15"/>
      <c r="J17" s="15"/>
      <c r="K17" s="15"/>
      <c r="L17" s="15"/>
      <c r="M17" s="4"/>
      <c r="N17" s="4"/>
      <c r="O17" s="4"/>
      <c r="P17" s="4"/>
      <c r="Q17" s="4"/>
    </row>
    <row r="18" spans="1:17" ht="15.75">
      <c r="A18" s="23" t="s">
        <v>5</v>
      </c>
      <c r="B18" s="15">
        <v>0</v>
      </c>
      <c r="C18" s="15">
        <v>0</v>
      </c>
      <c r="D18" s="15">
        <v>0</v>
      </c>
      <c r="E18" s="15">
        <v>0</v>
      </c>
      <c r="F18" s="15">
        <v>17.2</v>
      </c>
      <c r="G18" s="15">
        <v>7.2</v>
      </c>
      <c r="H18" s="15">
        <v>9.2</v>
      </c>
      <c r="I18" s="15">
        <v>9.2</v>
      </c>
      <c r="J18" s="15">
        <v>15</v>
      </c>
      <c r="K18" s="15">
        <v>15</v>
      </c>
      <c r="L18" s="15">
        <v>0</v>
      </c>
      <c r="M18" s="4"/>
      <c r="N18" s="4"/>
      <c r="O18" s="4"/>
      <c r="P18" s="4"/>
      <c r="Q18" s="4"/>
    </row>
    <row r="19" spans="1:17" ht="15.75">
      <c r="A19" s="23" t="s">
        <v>6</v>
      </c>
      <c r="B19" s="15">
        <v>0</v>
      </c>
      <c r="C19" s="15">
        <v>0</v>
      </c>
      <c r="D19" s="15">
        <v>0</v>
      </c>
      <c r="E19" s="15">
        <v>0</v>
      </c>
      <c r="F19" s="15">
        <v>17.6</v>
      </c>
      <c r="G19" s="15">
        <v>20.3</v>
      </c>
      <c r="H19" s="15">
        <v>9.5</v>
      </c>
      <c r="I19" s="15">
        <v>9.5</v>
      </c>
      <c r="J19" s="15">
        <v>11</v>
      </c>
      <c r="K19" s="15">
        <v>11</v>
      </c>
      <c r="L19" s="15">
        <v>1.6</v>
      </c>
      <c r="M19" s="4"/>
      <c r="N19" s="4"/>
      <c r="O19" s="4"/>
      <c r="P19" s="4"/>
      <c r="Q19" s="4"/>
    </row>
    <row r="20" spans="1:17" ht="15.75">
      <c r="A20" s="23" t="s">
        <v>7</v>
      </c>
      <c r="B20" s="15">
        <v>0</v>
      </c>
      <c r="C20" s="15">
        <v>0</v>
      </c>
      <c r="D20" s="15">
        <v>0</v>
      </c>
      <c r="E20" s="15">
        <v>0</v>
      </c>
      <c r="F20" s="15">
        <f>F16-F18-F19</f>
        <v>2.4999999999999964</v>
      </c>
      <c r="G20" s="15">
        <f>G16-G18-G19</f>
        <v>4</v>
      </c>
      <c r="H20" s="15">
        <f>H16-H18-H19</f>
        <v>4.100000000000001</v>
      </c>
      <c r="I20" s="15">
        <f>I16-I18-I19</f>
        <v>4.100000000000001</v>
      </c>
      <c r="J20" s="15">
        <v>6.3</v>
      </c>
      <c r="K20" s="15">
        <v>6.3</v>
      </c>
      <c r="L20" s="15">
        <v>6.3</v>
      </c>
      <c r="M20" s="4"/>
      <c r="N20" s="4"/>
      <c r="O20" s="4"/>
      <c r="P20" s="4"/>
      <c r="Q20" s="4"/>
    </row>
    <row r="21" spans="1:17" ht="37.5" customHeight="1">
      <c r="A21" s="22" t="s">
        <v>14</v>
      </c>
      <c r="B21" s="14">
        <f>SUM(B23:B25)</f>
        <v>86.3</v>
      </c>
      <c r="C21" s="14">
        <f>SUM(C23:C25)</f>
        <v>70</v>
      </c>
      <c r="D21" s="14">
        <f aca="true" t="shared" si="0" ref="D21:L21">SUM(D23:D25)</f>
        <v>79.10000000000001</v>
      </c>
      <c r="E21" s="14">
        <v>54.8</v>
      </c>
      <c r="F21" s="14">
        <f t="shared" si="0"/>
        <v>0</v>
      </c>
      <c r="G21" s="14">
        <f t="shared" si="0"/>
        <v>0</v>
      </c>
      <c r="H21" s="14">
        <f t="shared" si="0"/>
        <v>0</v>
      </c>
      <c r="I21" s="14">
        <f t="shared" si="0"/>
        <v>0</v>
      </c>
      <c r="J21" s="14">
        <f t="shared" si="0"/>
        <v>0</v>
      </c>
      <c r="K21" s="14">
        <f t="shared" si="0"/>
        <v>0</v>
      </c>
      <c r="L21" s="14">
        <f t="shared" si="0"/>
        <v>0</v>
      </c>
      <c r="M21" s="5"/>
      <c r="N21" s="5"/>
      <c r="O21" s="5"/>
      <c r="P21" s="5"/>
      <c r="Q21" s="5"/>
    </row>
    <row r="22" spans="1:17" ht="21" customHeight="1">
      <c r="A22" s="22" t="s">
        <v>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6"/>
      <c r="N22" s="6"/>
      <c r="O22" s="6"/>
      <c r="P22" s="6"/>
      <c r="Q22" s="6"/>
    </row>
    <row r="23" spans="1:17" ht="21" customHeight="1">
      <c r="A23" s="23" t="s">
        <v>5</v>
      </c>
      <c r="B23" s="15">
        <v>8.4</v>
      </c>
      <c r="C23" s="15">
        <v>7.6</v>
      </c>
      <c r="D23" s="15">
        <v>10.7</v>
      </c>
      <c r="E23" s="15">
        <v>12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6"/>
      <c r="N23" s="6"/>
      <c r="O23" s="6"/>
      <c r="P23" s="6"/>
      <c r="Q23" s="6"/>
    </row>
    <row r="24" spans="1:17" ht="21" customHeight="1">
      <c r="A24" s="23" t="s">
        <v>6</v>
      </c>
      <c r="B24" s="15">
        <v>43.4</v>
      </c>
      <c r="C24" s="15">
        <v>14.7</v>
      </c>
      <c r="D24" s="15">
        <v>32.2</v>
      </c>
      <c r="E24" s="15">
        <v>15.2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6"/>
      <c r="N24" s="6"/>
      <c r="O24" s="6"/>
      <c r="P24" s="6"/>
      <c r="Q24" s="6"/>
    </row>
    <row r="25" spans="1:17" ht="21" customHeight="1">
      <c r="A25" s="23" t="s">
        <v>7</v>
      </c>
      <c r="B25" s="15">
        <v>34.5</v>
      </c>
      <c r="C25" s="15">
        <v>47.7</v>
      </c>
      <c r="D25" s="15">
        <v>36.2</v>
      </c>
      <c r="E25" s="15">
        <f>E21-E23-E24</f>
        <v>27.599999999999998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6"/>
      <c r="N25" s="6"/>
      <c r="O25" s="6"/>
      <c r="P25" s="6"/>
      <c r="Q25" s="6"/>
    </row>
    <row r="26" spans="1:17" ht="24" customHeight="1">
      <c r="A26" s="22" t="s">
        <v>27</v>
      </c>
      <c r="B26" s="14">
        <f>SUM(B28:B29)</f>
        <v>3.3</v>
      </c>
      <c r="C26" s="14">
        <f>SUM(C28:C29)</f>
        <v>6.8</v>
      </c>
      <c r="D26" s="14">
        <f aca="true" t="shared" si="1" ref="D26:L26">SUM(D28:D29)</f>
        <v>11.2</v>
      </c>
      <c r="E26" s="14">
        <v>10.2</v>
      </c>
      <c r="F26" s="14">
        <f t="shared" si="1"/>
        <v>10.5</v>
      </c>
      <c r="G26" s="14">
        <v>10.8</v>
      </c>
      <c r="H26" s="14">
        <v>10.8</v>
      </c>
      <c r="I26" s="14">
        <v>10.8</v>
      </c>
      <c r="J26" s="14">
        <f t="shared" si="1"/>
        <v>10.6</v>
      </c>
      <c r="K26" s="14">
        <f t="shared" si="1"/>
        <v>10.6</v>
      </c>
      <c r="L26" s="14">
        <f t="shared" si="1"/>
        <v>10.6</v>
      </c>
      <c r="M26" s="6"/>
      <c r="N26" s="6"/>
      <c r="O26" s="6"/>
      <c r="P26" s="6"/>
      <c r="Q26" s="6"/>
    </row>
    <row r="27" spans="1:17" ht="21" customHeight="1">
      <c r="A27" s="22" t="s">
        <v>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6"/>
      <c r="N27" s="6"/>
      <c r="O27" s="6"/>
      <c r="P27" s="6"/>
      <c r="Q27" s="6"/>
    </row>
    <row r="28" spans="1:17" ht="21" customHeight="1">
      <c r="A28" s="23" t="s">
        <v>6</v>
      </c>
      <c r="B28" s="15">
        <v>0.9</v>
      </c>
      <c r="C28" s="15">
        <v>6.1</v>
      </c>
      <c r="D28" s="15">
        <v>10.7</v>
      </c>
      <c r="E28" s="15">
        <v>9.8</v>
      </c>
      <c r="F28" s="15">
        <v>10</v>
      </c>
      <c r="G28" s="15">
        <v>10.3</v>
      </c>
      <c r="H28" s="15">
        <v>10.3</v>
      </c>
      <c r="I28" s="15">
        <v>10.3</v>
      </c>
      <c r="J28" s="15">
        <v>10</v>
      </c>
      <c r="K28" s="15">
        <v>10</v>
      </c>
      <c r="L28" s="15">
        <v>10</v>
      </c>
      <c r="M28" s="6"/>
      <c r="N28" s="6"/>
      <c r="O28" s="6"/>
      <c r="P28" s="6"/>
      <c r="Q28" s="6"/>
    </row>
    <row r="29" spans="1:17" ht="21" customHeight="1">
      <c r="A29" s="23" t="s">
        <v>7</v>
      </c>
      <c r="B29" s="15">
        <v>2.4</v>
      </c>
      <c r="C29" s="15">
        <v>0.7</v>
      </c>
      <c r="D29" s="15">
        <v>0.5</v>
      </c>
      <c r="E29" s="15">
        <f>E26-E28</f>
        <v>0.3999999999999986</v>
      </c>
      <c r="F29" s="15">
        <v>0.5</v>
      </c>
      <c r="G29" s="15">
        <v>0.5</v>
      </c>
      <c r="H29" s="15">
        <f>H26-H28</f>
        <v>0.5</v>
      </c>
      <c r="I29" s="15">
        <f>I26-I28</f>
        <v>0.5</v>
      </c>
      <c r="J29" s="15">
        <v>0.6</v>
      </c>
      <c r="K29" s="15">
        <v>0.6</v>
      </c>
      <c r="L29" s="15">
        <v>0.6</v>
      </c>
      <c r="M29" s="6"/>
      <c r="N29" s="6"/>
      <c r="O29" s="6"/>
      <c r="P29" s="6"/>
      <c r="Q29" s="6"/>
    </row>
    <row r="30" spans="1:17" ht="22.5" customHeight="1">
      <c r="A30" s="22" t="s">
        <v>1</v>
      </c>
      <c r="B30" s="14">
        <f>SUM(B32:B34)</f>
        <v>47.2</v>
      </c>
      <c r="C30" s="14">
        <f>SUM(C32:C34)</f>
        <v>59</v>
      </c>
      <c r="D30" s="14">
        <f aca="true" t="shared" si="2" ref="D30:L30">SUM(D32:D34)</f>
        <v>58.1</v>
      </c>
      <c r="E30" s="14">
        <v>88</v>
      </c>
      <c r="F30" s="14">
        <v>88.2</v>
      </c>
      <c r="G30" s="14">
        <v>144.8</v>
      </c>
      <c r="H30" s="14">
        <v>81.1</v>
      </c>
      <c r="I30" s="14">
        <v>81.1</v>
      </c>
      <c r="J30" s="14">
        <f t="shared" si="2"/>
        <v>81.1</v>
      </c>
      <c r="K30" s="14">
        <f t="shared" si="2"/>
        <v>81.1</v>
      </c>
      <c r="L30" s="14">
        <f t="shared" si="2"/>
        <v>81.1</v>
      </c>
      <c r="M30" s="6"/>
      <c r="N30" s="6"/>
      <c r="O30" s="6"/>
      <c r="P30" s="6"/>
      <c r="Q30" s="6"/>
    </row>
    <row r="31" spans="1:17" ht="21" customHeight="1">
      <c r="A31" s="22" t="s">
        <v>8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6"/>
      <c r="N31" s="6"/>
      <c r="O31" s="6"/>
      <c r="P31" s="6"/>
      <c r="Q31" s="6"/>
    </row>
    <row r="32" spans="1:17" ht="21" customHeight="1">
      <c r="A32" s="23" t="s">
        <v>5</v>
      </c>
      <c r="B32" s="15">
        <v>0.1</v>
      </c>
      <c r="C32" s="15">
        <v>0.2</v>
      </c>
      <c r="D32" s="15">
        <v>1.4</v>
      </c>
      <c r="E32" s="15">
        <v>0.4</v>
      </c>
      <c r="F32" s="15">
        <v>2.6</v>
      </c>
      <c r="G32" s="15">
        <v>26.9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6"/>
      <c r="N32" s="6"/>
      <c r="O32" s="6"/>
      <c r="P32" s="6"/>
      <c r="Q32" s="6"/>
    </row>
    <row r="33" spans="1:17" ht="21" customHeight="1">
      <c r="A33" s="23" t="s">
        <v>6</v>
      </c>
      <c r="B33" s="15">
        <v>0</v>
      </c>
      <c r="C33" s="15">
        <v>0</v>
      </c>
      <c r="D33" s="15">
        <v>1.5</v>
      </c>
      <c r="E33" s="15">
        <v>6.7</v>
      </c>
      <c r="F33" s="15">
        <v>7.9</v>
      </c>
      <c r="G33" s="15">
        <v>37.2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6"/>
      <c r="N33" s="6"/>
      <c r="O33" s="6"/>
      <c r="P33" s="6"/>
      <c r="Q33" s="6"/>
    </row>
    <row r="34" spans="1:17" ht="21" customHeight="1">
      <c r="A34" s="23" t="s">
        <v>7</v>
      </c>
      <c r="B34" s="15">
        <v>47.1</v>
      </c>
      <c r="C34" s="15">
        <v>58.8</v>
      </c>
      <c r="D34" s="15">
        <v>55.2</v>
      </c>
      <c r="E34" s="15">
        <f>E30-E32-E33</f>
        <v>80.89999999999999</v>
      </c>
      <c r="F34" s="15">
        <f>F30-F32-F33</f>
        <v>77.7</v>
      </c>
      <c r="G34" s="15">
        <f>G30-G32-G33</f>
        <v>80.7</v>
      </c>
      <c r="H34" s="15">
        <v>81.1</v>
      </c>
      <c r="I34" s="15">
        <v>81.1</v>
      </c>
      <c r="J34" s="15">
        <f>I34*1</f>
        <v>81.1</v>
      </c>
      <c r="K34" s="15">
        <f>J34*1</f>
        <v>81.1</v>
      </c>
      <c r="L34" s="15">
        <f>K34*1</f>
        <v>81.1</v>
      </c>
      <c r="M34" s="6"/>
      <c r="N34" s="6"/>
      <c r="O34" s="6"/>
      <c r="P34" s="6"/>
      <c r="Q34" s="6"/>
    </row>
    <row r="35" spans="1:17" ht="22.5" customHeight="1">
      <c r="A35" s="22" t="s">
        <v>2</v>
      </c>
      <c r="B35" s="14">
        <f>SUM(B39)</f>
        <v>17.6</v>
      </c>
      <c r="C35" s="14">
        <f>SUM(C39)</f>
        <v>19.4</v>
      </c>
      <c r="D35" s="14">
        <f>SUM(D39)</f>
        <v>23.8</v>
      </c>
      <c r="E35" s="14">
        <f>SUM(E39)</f>
        <v>27.1</v>
      </c>
      <c r="F35" s="14">
        <v>27.1</v>
      </c>
      <c r="G35" s="14">
        <v>70.8</v>
      </c>
      <c r="H35" s="14">
        <v>206.6</v>
      </c>
      <c r="I35" s="14">
        <v>28.1</v>
      </c>
      <c r="J35" s="14">
        <f>SUM(J39)</f>
        <v>28.381</v>
      </c>
      <c r="K35" s="14">
        <f>SUM(K39)</f>
        <v>28.381</v>
      </c>
      <c r="L35" s="14">
        <f>SUM(L39)</f>
        <v>28.66481</v>
      </c>
      <c r="M35" s="6"/>
      <c r="N35" s="6"/>
      <c r="O35" s="6"/>
      <c r="P35" s="6"/>
      <c r="Q35" s="6"/>
    </row>
    <row r="36" spans="1:17" ht="22.5" customHeight="1">
      <c r="A36" s="22" t="s">
        <v>8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6"/>
      <c r="N36" s="6"/>
      <c r="O36" s="6"/>
      <c r="P36" s="6"/>
      <c r="Q36" s="6"/>
    </row>
    <row r="37" spans="1:17" ht="22.5" customHeight="1">
      <c r="A37" s="23" t="s">
        <v>5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144.9</v>
      </c>
      <c r="I37" s="15">
        <v>0</v>
      </c>
      <c r="J37" s="15"/>
      <c r="K37" s="15"/>
      <c r="L37" s="15"/>
      <c r="M37" s="6"/>
      <c r="N37" s="6"/>
      <c r="O37" s="6"/>
      <c r="P37" s="6"/>
      <c r="Q37" s="6"/>
    </row>
    <row r="38" spans="1:17" ht="22.5" customHeight="1">
      <c r="A38" s="23" t="s">
        <v>6</v>
      </c>
      <c r="B38" s="15">
        <v>0</v>
      </c>
      <c r="C38" s="15">
        <v>0</v>
      </c>
      <c r="D38" s="15">
        <v>0</v>
      </c>
      <c r="E38" s="15">
        <v>0</v>
      </c>
      <c r="F38" s="15">
        <v>2.2</v>
      </c>
      <c r="G38" s="15">
        <v>40.3</v>
      </c>
      <c r="H38" s="15">
        <v>31.2</v>
      </c>
      <c r="I38" s="15">
        <v>0</v>
      </c>
      <c r="J38" s="15"/>
      <c r="K38" s="15"/>
      <c r="L38" s="15"/>
      <c r="M38" s="6"/>
      <c r="N38" s="6"/>
      <c r="O38" s="6"/>
      <c r="P38" s="6"/>
      <c r="Q38" s="6"/>
    </row>
    <row r="39" spans="1:17" ht="22.5" customHeight="1">
      <c r="A39" s="23" t="s">
        <v>7</v>
      </c>
      <c r="B39" s="15">
        <v>17.6</v>
      </c>
      <c r="C39" s="15">
        <v>19.4</v>
      </c>
      <c r="D39" s="15">
        <v>23.8</v>
      </c>
      <c r="E39" s="15">
        <v>27.1</v>
      </c>
      <c r="F39" s="15">
        <f>F35-F38</f>
        <v>24.900000000000002</v>
      </c>
      <c r="G39" s="15">
        <f>G35-G37-G38</f>
        <v>30.5</v>
      </c>
      <c r="H39" s="15">
        <f>H35-H37-H38</f>
        <v>30.49999999999999</v>
      </c>
      <c r="I39" s="15">
        <f>I35-I37-I38</f>
        <v>28.1</v>
      </c>
      <c r="J39" s="15">
        <f>I39*1.01</f>
        <v>28.381</v>
      </c>
      <c r="K39" s="15">
        <f>J39*1</f>
        <v>28.381</v>
      </c>
      <c r="L39" s="15">
        <f>K39*1.01</f>
        <v>28.66481</v>
      </c>
      <c r="M39" s="6"/>
      <c r="N39" s="6"/>
      <c r="O39" s="6"/>
      <c r="P39" s="6"/>
      <c r="Q39" s="6"/>
    </row>
    <row r="40" spans="1:17" ht="22.5" customHeight="1">
      <c r="A40" s="22" t="s">
        <v>3</v>
      </c>
      <c r="B40" s="14">
        <f>SUM(B42:B43)</f>
        <v>0.28</v>
      </c>
      <c r="C40" s="14">
        <f>SUM(C42:C43)</f>
        <v>0.30000000000000004</v>
      </c>
      <c r="D40" s="14">
        <f aca="true" t="shared" si="3" ref="D40:L40">SUM(D42:D43)</f>
        <v>0.30000000000000004</v>
      </c>
      <c r="E40" s="14">
        <f t="shared" si="3"/>
        <v>0.4</v>
      </c>
      <c r="F40" s="14">
        <f t="shared" si="3"/>
        <v>0.30000000000000004</v>
      </c>
      <c r="G40" s="14">
        <f t="shared" si="3"/>
        <v>0.4</v>
      </c>
      <c r="H40" s="14">
        <f t="shared" si="3"/>
        <v>0.4</v>
      </c>
      <c r="I40" s="14">
        <f t="shared" si="3"/>
        <v>0.41259999999999997</v>
      </c>
      <c r="J40" s="14">
        <f t="shared" si="3"/>
        <v>0.41259999999999997</v>
      </c>
      <c r="K40" s="14">
        <f t="shared" si="3"/>
        <v>0.4210402</v>
      </c>
      <c r="L40" s="14">
        <f t="shared" si="3"/>
        <v>0.424250602</v>
      </c>
      <c r="M40" s="6"/>
      <c r="N40" s="6"/>
      <c r="O40" s="6"/>
      <c r="P40" s="6"/>
      <c r="Q40" s="6"/>
    </row>
    <row r="41" spans="1:17" ht="22.5" customHeight="1">
      <c r="A41" s="22" t="s">
        <v>8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6"/>
      <c r="N41" s="6"/>
      <c r="O41" s="6"/>
      <c r="P41" s="6"/>
      <c r="Q41" s="6"/>
    </row>
    <row r="42" spans="1:17" ht="22.5" customHeight="1">
      <c r="A42" s="23" t="s">
        <v>6</v>
      </c>
      <c r="B42" s="15">
        <v>0.08</v>
      </c>
      <c r="C42" s="15">
        <v>0.1</v>
      </c>
      <c r="D42" s="15">
        <v>0.1</v>
      </c>
      <c r="E42" s="15">
        <v>0.1</v>
      </c>
      <c r="F42" s="15">
        <v>0.1</v>
      </c>
      <c r="G42" s="15">
        <v>0.1</v>
      </c>
      <c r="H42" s="15">
        <v>0.1</v>
      </c>
      <c r="I42" s="15">
        <v>0.1</v>
      </c>
      <c r="J42" s="15">
        <v>0.1</v>
      </c>
      <c r="K42" s="15">
        <v>0.1</v>
      </c>
      <c r="L42" s="15">
        <v>0.1</v>
      </c>
      <c r="M42" s="6"/>
      <c r="N42" s="6"/>
      <c r="O42" s="6"/>
      <c r="P42" s="6"/>
      <c r="Q42" s="6"/>
    </row>
    <row r="43" spans="1:17" ht="22.5" customHeight="1">
      <c r="A43" s="23" t="s">
        <v>7</v>
      </c>
      <c r="B43" s="15">
        <v>0.2</v>
      </c>
      <c r="C43" s="15">
        <v>0.2</v>
      </c>
      <c r="D43" s="15">
        <v>0.2</v>
      </c>
      <c r="E43" s="15">
        <v>0.3</v>
      </c>
      <c r="F43" s="15">
        <v>0.2</v>
      </c>
      <c r="G43" s="15">
        <v>0.3</v>
      </c>
      <c r="H43" s="15">
        <v>0.3</v>
      </c>
      <c r="I43" s="15">
        <f>H43*1.042</f>
        <v>0.3126</v>
      </c>
      <c r="J43" s="15">
        <f>I43*1</f>
        <v>0.3126</v>
      </c>
      <c r="K43" s="15">
        <f>J43*1.027</f>
        <v>0.32104019999999994</v>
      </c>
      <c r="L43" s="15">
        <f>K43*1.01</f>
        <v>0.32425060199999994</v>
      </c>
      <c r="M43" s="6"/>
      <c r="N43" s="6"/>
      <c r="O43" s="6"/>
      <c r="P43" s="6"/>
      <c r="Q43" s="6"/>
    </row>
    <row r="44" spans="1:17" ht="22.5" customHeight="1">
      <c r="A44" s="22" t="s">
        <v>4</v>
      </c>
      <c r="B44" s="14">
        <f>SUM(B46:B48)</f>
        <v>483.4</v>
      </c>
      <c r="C44" s="14">
        <f>SUM(C46:C48)</f>
        <v>453.9</v>
      </c>
      <c r="D44" s="14">
        <f aca="true" t="shared" si="4" ref="D44:Q44">SUM(D46:D48)</f>
        <v>467.2</v>
      </c>
      <c r="E44" s="14">
        <v>542.5</v>
      </c>
      <c r="F44" s="14">
        <f>F46+F47+F48</f>
        <v>650.0999999999999</v>
      </c>
      <c r="G44" s="14">
        <v>677.4</v>
      </c>
      <c r="H44" s="14">
        <v>663.1</v>
      </c>
      <c r="I44" s="14">
        <v>663</v>
      </c>
      <c r="J44" s="14">
        <f t="shared" si="4"/>
        <v>732.3</v>
      </c>
      <c r="K44" s="14">
        <f t="shared" si="4"/>
        <v>729.7</v>
      </c>
      <c r="L44" s="14">
        <f t="shared" si="4"/>
        <v>727.0999999999999</v>
      </c>
      <c r="M44" s="14">
        <f t="shared" si="4"/>
        <v>0</v>
      </c>
      <c r="N44" s="14">
        <f t="shared" si="4"/>
        <v>0</v>
      </c>
      <c r="O44" s="14">
        <f t="shared" si="4"/>
        <v>0</v>
      </c>
      <c r="P44" s="14">
        <f t="shared" si="4"/>
        <v>0</v>
      </c>
      <c r="Q44" s="14">
        <f t="shared" si="4"/>
        <v>0</v>
      </c>
    </row>
    <row r="45" spans="1:17" ht="22.5" customHeight="1">
      <c r="A45" s="22" t="s">
        <v>8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6"/>
      <c r="N45" s="6"/>
      <c r="O45" s="6"/>
      <c r="P45" s="6"/>
      <c r="Q45" s="6"/>
    </row>
    <row r="46" spans="1:17" ht="22.5" customHeight="1">
      <c r="A46" s="23" t="s">
        <v>5</v>
      </c>
      <c r="B46" s="15">
        <v>2.8</v>
      </c>
      <c r="C46" s="15">
        <v>2</v>
      </c>
      <c r="D46" s="15">
        <v>1</v>
      </c>
      <c r="E46" s="15">
        <v>3.4</v>
      </c>
      <c r="F46" s="15">
        <v>52</v>
      </c>
      <c r="G46" s="15">
        <v>4</v>
      </c>
      <c r="H46" s="15">
        <v>4.3</v>
      </c>
      <c r="I46" s="15">
        <v>0.4</v>
      </c>
      <c r="J46" s="15">
        <v>0.3</v>
      </c>
      <c r="K46" s="15">
        <v>0.3</v>
      </c>
      <c r="L46" s="15">
        <v>0.2</v>
      </c>
      <c r="M46" s="6"/>
      <c r="N46" s="6"/>
      <c r="O46" s="6"/>
      <c r="P46" s="6"/>
      <c r="Q46" s="6"/>
    </row>
    <row r="47" spans="1:17" ht="22.5" customHeight="1">
      <c r="A47" s="23" t="s">
        <v>6</v>
      </c>
      <c r="B47" s="15">
        <v>341.9</v>
      </c>
      <c r="C47" s="15">
        <v>343.7</v>
      </c>
      <c r="D47" s="15">
        <v>356.9</v>
      </c>
      <c r="E47" s="15">
        <v>410.2</v>
      </c>
      <c r="F47" s="15">
        <v>442.9</v>
      </c>
      <c r="G47" s="15">
        <v>535.7</v>
      </c>
      <c r="H47" s="15">
        <v>512.7</v>
      </c>
      <c r="I47" s="15">
        <v>512.3</v>
      </c>
      <c r="J47" s="15">
        <v>465.2</v>
      </c>
      <c r="K47" s="15">
        <v>465.2</v>
      </c>
      <c r="L47" s="15">
        <v>465.2</v>
      </c>
      <c r="M47" s="6"/>
      <c r="N47" s="6"/>
      <c r="O47" s="6"/>
      <c r="P47" s="6"/>
      <c r="Q47" s="6"/>
    </row>
    <row r="48" spans="1:17" ht="22.5" customHeight="1">
      <c r="A48" s="23" t="s">
        <v>7</v>
      </c>
      <c r="B48" s="15">
        <v>138.7</v>
      </c>
      <c r="C48" s="15">
        <v>108.2</v>
      </c>
      <c r="D48" s="15">
        <v>109.3</v>
      </c>
      <c r="E48" s="15">
        <f>E44-E46-E47</f>
        <v>128.90000000000003</v>
      </c>
      <c r="F48" s="15">
        <v>155.2</v>
      </c>
      <c r="G48" s="15">
        <f>G44-G46-G47</f>
        <v>137.69999999999993</v>
      </c>
      <c r="H48" s="15">
        <f>H44-H46-H47</f>
        <v>146.10000000000002</v>
      </c>
      <c r="I48" s="15">
        <f>I44-I46-I47</f>
        <v>150.30000000000007</v>
      </c>
      <c r="J48" s="15">
        <v>266.8</v>
      </c>
      <c r="K48" s="15">
        <v>264.2</v>
      </c>
      <c r="L48" s="15">
        <v>261.7</v>
      </c>
      <c r="M48" s="6"/>
      <c r="N48" s="6"/>
      <c r="O48" s="6"/>
      <c r="P48" s="6"/>
      <c r="Q48" s="6"/>
    </row>
    <row r="49" spans="1:17" ht="34.5" customHeight="1">
      <c r="A49" s="22" t="s">
        <v>25</v>
      </c>
      <c r="B49" s="14">
        <f>SUM(B52)</f>
        <v>2.8</v>
      </c>
      <c r="C49" s="14">
        <f>SUM(C52)</f>
        <v>2.2</v>
      </c>
      <c r="D49" s="14">
        <f>SUM(D52)</f>
        <v>3.8</v>
      </c>
      <c r="E49" s="14">
        <v>7.4</v>
      </c>
      <c r="F49" s="14">
        <v>1.2</v>
      </c>
      <c r="G49" s="14">
        <v>5.1</v>
      </c>
      <c r="H49" s="14">
        <v>3.7</v>
      </c>
      <c r="I49" s="14">
        <v>3.8</v>
      </c>
      <c r="J49" s="14">
        <f aca="true" t="shared" si="5" ref="G49:L49">J51+J52</f>
        <v>3.8379999999999996</v>
      </c>
      <c r="K49" s="14">
        <f t="shared" si="5"/>
        <v>3.8379999999999996</v>
      </c>
      <c r="L49" s="14">
        <f t="shared" si="5"/>
        <v>3.8379999999999996</v>
      </c>
      <c r="M49" s="6"/>
      <c r="N49" s="6"/>
      <c r="O49" s="6"/>
      <c r="P49" s="6"/>
      <c r="Q49" s="6"/>
    </row>
    <row r="50" spans="1:17" ht="24.75" customHeight="1">
      <c r="A50" s="22" t="s">
        <v>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6"/>
      <c r="N50" s="6"/>
      <c r="O50" s="6"/>
      <c r="P50" s="6"/>
      <c r="Q50" s="6"/>
    </row>
    <row r="51" spans="1:17" ht="21.75" customHeight="1">
      <c r="A51" s="23" t="s">
        <v>6</v>
      </c>
      <c r="B51" s="15">
        <v>0</v>
      </c>
      <c r="C51" s="15">
        <v>0</v>
      </c>
      <c r="D51" s="15">
        <v>0</v>
      </c>
      <c r="E51" s="15">
        <v>1.6</v>
      </c>
      <c r="F51" s="15">
        <v>0.9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6"/>
      <c r="N51" s="6"/>
      <c r="O51" s="6"/>
      <c r="P51" s="6"/>
      <c r="Q51" s="6"/>
    </row>
    <row r="52" spans="1:17" ht="24" customHeight="1">
      <c r="A52" s="23" t="s">
        <v>7</v>
      </c>
      <c r="B52" s="15">
        <v>2.8</v>
      </c>
      <c r="C52" s="15">
        <v>2.2</v>
      </c>
      <c r="D52" s="15">
        <v>3.8</v>
      </c>
      <c r="E52" s="15">
        <f>E49-E51</f>
        <v>5.800000000000001</v>
      </c>
      <c r="F52" s="15">
        <f>F49-F51</f>
        <v>0.29999999999999993</v>
      </c>
      <c r="G52" s="15">
        <v>5.1</v>
      </c>
      <c r="H52" s="15">
        <v>3.7</v>
      </c>
      <c r="I52" s="15">
        <v>3.8</v>
      </c>
      <c r="J52" s="15">
        <f>I52*1.01</f>
        <v>3.8379999999999996</v>
      </c>
      <c r="K52" s="15">
        <f>J52*1</f>
        <v>3.8379999999999996</v>
      </c>
      <c r="L52" s="15">
        <f>K52*1</f>
        <v>3.8379999999999996</v>
      </c>
      <c r="M52" s="6"/>
      <c r="N52" s="6"/>
      <c r="O52" s="6"/>
      <c r="P52" s="6"/>
      <c r="Q52" s="6"/>
    </row>
    <row r="53" spans="1:17" ht="40.5" customHeight="1">
      <c r="A53" s="22" t="s">
        <v>24</v>
      </c>
      <c r="B53" s="14">
        <f>B55+B56+B57</f>
        <v>0</v>
      </c>
      <c r="C53" s="14">
        <f>C55+C56+C57</f>
        <v>0</v>
      </c>
      <c r="D53" s="14">
        <f>D55+D56+D57</f>
        <v>0</v>
      </c>
      <c r="E53" s="14">
        <f>E55+E56+E57</f>
        <v>0</v>
      </c>
      <c r="F53" s="14">
        <f>F55+F56+F57</f>
        <v>1.1</v>
      </c>
      <c r="G53" s="14">
        <v>1.2</v>
      </c>
      <c r="H53" s="14">
        <v>1.2</v>
      </c>
      <c r="I53" s="14">
        <v>1.2</v>
      </c>
      <c r="J53" s="14">
        <f aca="true" t="shared" si="6" ref="G53:L53">J55+J56+J57</f>
        <v>1.1</v>
      </c>
      <c r="K53" s="14">
        <f t="shared" si="6"/>
        <v>1.1</v>
      </c>
      <c r="L53" s="14">
        <f t="shared" si="6"/>
        <v>1.1</v>
      </c>
      <c r="M53" s="6"/>
      <c r="N53" s="6"/>
      <c r="O53" s="6"/>
      <c r="P53" s="6"/>
      <c r="Q53" s="6"/>
    </row>
    <row r="54" spans="1:17" ht="24" customHeight="1">
      <c r="A54" s="22" t="s">
        <v>8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6"/>
      <c r="N54" s="6"/>
      <c r="O54" s="6"/>
      <c r="P54" s="6"/>
      <c r="Q54" s="6"/>
    </row>
    <row r="55" spans="1:17" ht="24" customHeight="1">
      <c r="A55" s="23" t="s">
        <v>5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6"/>
      <c r="N55" s="6"/>
      <c r="O55" s="6"/>
      <c r="P55" s="6"/>
      <c r="Q55" s="6"/>
    </row>
    <row r="56" spans="1:17" ht="24" customHeight="1">
      <c r="A56" s="23" t="s">
        <v>6</v>
      </c>
      <c r="B56" s="15">
        <v>0</v>
      </c>
      <c r="C56" s="15">
        <v>0</v>
      </c>
      <c r="D56" s="15">
        <v>0</v>
      </c>
      <c r="E56" s="15">
        <v>0</v>
      </c>
      <c r="F56" s="15">
        <v>0.9</v>
      </c>
      <c r="G56" s="15">
        <v>0.9</v>
      </c>
      <c r="H56" s="15">
        <v>0.9</v>
      </c>
      <c r="I56" s="15">
        <v>0.9</v>
      </c>
      <c r="J56" s="15">
        <v>0.9</v>
      </c>
      <c r="K56" s="15">
        <v>0.9</v>
      </c>
      <c r="L56" s="15">
        <v>0.9</v>
      </c>
      <c r="M56" s="6"/>
      <c r="N56" s="6"/>
      <c r="O56" s="6"/>
      <c r="P56" s="6"/>
      <c r="Q56" s="6"/>
    </row>
    <row r="57" spans="1:17" ht="24" customHeight="1">
      <c r="A57" s="23" t="s">
        <v>7</v>
      </c>
      <c r="B57" s="15">
        <v>0</v>
      </c>
      <c r="C57" s="15">
        <v>0</v>
      </c>
      <c r="D57" s="15">
        <v>0</v>
      </c>
      <c r="E57" s="15">
        <v>0</v>
      </c>
      <c r="F57" s="15">
        <v>0.2</v>
      </c>
      <c r="G57" s="15">
        <f>G53-G55-G56</f>
        <v>0.29999999999999993</v>
      </c>
      <c r="H57" s="15">
        <f>H53-H55-H56</f>
        <v>0.29999999999999993</v>
      </c>
      <c r="I57" s="15">
        <f>I53-I55-I56</f>
        <v>0.29999999999999993</v>
      </c>
      <c r="J57" s="15">
        <v>0.2</v>
      </c>
      <c r="K57" s="15">
        <v>0.2</v>
      </c>
      <c r="L57" s="15">
        <v>0.2</v>
      </c>
      <c r="M57" s="6"/>
      <c r="N57" s="6"/>
      <c r="O57" s="6"/>
      <c r="P57" s="6"/>
      <c r="Q57" s="6"/>
    </row>
    <row r="58" spans="1:17" ht="54" customHeight="1">
      <c r="A58" s="22" t="s">
        <v>26</v>
      </c>
      <c r="B58" s="14">
        <f>SUM(B60:B62)</f>
        <v>204.5</v>
      </c>
      <c r="C58" s="14">
        <f>SUM(C60:C62)</f>
        <v>51.9</v>
      </c>
      <c r="D58" s="14">
        <f aca="true" t="shared" si="7" ref="D58:L58">SUM(D60:D62)</f>
        <v>17.599999999999998</v>
      </c>
      <c r="E58" s="14">
        <v>13.4</v>
      </c>
      <c r="F58" s="14">
        <v>37.7</v>
      </c>
      <c r="G58" s="14">
        <v>19.3</v>
      </c>
      <c r="H58" s="14">
        <v>2.3</v>
      </c>
      <c r="I58" s="14">
        <v>4.8</v>
      </c>
      <c r="J58" s="14">
        <f t="shared" si="7"/>
        <v>4.305</v>
      </c>
      <c r="K58" s="14">
        <f t="shared" si="7"/>
        <v>4.3100499999999995</v>
      </c>
      <c r="L58" s="14">
        <f t="shared" si="7"/>
        <v>4.3100499999999995</v>
      </c>
      <c r="M58" s="6"/>
      <c r="N58" s="6"/>
      <c r="O58" s="6"/>
      <c r="P58" s="6"/>
      <c r="Q58" s="6"/>
    </row>
    <row r="59" spans="1:17" ht="24.75" customHeight="1">
      <c r="A59" s="22" t="s">
        <v>8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6"/>
      <c r="N59" s="6"/>
      <c r="O59" s="6"/>
      <c r="P59" s="6"/>
      <c r="Q59" s="6"/>
    </row>
    <row r="60" spans="1:17" ht="24" customHeight="1">
      <c r="A60" s="23" t="s">
        <v>5</v>
      </c>
      <c r="B60" s="15">
        <v>13.7</v>
      </c>
      <c r="C60" s="15">
        <v>32.9</v>
      </c>
      <c r="D60" s="15">
        <v>4.5</v>
      </c>
      <c r="E60" s="15">
        <v>2.9</v>
      </c>
      <c r="F60" s="15">
        <v>8.5</v>
      </c>
      <c r="G60" s="15">
        <v>16.3</v>
      </c>
      <c r="H60" s="15">
        <v>1.2</v>
      </c>
      <c r="I60" s="15">
        <v>3.4</v>
      </c>
      <c r="J60" s="15">
        <v>3.5</v>
      </c>
      <c r="K60" s="15">
        <v>3.5</v>
      </c>
      <c r="L60" s="15">
        <v>3.5</v>
      </c>
      <c r="M60" s="6"/>
      <c r="N60" s="6"/>
      <c r="O60" s="6"/>
      <c r="P60" s="6"/>
      <c r="Q60" s="6"/>
    </row>
    <row r="61" spans="1:17" ht="24" customHeight="1">
      <c r="A61" s="23" t="s">
        <v>6</v>
      </c>
      <c r="B61" s="15">
        <v>185.9</v>
      </c>
      <c r="C61" s="15">
        <v>18.4</v>
      </c>
      <c r="D61" s="15">
        <v>12.4</v>
      </c>
      <c r="E61" s="15">
        <v>7.4</v>
      </c>
      <c r="F61" s="15">
        <v>27.6</v>
      </c>
      <c r="G61" s="15">
        <v>1.7</v>
      </c>
      <c r="H61" s="15">
        <v>0.8</v>
      </c>
      <c r="I61" s="15">
        <v>0.9</v>
      </c>
      <c r="J61" s="15">
        <v>0.3</v>
      </c>
      <c r="K61" s="15">
        <v>0.3</v>
      </c>
      <c r="L61" s="15">
        <v>0.3</v>
      </c>
      <c r="M61" s="6"/>
      <c r="N61" s="6"/>
      <c r="O61" s="6"/>
      <c r="P61" s="6"/>
      <c r="Q61" s="6"/>
    </row>
    <row r="62" spans="1:17" ht="24" customHeight="1">
      <c r="A62" s="23" t="s">
        <v>7</v>
      </c>
      <c r="B62" s="15">
        <v>4.9</v>
      </c>
      <c r="C62" s="15">
        <v>0.6</v>
      </c>
      <c r="D62" s="15">
        <v>0.7</v>
      </c>
      <c r="E62" s="15">
        <f>E58-E60-E61</f>
        <v>3.0999999999999996</v>
      </c>
      <c r="F62" s="15">
        <f>F58-F60-F61</f>
        <v>1.6000000000000014</v>
      </c>
      <c r="G62" s="15">
        <f>G58-G60-G61</f>
        <v>1.3</v>
      </c>
      <c r="H62" s="15">
        <f>H58-H60-H61</f>
        <v>0.2999999999999998</v>
      </c>
      <c r="I62" s="15">
        <f>I58-I60-I61</f>
        <v>0.4999999999999999</v>
      </c>
      <c r="J62" s="15">
        <f>I62*1.01</f>
        <v>0.5049999999999999</v>
      </c>
      <c r="K62" s="15">
        <f>J62*1.01</f>
        <v>0.5100499999999999</v>
      </c>
      <c r="L62" s="15">
        <f>K62*1</f>
        <v>0.5100499999999999</v>
      </c>
      <c r="M62" s="6"/>
      <c r="N62" s="6"/>
      <c r="O62" s="6"/>
      <c r="P62" s="6"/>
      <c r="Q62" s="6"/>
    </row>
    <row r="63" spans="1:17" ht="30.75" customHeight="1">
      <c r="A63" s="22" t="s">
        <v>33</v>
      </c>
      <c r="B63" s="14">
        <f>SUM(B65:B66)</f>
        <v>15</v>
      </c>
      <c r="C63" s="14">
        <f>SUM(C65:C66)</f>
        <v>17.1</v>
      </c>
      <c r="D63" s="14">
        <f aca="true" t="shared" si="8" ref="D63:L63">SUM(D65:D66)</f>
        <v>20.4</v>
      </c>
      <c r="E63" s="14">
        <f t="shared" si="8"/>
        <v>3.5</v>
      </c>
      <c r="F63" s="14">
        <v>3.9</v>
      </c>
      <c r="G63" s="14">
        <v>10.1</v>
      </c>
      <c r="H63" s="14">
        <v>4.1</v>
      </c>
      <c r="I63" s="14">
        <v>4.1</v>
      </c>
      <c r="J63" s="14">
        <f t="shared" si="8"/>
        <v>4.1</v>
      </c>
      <c r="K63" s="14">
        <f t="shared" si="8"/>
        <v>4.1</v>
      </c>
      <c r="L63" s="14">
        <f t="shared" si="8"/>
        <v>4.1</v>
      </c>
      <c r="M63" s="6"/>
      <c r="N63" s="6"/>
      <c r="O63" s="6"/>
      <c r="P63" s="6"/>
      <c r="Q63" s="6"/>
    </row>
    <row r="64" spans="1:17" ht="21" customHeight="1">
      <c r="A64" s="22" t="s">
        <v>8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6"/>
      <c r="N64" s="6"/>
      <c r="O64" s="6"/>
      <c r="P64" s="6"/>
      <c r="Q64" s="6"/>
    </row>
    <row r="65" spans="1:17" ht="21" customHeight="1">
      <c r="A65" s="23" t="s">
        <v>6</v>
      </c>
      <c r="B65" s="15">
        <v>0.2</v>
      </c>
      <c r="C65" s="15">
        <v>0</v>
      </c>
      <c r="D65" s="15">
        <v>4.2</v>
      </c>
      <c r="E65" s="15">
        <v>0</v>
      </c>
      <c r="F65" s="15">
        <v>0</v>
      </c>
      <c r="G65" s="15">
        <v>1.1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6"/>
      <c r="N65" s="6"/>
      <c r="O65" s="6"/>
      <c r="P65" s="6"/>
      <c r="Q65" s="6"/>
    </row>
    <row r="66" spans="1:17" ht="21" customHeight="1">
      <c r="A66" s="23" t="s">
        <v>7</v>
      </c>
      <c r="B66" s="15">
        <v>14.8</v>
      </c>
      <c r="C66" s="15">
        <v>17.1</v>
      </c>
      <c r="D66" s="15">
        <v>16.2</v>
      </c>
      <c r="E66" s="15">
        <v>3.5</v>
      </c>
      <c r="F66" s="15">
        <v>3.9</v>
      </c>
      <c r="G66" s="15">
        <f>G63-G65</f>
        <v>9</v>
      </c>
      <c r="H66" s="15">
        <v>4.1</v>
      </c>
      <c r="I66" s="15">
        <v>4.1</v>
      </c>
      <c r="J66" s="15">
        <f>I66*1</f>
        <v>4.1</v>
      </c>
      <c r="K66" s="15">
        <f>J66*1</f>
        <v>4.1</v>
      </c>
      <c r="L66" s="15">
        <f>K66*1</f>
        <v>4.1</v>
      </c>
      <c r="M66" s="6"/>
      <c r="N66" s="6"/>
      <c r="O66" s="6"/>
      <c r="P66" s="6"/>
      <c r="Q66" s="6"/>
    </row>
    <row r="67" spans="1:17" ht="37.5" customHeight="1">
      <c r="A67" s="22" t="s">
        <v>34</v>
      </c>
      <c r="B67" s="14">
        <f>SUM(B69:B71)</f>
        <v>48.7</v>
      </c>
      <c r="C67" s="14">
        <f>SUM(C69:C71)</f>
        <v>42.400000000000006</v>
      </c>
      <c r="D67" s="14">
        <f aca="true" t="shared" si="9" ref="D67:L67">SUM(D69:D71)</f>
        <v>167.2</v>
      </c>
      <c r="E67" s="14">
        <v>283.5</v>
      </c>
      <c r="F67" s="14">
        <v>87.7</v>
      </c>
      <c r="G67" s="14">
        <v>107.6</v>
      </c>
      <c r="H67" s="14">
        <v>106.7</v>
      </c>
      <c r="I67" s="14">
        <v>118.9</v>
      </c>
      <c r="J67" s="14">
        <f t="shared" si="9"/>
        <v>104.1524</v>
      </c>
      <c r="K67" s="14">
        <f t="shared" si="9"/>
        <v>104.631448</v>
      </c>
      <c r="L67" s="14">
        <f t="shared" si="9"/>
        <v>171.03144799999998</v>
      </c>
      <c r="M67" s="6"/>
      <c r="N67" s="6"/>
      <c r="O67" s="6"/>
      <c r="P67" s="6"/>
      <c r="Q67" s="6"/>
    </row>
    <row r="68" spans="1:17" ht="21" customHeight="1">
      <c r="A68" s="22" t="s">
        <v>8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6"/>
      <c r="N68" s="6"/>
      <c r="O68" s="6"/>
      <c r="P68" s="6"/>
      <c r="Q68" s="6"/>
    </row>
    <row r="69" spans="1:17" ht="21" customHeight="1">
      <c r="A69" s="23" t="s">
        <v>5</v>
      </c>
      <c r="B69" s="15">
        <v>4.5</v>
      </c>
      <c r="C69" s="15">
        <v>0.3</v>
      </c>
      <c r="D69" s="15">
        <v>44.7</v>
      </c>
      <c r="E69" s="15">
        <v>91.4</v>
      </c>
      <c r="F69" s="15">
        <v>0</v>
      </c>
      <c r="G69" s="15">
        <v>10.8</v>
      </c>
      <c r="H69" s="15">
        <v>9.7</v>
      </c>
      <c r="I69" s="15">
        <v>9.7</v>
      </c>
      <c r="J69" s="15">
        <v>9.7</v>
      </c>
      <c r="K69" s="15">
        <v>9.7</v>
      </c>
      <c r="L69" s="15">
        <v>50</v>
      </c>
      <c r="M69" s="6"/>
      <c r="N69" s="6"/>
      <c r="O69" s="6"/>
      <c r="P69" s="6"/>
      <c r="Q69" s="6"/>
    </row>
    <row r="70" spans="1:17" ht="21" customHeight="1">
      <c r="A70" s="23" t="s">
        <v>6</v>
      </c>
      <c r="B70" s="15">
        <v>31.5</v>
      </c>
      <c r="C70" s="15">
        <v>27.1</v>
      </c>
      <c r="D70" s="15">
        <v>96.8</v>
      </c>
      <c r="E70" s="15">
        <v>163.8</v>
      </c>
      <c r="F70" s="15">
        <v>72.4</v>
      </c>
      <c r="G70" s="15">
        <v>69.6</v>
      </c>
      <c r="H70" s="15">
        <v>68.6</v>
      </c>
      <c r="I70" s="15">
        <v>85.9</v>
      </c>
      <c r="J70" s="15">
        <v>70.5</v>
      </c>
      <c r="K70" s="15">
        <v>70.5</v>
      </c>
      <c r="L70" s="15">
        <v>96.6</v>
      </c>
      <c r="M70" s="6"/>
      <c r="N70" s="6"/>
      <c r="O70" s="6"/>
      <c r="P70" s="6"/>
      <c r="Q70" s="6"/>
    </row>
    <row r="71" spans="1:17" ht="21" customHeight="1">
      <c r="A71" s="23" t="s">
        <v>7</v>
      </c>
      <c r="B71" s="15">
        <v>12.7</v>
      </c>
      <c r="C71" s="15">
        <v>15</v>
      </c>
      <c r="D71" s="15">
        <v>25.7</v>
      </c>
      <c r="E71" s="15">
        <f>E67-E69-E70</f>
        <v>28.299999999999983</v>
      </c>
      <c r="F71" s="15">
        <f>F67-F69-F70</f>
        <v>15.299999999999997</v>
      </c>
      <c r="G71" s="15">
        <f>G67-G69-G70</f>
        <v>27.200000000000003</v>
      </c>
      <c r="H71" s="15">
        <f>H67-H69-H70</f>
        <v>28.400000000000006</v>
      </c>
      <c r="I71" s="15">
        <f>I67-I69-I70</f>
        <v>23.299999999999997</v>
      </c>
      <c r="J71" s="15">
        <f>I71*1.028</f>
        <v>23.952399999999997</v>
      </c>
      <c r="K71" s="15">
        <f>J71*1.02</f>
        <v>24.431447999999996</v>
      </c>
      <c r="L71" s="15">
        <f>K71*1</f>
        <v>24.431447999999996</v>
      </c>
      <c r="M71" s="6"/>
      <c r="N71" s="6"/>
      <c r="O71" s="6"/>
      <c r="P71" s="6"/>
      <c r="Q71" s="6"/>
    </row>
    <row r="72" spans="1:17" ht="54.75" customHeight="1">
      <c r="A72" s="22" t="s">
        <v>28</v>
      </c>
      <c r="B72" s="14">
        <f>SUM(B75:B76)</f>
        <v>0</v>
      </c>
      <c r="C72" s="14">
        <f>SUM(C75:C76)</f>
        <v>1</v>
      </c>
      <c r="D72" s="14">
        <f aca="true" t="shared" si="10" ref="D72:L72">SUM(D75:D76)</f>
        <v>0.3</v>
      </c>
      <c r="E72" s="14">
        <v>29.7</v>
      </c>
      <c r="F72" s="14">
        <v>0.5</v>
      </c>
      <c r="G72" s="14">
        <f t="shared" si="10"/>
        <v>0</v>
      </c>
      <c r="H72" s="14">
        <f t="shared" si="10"/>
        <v>0</v>
      </c>
      <c r="I72" s="14">
        <f t="shared" si="10"/>
        <v>0</v>
      </c>
      <c r="J72" s="14">
        <f t="shared" si="10"/>
        <v>0</v>
      </c>
      <c r="K72" s="14">
        <f t="shared" si="10"/>
        <v>0</v>
      </c>
      <c r="L72" s="14">
        <f t="shared" si="10"/>
        <v>0</v>
      </c>
      <c r="M72" s="6"/>
      <c r="N72" s="6"/>
      <c r="O72" s="6"/>
      <c r="P72" s="6"/>
      <c r="Q72" s="6"/>
    </row>
    <row r="73" spans="1:17" ht="24.75" customHeight="1">
      <c r="A73" s="22" t="s">
        <v>8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6"/>
      <c r="N73" s="6"/>
      <c r="O73" s="6"/>
      <c r="P73" s="6"/>
      <c r="Q73" s="6"/>
    </row>
    <row r="74" spans="1:17" ht="24.75" customHeight="1">
      <c r="A74" s="23" t="s">
        <v>5</v>
      </c>
      <c r="B74" s="15">
        <v>0</v>
      </c>
      <c r="C74" s="15">
        <v>0</v>
      </c>
      <c r="D74" s="15">
        <v>0</v>
      </c>
      <c r="E74" s="15">
        <v>27.6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6"/>
      <c r="N74" s="6"/>
      <c r="O74" s="6"/>
      <c r="P74" s="6"/>
      <c r="Q74" s="6"/>
    </row>
    <row r="75" spans="1:17" ht="24.75" customHeight="1">
      <c r="A75" s="23" t="s">
        <v>6</v>
      </c>
      <c r="B75" s="15">
        <v>0</v>
      </c>
      <c r="C75" s="15">
        <v>0</v>
      </c>
      <c r="D75" s="15">
        <v>0</v>
      </c>
      <c r="E75" s="15">
        <v>1.7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6"/>
      <c r="O75" s="6"/>
      <c r="P75" s="6"/>
      <c r="Q75" s="6"/>
    </row>
    <row r="76" spans="1:17" ht="24.75" customHeight="1">
      <c r="A76" s="23" t="s">
        <v>7</v>
      </c>
      <c r="B76" s="15">
        <v>0</v>
      </c>
      <c r="C76" s="15">
        <v>1</v>
      </c>
      <c r="D76" s="15">
        <v>0.3</v>
      </c>
      <c r="E76" s="15">
        <f>E72-E74-E75</f>
        <v>0.3999999999999979</v>
      </c>
      <c r="F76" s="15">
        <v>0.5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6"/>
      <c r="N76" s="6"/>
      <c r="O76" s="6"/>
      <c r="P76" s="6"/>
      <c r="Q76" s="6"/>
    </row>
    <row r="77" spans="1:17" ht="31.5">
      <c r="A77" s="22" t="s">
        <v>29</v>
      </c>
      <c r="B77" s="14">
        <f>SUM(B79:B81)</f>
        <v>99.19999999999999</v>
      </c>
      <c r="C77" s="14">
        <f>SUM(C79:C81)</f>
        <v>102.80000000000001</v>
      </c>
      <c r="D77" s="14">
        <f aca="true" t="shared" si="11" ref="D77:L77">SUM(D79:D81)</f>
        <v>122</v>
      </c>
      <c r="E77" s="14">
        <v>126.8</v>
      </c>
      <c r="F77" s="14">
        <v>109.8</v>
      </c>
      <c r="G77" s="14">
        <v>98.8</v>
      </c>
      <c r="H77" s="14">
        <v>93.6</v>
      </c>
      <c r="I77" s="14">
        <v>92.1</v>
      </c>
      <c r="J77" s="14">
        <f t="shared" si="11"/>
        <v>91</v>
      </c>
      <c r="K77" s="14">
        <f t="shared" si="11"/>
        <v>91</v>
      </c>
      <c r="L77" s="14">
        <f t="shared" si="11"/>
        <v>91</v>
      </c>
      <c r="M77" s="6"/>
      <c r="N77" s="6"/>
      <c r="O77" s="6"/>
      <c r="P77" s="6"/>
      <c r="Q77" s="6"/>
    </row>
    <row r="78" spans="1:17" ht="21" customHeight="1">
      <c r="A78" s="22" t="s">
        <v>8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6"/>
      <c r="N78" s="6"/>
      <c r="O78" s="6"/>
      <c r="P78" s="6"/>
      <c r="Q78" s="6"/>
    </row>
    <row r="79" spans="1:17" ht="21" customHeight="1">
      <c r="A79" s="23" t="s">
        <v>5</v>
      </c>
      <c r="B79" s="15">
        <v>2.3</v>
      </c>
      <c r="C79" s="15">
        <v>2.4</v>
      </c>
      <c r="D79" s="15">
        <v>2.1</v>
      </c>
      <c r="E79" s="15">
        <v>2.5</v>
      </c>
      <c r="F79" s="15">
        <v>2.7</v>
      </c>
      <c r="G79" s="15">
        <v>2.7</v>
      </c>
      <c r="H79" s="15">
        <v>2.7</v>
      </c>
      <c r="I79" s="15">
        <v>2.8</v>
      </c>
      <c r="J79" s="15">
        <v>2.7</v>
      </c>
      <c r="K79" s="15">
        <v>2.7</v>
      </c>
      <c r="L79" s="15">
        <v>2.7</v>
      </c>
      <c r="M79" s="6"/>
      <c r="N79" s="6"/>
      <c r="O79" s="6"/>
      <c r="P79" s="6"/>
      <c r="Q79" s="6"/>
    </row>
    <row r="80" spans="1:17" ht="21" customHeight="1">
      <c r="A80" s="23" t="s">
        <v>6</v>
      </c>
      <c r="B80" s="15">
        <v>42.8</v>
      </c>
      <c r="C80" s="15">
        <v>47.7</v>
      </c>
      <c r="D80" s="15">
        <v>66.9</v>
      </c>
      <c r="E80" s="15">
        <v>61.8</v>
      </c>
      <c r="F80" s="15">
        <v>52.7</v>
      </c>
      <c r="G80" s="15">
        <v>55.9</v>
      </c>
      <c r="H80" s="15">
        <v>50.5</v>
      </c>
      <c r="I80" s="15">
        <v>48.9</v>
      </c>
      <c r="J80" s="15">
        <v>47.9</v>
      </c>
      <c r="K80" s="15">
        <v>47.9</v>
      </c>
      <c r="L80" s="15">
        <v>47.9</v>
      </c>
      <c r="M80" s="6"/>
      <c r="N80" s="6"/>
      <c r="O80" s="6"/>
      <c r="P80" s="6"/>
      <c r="Q80" s="6"/>
    </row>
    <row r="81" spans="1:17" ht="21" customHeight="1">
      <c r="A81" s="23" t="s">
        <v>7</v>
      </c>
      <c r="B81" s="15">
        <v>54.1</v>
      </c>
      <c r="C81" s="15">
        <v>52.7</v>
      </c>
      <c r="D81" s="15">
        <v>53</v>
      </c>
      <c r="E81" s="15">
        <f>E77-E79-E80</f>
        <v>62.5</v>
      </c>
      <c r="F81" s="15">
        <f>F77-F79-F80</f>
        <v>54.39999999999999</v>
      </c>
      <c r="G81" s="15">
        <f>G77-G79-G80</f>
        <v>40.199999999999996</v>
      </c>
      <c r="H81" s="15">
        <f>H77-H79-H80</f>
        <v>40.39999999999999</v>
      </c>
      <c r="I81" s="15">
        <f>I77-I79-I80</f>
        <v>40.4</v>
      </c>
      <c r="J81" s="15">
        <f>I81*1</f>
        <v>40.4</v>
      </c>
      <c r="K81" s="15">
        <f>J81*1</f>
        <v>40.4</v>
      </c>
      <c r="L81" s="15">
        <f>K81*1</f>
        <v>40.4</v>
      </c>
      <c r="M81" s="6"/>
      <c r="N81" s="6"/>
      <c r="O81" s="6"/>
      <c r="P81" s="6"/>
      <c r="Q81" s="6"/>
    </row>
    <row r="82" spans="1:17" ht="31.5">
      <c r="A82" s="22" t="s">
        <v>30</v>
      </c>
      <c r="B82" s="14">
        <f>SUM(B84:B86)</f>
        <v>1.6</v>
      </c>
      <c r="C82" s="14">
        <f>SUM(C84:C86)</f>
        <v>28.400000000000002</v>
      </c>
      <c r="D82" s="14">
        <f aca="true" t="shared" si="12" ref="D82:L82">SUM(D84:D86)</f>
        <v>31</v>
      </c>
      <c r="E82" s="14">
        <v>29.4</v>
      </c>
      <c r="F82" s="14">
        <v>47.9</v>
      </c>
      <c r="G82" s="14">
        <v>47.5</v>
      </c>
      <c r="H82" s="14">
        <v>46.2</v>
      </c>
      <c r="I82" s="14">
        <v>46.4</v>
      </c>
      <c r="J82" s="14">
        <f t="shared" si="12"/>
        <v>46.099999999999994</v>
      </c>
      <c r="K82" s="14">
        <f t="shared" si="12"/>
        <v>46.099999999999994</v>
      </c>
      <c r="L82" s="14">
        <f t="shared" si="12"/>
        <v>46.099999999999994</v>
      </c>
      <c r="M82" s="6"/>
      <c r="N82" s="6"/>
      <c r="O82" s="6"/>
      <c r="P82" s="6"/>
      <c r="Q82" s="6"/>
    </row>
    <row r="83" spans="1:17" ht="21.75" customHeight="1">
      <c r="A83" s="22" t="s">
        <v>8</v>
      </c>
      <c r="B83" s="15"/>
      <c r="C83" s="16"/>
      <c r="D83" s="15"/>
      <c r="E83" s="15"/>
      <c r="F83" s="15"/>
      <c r="G83" s="15"/>
      <c r="H83" s="15"/>
      <c r="I83" s="15"/>
      <c r="J83" s="15"/>
      <c r="K83" s="15"/>
      <c r="L83" s="15"/>
      <c r="M83" s="6"/>
      <c r="N83" s="6"/>
      <c r="O83" s="6"/>
      <c r="P83" s="6"/>
      <c r="Q83" s="6"/>
    </row>
    <row r="84" spans="1:17" ht="21.75" customHeight="1">
      <c r="A84" s="23" t="s">
        <v>5</v>
      </c>
      <c r="B84" s="15">
        <v>1.6</v>
      </c>
      <c r="C84" s="15">
        <v>1.8</v>
      </c>
      <c r="D84" s="15">
        <v>2.5</v>
      </c>
      <c r="E84" s="15">
        <v>3</v>
      </c>
      <c r="F84" s="15">
        <v>3.1</v>
      </c>
      <c r="G84" s="15">
        <v>2.5</v>
      </c>
      <c r="H84" s="15">
        <v>1.9</v>
      </c>
      <c r="I84" s="15">
        <v>2.1</v>
      </c>
      <c r="J84" s="15">
        <v>1.8</v>
      </c>
      <c r="K84" s="15">
        <v>1.8</v>
      </c>
      <c r="L84" s="15">
        <v>1.8</v>
      </c>
      <c r="M84" s="6"/>
      <c r="N84" s="6"/>
      <c r="O84" s="6"/>
      <c r="P84" s="6"/>
      <c r="Q84" s="6"/>
    </row>
    <row r="85" spans="1:17" ht="21.75" customHeight="1">
      <c r="A85" s="23" t="s">
        <v>6</v>
      </c>
      <c r="B85" s="15">
        <v>0</v>
      </c>
      <c r="C85" s="15">
        <v>0</v>
      </c>
      <c r="D85" s="15">
        <v>0</v>
      </c>
      <c r="E85" s="15">
        <v>0.1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7"/>
      <c r="O85" s="7"/>
      <c r="P85" s="7"/>
      <c r="Q85" s="7"/>
    </row>
    <row r="86" spans="1:17" ht="21.75" customHeight="1">
      <c r="A86" s="23" t="s">
        <v>7</v>
      </c>
      <c r="B86" s="15">
        <v>0</v>
      </c>
      <c r="C86" s="15">
        <v>26.6</v>
      </c>
      <c r="D86" s="15">
        <v>28.5</v>
      </c>
      <c r="E86" s="15">
        <f>E82-E84-E85</f>
        <v>26.299999999999997</v>
      </c>
      <c r="F86" s="15">
        <f>F82-F84-F85</f>
        <v>44.8</v>
      </c>
      <c r="G86" s="15">
        <f>G82-G84-G85</f>
        <v>45</v>
      </c>
      <c r="H86" s="15">
        <f>H82-H84-H85</f>
        <v>44.300000000000004</v>
      </c>
      <c r="I86" s="15">
        <f>I82-I84-I85</f>
        <v>44.3</v>
      </c>
      <c r="J86" s="15">
        <f>I86*1</f>
        <v>44.3</v>
      </c>
      <c r="K86" s="15">
        <f>J86*1</f>
        <v>44.3</v>
      </c>
      <c r="L86" s="15">
        <f>K86*1</f>
        <v>44.3</v>
      </c>
      <c r="M86" s="6"/>
      <c r="N86" s="6"/>
      <c r="O86" s="6"/>
      <c r="P86" s="6"/>
      <c r="Q86" s="6"/>
    </row>
    <row r="87" spans="1:17" ht="38.25" customHeight="1">
      <c r="A87" s="22" t="s">
        <v>35</v>
      </c>
      <c r="B87" s="14">
        <f>B89+B90+B91</f>
        <v>0</v>
      </c>
      <c r="C87" s="14">
        <f>C89+C90+C91</f>
        <v>0</v>
      </c>
      <c r="D87" s="14">
        <f>D89+D90+D91</f>
        <v>0</v>
      </c>
      <c r="E87" s="14">
        <f>E89+E90+E91</f>
        <v>0</v>
      </c>
      <c r="F87" s="14">
        <v>1.4</v>
      </c>
      <c r="G87" s="14">
        <f aca="true" t="shared" si="13" ref="G87:L87">G89+G90+G91</f>
        <v>1.4</v>
      </c>
      <c r="H87" s="14">
        <v>2.4</v>
      </c>
      <c r="I87" s="14">
        <v>2.4</v>
      </c>
      <c r="J87" s="14">
        <f t="shared" si="13"/>
        <v>1.6</v>
      </c>
      <c r="K87" s="14">
        <f t="shared" si="13"/>
        <v>1.6</v>
      </c>
      <c r="L87" s="14">
        <f t="shared" si="13"/>
        <v>1.6</v>
      </c>
      <c r="M87" s="6"/>
      <c r="N87" s="6"/>
      <c r="O87" s="6"/>
      <c r="P87" s="6"/>
      <c r="Q87" s="6"/>
    </row>
    <row r="88" spans="1:17" ht="21.75" customHeight="1">
      <c r="A88" s="22" t="s">
        <v>8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6"/>
      <c r="N88" s="6"/>
      <c r="O88" s="6"/>
      <c r="P88" s="6"/>
      <c r="Q88" s="6"/>
    </row>
    <row r="89" spans="1:17" ht="21.75" customHeight="1">
      <c r="A89" s="23" t="s">
        <v>5</v>
      </c>
      <c r="B89" s="15">
        <v>0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6"/>
      <c r="N89" s="6"/>
      <c r="O89" s="6"/>
      <c r="P89" s="6"/>
      <c r="Q89" s="6"/>
    </row>
    <row r="90" spans="1:17" ht="21.75" customHeight="1">
      <c r="A90" s="23" t="s">
        <v>6</v>
      </c>
      <c r="B90" s="15">
        <v>0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1</v>
      </c>
      <c r="I90" s="15">
        <v>1</v>
      </c>
      <c r="J90" s="15">
        <v>0</v>
      </c>
      <c r="K90" s="15">
        <v>0</v>
      </c>
      <c r="L90" s="15">
        <v>0</v>
      </c>
      <c r="M90" s="6"/>
      <c r="N90" s="6"/>
      <c r="O90" s="6"/>
      <c r="P90" s="6"/>
      <c r="Q90" s="6"/>
    </row>
    <row r="91" spans="1:17" ht="21.75" customHeight="1">
      <c r="A91" s="24" t="s">
        <v>7</v>
      </c>
      <c r="B91" s="15">
        <v>0</v>
      </c>
      <c r="C91" s="15">
        <v>0</v>
      </c>
      <c r="D91" s="15">
        <v>0</v>
      </c>
      <c r="E91" s="15">
        <v>0</v>
      </c>
      <c r="F91" s="15">
        <v>1.4</v>
      </c>
      <c r="G91" s="15">
        <v>1.4</v>
      </c>
      <c r="H91" s="15">
        <f>H87-H89-H90</f>
        <v>1.4</v>
      </c>
      <c r="I91" s="15">
        <f>I87-I89-I90</f>
        <v>1.4</v>
      </c>
      <c r="J91" s="15">
        <v>1.6</v>
      </c>
      <c r="K91" s="15">
        <v>1.6</v>
      </c>
      <c r="L91" s="15">
        <v>1.6</v>
      </c>
      <c r="M91" s="6"/>
      <c r="N91" s="6"/>
      <c r="O91" s="6"/>
      <c r="P91" s="6"/>
      <c r="Q91" s="6"/>
    </row>
    <row r="92" spans="1:17" ht="26.25" customHeight="1">
      <c r="A92" s="22" t="s">
        <v>36</v>
      </c>
      <c r="B92" s="14">
        <f>SUM(B94)</f>
        <v>0</v>
      </c>
      <c r="C92" s="14">
        <f>SUM(C94)</f>
        <v>0</v>
      </c>
      <c r="D92" s="14">
        <f>SUM(D94)</f>
        <v>0</v>
      </c>
      <c r="E92" s="14">
        <f>E94+E95+E96</f>
        <v>3</v>
      </c>
      <c r="F92" s="14">
        <v>0.6</v>
      </c>
      <c r="G92" s="14">
        <f>G94+G95+G96</f>
        <v>0.4</v>
      </c>
      <c r="H92" s="14">
        <f>H94+H95+H96</f>
        <v>0.5</v>
      </c>
      <c r="I92" s="14">
        <v>0.4</v>
      </c>
      <c r="J92" s="14">
        <f aca="true" t="shared" si="14" ref="G92:L92">J94+J95+J96</f>
        <v>0.3</v>
      </c>
      <c r="K92" s="14">
        <f t="shared" si="14"/>
        <v>0.3</v>
      </c>
      <c r="L92" s="14">
        <f t="shared" si="14"/>
        <v>0.3</v>
      </c>
      <c r="M92" s="6"/>
      <c r="N92" s="6"/>
      <c r="O92" s="6"/>
      <c r="P92" s="6"/>
      <c r="Q92" s="6"/>
    </row>
    <row r="93" spans="1:17" ht="21.75" customHeight="1">
      <c r="A93" s="22" t="s">
        <v>8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3"/>
      <c r="N93" s="3"/>
      <c r="O93" s="3"/>
      <c r="P93" s="3"/>
      <c r="Q93" s="3"/>
    </row>
    <row r="94" spans="1:17" ht="21.75" customHeight="1">
      <c r="A94" s="23" t="s">
        <v>5</v>
      </c>
      <c r="B94" s="15">
        <v>0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6"/>
      <c r="O94" s="6"/>
      <c r="P94" s="6"/>
      <c r="Q94" s="6"/>
    </row>
    <row r="95" spans="1:17" ht="21.75" customHeight="1">
      <c r="A95" s="23" t="s">
        <v>6</v>
      </c>
      <c r="B95" s="15">
        <v>0</v>
      </c>
      <c r="C95" s="15">
        <v>0</v>
      </c>
      <c r="D95" s="15">
        <v>0</v>
      </c>
      <c r="E95" s="15">
        <v>2.5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6"/>
      <c r="O95" s="6"/>
      <c r="P95" s="6"/>
      <c r="Q95" s="6"/>
    </row>
    <row r="96" spans="1:17" ht="21.75" customHeight="1">
      <c r="A96" s="24" t="s">
        <v>7</v>
      </c>
      <c r="B96" s="15">
        <v>0</v>
      </c>
      <c r="C96" s="15">
        <v>0</v>
      </c>
      <c r="D96" s="15">
        <v>0</v>
      </c>
      <c r="E96" s="15">
        <v>0.5</v>
      </c>
      <c r="F96" s="15">
        <v>0.6</v>
      </c>
      <c r="G96" s="15">
        <v>0.4</v>
      </c>
      <c r="H96" s="15">
        <v>0.5</v>
      </c>
      <c r="I96" s="15">
        <v>0.4</v>
      </c>
      <c r="J96" s="15">
        <v>0.3</v>
      </c>
      <c r="K96" s="15">
        <v>0.3</v>
      </c>
      <c r="L96" s="15">
        <v>0.3</v>
      </c>
      <c r="M96" s="15">
        <v>0</v>
      </c>
      <c r="N96" s="6"/>
      <c r="O96" s="6"/>
      <c r="P96" s="6"/>
      <c r="Q96" s="6"/>
    </row>
    <row r="97" spans="1:17" ht="39" customHeight="1">
      <c r="A97" s="17" t="s">
        <v>31</v>
      </c>
      <c r="B97" s="14">
        <f>B99+B100+B101</f>
        <v>0</v>
      </c>
      <c r="C97" s="14">
        <f>C99+C100+C101</f>
        <v>0</v>
      </c>
      <c r="D97" s="14">
        <f>D99+D100+D101</f>
        <v>0</v>
      </c>
      <c r="E97" s="14">
        <f>E99+E100+E101</f>
        <v>18.3</v>
      </c>
      <c r="F97" s="14">
        <f>F99+F100+F101</f>
        <v>18.700000000000003</v>
      </c>
      <c r="G97" s="14">
        <v>18.7</v>
      </c>
      <c r="H97" s="14">
        <v>18.7</v>
      </c>
      <c r="I97" s="14">
        <v>19.5</v>
      </c>
      <c r="J97" s="14">
        <f aca="true" t="shared" si="15" ref="G97:L97">J99+J100+J101</f>
        <v>19.4</v>
      </c>
      <c r="K97" s="14">
        <f t="shared" si="15"/>
        <v>30.8</v>
      </c>
      <c r="L97" s="14">
        <f t="shared" si="15"/>
        <v>1</v>
      </c>
      <c r="M97" s="6"/>
      <c r="N97" s="6"/>
      <c r="O97" s="6"/>
      <c r="P97" s="6"/>
      <c r="Q97" s="6"/>
    </row>
    <row r="98" spans="1:17" ht="21.75" customHeight="1">
      <c r="A98" s="22" t="s">
        <v>8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6"/>
      <c r="N98" s="6"/>
      <c r="O98" s="6"/>
      <c r="P98" s="6"/>
      <c r="Q98" s="6"/>
    </row>
    <row r="99" spans="1:17" ht="21.75" customHeight="1">
      <c r="A99" s="23" t="s">
        <v>5</v>
      </c>
      <c r="B99" s="15">
        <v>0</v>
      </c>
      <c r="C99" s="15">
        <v>0</v>
      </c>
      <c r="D99" s="15">
        <v>0</v>
      </c>
      <c r="E99" s="15">
        <v>16.8</v>
      </c>
      <c r="F99" s="15">
        <v>18.5</v>
      </c>
      <c r="G99" s="15">
        <v>18.5</v>
      </c>
      <c r="H99" s="15">
        <v>18.5</v>
      </c>
      <c r="I99" s="15">
        <v>19.3</v>
      </c>
      <c r="J99" s="15">
        <v>18.4</v>
      </c>
      <c r="K99" s="15">
        <v>29.8</v>
      </c>
      <c r="L99" s="15">
        <v>0</v>
      </c>
      <c r="M99" s="15">
        <v>0</v>
      </c>
      <c r="N99" s="6"/>
      <c r="O99" s="6"/>
      <c r="P99" s="6"/>
      <c r="Q99" s="6"/>
    </row>
    <row r="100" spans="1:17" ht="21.75" customHeight="1">
      <c r="A100" s="23" t="s">
        <v>6</v>
      </c>
      <c r="B100" s="15">
        <v>0</v>
      </c>
      <c r="C100" s="15">
        <v>0</v>
      </c>
      <c r="D100" s="15">
        <v>0</v>
      </c>
      <c r="E100" s="15">
        <v>0.5</v>
      </c>
      <c r="F100" s="15">
        <v>0.1</v>
      </c>
      <c r="G100" s="15">
        <v>0.1</v>
      </c>
      <c r="H100" s="15">
        <v>0.1</v>
      </c>
      <c r="I100" s="15">
        <v>0.1</v>
      </c>
      <c r="J100" s="15">
        <v>0.6</v>
      </c>
      <c r="K100" s="15">
        <v>0.6</v>
      </c>
      <c r="L100" s="15">
        <v>0.6</v>
      </c>
      <c r="M100" s="6"/>
      <c r="N100" s="6"/>
      <c r="O100" s="6"/>
      <c r="P100" s="6"/>
      <c r="Q100" s="6"/>
    </row>
    <row r="101" spans="1:17" ht="21.75" customHeight="1">
      <c r="A101" s="24" t="s">
        <v>7</v>
      </c>
      <c r="B101" s="15">
        <v>0</v>
      </c>
      <c r="C101" s="15">
        <v>0</v>
      </c>
      <c r="D101" s="15">
        <v>0</v>
      </c>
      <c r="E101" s="15">
        <v>1</v>
      </c>
      <c r="F101" s="15">
        <v>0.1</v>
      </c>
      <c r="G101" s="15">
        <f>G97-G99-G100</f>
        <v>0.09999999999999928</v>
      </c>
      <c r="H101" s="15">
        <f>H97-H99-H100</f>
        <v>0.09999999999999928</v>
      </c>
      <c r="I101" s="15">
        <f>I97-I99-I100</f>
        <v>0.09999999999999928</v>
      </c>
      <c r="J101" s="15">
        <v>0.4</v>
      </c>
      <c r="K101" s="15">
        <v>0.4</v>
      </c>
      <c r="L101" s="15">
        <v>0.4</v>
      </c>
      <c r="M101" s="15">
        <v>0</v>
      </c>
      <c r="N101" s="6"/>
      <c r="O101" s="6"/>
      <c r="P101" s="6"/>
      <c r="Q101" s="6"/>
    </row>
    <row r="102" spans="1:17" ht="30.75" customHeight="1">
      <c r="A102" s="1" t="s">
        <v>32</v>
      </c>
      <c r="B102" s="14">
        <v>34.8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</row>
    <row r="103" spans="1:17" ht="15.75" customHeight="1">
      <c r="A103" s="1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7" ht="27" customHeight="1">
      <c r="A104" s="1" t="s">
        <v>15</v>
      </c>
      <c r="B104" s="14">
        <f>B102+B92+B82+B77+B72+B67+B63+B58+B49+B44+B40+B35+B30+B26+B21</f>
        <v>1044.68</v>
      </c>
      <c r="C104" s="14">
        <f>C102+C92+C82+C77+C72+C67+C63+C58+C49+C44+C40+C35+C30+C26+C21</f>
        <v>855.1999999999999</v>
      </c>
      <c r="D104" s="14">
        <f>D102+D92+D82+D77+D72+D67+D63+D58+D49+D44+D40+D35+D30+D26+D21</f>
        <v>1002</v>
      </c>
      <c r="E104" s="14">
        <f>E102+E92+E82+E77+E72+E67+E63+E58+E49+E44+E40+E35+E30+E26+E21+E97</f>
        <v>1237.9999999999998</v>
      </c>
      <c r="F104" s="14">
        <f>F102+F92+F82+F77+F72+F67+F63+F58+F49+F44+F40+F35+F30+F26+F21+F97+F11+F53+F87+F16</f>
        <v>1144.6999999999998</v>
      </c>
      <c r="G104" s="14">
        <f>G102+G92+G82+G77+G72+G67+G63+G58+G49+G44+G40+G35+G30+G26+G21+G97+G11+G53+G87+G16</f>
        <v>1262.8000000000002</v>
      </c>
      <c r="H104" s="14">
        <f>H102+H92+H82+H77+H72+H67+H63+H58+H49+H44+H40+H35+H30+H26+H21+H97+H11+H53+H87+H16</f>
        <v>1366</v>
      </c>
      <c r="I104" s="14">
        <f>I102+I92+I82+I77+I72+I67+I63+I58+I49+I44+I40+I35+I30+I26+I21+I97+I11+I53+I87+I16</f>
        <v>1158.5126</v>
      </c>
      <c r="J104" s="14">
        <f>J102+J92+J82+J77+J72+J67+J63+J58+J49+J44+J40+J35+J30+J26+J21+J97+J11+J53+J87+J16</f>
        <v>1170.5889999999995</v>
      </c>
      <c r="K104" s="14">
        <f>K102+K92+K82+K77+K72+K67+K63+K58+K49+K44+K40+K35+K30+K26+K21+K97+K11+K53+K87+K16</f>
        <v>1179.8815381999996</v>
      </c>
      <c r="L104" s="14">
        <f>L102+L92+L82+L77+L72+L67+L63+L58+L49+L44+L40+L35+L30+L26+L21+L97+L11+L53+L87+L16</f>
        <v>1189.7685586019995</v>
      </c>
      <c r="M104" s="6"/>
      <c r="N104" s="6"/>
      <c r="O104" s="6"/>
      <c r="P104" s="6"/>
      <c r="Q104" s="6"/>
    </row>
    <row r="105" spans="1:16" ht="23.25" customHeight="1">
      <c r="A105" s="6" t="s">
        <v>16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8"/>
      <c r="N105" s="8"/>
      <c r="O105" s="8"/>
      <c r="P105" s="8"/>
    </row>
    <row r="106" spans="1:12" ht="63" customHeight="1">
      <c r="A106" s="19" t="s">
        <v>17</v>
      </c>
      <c r="B106" s="20"/>
      <c r="C106" s="20"/>
      <c r="D106" s="20"/>
      <c r="E106" s="20"/>
      <c r="F106" s="20"/>
      <c r="G106" s="20"/>
      <c r="H106" s="20">
        <v>11.2</v>
      </c>
      <c r="I106" s="20">
        <v>23.7</v>
      </c>
      <c r="J106" s="20">
        <v>20.4</v>
      </c>
      <c r="K106" s="20">
        <v>20.9</v>
      </c>
      <c r="L106" s="20">
        <v>21.4</v>
      </c>
    </row>
    <row r="107" spans="1:17" ht="21.75" customHeight="1">
      <c r="A107" s="18" t="s">
        <v>18</v>
      </c>
      <c r="B107" s="18"/>
      <c r="C107" s="18"/>
      <c r="D107" s="18"/>
      <c r="E107" s="5"/>
      <c r="F107" s="14"/>
      <c r="G107" s="14"/>
      <c r="H107" s="14">
        <f aca="true" t="shared" si="16" ref="G107:L107">H104+H106</f>
        <v>1377.2</v>
      </c>
      <c r="I107" s="14">
        <f t="shared" si="16"/>
        <v>1182.2126</v>
      </c>
      <c r="J107" s="14">
        <f t="shared" si="16"/>
        <v>1190.9889999999996</v>
      </c>
      <c r="K107" s="14">
        <f t="shared" si="16"/>
        <v>1200.7815381999997</v>
      </c>
      <c r="L107" s="14">
        <f t="shared" si="16"/>
        <v>1211.1685586019996</v>
      </c>
      <c r="M107" s="8"/>
      <c r="N107" s="8"/>
      <c r="O107" s="8"/>
      <c r="P107" s="8"/>
      <c r="Q107" s="8"/>
    </row>
  </sheetData>
  <sheetProtection/>
  <mergeCells count="4">
    <mergeCell ref="A6:Q6"/>
    <mergeCell ref="M1:Q1"/>
    <mergeCell ref="I1:L1"/>
    <mergeCell ref="I3:L3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75" r:id="rId1"/>
  <rowBreaks count="2" manualBreakCount="2">
    <brk id="57" max="255" man="1"/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chfin01</cp:lastModifiedBy>
  <cp:lastPrinted>2019-11-11T12:06:12Z</cp:lastPrinted>
  <dcterms:created xsi:type="dcterms:W3CDTF">1996-10-08T23:32:33Z</dcterms:created>
  <dcterms:modified xsi:type="dcterms:W3CDTF">2019-11-11T12:06:16Z</dcterms:modified>
  <cp:category/>
  <cp:version/>
  <cp:contentType/>
  <cp:contentStatus/>
</cp:coreProperties>
</file>