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05" windowWidth="14880" windowHeight="442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Лист1!$A$5:$R$19</definedName>
    <definedName name="_xlnm.Print_Titles" localSheetId="0">Лист1!$3:$4</definedName>
    <definedName name="_xlnm.Print_Area" localSheetId="0">Лист1!$A$1:$R$357</definedName>
  </definedNames>
  <calcPr calcId="145621"/>
</workbook>
</file>

<file path=xl/calcChain.xml><?xml version="1.0" encoding="utf-8"?>
<calcChain xmlns="http://schemas.openxmlformats.org/spreadsheetml/2006/main">
  <c r="I286" i="1" l="1"/>
  <c r="I183" i="1"/>
  <c r="P179" i="1"/>
  <c r="P178" i="1" s="1"/>
  <c r="I143" i="1" l="1"/>
  <c r="I81" i="1"/>
  <c r="Q105" i="1" l="1"/>
  <c r="P105" i="1"/>
  <c r="O105" i="1"/>
  <c r="Q104" i="1"/>
  <c r="P104" i="1"/>
  <c r="O104" i="1"/>
  <c r="J105" i="1"/>
  <c r="K105" i="1"/>
  <c r="L105" i="1"/>
  <c r="J104" i="1"/>
  <c r="K104" i="1"/>
  <c r="L104" i="1"/>
  <c r="O170" i="1" l="1"/>
  <c r="N183" i="1" l="1"/>
  <c r="P193" i="1"/>
  <c r="O53" i="1" l="1"/>
  <c r="O52" i="1"/>
  <c r="O51" i="1"/>
  <c r="Q99" i="1" l="1"/>
  <c r="I239" i="1" l="1"/>
  <c r="I130" i="1" l="1"/>
  <c r="Q341" i="1" l="1"/>
  <c r="Q340" i="1" s="1"/>
  <c r="P341" i="1"/>
  <c r="O341" i="1"/>
  <c r="N341" i="1" s="1"/>
  <c r="L341" i="1"/>
  <c r="L340" i="1" s="1"/>
  <c r="K341" i="1"/>
  <c r="J341" i="1"/>
  <c r="J340" i="1" s="1"/>
  <c r="H341" i="1"/>
  <c r="H340" i="1" s="1"/>
  <c r="G341" i="1"/>
  <c r="F341" i="1"/>
  <c r="P340" i="1"/>
  <c r="K340" i="1"/>
  <c r="G340" i="1"/>
  <c r="F340" i="1"/>
  <c r="E341" i="1" l="1"/>
  <c r="R341" i="1" s="1"/>
  <c r="O340" i="1"/>
  <c r="N340" i="1"/>
  <c r="I340" i="1"/>
  <c r="E340" i="1"/>
  <c r="Q299" i="1"/>
  <c r="P299" i="1"/>
  <c r="O299" i="1"/>
  <c r="L299" i="1"/>
  <c r="K299" i="1"/>
  <c r="J299" i="1"/>
  <c r="H299" i="1"/>
  <c r="G299" i="1"/>
  <c r="F299" i="1"/>
  <c r="Q287" i="1"/>
  <c r="P287" i="1"/>
  <c r="O287" i="1"/>
  <c r="L287" i="1"/>
  <c r="K287" i="1"/>
  <c r="J287" i="1"/>
  <c r="H287" i="1"/>
  <c r="G287" i="1"/>
  <c r="F287" i="1"/>
  <c r="Q250" i="1"/>
  <c r="P250" i="1"/>
  <c r="O250" i="1"/>
  <c r="L250" i="1"/>
  <c r="K250" i="1"/>
  <c r="J250" i="1"/>
  <c r="H250" i="1"/>
  <c r="G250" i="1"/>
  <c r="F250" i="1"/>
  <c r="G234" i="1"/>
  <c r="G227" i="1"/>
  <c r="G218" i="1"/>
  <c r="M341" i="1" l="1"/>
  <c r="R340" i="1"/>
  <c r="M340" i="1"/>
  <c r="Q170" i="1"/>
  <c r="P170" i="1"/>
  <c r="Q109" i="1"/>
  <c r="P109" i="1"/>
  <c r="O109" i="1"/>
  <c r="L109" i="1"/>
  <c r="K109" i="1"/>
  <c r="J109" i="1"/>
  <c r="H109" i="1"/>
  <c r="G109" i="1"/>
  <c r="F109" i="1"/>
  <c r="N105" i="1"/>
  <c r="I105" i="1"/>
  <c r="N104" i="1"/>
  <c r="Q69" i="1"/>
  <c r="P69" i="1"/>
  <c r="O69" i="1"/>
  <c r="L69" i="1"/>
  <c r="K69" i="1"/>
  <c r="J69" i="1"/>
  <c r="H69" i="1"/>
  <c r="G69" i="1"/>
  <c r="F69" i="1"/>
  <c r="Q55" i="1"/>
  <c r="P55" i="1"/>
  <c r="O55" i="1"/>
  <c r="L55" i="1"/>
  <c r="K55" i="1"/>
  <c r="J55" i="1"/>
  <c r="H55" i="1"/>
  <c r="G55" i="1"/>
  <c r="F55" i="1"/>
  <c r="Q27" i="1"/>
  <c r="P27" i="1"/>
  <c r="O27" i="1"/>
  <c r="O26" i="1" s="1"/>
  <c r="L27" i="1"/>
  <c r="K27" i="1"/>
  <c r="J27" i="1"/>
  <c r="J26" i="1" s="1"/>
  <c r="H27" i="1"/>
  <c r="F21" i="1"/>
  <c r="N344" i="1"/>
  <c r="I344" i="1"/>
  <c r="E344" i="1"/>
  <c r="N93" i="1"/>
  <c r="I93" i="1"/>
  <c r="E93" i="1"/>
  <c r="N89" i="1"/>
  <c r="I89" i="1"/>
  <c r="E89" i="1"/>
  <c r="N34" i="1"/>
  <c r="I34" i="1"/>
  <c r="E34" i="1"/>
  <c r="R34" i="1" s="1"/>
  <c r="N32" i="1"/>
  <c r="I32" i="1"/>
  <c r="E32" i="1"/>
  <c r="M89" i="1" l="1"/>
  <c r="R344" i="1"/>
  <c r="E55" i="1"/>
  <c r="K26" i="1"/>
  <c r="I55" i="1"/>
  <c r="P26" i="1"/>
  <c r="N55" i="1"/>
  <c r="M344" i="1"/>
  <c r="L26" i="1"/>
  <c r="H26" i="1"/>
  <c r="Q26" i="1"/>
  <c r="R89" i="1"/>
  <c r="M93" i="1"/>
  <c r="R93" i="1"/>
  <c r="R32" i="1"/>
  <c r="M32" i="1"/>
  <c r="M34" i="1"/>
  <c r="M55" i="1" l="1"/>
  <c r="R55" i="1"/>
  <c r="K218" i="1"/>
  <c r="L218" i="1" l="1"/>
  <c r="P202" i="1"/>
  <c r="K202" i="1"/>
  <c r="I222" i="1" l="1"/>
  <c r="I104" i="1" l="1"/>
  <c r="I129" i="1" l="1"/>
  <c r="N356" i="1" l="1"/>
  <c r="N286" i="1"/>
  <c r="N239" i="1"/>
  <c r="E239" i="1"/>
  <c r="M239" i="1" s="1"/>
  <c r="E183" i="1"/>
  <c r="R183" i="1" s="1"/>
  <c r="P166" i="1"/>
  <c r="P133" i="1"/>
  <c r="N130" i="1"/>
  <c r="N129" i="1"/>
  <c r="N126" i="1"/>
  <c r="E126" i="1"/>
  <c r="N84" i="1"/>
  <c r="N81" i="1"/>
  <c r="N79" i="1"/>
  <c r="N78" i="1"/>
  <c r="E84" i="1"/>
  <c r="E81" i="1"/>
  <c r="M81" i="1" s="1"/>
  <c r="E79" i="1"/>
  <c r="E78" i="1"/>
  <c r="R78" i="1" l="1"/>
  <c r="R81" i="1"/>
  <c r="R79" i="1"/>
  <c r="R126" i="1"/>
  <c r="R239" i="1"/>
  <c r="G42" i="1"/>
  <c r="G133" i="1" l="1"/>
  <c r="E286" i="1"/>
  <c r="E284" i="1"/>
  <c r="E282" i="1"/>
  <c r="E280" i="1"/>
  <c r="E278" i="1"/>
  <c r="E277" i="1"/>
  <c r="E275" i="1"/>
  <c r="E274" i="1"/>
  <c r="E272" i="1"/>
  <c r="E271" i="1"/>
  <c r="E269" i="1"/>
  <c r="E268" i="1"/>
  <c r="E266" i="1"/>
  <c r="E265" i="1"/>
  <c r="E263" i="1"/>
  <c r="E262" i="1"/>
  <c r="E260" i="1"/>
  <c r="E259" i="1"/>
  <c r="E257" i="1"/>
  <c r="R286" i="1" l="1"/>
  <c r="M286" i="1"/>
  <c r="Q354" i="1"/>
  <c r="Q353" i="1" s="1"/>
  <c r="P354" i="1"/>
  <c r="O354" i="1"/>
  <c r="O353" i="1" s="1"/>
  <c r="L354" i="1"/>
  <c r="L353" i="1" s="1"/>
  <c r="K354" i="1"/>
  <c r="J354" i="1"/>
  <c r="J353" i="1" s="1"/>
  <c r="H354" i="1"/>
  <c r="H353" i="1" s="1"/>
  <c r="G354" i="1"/>
  <c r="F354" i="1"/>
  <c r="F353" i="1" s="1"/>
  <c r="P353" i="1"/>
  <c r="K353" i="1"/>
  <c r="G353" i="1"/>
  <c r="Q333" i="1"/>
  <c r="P333" i="1"/>
  <c r="O333" i="1"/>
  <c r="Q323" i="1"/>
  <c r="Q322" i="1" s="1"/>
  <c r="P323" i="1"/>
  <c r="P322" i="1" s="1"/>
  <c r="O323" i="1"/>
  <c r="O322" i="1" s="1"/>
  <c r="Q316" i="1"/>
  <c r="P316" i="1"/>
  <c r="O316" i="1"/>
  <c r="L316" i="1"/>
  <c r="K316" i="1"/>
  <c r="J316" i="1"/>
  <c r="Q306" i="1"/>
  <c r="P306" i="1"/>
  <c r="O306" i="1"/>
  <c r="L306" i="1"/>
  <c r="K306" i="1"/>
  <c r="J306" i="1"/>
  <c r="Q293" i="1"/>
  <c r="P293" i="1"/>
  <c r="O293" i="1"/>
  <c r="L293" i="1"/>
  <c r="K293" i="1"/>
  <c r="J293" i="1"/>
  <c r="H293" i="1"/>
  <c r="G293" i="1"/>
  <c r="F293" i="1"/>
  <c r="F249" i="1" s="1"/>
  <c r="N293" i="1" l="1"/>
  <c r="E354" i="1"/>
  <c r="I293" i="1"/>
  <c r="I354" i="1"/>
  <c r="M354" i="1" s="1"/>
  <c r="E293" i="1"/>
  <c r="M293" i="1" s="1"/>
  <c r="N353" i="1"/>
  <c r="N354" i="1"/>
  <c r="I353" i="1"/>
  <c r="E353" i="1"/>
  <c r="N292" i="1"/>
  <c r="I292" i="1"/>
  <c r="E292" i="1"/>
  <c r="Q234" i="1"/>
  <c r="Q233" i="1" s="1"/>
  <c r="P234" i="1"/>
  <c r="P233" i="1" s="1"/>
  <c r="O234" i="1"/>
  <c r="O233" i="1" s="1"/>
  <c r="L234" i="1"/>
  <c r="K234" i="1"/>
  <c r="J234" i="1"/>
  <c r="H234" i="1"/>
  <c r="F234" i="1"/>
  <c r="Q227" i="1"/>
  <c r="P227" i="1"/>
  <c r="P226" i="1" s="1"/>
  <c r="O227" i="1"/>
  <c r="O226" i="1" s="1"/>
  <c r="L227" i="1"/>
  <c r="K227" i="1"/>
  <c r="K226" i="1" s="1"/>
  <c r="J227" i="1"/>
  <c r="J226" i="1" s="1"/>
  <c r="Q226" i="1"/>
  <c r="L226" i="1"/>
  <c r="Q211" i="1"/>
  <c r="P211" i="1"/>
  <c r="O211" i="1"/>
  <c r="L211" i="1"/>
  <c r="K211" i="1"/>
  <c r="J211" i="1"/>
  <c r="G211" i="1"/>
  <c r="H211" i="1"/>
  <c r="F211" i="1"/>
  <c r="Q202" i="1"/>
  <c r="Q201" i="1" s="1"/>
  <c r="P201" i="1"/>
  <c r="P199" i="1" s="1"/>
  <c r="O202" i="1"/>
  <c r="O201" i="1" s="1"/>
  <c r="R354" i="1" l="1"/>
  <c r="M292" i="1"/>
  <c r="R353" i="1"/>
  <c r="R293" i="1"/>
  <c r="M353" i="1"/>
  <c r="R292" i="1"/>
  <c r="Q196" i="1"/>
  <c r="Q195" i="1" s="1"/>
  <c r="Q194" i="1" s="1"/>
  <c r="O196" i="1"/>
  <c r="O195" i="1" s="1"/>
  <c r="O194" i="1" s="1"/>
  <c r="L196" i="1"/>
  <c r="L195" i="1" s="1"/>
  <c r="L194" i="1" s="1"/>
  <c r="J196" i="1"/>
  <c r="J195" i="1" s="1"/>
  <c r="J194" i="1" s="1"/>
  <c r="H195" i="1"/>
  <c r="H194" i="1" s="1"/>
  <c r="G196" i="1"/>
  <c r="F196" i="1"/>
  <c r="F195" i="1" s="1"/>
  <c r="P195" i="1"/>
  <c r="P194" i="1" s="1"/>
  <c r="K195" i="1"/>
  <c r="K194" i="1" s="1"/>
  <c r="G195" i="1"/>
  <c r="G194" i="1" s="1"/>
  <c r="Q185" i="1"/>
  <c r="P185" i="1"/>
  <c r="P184" i="1" s="1"/>
  <c r="O185" i="1"/>
  <c r="O184" i="1" s="1"/>
  <c r="L185" i="1"/>
  <c r="K185" i="1"/>
  <c r="J185" i="1"/>
  <c r="H185" i="1"/>
  <c r="F185" i="1"/>
  <c r="Q184" i="1"/>
  <c r="Q181" i="1"/>
  <c r="Q179" i="1" s="1"/>
  <c r="Q178" i="1" s="1"/>
  <c r="O181" i="1"/>
  <c r="O179" i="1" s="1"/>
  <c r="L181" i="1"/>
  <c r="L179" i="1" s="1"/>
  <c r="L178" i="1" s="1"/>
  <c r="J181" i="1"/>
  <c r="G181" i="1"/>
  <c r="G179" i="1" s="1"/>
  <c r="G178" i="1" s="1"/>
  <c r="F181" i="1"/>
  <c r="K179" i="1"/>
  <c r="K178" i="1" s="1"/>
  <c r="Q176" i="1"/>
  <c r="Q173" i="1"/>
  <c r="P173" i="1"/>
  <c r="O173" i="1"/>
  <c r="L173" i="1"/>
  <c r="K173" i="1"/>
  <c r="J173" i="1"/>
  <c r="H173" i="1"/>
  <c r="G173" i="1"/>
  <c r="F173" i="1"/>
  <c r="L170" i="1"/>
  <c r="K170" i="1"/>
  <c r="J170" i="1"/>
  <c r="H170" i="1"/>
  <c r="G170" i="1"/>
  <c r="F170" i="1"/>
  <c r="Q133" i="1"/>
  <c r="Q118" i="1" s="1"/>
  <c r="P118" i="1"/>
  <c r="O133" i="1"/>
  <c r="O118" i="1" s="1"/>
  <c r="L133" i="1"/>
  <c r="L118" i="1" s="1"/>
  <c r="K133" i="1"/>
  <c r="K118" i="1" s="1"/>
  <c r="J133" i="1"/>
  <c r="J118" i="1" s="1"/>
  <c r="H133" i="1"/>
  <c r="H118" i="1" s="1"/>
  <c r="G118" i="1"/>
  <c r="F133" i="1"/>
  <c r="L99" i="1"/>
  <c r="K99" i="1"/>
  <c r="J99" i="1"/>
  <c r="H99" i="1"/>
  <c r="G99" i="1"/>
  <c r="F99" i="1"/>
  <c r="O178" i="1" l="1"/>
  <c r="N178" i="1" s="1"/>
  <c r="N179" i="1"/>
  <c r="P176" i="1"/>
  <c r="N181" i="1"/>
  <c r="N194" i="1"/>
  <c r="I194" i="1"/>
  <c r="F179" i="1"/>
  <c r="F178" i="1" s="1"/>
  <c r="E178" i="1" s="1"/>
  <c r="E181" i="1"/>
  <c r="J179" i="1"/>
  <c r="I179" i="1" s="1"/>
  <c r="I181" i="1"/>
  <c r="M181" i="1" s="1"/>
  <c r="E195" i="1"/>
  <c r="F194" i="1"/>
  <c r="E194" i="1" s="1"/>
  <c r="F118" i="1"/>
  <c r="E133" i="1"/>
  <c r="O176" i="1"/>
  <c r="I195" i="1"/>
  <c r="N195" i="1"/>
  <c r="R181" i="1" l="1"/>
  <c r="J178" i="1"/>
  <c r="E179" i="1"/>
  <c r="R179" i="1" s="1"/>
  <c r="I178" i="1"/>
  <c r="M178" i="1" s="1"/>
  <c r="R178" i="1"/>
  <c r="N237" i="1"/>
  <c r="E237" i="1"/>
  <c r="I237" i="1"/>
  <c r="M179" i="1" l="1"/>
  <c r="R237" i="1"/>
  <c r="M237" i="1"/>
  <c r="N124" i="1" l="1"/>
  <c r="E356" i="1"/>
  <c r="R356" i="1" s="1"/>
  <c r="E336" i="1" l="1"/>
  <c r="N154" i="1" l="1"/>
  <c r="I154" i="1"/>
  <c r="E154" i="1"/>
  <c r="R154" i="1" l="1"/>
  <c r="M154" i="1"/>
  <c r="I54" i="1"/>
  <c r="I31" i="1" l="1"/>
  <c r="I30" i="1"/>
  <c r="N54" i="1" l="1"/>
  <c r="E54" i="1"/>
  <c r="M54" i="1" s="1"/>
  <c r="R54" i="1" l="1"/>
  <c r="E105" i="1"/>
  <c r="E104" i="1"/>
  <c r="M104" i="1" l="1"/>
  <c r="R104" i="1"/>
  <c r="R105" i="1"/>
  <c r="M105" i="1"/>
  <c r="N30" i="1"/>
  <c r="N31" i="1"/>
  <c r="E130" i="1" l="1"/>
  <c r="E129" i="1"/>
  <c r="I124" i="1"/>
  <c r="E124" i="1"/>
  <c r="R124" i="1" s="1"/>
  <c r="R130" i="1" l="1"/>
  <c r="M130" i="1"/>
  <c r="M129" i="1"/>
  <c r="R129" i="1"/>
  <c r="M124" i="1"/>
  <c r="E31" i="1"/>
  <c r="E30" i="1"/>
  <c r="R30" i="1" l="1"/>
  <c r="M30" i="1"/>
  <c r="R31" i="1"/>
  <c r="M31" i="1"/>
  <c r="I352" i="1"/>
  <c r="I351" i="1"/>
  <c r="I350" i="1"/>
  <c r="I349" i="1"/>
  <c r="I348" i="1"/>
  <c r="I347" i="1"/>
  <c r="I339" i="1"/>
  <c r="I337" i="1"/>
  <c r="I336" i="1"/>
  <c r="I335" i="1"/>
  <c r="I334" i="1"/>
  <c r="I332" i="1"/>
  <c r="I329" i="1"/>
  <c r="I327" i="1"/>
  <c r="I326" i="1"/>
  <c r="I325" i="1"/>
  <c r="I324" i="1"/>
  <c r="I321" i="1"/>
  <c r="I320" i="1"/>
  <c r="I319" i="1"/>
  <c r="I318" i="1"/>
  <c r="I317" i="1"/>
  <c r="I315" i="1"/>
  <c r="I314" i="1"/>
  <c r="I313" i="1"/>
  <c r="I312" i="1"/>
  <c r="I311" i="1"/>
  <c r="I310" i="1"/>
  <c r="I309" i="1"/>
  <c r="I308" i="1"/>
  <c r="I307" i="1"/>
  <c r="I305" i="1"/>
  <c r="I302" i="1"/>
  <c r="I301" i="1"/>
  <c r="I300" i="1"/>
  <c r="I298" i="1"/>
  <c r="I297" i="1"/>
  <c r="I296" i="1"/>
  <c r="I295" i="1"/>
  <c r="I291" i="1"/>
  <c r="I290" i="1"/>
  <c r="I289" i="1"/>
  <c r="I288" i="1"/>
  <c r="I256" i="1"/>
  <c r="I255" i="1"/>
  <c r="I254" i="1"/>
  <c r="I253" i="1"/>
  <c r="I252" i="1"/>
  <c r="I251" i="1"/>
  <c r="I248" i="1"/>
  <c r="I246" i="1"/>
  <c r="I245" i="1"/>
  <c r="I244" i="1"/>
  <c r="I243" i="1"/>
  <c r="I242" i="1"/>
  <c r="I241" i="1"/>
  <c r="I240" i="1"/>
  <c r="I236" i="1"/>
  <c r="I235" i="1"/>
  <c r="I232" i="1"/>
  <c r="I231" i="1"/>
  <c r="I230" i="1"/>
  <c r="I229" i="1"/>
  <c r="I228" i="1"/>
  <c r="I225" i="1"/>
  <c r="I224" i="1"/>
  <c r="I223" i="1"/>
  <c r="I221" i="1"/>
  <c r="I220" i="1"/>
  <c r="I219" i="1"/>
  <c r="I216" i="1"/>
  <c r="I214" i="1"/>
  <c r="I213" i="1"/>
  <c r="I212" i="1"/>
  <c r="I209" i="1"/>
  <c r="I207" i="1"/>
  <c r="I206" i="1"/>
  <c r="I205" i="1"/>
  <c r="I204" i="1"/>
  <c r="I203" i="1"/>
  <c r="I200" i="1"/>
  <c r="I198" i="1"/>
  <c r="I197" i="1"/>
  <c r="I196" i="1"/>
  <c r="I193" i="1"/>
  <c r="I192" i="1"/>
  <c r="I191" i="1"/>
  <c r="I190" i="1"/>
  <c r="I189" i="1"/>
  <c r="I187" i="1"/>
  <c r="I186" i="1"/>
  <c r="I175" i="1"/>
  <c r="I174" i="1"/>
  <c r="I173" i="1"/>
  <c r="I172" i="1"/>
  <c r="I171" i="1"/>
  <c r="I170" i="1"/>
  <c r="I169" i="1"/>
  <c r="I166" i="1"/>
  <c r="I165" i="1"/>
  <c r="I164" i="1"/>
  <c r="I163" i="1"/>
  <c r="I160" i="1"/>
  <c r="I159" i="1"/>
  <c r="I158" i="1"/>
  <c r="I157" i="1"/>
  <c r="I156" i="1"/>
  <c r="I155" i="1"/>
  <c r="I153" i="1"/>
  <c r="I152" i="1"/>
  <c r="I151" i="1"/>
  <c r="I150" i="1"/>
  <c r="I149" i="1"/>
  <c r="I148" i="1"/>
  <c r="I147" i="1"/>
  <c r="I146" i="1"/>
  <c r="I145" i="1"/>
  <c r="I144" i="1"/>
  <c r="I142" i="1"/>
  <c r="I141" i="1"/>
  <c r="I140" i="1"/>
  <c r="I139" i="1"/>
  <c r="I138" i="1"/>
  <c r="I137" i="1"/>
  <c r="I136" i="1"/>
  <c r="I135" i="1"/>
  <c r="I134" i="1"/>
  <c r="I132" i="1"/>
  <c r="I131" i="1"/>
  <c r="I128" i="1"/>
  <c r="I127" i="1"/>
  <c r="I123" i="1"/>
  <c r="I122" i="1"/>
  <c r="I121" i="1"/>
  <c r="I120" i="1"/>
  <c r="I119" i="1"/>
  <c r="I116" i="1"/>
  <c r="I114" i="1"/>
  <c r="I113" i="1"/>
  <c r="I112" i="1"/>
  <c r="I110" i="1"/>
  <c r="I108" i="1"/>
  <c r="I102" i="1"/>
  <c r="I101" i="1"/>
  <c r="I99" i="1"/>
  <c r="I98" i="1"/>
  <c r="I97" i="1"/>
  <c r="I95" i="1"/>
  <c r="I94" i="1"/>
  <c r="I91" i="1"/>
  <c r="I88" i="1"/>
  <c r="I87" i="1"/>
  <c r="I86" i="1"/>
  <c r="I85" i="1"/>
  <c r="I82" i="1"/>
  <c r="I77" i="1"/>
  <c r="I76" i="1"/>
  <c r="I75" i="1"/>
  <c r="I74" i="1"/>
  <c r="I73" i="1"/>
  <c r="I72" i="1"/>
  <c r="I71" i="1"/>
  <c r="I70" i="1"/>
  <c r="I67" i="1"/>
  <c r="I65" i="1"/>
  <c r="I64" i="1"/>
  <c r="I63" i="1"/>
  <c r="I62" i="1"/>
  <c r="I61" i="1"/>
  <c r="I60" i="1"/>
  <c r="I59" i="1"/>
  <c r="I58" i="1"/>
  <c r="I57" i="1"/>
  <c r="I56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29" i="1"/>
  <c r="I28" i="1"/>
  <c r="I25" i="1"/>
  <c r="I24" i="1"/>
  <c r="I23" i="1"/>
  <c r="I22" i="1"/>
  <c r="K107" i="1" l="1"/>
  <c r="L346" i="1"/>
  <c r="L345" i="1" s="1"/>
  <c r="L338" i="1" s="1"/>
  <c r="K346" i="1"/>
  <c r="K345" i="1" s="1"/>
  <c r="K338" i="1" s="1"/>
  <c r="J346" i="1"/>
  <c r="L333" i="1"/>
  <c r="L331" i="1" s="1"/>
  <c r="L330" i="1" s="1"/>
  <c r="L328" i="1" s="1"/>
  <c r="L15" i="1" s="1"/>
  <c r="K333" i="1"/>
  <c r="K331" i="1" s="1"/>
  <c r="J333" i="1"/>
  <c r="K323" i="1"/>
  <c r="K322" i="1" s="1"/>
  <c r="L323" i="1"/>
  <c r="L322" i="1" s="1"/>
  <c r="J323" i="1"/>
  <c r="J322" i="1" s="1"/>
  <c r="L249" i="1"/>
  <c r="K249" i="1"/>
  <c r="J233" i="1"/>
  <c r="L217" i="1"/>
  <c r="J218" i="1"/>
  <c r="J217" i="1" s="1"/>
  <c r="J215" i="1" s="1"/>
  <c r="L210" i="1"/>
  <c r="L208" i="1" s="1"/>
  <c r="L11" i="1" s="1"/>
  <c r="K210" i="1"/>
  <c r="L202" i="1"/>
  <c r="L201" i="1" s="1"/>
  <c r="L199" i="1" s="1"/>
  <c r="L10" i="1" s="1"/>
  <c r="K201" i="1"/>
  <c r="K199" i="1" s="1"/>
  <c r="J202" i="1"/>
  <c r="J201" i="1" s="1"/>
  <c r="J199" i="1" s="1"/>
  <c r="L184" i="1"/>
  <c r="K184" i="1"/>
  <c r="K176" i="1" s="1"/>
  <c r="L168" i="1"/>
  <c r="L167" i="1" s="1"/>
  <c r="K168" i="1"/>
  <c r="K167" i="1" s="1"/>
  <c r="J168" i="1"/>
  <c r="J167" i="1" s="1"/>
  <c r="L161" i="1"/>
  <c r="K161" i="1"/>
  <c r="J161" i="1"/>
  <c r="L107" i="1"/>
  <c r="L106" i="1" s="1"/>
  <c r="K96" i="1"/>
  <c r="K68" i="1" s="1"/>
  <c r="J96" i="1"/>
  <c r="J68" i="1" s="1"/>
  <c r="L21" i="1"/>
  <c r="L20" i="1" s="1"/>
  <c r="K21" i="1"/>
  <c r="J21" i="1"/>
  <c r="J20" i="1" s="1"/>
  <c r="L16" i="1" l="1"/>
  <c r="K16" i="1"/>
  <c r="L176" i="1"/>
  <c r="L12" i="1" s="1"/>
  <c r="I185" i="1"/>
  <c r="I218" i="1"/>
  <c r="J304" i="1"/>
  <c r="J303" i="1" s="1"/>
  <c r="I333" i="1"/>
  <c r="I346" i="1"/>
  <c r="J107" i="1"/>
  <c r="J106" i="1" s="1"/>
  <c r="J66" i="1" s="1"/>
  <c r="I109" i="1"/>
  <c r="J117" i="1"/>
  <c r="J115" i="1" s="1"/>
  <c r="I133" i="1"/>
  <c r="J210" i="1"/>
  <c r="J208" i="1" s="1"/>
  <c r="J11" i="1" s="1"/>
  <c r="I211" i="1"/>
  <c r="I250" i="1"/>
  <c r="J345" i="1"/>
  <c r="J338" i="1" s="1"/>
  <c r="I306" i="1"/>
  <c r="I167" i="1"/>
  <c r="I168" i="1"/>
  <c r="I199" i="1"/>
  <c r="K10" i="1"/>
  <c r="K117" i="1"/>
  <c r="K115" i="1" s="1"/>
  <c r="K330" i="1"/>
  <c r="I69" i="1"/>
  <c r="I161" i="1"/>
  <c r="I202" i="1"/>
  <c r="K233" i="1"/>
  <c r="I234" i="1"/>
  <c r="I322" i="1"/>
  <c r="I323" i="1"/>
  <c r="I201" i="1"/>
  <c r="K208" i="1"/>
  <c r="I226" i="1"/>
  <c r="I227" i="1"/>
  <c r="I287" i="1"/>
  <c r="I316" i="1"/>
  <c r="K20" i="1"/>
  <c r="I21" i="1"/>
  <c r="I20" i="1" s="1"/>
  <c r="L233" i="1"/>
  <c r="K217" i="1"/>
  <c r="J184" i="1"/>
  <c r="L96" i="1"/>
  <c r="L68" i="1" s="1"/>
  <c r="L66" i="1" s="1"/>
  <c r="L18" i="1"/>
  <c r="L7" i="1" s="1"/>
  <c r="K106" i="1"/>
  <c r="L117" i="1"/>
  <c r="L115" i="1" s="1"/>
  <c r="L9" i="1" s="1"/>
  <c r="I299" i="1"/>
  <c r="K304" i="1"/>
  <c r="J10" i="1"/>
  <c r="L304" i="1"/>
  <c r="L303" i="1" s="1"/>
  <c r="L247" i="1" s="1"/>
  <c r="J331" i="1"/>
  <c r="I331" i="1" s="1"/>
  <c r="J17" i="1"/>
  <c r="K17" i="1"/>
  <c r="L17" i="1"/>
  <c r="I106" i="1" l="1"/>
  <c r="K66" i="1"/>
  <c r="I217" i="1"/>
  <c r="K215" i="1"/>
  <c r="K13" i="1" s="1"/>
  <c r="L215" i="1"/>
  <c r="L13" i="1" s="1"/>
  <c r="J249" i="1"/>
  <c r="I208" i="1"/>
  <c r="I184" i="1"/>
  <c r="J176" i="1"/>
  <c r="I176" i="1" s="1"/>
  <c r="I210" i="1"/>
  <c r="I107" i="1"/>
  <c r="I345" i="1"/>
  <c r="L8" i="1"/>
  <c r="K11" i="1"/>
  <c r="I233" i="1"/>
  <c r="I117" i="1"/>
  <c r="I96" i="1"/>
  <c r="I304" i="1"/>
  <c r="K12" i="1"/>
  <c r="K328" i="1"/>
  <c r="I118" i="1"/>
  <c r="I27" i="1"/>
  <c r="L14" i="1"/>
  <c r="J18" i="1"/>
  <c r="J330" i="1"/>
  <c r="I330" i="1" s="1"/>
  <c r="K303" i="1"/>
  <c r="J13" i="1"/>
  <c r="J9" i="1"/>
  <c r="Q210" i="1"/>
  <c r="P210" i="1"/>
  <c r="O210" i="1"/>
  <c r="H210" i="1"/>
  <c r="G202" i="1"/>
  <c r="H202" i="1"/>
  <c r="F202" i="1"/>
  <c r="I303" i="1" l="1"/>
  <c r="K247" i="1"/>
  <c r="I249" i="1"/>
  <c r="J247" i="1"/>
  <c r="I338" i="1"/>
  <c r="J16" i="1"/>
  <c r="L5" i="1"/>
  <c r="I68" i="1"/>
  <c r="I215" i="1"/>
  <c r="K15" i="1"/>
  <c r="K8" i="1"/>
  <c r="I66" i="1"/>
  <c r="K9" i="1"/>
  <c r="I115" i="1"/>
  <c r="K18" i="1"/>
  <c r="I26" i="1"/>
  <c r="J12" i="1"/>
  <c r="J8" i="1"/>
  <c r="J7" i="1"/>
  <c r="J328" i="1"/>
  <c r="I328" i="1" s="1"/>
  <c r="G326" i="1"/>
  <c r="N213" i="1"/>
  <c r="E213" i="1"/>
  <c r="N205" i="1"/>
  <c r="N206" i="1"/>
  <c r="N207" i="1"/>
  <c r="E205" i="1"/>
  <c r="E206" i="1"/>
  <c r="E207" i="1"/>
  <c r="N187" i="1"/>
  <c r="N188" i="1"/>
  <c r="N189" i="1"/>
  <c r="E189" i="1"/>
  <c r="Q161" i="1"/>
  <c r="P161" i="1"/>
  <c r="O161" i="1"/>
  <c r="H161" i="1"/>
  <c r="F161" i="1"/>
  <c r="F107" i="1"/>
  <c r="G53" i="1"/>
  <c r="G27" i="1" s="1"/>
  <c r="G26" i="1" s="1"/>
  <c r="F53" i="1"/>
  <c r="F52" i="1"/>
  <c r="F51" i="1"/>
  <c r="F50" i="1"/>
  <c r="F49" i="1"/>
  <c r="F48" i="1"/>
  <c r="F47" i="1"/>
  <c r="F46" i="1"/>
  <c r="F42" i="1"/>
  <c r="R213" i="1" l="1"/>
  <c r="F27" i="1"/>
  <c r="F26" i="1" s="1"/>
  <c r="M189" i="1"/>
  <c r="K14" i="1"/>
  <c r="I247" i="1"/>
  <c r="K7" i="1"/>
  <c r="I18" i="1"/>
  <c r="I15" i="1"/>
  <c r="J15" i="1"/>
  <c r="J14" i="1"/>
  <c r="R207" i="1"/>
  <c r="M205" i="1"/>
  <c r="R205" i="1"/>
  <c r="M207" i="1"/>
  <c r="R189" i="1"/>
  <c r="J5" i="1" l="1"/>
  <c r="K5" i="1"/>
  <c r="O107" i="1" l="1"/>
  <c r="O106" i="1" s="1"/>
  <c r="Q346" i="1"/>
  <c r="Q345" i="1" s="1"/>
  <c r="Q338" i="1" s="1"/>
  <c r="P346" i="1"/>
  <c r="P345" i="1" s="1"/>
  <c r="P338" i="1" s="1"/>
  <c r="O346" i="1"/>
  <c r="O345" i="1" s="1"/>
  <c r="O338" i="1" s="1"/>
  <c r="N339" i="1"/>
  <c r="P331" i="1"/>
  <c r="P330" i="1" s="1"/>
  <c r="P328" i="1" s="1"/>
  <c r="P15" i="1" s="1"/>
  <c r="O331" i="1"/>
  <c r="O330" i="1" s="1"/>
  <c r="O328" i="1" s="1"/>
  <c r="N329" i="1"/>
  <c r="N322" i="1"/>
  <c r="Q249" i="1"/>
  <c r="P249" i="1"/>
  <c r="N248" i="1"/>
  <c r="Q218" i="1"/>
  <c r="Q217" i="1" s="1"/>
  <c r="Q215" i="1" s="1"/>
  <c r="P218" i="1"/>
  <c r="P217" i="1" s="1"/>
  <c r="P215" i="1" s="1"/>
  <c r="O218" i="1"/>
  <c r="O217" i="1" s="1"/>
  <c r="O215" i="1" s="1"/>
  <c r="N216" i="1"/>
  <c r="Q208" i="1"/>
  <c r="Q11" i="1" s="1"/>
  <c r="P208" i="1"/>
  <c r="P11" i="1" s="1"/>
  <c r="O208" i="1"/>
  <c r="O11" i="1" s="1"/>
  <c r="Q199" i="1"/>
  <c r="P10" i="1"/>
  <c r="O10" i="1"/>
  <c r="P12" i="1"/>
  <c r="O12" i="1"/>
  <c r="Q168" i="1"/>
  <c r="Q167" i="1" s="1"/>
  <c r="P168" i="1"/>
  <c r="P167" i="1" s="1"/>
  <c r="O168" i="1"/>
  <c r="O167" i="1" s="1"/>
  <c r="Q107" i="1"/>
  <c r="Q106" i="1" s="1"/>
  <c r="P107" i="1"/>
  <c r="P106" i="1" s="1"/>
  <c r="Q96" i="1"/>
  <c r="Q68" i="1" s="1"/>
  <c r="Q66" i="1" s="1"/>
  <c r="P96" i="1"/>
  <c r="P68" i="1" s="1"/>
  <c r="O96" i="1"/>
  <c r="O68" i="1" s="1"/>
  <c r="O66" i="1" s="1"/>
  <c r="H21" i="1"/>
  <c r="H20" i="1" s="1"/>
  <c r="O21" i="1"/>
  <c r="O20" i="1" s="1"/>
  <c r="P21" i="1"/>
  <c r="P20" i="1" s="1"/>
  <c r="Q21" i="1"/>
  <c r="Q20" i="1" s="1"/>
  <c r="P66" i="1" l="1"/>
  <c r="P8" i="1" s="1"/>
  <c r="O16" i="1"/>
  <c r="O13" i="1"/>
  <c r="P16" i="1"/>
  <c r="Q10" i="1"/>
  <c r="N199" i="1"/>
  <c r="N227" i="1"/>
  <c r="N250" i="1"/>
  <c r="O304" i="1"/>
  <c r="O303" i="1" s="1"/>
  <c r="N287" i="1"/>
  <c r="Q304" i="1"/>
  <c r="Q303" i="1" s="1"/>
  <c r="Q247" i="1" s="1"/>
  <c r="N167" i="1"/>
  <c r="N96" i="1"/>
  <c r="N168" i="1"/>
  <c r="N208" i="1"/>
  <c r="N306" i="1"/>
  <c r="P304" i="1"/>
  <c r="P303" i="1" s="1"/>
  <c r="P247" i="1" s="1"/>
  <c r="N316" i="1"/>
  <c r="N346" i="1"/>
  <c r="N323" i="1"/>
  <c r="N333" i="1"/>
  <c r="N226" i="1"/>
  <c r="N176" i="1"/>
  <c r="N184" i="1"/>
  <c r="N185" i="1"/>
  <c r="O117" i="1"/>
  <c r="O115" i="1" s="1"/>
  <c r="O9" i="1" s="1"/>
  <c r="N161" i="1"/>
  <c r="N118" i="1"/>
  <c r="N109" i="1"/>
  <c r="N107" i="1"/>
  <c r="O8" i="1"/>
  <c r="N106" i="1"/>
  <c r="Q18" i="1"/>
  <c r="N218" i="1"/>
  <c r="N69" i="1"/>
  <c r="P18" i="1"/>
  <c r="N233" i="1"/>
  <c r="N201" i="1"/>
  <c r="N202" i="1"/>
  <c r="Q16" i="1"/>
  <c r="N345" i="1"/>
  <c r="Q331" i="1"/>
  <c r="O15" i="1"/>
  <c r="Q117" i="1"/>
  <c r="Q115" i="1" s="1"/>
  <c r="Q9" i="1" s="1"/>
  <c r="N133" i="1"/>
  <c r="O249" i="1"/>
  <c r="O247" i="1" s="1"/>
  <c r="N234" i="1"/>
  <c r="Q13" i="1"/>
  <c r="N217" i="1"/>
  <c r="Q12" i="1"/>
  <c r="P117" i="1"/>
  <c r="P115" i="1" s="1"/>
  <c r="P9" i="1" s="1"/>
  <c r="Q8" i="1"/>
  <c r="N27" i="1"/>
  <c r="E24" i="1"/>
  <c r="E25" i="1"/>
  <c r="N338" i="1" l="1"/>
  <c r="N16" i="1" s="1"/>
  <c r="O18" i="1"/>
  <c r="O7" i="1" s="1"/>
  <c r="P7" i="1"/>
  <c r="N303" i="1"/>
  <c r="O14" i="1"/>
  <c r="P14" i="1"/>
  <c r="N304" i="1"/>
  <c r="P13" i="1"/>
  <c r="N11" i="1"/>
  <c r="N12" i="1"/>
  <c r="N117" i="1"/>
  <c r="N26" i="1"/>
  <c r="Q7" i="1"/>
  <c r="N68" i="1"/>
  <c r="N10" i="1"/>
  <c r="N331" i="1"/>
  <c r="Q330" i="1"/>
  <c r="N299" i="1"/>
  <c r="N249" i="1"/>
  <c r="N115" i="1"/>
  <c r="N66" i="1"/>
  <c r="N8" i="1" s="1"/>
  <c r="I17" i="1"/>
  <c r="G346" i="1"/>
  <c r="G345" i="1" s="1"/>
  <c r="G338" i="1" s="1"/>
  <c r="H346" i="1"/>
  <c r="H345" i="1" s="1"/>
  <c r="H338" i="1" s="1"/>
  <c r="F346" i="1"/>
  <c r="F345" i="1" s="1"/>
  <c r="F338" i="1" s="1"/>
  <c r="G333" i="1"/>
  <c r="G331" i="1" s="1"/>
  <c r="G330" i="1" s="1"/>
  <c r="G328" i="1" s="1"/>
  <c r="G15" i="1" s="1"/>
  <c r="H333" i="1"/>
  <c r="H331" i="1" s="1"/>
  <c r="H330" i="1" s="1"/>
  <c r="H328" i="1" s="1"/>
  <c r="H15" i="1" s="1"/>
  <c r="F333" i="1"/>
  <c r="F331" i="1" s="1"/>
  <c r="F330" i="1" s="1"/>
  <c r="F328" i="1" s="1"/>
  <c r="F15" i="1" s="1"/>
  <c r="G323" i="1"/>
  <c r="G322" i="1" s="1"/>
  <c r="H323" i="1"/>
  <c r="H322" i="1" s="1"/>
  <c r="F323" i="1"/>
  <c r="F322" i="1" s="1"/>
  <c r="G316" i="1"/>
  <c r="H316" i="1"/>
  <c r="F316" i="1"/>
  <c r="G306" i="1"/>
  <c r="H306" i="1"/>
  <c r="F306" i="1"/>
  <c r="G249" i="1"/>
  <c r="H233" i="1"/>
  <c r="H227" i="1"/>
  <c r="H226" i="1" s="1"/>
  <c r="F227" i="1"/>
  <c r="F226" i="1" s="1"/>
  <c r="G217" i="1"/>
  <c r="H218" i="1"/>
  <c r="H217" i="1" s="1"/>
  <c r="F218" i="1"/>
  <c r="F217" i="1" s="1"/>
  <c r="G210" i="1"/>
  <c r="G208" i="1" s="1"/>
  <c r="G11" i="1" s="1"/>
  <c r="H208" i="1"/>
  <c r="H11" i="1" s="1"/>
  <c r="F210" i="1"/>
  <c r="F208" i="1" s="1"/>
  <c r="F11" i="1" s="1"/>
  <c r="H201" i="1"/>
  <c r="H199" i="1" s="1"/>
  <c r="H10" i="1" s="1"/>
  <c r="G201" i="1"/>
  <c r="G199" i="1" s="1"/>
  <c r="G10" i="1" s="1"/>
  <c r="F201" i="1"/>
  <c r="F199" i="1" s="1"/>
  <c r="F10" i="1" s="1"/>
  <c r="H215" i="1" l="1"/>
  <c r="H13" i="1" s="1"/>
  <c r="H16" i="1"/>
  <c r="F16" i="1"/>
  <c r="G16" i="1"/>
  <c r="H249" i="1"/>
  <c r="Q14" i="1"/>
  <c r="N247" i="1"/>
  <c r="N14" i="1" s="1"/>
  <c r="O5" i="1"/>
  <c r="N18" i="1"/>
  <c r="N7" i="1" s="1"/>
  <c r="N215" i="1"/>
  <c r="N13" i="1" s="1"/>
  <c r="P5" i="1"/>
  <c r="N9" i="1"/>
  <c r="I7" i="1"/>
  <c r="Q328" i="1"/>
  <c r="N330" i="1"/>
  <c r="H304" i="1"/>
  <c r="H303" i="1" s="1"/>
  <c r="F304" i="1"/>
  <c r="F303" i="1" s="1"/>
  <c r="F247" i="1" s="1"/>
  <c r="G304" i="1"/>
  <c r="G303" i="1" s="1"/>
  <c r="G247" i="1" s="1"/>
  <c r="E202" i="1"/>
  <c r="H184" i="1"/>
  <c r="F184" i="1"/>
  <c r="H168" i="1"/>
  <c r="H167" i="1" s="1"/>
  <c r="G168" i="1"/>
  <c r="G167" i="1" s="1"/>
  <c r="F168" i="1"/>
  <c r="F167" i="1" s="1"/>
  <c r="H107" i="1"/>
  <c r="H106" i="1" s="1"/>
  <c r="F106" i="1"/>
  <c r="G96" i="1"/>
  <c r="G68" i="1" s="1"/>
  <c r="H96" i="1"/>
  <c r="H68" i="1" s="1"/>
  <c r="F96" i="1"/>
  <c r="F68" i="1" s="1"/>
  <c r="N352" i="1"/>
  <c r="N351" i="1"/>
  <c r="N350" i="1"/>
  <c r="N349" i="1"/>
  <c r="N348" i="1"/>
  <c r="N347" i="1"/>
  <c r="I16" i="1"/>
  <c r="N337" i="1"/>
  <c r="N336" i="1"/>
  <c r="N335" i="1"/>
  <c r="N334" i="1"/>
  <c r="N332" i="1"/>
  <c r="N327" i="1"/>
  <c r="N326" i="1"/>
  <c r="N325" i="1"/>
  <c r="N324" i="1"/>
  <c r="N321" i="1"/>
  <c r="N320" i="1"/>
  <c r="N319" i="1"/>
  <c r="N318" i="1"/>
  <c r="N317" i="1"/>
  <c r="N315" i="1"/>
  <c r="N314" i="1"/>
  <c r="N313" i="1"/>
  <c r="N312" i="1"/>
  <c r="N311" i="1"/>
  <c r="N310" i="1"/>
  <c r="N309" i="1"/>
  <c r="N308" i="1"/>
  <c r="N307" i="1"/>
  <c r="N305" i="1"/>
  <c r="N302" i="1"/>
  <c r="N301" i="1"/>
  <c r="N300" i="1"/>
  <c r="N298" i="1"/>
  <c r="N297" i="1"/>
  <c r="N296" i="1"/>
  <c r="N295" i="1"/>
  <c r="N291" i="1"/>
  <c r="N290" i="1"/>
  <c r="N289" i="1"/>
  <c r="N288" i="1"/>
  <c r="N256" i="1"/>
  <c r="N255" i="1"/>
  <c r="N254" i="1"/>
  <c r="N253" i="1"/>
  <c r="N252" i="1"/>
  <c r="N251" i="1"/>
  <c r="N246" i="1"/>
  <c r="N245" i="1"/>
  <c r="N244" i="1"/>
  <c r="N243" i="1"/>
  <c r="N242" i="1"/>
  <c r="N241" i="1"/>
  <c r="N240" i="1"/>
  <c r="N236" i="1"/>
  <c r="N235" i="1"/>
  <c r="N232" i="1"/>
  <c r="N231" i="1"/>
  <c r="N230" i="1"/>
  <c r="N229" i="1"/>
  <c r="N228" i="1"/>
  <c r="N225" i="1"/>
  <c r="N224" i="1"/>
  <c r="N223" i="1"/>
  <c r="N222" i="1"/>
  <c r="N221" i="1"/>
  <c r="N220" i="1"/>
  <c r="N219" i="1"/>
  <c r="N214" i="1"/>
  <c r="N212" i="1"/>
  <c r="N211" i="1"/>
  <c r="N210" i="1"/>
  <c r="N209" i="1"/>
  <c r="N204" i="1"/>
  <c r="N203" i="1"/>
  <c r="N200" i="1"/>
  <c r="N198" i="1"/>
  <c r="N197" i="1"/>
  <c r="N196" i="1"/>
  <c r="N192" i="1"/>
  <c r="N191" i="1"/>
  <c r="N190" i="1"/>
  <c r="N193" i="1"/>
  <c r="N186" i="1"/>
  <c r="N175" i="1"/>
  <c r="N174" i="1"/>
  <c r="N173" i="1"/>
  <c r="N172" i="1"/>
  <c r="N171" i="1"/>
  <c r="N170" i="1"/>
  <c r="N169" i="1"/>
  <c r="N166" i="1"/>
  <c r="N165" i="1"/>
  <c r="N164" i="1"/>
  <c r="N163" i="1"/>
  <c r="N127" i="1"/>
  <c r="N160" i="1"/>
  <c r="N159" i="1"/>
  <c r="N158" i="1"/>
  <c r="N157" i="1"/>
  <c r="N156" i="1"/>
  <c r="N155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2" i="1"/>
  <c r="N131" i="1"/>
  <c r="N128" i="1"/>
  <c r="N123" i="1"/>
  <c r="N122" i="1"/>
  <c r="N121" i="1"/>
  <c r="N120" i="1"/>
  <c r="N119" i="1"/>
  <c r="N116" i="1"/>
  <c r="N114" i="1"/>
  <c r="N113" i="1"/>
  <c r="N112" i="1"/>
  <c r="N91" i="1"/>
  <c r="N88" i="1"/>
  <c r="N110" i="1"/>
  <c r="N108" i="1"/>
  <c r="N102" i="1"/>
  <c r="N101" i="1"/>
  <c r="N99" i="1"/>
  <c r="N98" i="1"/>
  <c r="N97" i="1"/>
  <c r="N95" i="1"/>
  <c r="N94" i="1"/>
  <c r="N87" i="1"/>
  <c r="N86" i="1"/>
  <c r="N85" i="1"/>
  <c r="N82" i="1"/>
  <c r="N77" i="1"/>
  <c r="N76" i="1"/>
  <c r="N75" i="1"/>
  <c r="N74" i="1"/>
  <c r="N73" i="1"/>
  <c r="N72" i="1"/>
  <c r="N71" i="1"/>
  <c r="N70" i="1"/>
  <c r="N67" i="1"/>
  <c r="N65" i="1"/>
  <c r="N64" i="1"/>
  <c r="N63" i="1"/>
  <c r="N62" i="1"/>
  <c r="N61" i="1"/>
  <c r="N60" i="1"/>
  <c r="N59" i="1"/>
  <c r="N58" i="1"/>
  <c r="N57" i="1"/>
  <c r="N56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29" i="1"/>
  <c r="N28" i="1"/>
  <c r="N25" i="1"/>
  <c r="N24" i="1"/>
  <c r="N23" i="1"/>
  <c r="N22" i="1"/>
  <c r="E22" i="1"/>
  <c r="E23" i="1"/>
  <c r="E28" i="1"/>
  <c r="E29" i="1"/>
  <c r="E37" i="1"/>
  <c r="E39" i="1"/>
  <c r="E41" i="1"/>
  <c r="E43" i="1"/>
  <c r="E45" i="1"/>
  <c r="E56" i="1"/>
  <c r="E57" i="1"/>
  <c r="E58" i="1"/>
  <c r="E59" i="1"/>
  <c r="E60" i="1"/>
  <c r="E61" i="1"/>
  <c r="E63" i="1"/>
  <c r="E64" i="1"/>
  <c r="E65" i="1"/>
  <c r="E67" i="1"/>
  <c r="E70" i="1"/>
  <c r="E71" i="1"/>
  <c r="E72" i="1"/>
  <c r="E73" i="1"/>
  <c r="E74" i="1"/>
  <c r="E75" i="1"/>
  <c r="E76" i="1"/>
  <c r="E77" i="1"/>
  <c r="E82" i="1"/>
  <c r="E85" i="1"/>
  <c r="E86" i="1"/>
  <c r="E87" i="1"/>
  <c r="E94" i="1"/>
  <c r="E95" i="1"/>
  <c r="E97" i="1"/>
  <c r="E98" i="1"/>
  <c r="E99" i="1"/>
  <c r="E101" i="1"/>
  <c r="E102" i="1"/>
  <c r="E108" i="1"/>
  <c r="E110" i="1"/>
  <c r="E88" i="1"/>
  <c r="E91" i="1"/>
  <c r="E112" i="1"/>
  <c r="E113" i="1"/>
  <c r="E114" i="1"/>
  <c r="E116" i="1"/>
  <c r="E119" i="1"/>
  <c r="E120" i="1"/>
  <c r="E121" i="1"/>
  <c r="E122" i="1"/>
  <c r="E123" i="1"/>
  <c r="E128" i="1"/>
  <c r="E131" i="1"/>
  <c r="E132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5" i="1"/>
  <c r="E156" i="1"/>
  <c r="E157" i="1"/>
  <c r="E158" i="1"/>
  <c r="E159" i="1"/>
  <c r="E160" i="1"/>
  <c r="E163" i="1"/>
  <c r="E164" i="1"/>
  <c r="E165" i="1"/>
  <c r="E169" i="1"/>
  <c r="E170" i="1"/>
  <c r="E171" i="1"/>
  <c r="E172" i="1"/>
  <c r="E173" i="1"/>
  <c r="E174" i="1"/>
  <c r="E175" i="1"/>
  <c r="E186" i="1"/>
  <c r="E190" i="1"/>
  <c r="E191" i="1"/>
  <c r="E192" i="1"/>
  <c r="E196" i="1"/>
  <c r="E197" i="1"/>
  <c r="E198" i="1"/>
  <c r="E187" i="1"/>
  <c r="E199" i="1"/>
  <c r="E200" i="1"/>
  <c r="E201" i="1"/>
  <c r="E203" i="1"/>
  <c r="E204" i="1"/>
  <c r="E208" i="1"/>
  <c r="E209" i="1"/>
  <c r="E210" i="1"/>
  <c r="E211" i="1"/>
  <c r="M211" i="1" s="1"/>
  <c r="E212" i="1"/>
  <c r="E214" i="1"/>
  <c r="M214" i="1" s="1"/>
  <c r="E216" i="1"/>
  <c r="E217" i="1"/>
  <c r="E218" i="1"/>
  <c r="E219" i="1"/>
  <c r="E220" i="1"/>
  <c r="E221" i="1"/>
  <c r="E222" i="1"/>
  <c r="E223" i="1"/>
  <c r="E224" i="1"/>
  <c r="E225" i="1"/>
  <c r="E228" i="1"/>
  <c r="E229" i="1"/>
  <c r="E230" i="1"/>
  <c r="E231" i="1"/>
  <c r="E235" i="1"/>
  <c r="E236" i="1"/>
  <c r="E240" i="1"/>
  <c r="E242" i="1"/>
  <c r="E243" i="1"/>
  <c r="E244" i="1"/>
  <c r="E245" i="1"/>
  <c r="E246" i="1"/>
  <c r="E248" i="1"/>
  <c r="E250" i="1"/>
  <c r="E251" i="1"/>
  <c r="E252" i="1"/>
  <c r="E253" i="1"/>
  <c r="E254" i="1"/>
  <c r="E255" i="1"/>
  <c r="E256" i="1"/>
  <c r="E287" i="1"/>
  <c r="E288" i="1"/>
  <c r="E289" i="1"/>
  <c r="E290" i="1"/>
  <c r="E291" i="1"/>
  <c r="E295" i="1"/>
  <c r="E296" i="1"/>
  <c r="E297" i="1"/>
  <c r="E298" i="1"/>
  <c r="E299" i="1"/>
  <c r="E300" i="1"/>
  <c r="E301" i="1"/>
  <c r="E302" i="1"/>
  <c r="E305" i="1"/>
  <c r="E306" i="1"/>
  <c r="E307" i="1"/>
  <c r="E308" i="1"/>
  <c r="E309" i="1"/>
  <c r="E310" i="1"/>
  <c r="E311" i="1"/>
  <c r="M311" i="1" s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7" i="1"/>
  <c r="E338" i="1"/>
  <c r="E339" i="1"/>
  <c r="E345" i="1"/>
  <c r="E346" i="1"/>
  <c r="E347" i="1"/>
  <c r="E348" i="1"/>
  <c r="E349" i="1"/>
  <c r="E350" i="1"/>
  <c r="E351" i="1"/>
  <c r="E352" i="1"/>
  <c r="F20" i="1"/>
  <c r="G21" i="1"/>
  <c r="G20" i="1" s="1"/>
  <c r="H66" i="1" l="1"/>
  <c r="R214" i="1"/>
  <c r="H247" i="1"/>
  <c r="R114" i="1"/>
  <c r="R352" i="1"/>
  <c r="F66" i="1"/>
  <c r="R291" i="1"/>
  <c r="H176" i="1"/>
  <c r="H12" i="1" s="1"/>
  <c r="F176" i="1"/>
  <c r="F12" i="1" s="1"/>
  <c r="M319" i="1"/>
  <c r="R322" i="1"/>
  <c r="R306" i="1"/>
  <c r="R323" i="1"/>
  <c r="R287" i="1"/>
  <c r="R316" i="1"/>
  <c r="R299" i="1"/>
  <c r="R250" i="1"/>
  <c r="R201" i="1"/>
  <c r="R202" i="1"/>
  <c r="F8" i="1"/>
  <c r="M323" i="1"/>
  <c r="E11" i="1"/>
  <c r="R208" i="1"/>
  <c r="M128" i="1"/>
  <c r="R128" i="1"/>
  <c r="M142" i="1"/>
  <c r="R142" i="1"/>
  <c r="M155" i="1"/>
  <c r="R155" i="1"/>
  <c r="M198" i="1"/>
  <c r="R198" i="1"/>
  <c r="M289" i="1"/>
  <c r="R289" i="1"/>
  <c r="M296" i="1"/>
  <c r="R296" i="1"/>
  <c r="M135" i="1"/>
  <c r="R135" i="1"/>
  <c r="M139" i="1"/>
  <c r="R139" i="1"/>
  <c r="M143" i="1"/>
  <c r="R143" i="1"/>
  <c r="M147" i="1"/>
  <c r="R147" i="1"/>
  <c r="M151" i="1"/>
  <c r="R151" i="1"/>
  <c r="M156" i="1"/>
  <c r="R156" i="1"/>
  <c r="M160" i="1"/>
  <c r="R160" i="1"/>
  <c r="M172" i="1"/>
  <c r="M170" i="1" s="1"/>
  <c r="R172" i="1"/>
  <c r="R170" i="1" s="1"/>
  <c r="M192" i="1"/>
  <c r="R192" i="1"/>
  <c r="M187" i="1"/>
  <c r="R187" i="1"/>
  <c r="M210" i="1"/>
  <c r="R210" i="1"/>
  <c r="M231" i="1"/>
  <c r="R231" i="1"/>
  <c r="M244" i="1"/>
  <c r="R244" i="1"/>
  <c r="M252" i="1"/>
  <c r="R252" i="1"/>
  <c r="M256" i="1"/>
  <c r="R256" i="1"/>
  <c r="M316" i="1"/>
  <c r="M138" i="1"/>
  <c r="R138" i="1"/>
  <c r="M159" i="1"/>
  <c r="R159" i="1"/>
  <c r="R311" i="1"/>
  <c r="M315" i="1"/>
  <c r="R315" i="1"/>
  <c r="R319" i="1"/>
  <c r="M349" i="1"/>
  <c r="R349" i="1"/>
  <c r="M112" i="1"/>
  <c r="R112" i="1"/>
  <c r="M114" i="1"/>
  <c r="M136" i="1"/>
  <c r="R136" i="1"/>
  <c r="M140" i="1"/>
  <c r="R140" i="1"/>
  <c r="M144" i="1"/>
  <c r="R144" i="1"/>
  <c r="M148" i="1"/>
  <c r="R148" i="1"/>
  <c r="M152" i="1"/>
  <c r="R152" i="1"/>
  <c r="M157" i="1"/>
  <c r="R157" i="1"/>
  <c r="M165" i="1"/>
  <c r="R165" i="1"/>
  <c r="M196" i="1"/>
  <c r="R196" i="1"/>
  <c r="R211" i="1"/>
  <c r="M220" i="1"/>
  <c r="R220" i="1"/>
  <c r="M253" i="1"/>
  <c r="R253" i="1"/>
  <c r="M287" i="1"/>
  <c r="M291" i="1"/>
  <c r="M298" i="1"/>
  <c r="R298" i="1"/>
  <c r="M309" i="1"/>
  <c r="R309" i="1"/>
  <c r="M313" i="1"/>
  <c r="R313" i="1"/>
  <c r="M321" i="1"/>
  <c r="R321" i="1"/>
  <c r="M146" i="1"/>
  <c r="R146" i="1"/>
  <c r="M150" i="1"/>
  <c r="R150" i="1"/>
  <c r="M163" i="1"/>
  <c r="R163" i="1"/>
  <c r="M175" i="1"/>
  <c r="R175" i="1"/>
  <c r="M255" i="1"/>
  <c r="R255" i="1"/>
  <c r="M137" i="1"/>
  <c r="R137" i="1"/>
  <c r="M141" i="1"/>
  <c r="R141" i="1"/>
  <c r="M145" i="1"/>
  <c r="R145" i="1"/>
  <c r="M149" i="1"/>
  <c r="R149" i="1"/>
  <c r="M153" i="1"/>
  <c r="R153" i="1"/>
  <c r="M158" i="1"/>
  <c r="R158" i="1"/>
  <c r="M190" i="1"/>
  <c r="R190" i="1"/>
  <c r="I11" i="1"/>
  <c r="M208" i="1"/>
  <c r="M225" i="1"/>
  <c r="R225" i="1"/>
  <c r="M242" i="1"/>
  <c r="R242" i="1"/>
  <c r="M246" i="1"/>
  <c r="R246" i="1"/>
  <c r="M250" i="1"/>
  <c r="M254" i="1"/>
  <c r="R254" i="1"/>
  <c r="M299" i="1"/>
  <c r="M302" i="1"/>
  <c r="R302" i="1"/>
  <c r="M306" i="1"/>
  <c r="M322" i="1"/>
  <c r="M326" i="1"/>
  <c r="R326" i="1"/>
  <c r="M76" i="1"/>
  <c r="R76" i="1"/>
  <c r="M60" i="1"/>
  <c r="R60" i="1"/>
  <c r="M73" i="1"/>
  <c r="R73" i="1"/>
  <c r="M87" i="1"/>
  <c r="R87" i="1"/>
  <c r="M29" i="1"/>
  <c r="R29" i="1"/>
  <c r="M65" i="1"/>
  <c r="R65" i="1"/>
  <c r="M75" i="1"/>
  <c r="R75" i="1"/>
  <c r="M85" i="1"/>
  <c r="R85" i="1"/>
  <c r="M95" i="1"/>
  <c r="R95" i="1"/>
  <c r="M229" i="1"/>
  <c r="R229" i="1"/>
  <c r="I12" i="1"/>
  <c r="M121" i="1"/>
  <c r="R121" i="1"/>
  <c r="M123" i="1"/>
  <c r="R123" i="1"/>
  <c r="I9" i="1"/>
  <c r="M120" i="1"/>
  <c r="R120" i="1"/>
  <c r="M91" i="1"/>
  <c r="R91" i="1"/>
  <c r="M58" i="1"/>
  <c r="R58" i="1"/>
  <c r="R345" i="1"/>
  <c r="M345" i="1"/>
  <c r="R357" i="1"/>
  <c r="M352" i="1"/>
  <c r="E16" i="1"/>
  <c r="R338" i="1"/>
  <c r="M338" i="1"/>
  <c r="R346" i="1"/>
  <c r="M346" i="1"/>
  <c r="M236" i="1"/>
  <c r="R236" i="1"/>
  <c r="M64" i="1"/>
  <c r="R64" i="1"/>
  <c r="M222" i="1"/>
  <c r="R222" i="1"/>
  <c r="M218" i="1"/>
  <c r="R218" i="1"/>
  <c r="R221" i="1"/>
  <c r="M221" i="1"/>
  <c r="R217" i="1"/>
  <c r="M217" i="1"/>
  <c r="I14" i="1"/>
  <c r="M327" i="1"/>
  <c r="R327" i="1"/>
  <c r="M71" i="1"/>
  <c r="R71" i="1"/>
  <c r="M25" i="1"/>
  <c r="R25" i="1"/>
  <c r="R24" i="1"/>
  <c r="N21" i="1"/>
  <c r="E10" i="1"/>
  <c r="R199" i="1"/>
  <c r="M201" i="1"/>
  <c r="M202" i="1"/>
  <c r="M101" i="1"/>
  <c r="R101" i="1"/>
  <c r="R99" i="1"/>
  <c r="M99" i="1"/>
  <c r="M102" i="1"/>
  <c r="R102" i="1"/>
  <c r="I13" i="1"/>
  <c r="M240" i="1"/>
  <c r="R240" i="1"/>
  <c r="I10" i="1"/>
  <c r="M199" i="1"/>
  <c r="M204" i="1"/>
  <c r="R204" i="1"/>
  <c r="M82" i="1"/>
  <c r="R82" i="1"/>
  <c r="R336" i="1"/>
  <c r="M336" i="1"/>
  <c r="R331" i="1"/>
  <c r="M331" i="1"/>
  <c r="R330" i="1"/>
  <c r="M330" i="1"/>
  <c r="E15" i="1"/>
  <c r="R337" i="1"/>
  <c r="M337" i="1"/>
  <c r="M333" i="1"/>
  <c r="R333" i="1"/>
  <c r="E249" i="1"/>
  <c r="H8" i="1"/>
  <c r="H14" i="1"/>
  <c r="Q15" i="1"/>
  <c r="Q5" i="1" s="1"/>
  <c r="N328" i="1"/>
  <c r="R328" i="1" s="1"/>
  <c r="E21" i="1"/>
  <c r="E96" i="1"/>
  <c r="F117" i="1"/>
  <c r="F115" i="1" s="1"/>
  <c r="F9" i="1" s="1"/>
  <c r="G14" i="1"/>
  <c r="E303" i="1"/>
  <c r="F18" i="1"/>
  <c r="H117" i="1"/>
  <c r="H115" i="1" s="1"/>
  <c r="H9" i="1" s="1"/>
  <c r="F14" i="1"/>
  <c r="E167" i="1"/>
  <c r="E304" i="1"/>
  <c r="E69" i="1"/>
  <c r="E109" i="1"/>
  <c r="E168" i="1"/>
  <c r="E118" i="1"/>
  <c r="G107" i="1"/>
  <c r="R118" i="1" l="1"/>
  <c r="R69" i="1"/>
  <c r="R303" i="1"/>
  <c r="E20" i="1"/>
  <c r="R11" i="1"/>
  <c r="R133" i="1"/>
  <c r="R109" i="1"/>
  <c r="R304" i="1"/>
  <c r="R249" i="1"/>
  <c r="R168" i="1"/>
  <c r="R167" i="1"/>
  <c r="M11" i="1"/>
  <c r="M133" i="1"/>
  <c r="R10" i="1"/>
  <c r="M109" i="1"/>
  <c r="M118" i="1"/>
  <c r="M304" i="1"/>
  <c r="M168" i="1"/>
  <c r="F7" i="1"/>
  <c r="M249" i="1"/>
  <c r="M303" i="1"/>
  <c r="M167" i="1"/>
  <c r="M69" i="1"/>
  <c r="M16" i="1"/>
  <c r="R16" i="1"/>
  <c r="R21" i="1"/>
  <c r="N20" i="1"/>
  <c r="M24" i="1"/>
  <c r="M10" i="1"/>
  <c r="R96" i="1"/>
  <c r="M96" i="1"/>
  <c r="I8" i="1"/>
  <c r="I5" i="1" s="1"/>
  <c r="E68" i="1"/>
  <c r="N15" i="1"/>
  <c r="N5" i="1" s="1"/>
  <c r="E247" i="1"/>
  <c r="E107" i="1"/>
  <c r="G106" i="1"/>
  <c r="G66" i="1" s="1"/>
  <c r="G233" i="1"/>
  <c r="G193" i="1"/>
  <c r="G185" i="1" s="1"/>
  <c r="G166" i="1"/>
  <c r="R20" i="1" l="1"/>
  <c r="E166" i="1"/>
  <c r="G161" i="1"/>
  <c r="E14" i="1"/>
  <c r="R247" i="1"/>
  <c r="M247" i="1"/>
  <c r="R107" i="1"/>
  <c r="M107" i="1"/>
  <c r="M15" i="1"/>
  <c r="M328" i="1"/>
  <c r="R15" i="1"/>
  <c r="M20" i="1"/>
  <c r="M21" i="1"/>
  <c r="R68" i="1"/>
  <c r="M68" i="1"/>
  <c r="E127" i="1"/>
  <c r="E241" i="1"/>
  <c r="E106" i="1"/>
  <c r="G8" i="1"/>
  <c r="E193" i="1"/>
  <c r="E232" i="1"/>
  <c r="M232" i="1" s="1"/>
  <c r="R166" i="1" l="1"/>
  <c r="M166" i="1"/>
  <c r="R193" i="1"/>
  <c r="M193" i="1"/>
  <c r="R241" i="1"/>
  <c r="M241" i="1"/>
  <c r="R106" i="1"/>
  <c r="M106" i="1"/>
  <c r="R14" i="1"/>
  <c r="M14" i="1"/>
  <c r="R127" i="1"/>
  <c r="M127" i="1"/>
  <c r="R232" i="1"/>
  <c r="E185" i="1"/>
  <c r="G184" i="1"/>
  <c r="G176" i="1" s="1"/>
  <c r="F233" i="1"/>
  <c r="F215" i="1" s="1"/>
  <c r="E234" i="1"/>
  <c r="G226" i="1"/>
  <c r="G215" i="1" s="1"/>
  <c r="E227" i="1"/>
  <c r="E62" i="1"/>
  <c r="E66" i="1"/>
  <c r="G117" i="1"/>
  <c r="E161" i="1"/>
  <c r="E53" i="1"/>
  <c r="E52" i="1"/>
  <c r="E51" i="1"/>
  <c r="E50" i="1"/>
  <c r="E49" i="1"/>
  <c r="E48" i="1"/>
  <c r="E47" i="1"/>
  <c r="E46" i="1"/>
  <c r="E42" i="1"/>
  <c r="E40" i="1"/>
  <c r="E38" i="1"/>
  <c r="R227" i="1" l="1"/>
  <c r="M227" i="1"/>
  <c r="R185" i="1"/>
  <c r="M185" i="1"/>
  <c r="R161" i="1"/>
  <c r="M161" i="1"/>
  <c r="R234" i="1"/>
  <c r="M234" i="1"/>
  <c r="R40" i="1"/>
  <c r="M40" i="1"/>
  <c r="R47" i="1"/>
  <c r="M47" i="1"/>
  <c r="R51" i="1"/>
  <c r="M51" i="1"/>
  <c r="R42" i="1"/>
  <c r="M42" i="1"/>
  <c r="R48" i="1"/>
  <c r="M48" i="1"/>
  <c r="R52" i="1"/>
  <c r="M52" i="1"/>
  <c r="R49" i="1"/>
  <c r="M49" i="1"/>
  <c r="R53" i="1"/>
  <c r="M53" i="1"/>
  <c r="R38" i="1"/>
  <c r="M38" i="1"/>
  <c r="R46" i="1"/>
  <c r="M46" i="1"/>
  <c r="R50" i="1"/>
  <c r="M50" i="1"/>
  <c r="R62" i="1"/>
  <c r="M62" i="1"/>
  <c r="E8" i="1"/>
  <c r="R66" i="1"/>
  <c r="M66" i="1"/>
  <c r="G115" i="1"/>
  <c r="E117" i="1"/>
  <c r="E233" i="1"/>
  <c r="E36" i="1"/>
  <c r="E184" i="1"/>
  <c r="G13" i="1"/>
  <c r="E226" i="1"/>
  <c r="R184" i="1" l="1"/>
  <c r="M184" i="1"/>
  <c r="R233" i="1"/>
  <c r="M233" i="1"/>
  <c r="E44" i="1"/>
  <c r="R226" i="1"/>
  <c r="M226" i="1"/>
  <c r="R117" i="1"/>
  <c r="M117" i="1"/>
  <c r="R36" i="1"/>
  <c r="M36" i="1"/>
  <c r="R8" i="1"/>
  <c r="M8" i="1"/>
  <c r="E176" i="1"/>
  <c r="G12" i="1"/>
  <c r="E215" i="1"/>
  <c r="F13" i="1"/>
  <c r="F5" i="1" s="1"/>
  <c r="E115" i="1"/>
  <c r="G9" i="1"/>
  <c r="E27" i="1" l="1"/>
  <c r="H18" i="1"/>
  <c r="H7" i="1" s="1"/>
  <c r="H5" i="1" s="1"/>
  <c r="E9" i="1"/>
  <c r="R115" i="1"/>
  <c r="M115" i="1"/>
  <c r="R44" i="1"/>
  <c r="M44" i="1"/>
  <c r="E12" i="1"/>
  <c r="R176" i="1"/>
  <c r="M176" i="1"/>
  <c r="E13" i="1"/>
  <c r="R215" i="1"/>
  <c r="M215" i="1"/>
  <c r="G18" i="1"/>
  <c r="E26" i="1"/>
  <c r="R27" i="1" l="1"/>
  <c r="M27" i="1"/>
  <c r="E18" i="1"/>
  <c r="G7" i="1"/>
  <c r="R12" i="1"/>
  <c r="M12" i="1"/>
  <c r="R9" i="1"/>
  <c r="M9" i="1"/>
  <c r="R26" i="1"/>
  <c r="M26" i="1"/>
  <c r="R13" i="1"/>
  <c r="M13" i="1"/>
  <c r="E7" i="1" l="1"/>
  <c r="R18" i="1"/>
  <c r="M18" i="1"/>
  <c r="G5" i="1"/>
  <c r="E5" i="1" l="1"/>
  <c r="M7" i="1"/>
  <c r="R7" i="1"/>
  <c r="R5" i="1" l="1"/>
  <c r="M5" i="1"/>
</calcChain>
</file>

<file path=xl/sharedStrings.xml><?xml version="1.0" encoding="utf-8"?>
<sst xmlns="http://schemas.openxmlformats.org/spreadsheetml/2006/main" count="594" uniqueCount="416">
  <si>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</si>
  <si>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</si>
  <si>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</si>
  <si>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</si>
  <si>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</si>
  <si>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</si>
  <si>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</si>
  <si>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</si>
  <si>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</si>
  <si>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</si>
  <si>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</si>
  <si>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</si>
  <si>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</si>
  <si>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</si>
  <si>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</si>
  <si>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</si>
  <si>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</si>
  <si>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</si>
  <si>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</si>
  <si>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Канаша</t>
  </si>
  <si>
    <t>администрация г. Чебоксары</t>
  </si>
  <si>
    <t>Подпрограмма "Устойчивое развитие сельских территорий Чувашской Республики"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</si>
  <si>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</si>
  <si>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</si>
  <si>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</si>
  <si>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</si>
  <si>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</si>
  <si>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</si>
  <si>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</si>
  <si>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</si>
  <si>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</si>
  <si>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</si>
  <si>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</si>
  <si>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</si>
  <si>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</si>
  <si>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</si>
  <si>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</si>
  <si>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администрация Ибресинского района</t>
  </si>
  <si>
    <t>сельское хозяйство</t>
  </si>
  <si>
    <t>администрация Мариинско-Посадского района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</si>
  <si>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</si>
  <si>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</si>
  <si>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</si>
  <si>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</si>
  <si>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прочие расходы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</si>
  <si>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</si>
  <si>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</si>
  <si>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</si>
  <si>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</si>
  <si>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</si>
  <si>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</si>
  <si>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</si>
  <si>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</si>
  <si>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</si>
  <si>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</si>
  <si>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</si>
  <si>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</si>
  <si>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</si>
  <si>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</si>
  <si>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ООО "Агротехпроект", ИНН 2128026013, г. Чебоксары, пр. И.Я. Яковлева, 19а, Ген. Директор - 
Иванов Николай Борисович</t>
  </si>
  <si>
    <t>в том числе</t>
  </si>
  <si>
    <t>ЗАО "Институт "Чувашгипроводхоз", ИНН 2128014850, г. Чебоксары, пр. И.Яковлева, д. 19, Алексеев Иван Алексеевич</t>
  </si>
  <si>
    <t>Государственная программа Чувашской Республики "Социальная поддержка граждан"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</si>
  <si>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</si>
  <si>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</si>
  <si>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строительство объекта "Детский сад на 110 мест в с. Урмаево Комсомольского района Чувашской Республики"</t>
  </si>
  <si>
    <t>администрация Чебоксарского района</t>
  </si>
  <si>
    <t>строительство объекта "Детский сад на 110 мест в д. Большие Катраси Чебоксарского района"</t>
  </si>
  <si>
    <t>строительство объекта "Дошкольное образовательное учреждение на 240 мест поз. 23 в микрорайоне 5 района ул. Б.Хмельницкого в г. Чебоксары"</t>
  </si>
  <si>
    <t>строительство объекта "Дошкольное образовательное учреждение на 240 мест поз. 5 в микрорайоне N 1 жилого района "Новый город" г. Чебоксары (вариант 2)"</t>
  </si>
  <si>
    <t>строительство объекта "Дошкольное образовательное учреждение на 160 мест поз. 6 в микрорайоне, ограниченном улицами Эгерский бульвар, Л.Комсомола, Машиностроительный проезд, речка Малая Кувшинка, г. Чебоксары"</t>
  </si>
  <si>
    <t>строительство объекта "Дошкольное образовательное учреждение на 240 мест поз. 38 в микрорайоне 3 района ул. Б.Хмельницкого г. Чебоксары"</t>
  </si>
  <si>
    <t>строительство объекта "Дошкольное образовательное учреждение на 250 мест поз. 30 в микрорайоне "Университетский-2" г. Чебоксары (II очередь)"</t>
  </si>
  <si>
    <t>строительство объекта "Дошкольное образовательное учреждение на 150 мест в пос. Сосновке г. Чебоксары"</t>
  </si>
  <si>
    <t>строительство объекта "Дошкольное образовательное учреждение на 250 мест в микрорайоне N 2 жилого района "Новый город" г. Чебоксары"</t>
  </si>
  <si>
    <t>строительство объекта "Дошкольное образовательное учреждение на 250 мест с ясельными группами поз. 23 в микрорайоне "Солнечный" (2 этап) г. Чебоксары"</t>
  </si>
  <si>
    <t>строительство объекта "Средняя общеобразовательная школа на 1600 ученических мест поз. 1.34 в микрорайоне N 1 жилого района "Новый город" г. Чебоксары"</t>
  </si>
  <si>
    <t>Министерство культуры, по делам национальностей и архивного дела Чувашской Республики</t>
  </si>
  <si>
    <t>строительство социально-культурного центра на 101 место в с. Юваново</t>
  </si>
  <si>
    <t>развитие сети учреждений культурно-досугового типа в сельской местности</t>
  </si>
  <si>
    <t>строительство сельского дома культуры на 150 мест по ул. Школьная д. Татарские Сугуты</t>
  </si>
  <si>
    <t>строительство культурно-досугового центра с инженерными сетями по ул. Гагарина, д. 25 в с. Шихазаны</t>
  </si>
  <si>
    <t>строительство сельского дома культуры на 150 мест по ул. Спортивная д. Новые Шальтямы</t>
  </si>
  <si>
    <t>администрация Козловского района</t>
  </si>
  <si>
    <t>строительство сельского дома культуры по ул. Больничная в с. Шерауты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</si>
  <si>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</si>
  <si>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</si>
  <si>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в том числе в:</t>
  </si>
  <si>
    <t>д. Новые Высли Ибресинского района</t>
  </si>
  <si>
    <t>д. Маяк Канашского района</t>
  </si>
  <si>
    <t>д. Оженары Канашского района</t>
  </si>
  <si>
    <t>д. Чешлама Козловского района</t>
  </si>
  <si>
    <t>д. Яншихово-Челлы Красноармейского района</t>
  </si>
  <si>
    <t>д. Яманы Красночетайского района</t>
  </si>
  <si>
    <t>д. Астакасы Мариинско-Посадского района</t>
  </si>
  <si>
    <t>д. Большое Шигаево Мариинско-Посадского района</t>
  </si>
  <si>
    <t>д. Бишево Урмарского района</t>
  </si>
  <si>
    <t>д. Шихабылово Урмарского района</t>
  </si>
  <si>
    <t>д. Чиршкасы Чиршкасинского сельского поселения Чебоксарского района</t>
  </si>
  <si>
    <t>д. Ильбеши Чебоксарского района</t>
  </si>
  <si>
    <t>д. Кильдишево Ядринского района</t>
  </si>
  <si>
    <t>д. Полевые Буртасы Яльчикского района</t>
  </si>
  <si>
    <t>д. Старое Янашево Яльчикского района</t>
  </si>
  <si>
    <t>д. Кичкеево Янтиковского района</t>
  </si>
  <si>
    <t>д. Уразкасы Янтиковского района</t>
  </si>
  <si>
    <t>с. Ичиксы Алатырского района</t>
  </si>
  <si>
    <t>Министерство физической культуры и спорта Чувашской Республики</t>
  </si>
  <si>
    <t>строительство регионального центра по хоккею при БОУ ЧР "Чувашский кадетский корпус Приволжского федерального округа имени Героя Советского Союза А.В.Кочетова", расположенного по Эгерскому бульвару г. Чебоксары</t>
  </si>
  <si>
    <t>реконструкция БОУ ДОД "СДЮСШОР N 2" Минспорта Чувашии</t>
  </si>
  <si>
    <t>строительство II очереди БУ "Атратский психоневрологический интернат" Минтруда Чувашии (спальный корпус с пищеблоком) в пос. Атрать Алатырского района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</si>
  <si>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</si>
  <si>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</si>
  <si>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строительство автомобильных дорог по улицам N 1, 2, 3, 4, 5 в микрорайоне "Университетский-2"</t>
  </si>
  <si>
    <t>Подпрограмма "Безопасные и качественные автомобильные дороги"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</si>
  <si>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</si>
  <si>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</si>
  <si>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Государственная программа Чувашской Республики "Модернизация и развитие сферы жилищно-коммунального хозяйства"</t>
  </si>
  <si>
    <t>Подпрограмма "Газификация Чувашской Республики"</t>
  </si>
  <si>
    <t>развитие газификации в сельской местности в рамках реализации мероприятий по устойчивому развитию сельских территорий</t>
  </si>
  <si>
    <t>газоснабжение индивидуальных жилых домов по ул. Канашская в с. Климово</t>
  </si>
  <si>
    <t>газоснабжение комплекса индивидуальных жилых домов в количестве 70 шт. с газовыми плитами для пищеприготовления и теплогенераторами для системы теплоснабжения в юго-западной зоне с. Комсомольское</t>
  </si>
  <si>
    <t>газоснабжение жилых домов по ул. Октябрьская д. Тансарино</t>
  </si>
  <si>
    <t>газоснабжение группы индивидуальных жилых домов (21 ед.) по ул. Лесная в с. Чурачики</t>
  </si>
  <si>
    <t>развитие водоснабжения в сельской местности в рамках реализации мероприятий по устойчивому развитию сельских территорий</t>
  </si>
  <si>
    <t>водоснабжение с. Яндоба и д. Синькасы</t>
  </si>
  <si>
    <t>водоснабжение д. Акшики</t>
  </si>
  <si>
    <t>Министерство сельского хозяйства Чувашской Республики</t>
  </si>
  <si>
    <t>реализация проектов комплексного обустройства площадок под компактную жилищную застройку в сельской местности</t>
  </si>
  <si>
    <t>строительство объектов инженерной инфраструктуры для индивидуальной жилой застройки в с. Урмаево (сети водоснабжения)</t>
  </si>
  <si>
    <t>жилищное строительство</t>
  </si>
  <si>
    <t>строительство объекта "Дошкольное образовательное учреждение на 160 мест поз. 1.28 в микрорайоне N 1 жилого района "Новый город" в г. Чебоксары"</t>
  </si>
  <si>
    <t>строительство объекта "Детский сад на 220 мест в мкр. "Соляное" г. Чебоксары</t>
  </si>
  <si>
    <t>строительство очистных сооружений хозяйственно-бытовых стоков КС(К) 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</si>
  <si>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строительство объекта "Дошкольное образовательное учреждение на 240 мест по адресу: Чувашская Республика, Цивильский район, г. Цивильск, ул. Маяковского, 39"</t>
  </si>
  <si>
    <t>администрация г. Новочебоксарска</t>
  </si>
  <si>
    <t>строительство объекта "Детский сад на 220 мест (поз. 27) в IX микрорайоне Западного жилого района г. Новочебоксарск"</t>
  </si>
  <si>
    <t>строительство объекта капитального строительства "Пристрой спортивного зала с пищеблоком к школе в д. Новое Урюмово Канашского района"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</si>
  <si>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</si>
  <si>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Ядринская районная администрация</t>
  </si>
  <si>
    <t>строительство начальной школы на 300 мест по ул. Красноармейская, д. 2, г. Ядрин</t>
  </si>
  <si>
    <t>строительство объекта "Средняя общеобразовательная школа на 1100 мест в микрорайоне "Волжский-3" г. Чебоксары</t>
  </si>
  <si>
    <t>Полномочное представительство Чувашской Республики при Президенте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</si>
  <si>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</si>
  <si>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ремонтно-реставрационные работы и приспособление под современное использование административного здания "Дом Правительства" (объект культурного наследия (памятник истории и культуры федерального значения "Здание Дома Советов"), расположенного по адресу: Чувашская Республика, г. Чебоксары, пл. Республики, д. 1</t>
  </si>
  <si>
    <t>проведение государственной экспертизы проектной и рабочей документации</t>
  </si>
  <si>
    <t>реконструкция здания фондохранилища БУ "Чувашский национальный музей" Минкультуры Чувашии</t>
  </si>
  <si>
    <t>строительство блочно-модульной котельной для теплоснабжения здания БУ "Моргаушская ЦРБ" Минздрава Чувашии с инженерными сетями по ул. Ленина, д. 85 в с. Большой Сундырь Моргаушского района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</si>
  <si>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здравоохранения, Порецкий район, с. Порецкое, ул. Ленина, д. 103</t>
  </si>
  <si>
    <t>реконструкция котельной соматического отделения "Алый парус" БУ "Республиканский детский санаторий "Лесная сказка"</t>
  </si>
  <si>
    <t>д. Азим-Сирма Вурнарского района</t>
  </si>
  <si>
    <t>д. Кюстюмеры Вурнарского района</t>
  </si>
  <si>
    <t>д. Новое Урюмово Канашского района</t>
  </si>
  <si>
    <t>д. Верхняя Яндоба Канашского района</t>
  </si>
  <si>
    <t>д. Полевые Инели Комсомольского района</t>
  </si>
  <si>
    <t>д. Нюрши Цивильского района</t>
  </si>
  <si>
    <t>д. Большие Тиуши Цивильского района</t>
  </si>
  <si>
    <t>Подпрограмма "Охрана здоровья матери и ребенка" государственной программы Чувашской Республики "Развитие здравоохранения"</t>
  </si>
  <si>
    <t>строительство лечебно-диагностического корпуса БУ "Республиканская детская клиническая больница" Минздрава Чувашии, г. Чебоксары, ул. Ф.Гладкова, д. 27</t>
  </si>
  <si>
    <t>реконструкция здания стационара БУ "Городская детская больница N 2" Минздрава Чувашии, г. Чебоксары, ул. Гладкова, д. 15</t>
  </si>
  <si>
    <t>с. Чемурша Чебоксарского района</t>
  </si>
  <si>
    <t>строительство футбольного манежа при БУ СШ по футболу Минспорта Чувашии</t>
  </si>
  <si>
    <t>реконструкция очистных сооружений АУ "ФОЦ "Белые камни" Минспорта Чувашии</t>
  </si>
  <si>
    <t>реконструкция магистральных дорог районного значения в районе "Новый город" г. Чебоксары. 1 этап строительства. Реконструкция магистральной дороги районного значения N 2 (Марпосадское шоссе) в границах микрорайона N 1 жилого района "Новый город". 2 этап строительства. Реконструкция магистральной дороги районного значения N 2 (Марпосадское шоссе) на участке от магистральной дороги N 1 до транспортной развязки Марпосадское шоссе и пр. Тракторостроителей (включая примыкание). 3 этап строительства. Строительство контактной сети и сооружений троллейбусной линии в жилом районе "Новый город" г. Чебоксары</t>
  </si>
  <si>
    <t>строительство автодороги по бульвару Солнечный в микрорайоне "Солнечный" г. Чебоксары</t>
  </si>
  <si>
    <t>строительство автомобильной дороги по ул. А.Асламаса в 14 мкр. г. Чебоксары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</si>
  <si>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(приложения 6, 7)</t>
  </si>
  <si>
    <t>строительство третьего транспортного полукольца</t>
  </si>
  <si>
    <t>Подпрограмма "Модернизация коммунальной инфраструктуры на территории Чувашской Республики"</t>
  </si>
  <si>
    <t>строительство газовой автоматизированной блочно-модульной котельной мощностью 9,5 МВт в г. Шумерле по адресу пер. Школьный на земельном участке с кадастровым номером 21:05:010117:523</t>
  </si>
  <si>
    <t>строительство газовой автоматизированной блочно-модульной котельной мощностью 11,0 МВт в г. Шумерле по адресу ул. Карла Маркса на земельном участке с кадастровым номером 21:05:010239:1260</t>
  </si>
  <si>
    <t>строительство газовой автоматизированной блочно-модульной котельной мощностью 14,0 МВт в г. Шумерле по адресу ул. Чайковского на земельном участке с кадастровым номером 21:05:010257:793</t>
  </si>
  <si>
    <t>строительство газовой автоматизированной блочно-модульной котельной мощностью 8,0 МВт в г. Козловке по адресу ул. Калинина на земельном участке с кадастровым номером 21:12:123206:221</t>
  </si>
  <si>
    <t>строительство газовой автоматизированной блочно-модульной котельной мощностью 12,0 МВт в г. Козловке по адресу ул. Лобачевского на земельном участке с кадастровым номером 21:12:121204:631</t>
  </si>
  <si>
    <t>II очередь строительства очистных сооружений биологической очистки сточных вод в г. Цивильск производительностью 4200 куб. м/сут</t>
  </si>
  <si>
    <t>администрация Порецкого района</t>
  </si>
  <si>
    <t>II этап строительства водопровода в с. Порецкое Порецкого района Чувашской Республики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</si>
  <si>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</si>
  <si>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газоснабжение жилых домов в микрорайоне индивидуальной жилой застройки территории ОПХ "Хмелеводческое" в г. Цивильск Чувашской Республики</t>
  </si>
  <si>
    <t>Государственная программа Чувашской Республики "Экономическое развитие Чувашской Республики"</t>
  </si>
  <si>
    <t>Подпрограмма "Инвестиционный климат"</t>
  </si>
  <si>
    <t>администрация г. Канаш</t>
  </si>
  <si>
    <t>строительство инженерной инфраструктуры индустриального (промышленного) парка в г. Канаше Чувашской Республики</t>
  </si>
  <si>
    <t>строительство автомобильных дорог по ул. Мира и ул. Дружбы в с. Урмаево</t>
  </si>
  <si>
    <t>ПРОЧИЕ РАСХОДЫ, всего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</si>
  <si>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</si>
  <si>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</si>
  <si>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Министерство природных ресурсов и экологии Чувашской Республики</t>
  </si>
  <si>
    <t>ООО "Проектно-сметное бюро"</t>
  </si>
  <si>
    <t>ООО "КБ"Проект-Мастер"</t>
  </si>
  <si>
    <t>ООО "Мегапрофпроект"</t>
  </si>
  <si>
    <t>ОАО Проектный институт «Чувашгражданпроект»</t>
  </si>
  <si>
    <t>ООО "Лидер"</t>
  </si>
  <si>
    <t>ООО "Чувашстройпроект"</t>
  </si>
  <si>
    <t>ООО "СК "Флагман", г. Чебоксары, Базовый проезд, д.22</t>
  </si>
  <si>
    <t>ООО "Ахитектурное бюро ГрафиТ", ИНН 2130126054, г. Чебоксары, ул. Радужная, д.7, пом.2</t>
  </si>
  <si>
    <t>ООО "Газпроект - 1" (г. Самара)</t>
  </si>
  <si>
    <t>ООО "Стройпроект-Холдинг", ИНН 2130111298, г. Чебоксары, ул. К. Иванова, д.76/16. Оривалов Д.В.</t>
  </si>
  <si>
    <t>ООО "СКИМ"</t>
  </si>
  <si>
    <t>АО Проектный институт «Чувашгражданпроект»</t>
  </si>
  <si>
    <t>АО "Головной проектно-изыскательский институт  "Чувашгражданпроект";ИНН 2130135250;адрес :428000,Чувашская Республика,г.Чебоксары,ул.Энгельса,42а;директор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</si>
  <si>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 "Архитектурное бюро "Классика", г. Чебоксары, ул. Ярморочная, д.6, пом. 3 ИНН 2129046647, Рожкова Надежда Арсентьевна</t>
  </si>
  <si>
    <t>ЗАО "Институт "Чувашгипроводхоз", ООО "Инжстройпроект", ООО "Газсервис"</t>
  </si>
  <si>
    <t>ООО "Элитстрой"</t>
  </si>
  <si>
    <t>ЗАО "Институт "Чувашгипроводхоз", ИНН 2128014850, г. Чебоксары, пр. И.Яковлева, д. 19, Алексеев Иван Алексеевич (№ 3213017503718000005)</t>
  </si>
  <si>
    <t>ПАО "ДОРИСС"</t>
  </si>
  <si>
    <t>ООО "СтройКрафт"</t>
  </si>
  <si>
    <t>ОАО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</si>
  <si>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>ООО "Газпроект-1"</t>
  </si>
  <si>
    <t>ООО "Агротехпроект"</t>
  </si>
  <si>
    <t xml:space="preserve">ООО "ГрадоПроект" </t>
  </si>
  <si>
    <t>ООО "Фирма "Старко"</t>
  </si>
  <si>
    <t>ООО "ЭКОЛАЙН"</t>
  </si>
  <si>
    <t>Реконструкция Московской набережной у Свято-Троицкого монастыря</t>
  </si>
  <si>
    <t>Реконструкция Чебоксарского залива и Красной площади в рамках создания кластера "Чувашия - сердце Волги"</t>
  </si>
  <si>
    <t>2016-2019</t>
  </si>
  <si>
    <t>2019 г.</t>
  </si>
  <si>
    <t>ООО "Проектно-сметное бюро", ИНН 2130123462, г. Чебоксары, пер. Бабушкина, д. 8, директор - Михайлов В.П.</t>
  </si>
  <si>
    <t xml:space="preserve">АО «Институт «Татдорпроект»)ИНН 1660059080., 420088, Республика Татарстан,
г. Казань, ул. Академика Губкина, д. 31, электронная почта: mail@tatdor.com, гендиректор Пановская Елена Сергеевна
</t>
  </si>
  <si>
    <t>АО "  "Чувашгражданпроект";ИНН 2130135250;адрес :428000,Чувашская Республика,г.Чебоксары,ул.Энгельса,42а; гендиректор Арсентьев Е.З., 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</si>
  <si>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 "Строитель" ИНН: 2123005940, 429310, Чувашия, Канашский р-н, село Шихазаны, улица СХТ, дом 27 офис (квартира) 1, директор Фарбер В.Ф.</t>
  </si>
  <si>
    <t>ИП Назыров С.С., ИНН 212701351700, г. Чебоксары, ул. Цивильская, д.3/36</t>
  </si>
  <si>
    <t>ООО "СМУ-115", ИНН 2130148474, 428015, г. Чебоксары, Московский пр-т, д. 17. ст. 1, пом. 34, Баринов Андрей Михайлович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</si>
  <si>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</si>
  <si>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строительство блочно-модульной котельной для теплоснабжения корпусов БУ "Аликовская центральная районная больница" Минздрава Чувашии, Аликовский район, с. Аликово, ул. Октябрьская, д. 12</t>
  </si>
  <si>
    <t>строительство здания отделения судебно-медицинской экспертизы в г. Козловка Чувашской Республики</t>
  </si>
  <si>
    <t>реконструкция здания Чебоксарского МПАО N 2 с надстроем 2 этажа, расположенного по адресу: Чувашская Республика, г. Чебоксары, ул. Университетская, д. 24а</t>
  </si>
  <si>
    <t>д. Емалоки Ядринского района</t>
  </si>
  <si>
    <t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</t>
  </si>
  <si>
    <t>переселение граждан из жилищного фонда, признанного аварийным и представляющего угрозу жизни и здоровью граждан, за исключением признанного таковым до 1 января 2017 года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</si>
  <si>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</si>
  <si>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8)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</si>
  <si>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</si>
  <si>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</si>
  <si>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</si>
  <si>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</si>
  <si>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</si>
  <si>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«Градо-Проект», 428024, ЧР, г. Чебоксары, пр. Мира, д. 88Б, офис 4, ИНН: 2130020178, Синюкаева Елена Евгеньевна</t>
  </si>
  <si>
    <t>ООО «СК-ЛЕРОН», Лебедева А.С., учредитель Лебедев В.П.</t>
  </si>
  <si>
    <t>ООО «Техпроект», 428000, ЧР, г. Чебоксары, Лапсарский проезд, д. 57, пом.4, ИНН: 2130019550, Гасанов Вагиф Али оглы</t>
  </si>
  <si>
    <t>ООО «АКВА-КОМФОРТ»
адрес: 424031, Республика Марий Эл,
г.Йошкар-Ола, ул.Чехова,д.70, оф.411
Тел/факс 8(8362)320035, 8(8362)469260
ИНН: 1215129535       КПП: 12150100;
директор - Новоселов Андрей Владимирович</t>
  </si>
  <si>
    <t>ООО «Нептун»,                           
ИНН: 2130189390 КПП: 213001001
Юридический адрес: 428034, Российская Федерация, - ЧУВАШСКАЯ РЕСПУБЛИКА -, Г ЧЕБОКСАРЫ, УЛ РАДУЖНАЯ, ДОМ 7, ПОМЕЩЕНИЕ 2;           директор -
Сухалов Алексей Геннадьевич</t>
  </si>
  <si>
    <t>ООО «Артифекс», ИНН: 2130102215,   428018, ЧР,  г. Чебоксары, ул. Афанасьева, д.8, Иванов Александр Петрович</t>
  </si>
  <si>
    <t>АО  «Чувашграждан-проект», ИНН/КПП 2130066768/213001001, 428018, г. Чебоксары, Моск-кий пр-т, д. 3, Арсентьев Евгений Зиновьевич</t>
  </si>
  <si>
    <t xml:space="preserve">ООО «Ремстрой» 2130118198/ 213001001 428005, Чебоксары г, Ломоносова ул, 2 офис 4 Владимирова Валентина Львовна </t>
  </si>
  <si>
    <t xml:space="preserve">ООО «СК «Волга» 5260321950/526001001 603070, Г Нижний Новгород, ул КЕРЧЕНСКАЯ, ДОМ 14А, ПОМЕЩЕНИЕ П6 ОФИС 22 Стрельникова Наталья Викторовна Горяинов Павел Александрович </t>
  </si>
  <si>
    <t>ООО «Мостройинвест» 2130201368/213001001 428032, г.Чебоксары, ул. К. Воробьевых, д. 5, пом. 10 Михайлова Марина Петровна</t>
  </si>
  <si>
    <t>ООО «Строитель» 2123005940/213001001 429330, ЧР, г. Канаш, территория Элеватора, дом 39 Фербер Владимир Федорович</t>
  </si>
  <si>
    <t>ООО «Ремэкс» 2124040169/213001001  428020 ЧР, г. Чебоксары, ул. Федора Гладкова, дом 11 помещение № 11 Кузьмин Петр Валентинович</t>
  </si>
  <si>
    <t xml:space="preserve">ООО «Геолог» 2123006172/212301001 429335, г.Канаш, ул. Полева, д. 8 Елисеев Сергей Николаевич </t>
  </si>
  <si>
    <t xml:space="preserve">ООО «Стройсантех» 2123005274/ 212301001 429335, г Канаш, ул Железнодорожная, 89 Николаев Михаил Сергеевич </t>
  </si>
  <si>
    <t>ООО «Стройтех» 2130163930/213001001 428003, г. Чебоксары, ул. К. Иванова, д.71, помещение 27 Романова Наталия Михайловна</t>
  </si>
  <si>
    <t>ООО «Батыревская МТС» 2103904869/732501001 432027, Ульяновская область, г. Ульяновск, ул. Тимирязева, д. 5/2 оф. 4 Халитов Зофер Тауфикович</t>
  </si>
  <si>
    <t>ООО «ЮМАН», 2127321721 /213001001,  428022,  Чебоксары, г. Чебоксары, Цивильская ул, 7 офис 1 , дир. Гурина Надежда Валерьевна</t>
  </si>
  <si>
    <t>ООО «СК «Гарант» 2119006067/ 211901001 429060, Ядринский р-н, Ядрин г, ул. 30 лет Победы, дом 25 Егорейкин Александр Александрович</t>
  </si>
  <si>
    <t>ООО «Вятка-Сервис» 2130128661/ 213001001 428903 г. Чебоксары, проезд Лапсарский, д 53, ОФИС 2  Семенов Алексей Георгиевич</t>
  </si>
  <si>
    <t>ИП Марков АГ 213003174443 428009, ЧР, г. Чебоксары, ул. Лебедева, д. 7, кв. 147 Марков Александр Геннадьевич</t>
  </si>
  <si>
    <t>АО «КСО Урмарс- кая» 2114000230/ 211401001 429400, ЧР, Урмарский район, пгт. Урмары, ул.Колхозная, дом 14 Петров Алексей Анатольевич</t>
  </si>
  <si>
    <t>19.08.2019</t>
  </si>
  <si>
    <t>ООО «Премиум Строй 21» 2130103748/ 213001001 428022, г.Чебоксары, Марпосадское шоссе, д. 7В, стр.1 Суворов Александр Сергеевич</t>
  </si>
  <si>
    <t>25.08.2019</t>
  </si>
  <si>
    <t>ООО «СК Стройэффект» 2115904373/ 211501001 429900, г. Цивильск, ул Терешковой, 8, 37 Степанов Олег Иванович</t>
  </si>
  <si>
    <t>ООО "Стройкрафт" Чувашской Республики, г.Чебоксары, ул. Пр.Набер. Сугутки, д. 7 оф. 11 ИНН 2130133492 Михайлов Андрей Николаевич</t>
  </si>
  <si>
    <t>ООО "БМК" Республика Удмуртия, г. Ижевск, ул. Пушкинская, д.216-46 В.Ю. Личман, ИНН 1831185578</t>
  </si>
  <si>
    <t>ООО "Комфорт" Чувашской Республики, г. Чебоксары, Лапсарский проезд, д. 57, помещение 27 А.В. Кочетков ИНН 2130072916</t>
  </si>
  <si>
    <t xml:space="preserve">ООО "Строительная компания - Волга" Стрельникова Н.В.  </t>
  </si>
  <si>
    <t>ООО "Строительная компания-ЛЕРОН"</t>
  </si>
  <si>
    <t>ЗАО "Институт "Чувашгипроводхоз"</t>
  </si>
  <si>
    <t>ООО Проектный институт "Отделфинстройпроект"</t>
  </si>
  <si>
    <t xml:space="preserve">ООО "Проектный институт "Суварстройпроект", 
ИНН 2129041303,  
адрес: 428000, Чувашская Республика, г.Чебоксары, ул. К.Маркса, дом 52Б, офис 6
Захаров Владимир Алексеевич </t>
  </si>
  <si>
    <t>ООО "ЗП-ДИАНА", ИНН 2127306995, адрес: 428034, Чувашская Республика, г.Чебоксары, Университетская ул, 48 офис (квартира) 26, Гергиева Галина Германовна</t>
  </si>
  <si>
    <t>2018-2019</t>
  </si>
  <si>
    <t>2019-2020</t>
  </si>
  <si>
    <t> 31.12.2020</t>
  </si>
  <si>
    <t xml:space="preserve"> ООО "ЦентрЖилСтрой", ИНН 2130162292, г. Чебоксары, ул. Калинина, 105, офис 2, Кадеев Рудик Геннадьевич</t>
  </si>
  <si>
    <t>2019 -2020 год (24.12.2020)</t>
  </si>
  <si>
    <t>ООО "Комфорт" ИНН: 2130072916, 428903, Г. ЧЕБОКСАРЫ, ПРОЕЗД ЛАПСАРСКИЙ, ДОМ 57, ПОМЕЩЕНИЕ 27,  7-8352-700043 
skomfort1@mail.ru, Фондеркин В.А.</t>
  </si>
  <si>
    <t>до 01.07.2019</t>
  </si>
  <si>
    <t xml:space="preserve">ЗАО "ГИПРОЗДРАВ", г.Москва; АО "Чувшграждапроект", ИНН/КПП 2130066768/213001001, 428018, г.Чебоксары, пр-т Московский, 3, Арсентьев евгений Зиновьевич </t>
  </si>
  <si>
    <t xml:space="preserve">АО "Чувашгражданпроект", ИНН/КПП 2130066768/213001001, г.Чебоксары, пр. Московский, д.3, Арсентьев Евгений Зиновьевич </t>
  </si>
  <si>
    <t>ООО "ЮМАН", ИНН/КПП 2127321721/213001001, г.Чебоксары, ул.Базарная, д.40, Гурина Надежда Валерьевна</t>
  </si>
  <si>
    <t>ООО "Дортех"</t>
  </si>
  <si>
    <t>АО "ПМК № 8" ИНН: 2115000346
КПП 211501001, 429900, ЧУВАШСКАЯ РЕСПУБЛИКА, г. ЦИВИЛЬСК, УЛ ПАВЛА ИВАНОВА, 8, 8-83545-21427 
pmk-8@yandex.ru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</si>
  <si>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</si>
  <si>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АО "Головной проектно-изыскательский институт
"Чувашгражданпроект"    ИНН 2130066768, г. Чебоксары, Московский пр. д.3, Генеральный директор Арсентьев Евгений Зиновьевич</t>
  </si>
  <si>
    <t>АО «ТУС», ИНН 2129005369, 428034, г.Чебоксары, ул. Мичмана Павлова, 39, помещение7; генеральный директор  Угаслов Н.Ф.</t>
  </si>
  <si>
    <t>до 31.05.2019</t>
  </si>
  <si>
    <t>администрация Ядринского района</t>
  </si>
  <si>
    <t>АО "Головной проектно-изыскательский институт
"Чувашгракданпроект"    ИНН 2130066768, г. Чебоксары, Московский пр., д.3, Генеральный директор Арсентьев Евгений Зиновьевич</t>
  </si>
  <si>
    <t>АО "ПМК-8", ИНН: 2115000346,  429900, Чувашская Республика,   г. Цивильск, ул. Павла Иванова, 8</t>
  </si>
  <si>
    <t>ОО НПП "Иженер" ИНН 2127317852,г. Чебоксары, Президентский б-р, д.31 директор Токмолаева Людмила Ивановна</t>
  </si>
  <si>
    <t>2019 год</t>
  </si>
  <si>
    <t>ООО "Архитектурное бюро "ГрафиТ", ИНН 2107902541,  г. Чебоксары, ул. Радужная, д.7, пом.2 Шарафутдинов Ш.Ф.</t>
  </si>
  <si>
    <t>ООО "Империя", ИНН 2130067190, г.Чебоксары, ул.Хузангая, д.26</t>
  </si>
  <si>
    <t>ООО "Геолог", ИНН 2123006172, Чувашская Республика, г.Канаш, ул.Полевая, д.8, директор С.Н. Елисев</t>
  </si>
  <si>
    <t xml:space="preserve">АО "Чувашгражданпроект", ИНН 2130066768, г. Чебоксары, Московский пр., д. 3, генеральный директор Арсентьев Е.З., </t>
  </si>
  <si>
    <t>ПАО "Дорисс", 428022 г.Чебоксары, Кабельный проезд, д.2,   ИНН2127008364, генеральный директор Рощин Игорь Всеволодович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</si>
  <si>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</si>
  <si>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АО "Институт по проектированию объектов дорожного хоязйства Республики Татарстан", г. Казань, ул. Академика Губкина, 31, ИНН 1660059080, генеральный директор: Пановская Елена Сергеевна</t>
  </si>
  <si>
    <t xml:space="preserve">ООО "Автодор", Ульяновская область, г. Ульяновск, 2-й переулок Мира, д.13, офис 7, ИНН 2130184458, директор Кузнецов Сергей Николаевич </t>
  </si>
  <si>
    <t>май 2020 года</t>
  </si>
  <si>
    <t>Реконструкция Чебоксарского залива и Красной площади</t>
  </si>
  <si>
    <t>ООО "Булат", ИНН: 2103004730, 429360, Чувашская Республика, с. Шыгырдан, ул.Наримана, 12</t>
  </si>
  <si>
    <t>ООО "Трест - 11" ИНН: 2127323870, г. Чебоксары, пер. Бабушкина, д 2, пом. 3</t>
  </si>
  <si>
    <t>ОАО "Проектно-сметное бюро" г.Чебоксары, пер.Бабушкина, д.8,  ИНН 2130066670, Ген.директор - В.П. Михайлов</t>
  </si>
  <si>
    <t>ООО "Монополия", ИНН 2130157542, 428000, г.Чебоксары, ул. 50 лет Октября ул, д.12 офис 3</t>
  </si>
  <si>
    <t>ООО "Техпроект". ИНН 2130019550, г.Чебоксары, Лапсарский проезд, дом 57, пом. 4</t>
  </si>
  <si>
    <t>ПИ "Суварстройпроект", ИНН 2129041303, г.Чебоксары, ул. К.Маркса, д.52б, Захаров В.А.</t>
  </si>
  <si>
    <t>ООО "КБ "Проект-Мастер". г.Чебоксары, ул.Хузангая, д.14</t>
  </si>
  <si>
    <t>ООО «Чувашстройпроект», 428000, г.Чебоксары, ул. Калинина, д. 107, эл.почта: chspr@gc-kontur.ru, ИНН 2130182281, ООО «Центр комплексных изысканий»,  заявитель -ООО "СУОР", 428000, г.Чебоксары, ул. Калинина, д. 107, электронная почта: dsk@suor.ru, ИНН 2127311917</t>
  </si>
  <si>
    <t>АО "Передвижная механизированная колонна № 8", ИНН: 2115000346, 429900, г.Цивильск, ул.Павла Иванова, д.8</t>
  </si>
  <si>
    <t>ООО "ТРЕСТ-11", ИНН 2127323870, 428020, г.Чебоксары, пер.Бабушкина, д. 2, пом. 3, директор В.И.Грачев</t>
  </si>
  <si>
    <t>АО "Строительный трест № 3", 428003, г.Чебоксары, ул.Ярославская, 76, директор П.В.Семенов</t>
  </si>
  <si>
    <t>ООО "Стройград" , ИНН: 1215080449, 425200, Республика Мари Эл, пгт.Медведево, ул. Чехова, д.17, корпус А, офис 1, директор С.Е.Романов</t>
  </si>
  <si>
    <t>Производственный кооператив"Медведевская ПМК", ИНН: 1207000062, 425200, РЕСП МАРИЙ ЭЛ 12, Р-Н МЕДВЕДЕВСКИЙ, ПГТ МЕДВЕДЕВО, УЛ ГАГАРИНА, 2, А, директор Ю.Л.Васенев</t>
  </si>
  <si>
    <t>ООО "ЧЕСТРОЙ", ИНН: 2127026081,г.Чебоксары, ул.К.Маркса, д.58, директор Р.Ф.Егоров</t>
  </si>
  <si>
    <t>АО "Головной проекто-изыскательский иститут "Чувашгражданпроект"</t>
  </si>
  <si>
    <t>ООО "СТРОЙКОМФОРТ", ИНН 2103903424, 429350, с.Батырево, ул.Мичурина, д.22, директор М.Н.Алимов</t>
  </si>
  <si>
    <t>ООО "НПФ "Эскиз" (г.Новочебоксарск)</t>
  </si>
  <si>
    <t>ООО "СПЕЦКОМПЛЕКС", ИНН 2130165938, 428000, г.Чебоксары, проезд Базовый, д.22, офис 202, директор Сапожников Ю.П.</t>
  </si>
  <si>
    <t>ООО "Строймонтаж", ИНН 2105005088, 429700, пгт.Ибреси, ул.Сельхозтеники, д.13, директор Н.В.Гаврилова</t>
  </si>
  <si>
    <t>ООО "Альянсгрупп", ИНН 2116001046, 123557, г.Москва, ул.Грузинская, д.20, ПОДВАЛ Б/Н, ПОМ/КОМ/ОФ IV/25/2, директор Кузыченко А.А.</t>
  </si>
  <si>
    <t>ООО "СТМ", ИНН 2115904510, 429900, г.Цивильск, ул.Павла Иванова, д.8Б, директор И.В.Федоров</t>
  </si>
  <si>
    <t>ООО "ЗП - Диана", ИНН 2127306995, 428034, г.Чебоксары, ул.Университетская, д.48, ОФИС 26, директор Георгиева Г.Г.</t>
  </si>
  <si>
    <t>ООО "Премиум Строй21", ИНН 2130103748, 428022, г.Чебоксары, Марпосадское шоссе, д. 7 В, стр. 1, директор Суворов А.С.</t>
  </si>
  <si>
    <t>ООО "РЕГИОН", ИНН 2128706361, 428903, г.Чебоксары, Лапсарский проезд, д.59, директор А.А.Макаров</t>
  </si>
  <si>
    <t>ООО "СК "Старатель", ИНН 2129046654, 428903, г.Чебоксары, Лапсарский проезд, д.9 Б, директор А.Ю.Владимиров</t>
  </si>
  <si>
    <t>ООО "СТРОЙ ГРАД", ИНН 1215080449, 425200, Республика Марий Эл, Медведевский район, пгт. Медведево, ул.Чехова, д.17, корпус А, офис 1, директор С.Е.Романов</t>
  </si>
  <si>
    <t>ООО "ЧЕСТРОЙ", ИНН 2127026081, 428000, г.Чебоксары, ул.К.Маркса, д.58</t>
  </si>
  <si>
    <t>ООО "Проект-Мастер", ИНН 2128707936, г.Чебоксары, ул. Хузангая, д.14, оф. 307А</t>
  </si>
  <si>
    <t>ООО "Трест-11".  ИНН 2127323870, Чувашия, г. Чебоксары, пер. Бабушкина, д 2, помещение 3, директор В.И. Грачев</t>
  </si>
  <si>
    <t>реконструкция незавершенного строительством здания под Центральный государственный архив Чувашской Республики по ул. Урукова, д. 2а, г. Чебоксары</t>
  </si>
  <si>
    <t>проектно-изыскательские работы и проведение государственной экспертизы проектной и рабочей документации</t>
  </si>
  <si>
    <t>реконструкция здания ГУК "Чувашская государственная филармония в г. Чебоксары", Чувашская Республика</t>
  </si>
  <si>
    <t>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</t>
  </si>
  <si>
    <t>строительство блочно-модульной котельной на природном газе для АУ Чувашии "ФОЦ "Росинка" Минспорта Чувашии</t>
  </si>
  <si>
    <t>проведение государственной историко-культурной экспертизы</t>
  </si>
  <si>
    <t>Подпрограмма "Старшее поколение"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</si>
  <si>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</si>
  <si>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строительство тепловых сетей и сетей горячего водоснабжения от газовой автоматизированной блочно-модульной котельной мощностью 14,0 МВт по ул. Чайковского в г. Шумерле Чувашской Республики</t>
  </si>
  <si>
    <t>проекто-изыскательские работы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</si>
  <si>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</si>
  <si>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</si>
  <si>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</si>
  <si>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</si>
  <si>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</si>
  <si>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</si>
  <si>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12,0 МВт по ул. Лобачевского в г. Козловке Чувашской Республики</t>
  </si>
  <si>
    <t>строительство блочно-модульных котельных в микрорайонах "Коновалово" и "Советская" г.Мариинский Посад</t>
  </si>
  <si>
    <t>Подпрограмма "Развитие систем коммунальной инфраструктуры и объектов, используемых для очистки сточных вод"</t>
  </si>
  <si>
    <t xml:space="preserve">строительство водопроводных сетей и водопроводного узла для обеспечения территории , примыкающей к северной стороне жилой застройки по ул. Придорожная г. Мариинский Посад 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</si>
  <si>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</si>
  <si>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>Подпрограмма "Строительство и реконструкция (модернизация) очистных сооружений централизованных систем водоотведения"</t>
  </si>
  <si>
    <t>Государственная программа Чувашской Республики "Развитие промышленности и инновационная экономика"</t>
  </si>
  <si>
    <t xml:space="preserve">Подпрограмма "Инновационное развитие промышленности Чувашской Республики" </t>
  </si>
  <si>
    <t>строительство инженерной и транспортной инфраструктуры тепличного комплекса "Новочебоксарский"</t>
  </si>
  <si>
    <t>ООО "Архитектурная мастерская "ПроЛог", ИНН 7733838364, г.Москва, Съезжинский пер., д.6, комн.4, директор Хвостов Андрей Игоревич</t>
  </si>
  <si>
    <t xml:space="preserve">ООО "СК "Стройсфера", 428037, г.Чебоксары, проезд Дорожный, д.4, директор С.В.Хвандеев </t>
  </si>
  <si>
    <t>ООО "Союзстройинвест"  
ИНН 2130083717, 428032, г.Чебоксары, ул.Ярославская, д. 39, директор Резяпов Э.М.</t>
  </si>
  <si>
    <t xml:space="preserve">АО "Институт проектирования транспортных сооружений"
ИНН 1661008459
420032, г. Казань, ул.Краснококшайская, д. 69/12, офис 202
</t>
  </si>
  <si>
    <t>строительство блочно-модульной котельной по адресу: Чувашская Республика, г. Канаш, ул. Свободы, д. 30А</t>
  </si>
  <si>
    <t xml:space="preserve">ОАО «ПИ «Чувашграж-                                   данпроект», ИНН/КПП 2130066768/ 213001001, 428018, г. Чебоксары,                                                              Моск-кий пр-т,                                   д. 3, Арсентьев Евгений Зиновьевич </t>
  </si>
  <si>
    <t>ООО "СОЮЗСТРОЙИНВЕСТ"
ИНН 2130083717, г.Чебоксары, ул.Ярославская, д. 39, директор Э.М.Резяпов</t>
  </si>
  <si>
    <t>реконструкция объекта незавершенного строительства под учебно-производственный комплекс Чебоксарского техникума строительства и городского хозяйства по адресу: г. Чебоксары, ул. Ильбекова, д. 6</t>
  </si>
  <si>
    <t xml:space="preserve">строительство сетей водоотведения и очистных сооружений для обеспечения территории , примыкающей к северной стороне жилой застройки по ул. Придорожная г. Мариинский Посад </t>
  </si>
  <si>
    <t>ООО "Строительное управление-20", 
ИНН: 2128042167, г.Чебоксары, ул.Петрова, д.6, пом. 1, оф.5, директор А.Н.Шиканов</t>
  </si>
  <si>
    <t>ООО «Стройиндустрия», ИНН 2130136415, 428030, г.Чебоксары, ул.Новогородская, д. 19, пом.1, Невметов Э.К.</t>
  </si>
  <si>
    <t> 01.06.2020</t>
  </si>
  <si>
    <t>АО   "Чувашгражданпроект", ИНН 2130066768; 428000,г.Чебоксары, Московский пр. д. 3, Генеральный директор Арсентьев Е.З.</t>
  </si>
  <si>
    <t>д. Торханы Шумерлинского района</t>
  </si>
  <si>
    <t>2018 г. - март 2020 г.</t>
  </si>
  <si>
    <t>ООО"ГРАДОСТРОЙ", ИНН 7842503336; 121601,г.Москва,Филевский бульвар,д.39,помещение 1,этаж 1,офис 1,генеральный директор Архипов А.П.</t>
  </si>
  <si>
    <t>строительство объекта "Детский сад на 240 мест, расположенный в г. Канаше Чувашской Республики в мкр. "Восточный"</t>
  </si>
  <si>
    <r>
      <t xml:space="preserve">Кассовый расход (включая авансирование) </t>
    </r>
    <r>
      <rPr>
        <sz val="12"/>
        <color theme="0"/>
        <rFont val="Arial"/>
        <family val="2"/>
        <charset val="204"/>
      </rPr>
      <t xml:space="preserve">финансирование, доведенное Минфином Чувашии, </t>
    </r>
    <r>
      <rPr>
        <sz val="12"/>
        <rFont val="Arial"/>
        <family val="2"/>
        <charset val="204"/>
      </rPr>
      <t xml:space="preserve">
тыс. рублей</t>
    </r>
  </si>
  <si>
    <t>ООО "Проектно-сметное бюро"
ИНН 2130123462
428020, г. Чебоксары, пер. Бабушкина, д.8</t>
  </si>
  <si>
    <t xml:space="preserve">ИП Марков Александр Геннадьевич, ИНН 213003174443, 428009, г. Чебоксары, ул. Лебедева, д. 7, кв. 147 </t>
  </si>
  <si>
    <t>ООО"Стройэнергосервис"
ИНН: 2120003053, 429380, с.Яльчики, переулок Пушкина, д.16, директор А.В.Нягин</t>
  </si>
  <si>
    <t xml:space="preserve">ООО "Газовик", 7308004917, 433760, Ульяновская обл., р.п. Кузоватово, ул. Калинина, 
д., строение 3: Койфман Вадим Борисович
</t>
  </si>
  <si>
    <t xml:space="preserve">до 20.08.2018 </t>
  </si>
  <si>
    <t>АО "СЗ "ТУС", ИНН 2129005369</t>
  </si>
  <si>
    <t xml:space="preserve">АО "Водоканал" ИНН 2130017760, г. Чебоксары, пр. Мясокомбинатский, д. 12 Васильев В.С. </t>
  </si>
  <si>
    <t xml:space="preserve"> 03.10.2019</t>
  </si>
  <si>
    <t>до 01.06.2019</t>
  </si>
  <si>
    <t>АО "Передвижная механизированная колонна № 8", ИНН: 2115000346, 429900, г.Цивильск, ул.Павла Иванова, д.8, директор В.Н.Ижелеев</t>
  </si>
  <si>
    <t>строительство блочно-модульной котельной Мариинско-Посадского технологического техникума Минобразования Чувашии по адресу: г.Мариинский Посад, ул. Котовского, д. 36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</si>
  <si>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</si>
  <si>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t>строительство сельского дома культуры на 100 мест по ул. Горчакова, д. 17а с.Аттиково</t>
  </si>
  <si>
    <t>реконструкция канализационных очистных сооружений производительностью 15000 куб. м/сут в г. Канаше Чувашской Республики</t>
  </si>
  <si>
    <t>Казенное учреждение Чувашской Республики "Республиканская служба единого заказчика" Министроя Чувашии (заказчик)</t>
  </si>
  <si>
    <t>Подпрограмма "Повышение качества предоставления государственных и муниципальных услуг"</t>
  </si>
  <si>
    <t>приобретение помещения в г. Цивильске для размещения АУ МФЦ Цивильского района</t>
  </si>
  <si>
    <t>август 2018-25.11.2019</t>
  </si>
  <si>
    <t>декабрь 2013-октябрь 2016</t>
  </si>
  <si>
    <t>декабрь 2018 -31.05.2020</t>
  </si>
  <si>
    <t>ООО "Архитектурное бюро "ГрафиТ", ИНН 2107902541, г. Чебоксары, ул. Радужная, д. 7, пом. 2, Шарафутдинов Ш.Ф.</t>
  </si>
  <si>
    <t>ООО "Строительное управление Ульяновского речного порта", ИНН 7325131619, Ульяновская обл,
г Ульяновск, ул Радищева, 140 / 1, директор Булатов Ф.В.</t>
  </si>
  <si>
    <t>ООО "Геолог", ИНН 2123006172, Чувашская Республика, г. Канаш, ул. Полевая, д. 8, директора Елисеев С.Н.</t>
  </si>
  <si>
    <t xml:space="preserve">2017-декабрь 2019 </t>
  </si>
  <si>
    <t>до 30.04.2020</t>
  </si>
  <si>
    <t>до 31.03.2020</t>
  </si>
  <si>
    <t xml:space="preserve">ООО "ПРОЕКТНО-СМЕТНОЕ БЮРО"
ИНН: 2130123462,  428020, Чебоксары г, пер. Бабушкина, 8; 
директор - Михайлов Валерий Петрович
</t>
  </si>
  <si>
    <t>ООО «Фаворит»,                        ИНН: 2130176810, 428022, г.Чебоксары, Автозаправочный проезд, д.2Б, пом. 1;  директор        -   Садтаров Ильнар Галелтдинович</t>
  </si>
  <si>
    <t>до 30.11.2019</t>
  </si>
  <si>
    <t>строительство объекта "Детский сад на 110 мест в 14 мкр. НЮР г. Чебоксары"</t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</si>
  <si>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</si>
  <si>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реализации мероприятий по устойчивому развитию сельских территорий (приложение 2, 5)</t>
  </si>
  <si>
    <t>Министерство экономического развития, промышленности и торговли Чувашской Республики</t>
  </si>
  <si>
    <t>2020 год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</si>
  <si>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январь-декабрь 2019 года</t>
  </si>
  <si>
    <t>строительство объекта "Хозяйственный блок временного складирования поступающих документов"</t>
  </si>
  <si>
    <t>ООО "ПИ "СУВАРСТРОЙПРОЕКТ" ИНН 2129041303,  428000, г.Чебоксары, ул.К.Маркса, д.52б, офис 6, генер. директор Захаров Владимир Алексеевич  </t>
  </si>
  <si>
    <t>ИНН 7841394540, г.Санкт-Петербург, ул.Набережная Обводного канала, д.191, лит.А, офис 12</t>
  </si>
  <si>
    <r>
      <rPr>
        <b/>
        <sz val="13"/>
        <rFont val="Arial"/>
        <family val="2"/>
        <charset val="204"/>
      </rPr>
      <t xml:space="preserve">Контракт расторгнут 25.12.2019 </t>
    </r>
    <r>
      <rPr>
        <sz val="13"/>
        <rFont val="Arial"/>
        <family val="2"/>
        <charset val="204"/>
      </rPr>
      <t>ООО "СОЮЗСТРОЙИНВЕСТ", ИНН 2130083717, г. Чебоксары, ул. Ярославская, д. 39, Резяпов Эдуард Минтагирович</t>
    </r>
  </si>
  <si>
    <t>ООО "Классика Арт"</t>
  </si>
  <si>
    <t>ООО "Институт инженерных изысканий"</t>
  </si>
  <si>
    <r>
      <rPr>
        <b/>
        <sz val="13"/>
        <rFont val="Arial"/>
        <family val="2"/>
        <charset val="204"/>
      </rPr>
      <t xml:space="preserve">Контракт расторгнут </t>
    </r>
    <r>
      <rPr>
        <sz val="13"/>
        <rFont val="Arial"/>
        <family val="2"/>
        <charset val="204"/>
      </rPr>
      <t>ООО "Алза" ,  ИНН 2127311850,  г.Чебоксары, ул. Энгельса, 42а; директор Лаврентьев Сергей Витальевич.</t>
    </r>
  </si>
  <si>
    <t>ООО "Первая проектная компания", ИНН 1326233517, 430005, г.Саранск, ул.Пролетарская, д.44А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</si>
</sst>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rgb="FFFF0000"/>
      <name val="Arial"/>
      <family val="2"/>
      <charset val="204"/>
    </font>
    <font>
      <sz val="12"/>
      <color theme="0"/>
      <name val="Arial"/>
      <family val="2"/>
      <charset val="204"/>
    </font>
    <font>
      <sz val="1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56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4" fillId="25" borderId="0" xfId="0" applyFont="1" applyFill="1"/>
    <xf numFmtId="0" fontId="23" fillId="0" borderId="0" xfId="0" applyFont="1" applyFill="1"/>
    <xf numFmtId="0" fontId="23" fillId="27" borderId="0" xfId="0" applyFont="1" applyFill="1"/>
    <xf numFmtId="0" fontId="23" fillId="26" borderId="0" xfId="0" applyFont="1" applyFill="1"/>
    <xf numFmtId="0" fontId="22" fillId="27" borderId="0" xfId="0" applyFont="1" applyFill="1"/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4" fillId="0" borderId="0" xfId="0" applyFont="1" applyFill="1"/>
    <xf numFmtId="0" fontId="24" fillId="26" borderId="0" xfId="0" applyFont="1" applyFill="1"/>
    <xf numFmtId="0" fontId="24" fillId="0" borderId="0" xfId="0" applyFont="1" applyFill="1"/>
    <xf numFmtId="0" fontId="22" fillId="26" borderId="0" xfId="0" applyFont="1" applyFill="1"/>
    <xf numFmtId="0" fontId="26" fillId="0" borderId="10" xfId="1" applyFont="1" applyFill="1" applyBorder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4" fontId="29" fillId="25" borderId="10" xfId="1" applyNumberFormat="1" applyFont="1" applyFill="1" applyBorder="1" applyAlignment="1">
      <alignment horizontal="right" vertical="top" wrapText="1"/>
    </xf>
    <xf numFmtId="164" fontId="28" fillId="25" borderId="10" xfId="1" applyNumberFormat="1" applyFont="1" applyFill="1" applyBorder="1" applyAlignment="1">
      <alignment horizontal="right"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center" vertical="top" wrapText="1"/>
    </xf>
    <xf numFmtId="0" fontId="31" fillId="0" borderId="0" xfId="0" applyFont="1" applyFill="1"/>
    <xf numFmtId="0" fontId="30" fillId="26" borderId="10" xfId="1" applyFont="1" applyFill="1" applyBorder="1" applyAlignment="1">
      <alignment vertical="top" wrapText="1"/>
    </xf>
    <xf numFmtId="0" fontId="31" fillId="26" borderId="10" xfId="0" applyFont="1" applyFill="1" applyBorder="1" applyAlignment="1">
      <alignment vertical="top" wrapText="1"/>
    </xf>
    <xf numFmtId="14" fontId="31" fillId="26" borderId="10" xfId="0" applyNumberFormat="1" applyFont="1" applyFill="1" applyBorder="1" applyAlignment="1">
      <alignment vertical="top" wrapText="1"/>
    </xf>
    <xf numFmtId="164" fontId="30" fillId="26" borderId="10" xfId="1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horizontal="right" vertical="top" wrapText="1"/>
    </xf>
    <xf numFmtId="164" fontId="26" fillId="0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 indent="2"/>
    </xf>
    <xf numFmtId="0" fontId="27" fillId="24" borderId="10" xfId="0" applyFont="1" applyFill="1" applyBorder="1" applyAlignment="1">
      <alignment vertical="top" wrapText="1"/>
    </xf>
    <xf numFmtId="14" fontId="27" fillId="24" borderId="10" xfId="0" applyNumberFormat="1" applyFont="1" applyFill="1" applyBorder="1" applyAlignment="1">
      <alignment vertical="top" wrapText="1"/>
    </xf>
    <xf numFmtId="164" fontId="31" fillId="26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64" fontId="27" fillId="0" borderId="10" xfId="1" applyNumberFormat="1" applyFont="1" applyFill="1" applyBorder="1" applyAlignment="1">
      <alignment horizontal="right" vertical="top" wrapText="1"/>
    </xf>
    <xf numFmtId="164" fontId="31" fillId="0" borderId="10" xfId="0" applyNumberFormat="1" applyFont="1" applyFill="1" applyBorder="1" applyAlignment="1">
      <alignment horizontal="right" vertical="top" wrapText="1"/>
    </xf>
    <xf numFmtId="164" fontId="30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 indent="1"/>
    </xf>
    <xf numFmtId="164" fontId="26" fillId="26" borderId="10" xfId="1" applyNumberFormat="1" applyFont="1" applyFill="1" applyBorder="1" applyAlignment="1">
      <alignment horizontal="right" vertical="top" wrapText="1"/>
    </xf>
    <xf numFmtId="0" fontId="26" fillId="24" borderId="10" xfId="1" applyFont="1" applyFill="1" applyBorder="1" applyAlignment="1">
      <alignment vertical="top" wrapText="1"/>
    </xf>
    <xf numFmtId="0" fontId="26" fillId="0" borderId="10" xfId="0" applyFont="1" applyFill="1" applyBorder="1" applyAlignment="1">
      <alignment wrapText="1"/>
    </xf>
    <xf numFmtId="14" fontId="26" fillId="0" borderId="10" xfId="1" applyNumberFormat="1" applyFont="1" applyFill="1" applyBorder="1" applyAlignment="1">
      <alignment horizontal="center" vertical="top" wrapText="1"/>
    </xf>
    <xf numFmtId="14" fontId="31" fillId="0" borderId="10" xfId="0" applyNumberFormat="1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horizontal="right" vertical="top" wrapText="1"/>
    </xf>
    <xf numFmtId="0" fontId="29" fillId="25" borderId="10" xfId="1" applyFont="1" applyFill="1" applyBorder="1" applyAlignment="1">
      <alignment horizontal="left" vertical="top" wrapText="1" indent="2"/>
    </xf>
    <xf numFmtId="0" fontId="28" fillId="25" borderId="10" xfId="0" applyFont="1" applyFill="1" applyBorder="1" applyAlignment="1">
      <alignment vertical="top" wrapText="1"/>
    </xf>
    <xf numFmtId="14" fontId="28" fillId="25" borderId="10" xfId="0" applyNumberFormat="1" applyFont="1" applyFill="1" applyBorder="1" applyAlignment="1">
      <alignment vertical="top" wrapText="1"/>
    </xf>
    <xf numFmtId="164" fontId="28" fillId="25" borderId="10" xfId="0" applyNumberFormat="1" applyFont="1" applyFill="1" applyBorder="1" applyAlignment="1">
      <alignment horizontal="right" vertical="top" wrapText="1"/>
    </xf>
    <xf numFmtId="14" fontId="26" fillId="0" borderId="10" xfId="0" applyNumberFormat="1" applyFont="1" applyFill="1" applyBorder="1" applyAlignment="1">
      <alignment vertical="top" wrapText="1"/>
    </xf>
    <xf numFmtId="0" fontId="26" fillId="27" borderId="10" xfId="1" applyFont="1" applyFill="1" applyBorder="1" applyAlignment="1">
      <alignment horizontal="left" vertical="top" wrapText="1" indent="2"/>
    </xf>
    <xf numFmtId="0" fontId="26" fillId="27" borderId="10" xfId="1" applyFont="1" applyFill="1" applyBorder="1" applyAlignment="1">
      <alignment vertical="top" wrapText="1"/>
    </xf>
    <xf numFmtId="4" fontId="26" fillId="27" borderId="10" xfId="1" applyNumberFormat="1" applyFont="1" applyFill="1" applyBorder="1" applyAlignment="1">
      <alignment vertical="top" wrapText="1"/>
    </xf>
    <xf numFmtId="0" fontId="27" fillId="27" borderId="10" xfId="0" applyFont="1" applyFill="1" applyBorder="1" applyAlignment="1">
      <alignment horizontal="left" vertical="top" wrapText="1"/>
    </xf>
    <xf numFmtId="164" fontId="30" fillId="27" borderId="10" xfId="1" applyNumberFormat="1" applyFont="1" applyFill="1" applyBorder="1" applyAlignment="1">
      <alignment horizontal="right" vertical="top" wrapText="1"/>
    </xf>
    <xf numFmtId="164" fontId="27" fillId="27" borderId="10" xfId="0" applyNumberFormat="1" applyFont="1" applyFill="1" applyBorder="1" applyAlignment="1">
      <alignment horizontal="right" vertical="top" wrapText="1"/>
    </xf>
    <xf numFmtId="164" fontId="26" fillId="27" borderId="10" xfId="1" applyNumberFormat="1" applyFont="1" applyFill="1" applyBorder="1" applyAlignment="1">
      <alignment horizontal="right" vertical="top" wrapText="1"/>
    </xf>
    <xf numFmtId="164" fontId="26" fillId="27" borderId="10" xfId="0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left" vertical="top" wrapText="1" indent="2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14" fontId="27" fillId="0" borderId="10" xfId="0" applyNumberFormat="1" applyFont="1" applyBorder="1" applyAlignment="1">
      <alignment horizontal="right" vertical="top" wrapText="1"/>
    </xf>
    <xf numFmtId="0" fontId="31" fillId="27" borderId="10" xfId="0" applyFont="1" applyFill="1" applyBorder="1" applyAlignment="1">
      <alignment vertical="top" wrapText="1"/>
    </xf>
    <xf numFmtId="14" fontId="31" fillId="27" borderId="10" xfId="0" applyNumberFormat="1" applyFont="1" applyFill="1" applyBorder="1" applyAlignment="1">
      <alignment vertical="top" wrapText="1"/>
    </xf>
    <xf numFmtId="164" fontId="31" fillId="27" borderId="10" xfId="0" applyNumberFormat="1" applyFont="1" applyFill="1" applyBorder="1" applyAlignment="1">
      <alignment horizontal="right" vertical="top" wrapText="1"/>
    </xf>
    <xf numFmtId="0" fontId="30" fillId="24" borderId="10" xfId="1" applyFont="1" applyFill="1" applyBorder="1" applyAlignment="1">
      <alignment vertical="top" wrapText="1"/>
    </xf>
    <xf numFmtId="0" fontId="26" fillId="27" borderId="10" xfId="0" applyFont="1" applyFill="1" applyBorder="1" applyAlignment="1">
      <alignment vertical="top" wrapText="1"/>
    </xf>
    <xf numFmtId="14" fontId="26" fillId="27" borderId="10" xfId="0" applyNumberFormat="1" applyFont="1" applyFill="1" applyBorder="1" applyAlignment="1">
      <alignment vertical="top" wrapText="1"/>
    </xf>
    <xf numFmtId="0" fontId="27" fillId="27" borderId="10" xfId="0" applyFont="1" applyFill="1" applyBorder="1" applyAlignment="1">
      <alignment vertical="top" wrapText="1"/>
    </xf>
    <xf numFmtId="14" fontId="27" fillId="27" borderId="10" xfId="0" applyNumberFormat="1" applyFont="1" applyFill="1" applyBorder="1" applyAlignment="1">
      <alignment vertical="top" wrapText="1"/>
    </xf>
    <xf numFmtId="0" fontId="28" fillId="26" borderId="10" xfId="0" applyFont="1" applyFill="1" applyBorder="1" applyAlignment="1">
      <alignment vertical="top" wrapText="1"/>
    </xf>
    <xf numFmtId="14" fontId="28" fillId="26" borderId="10" xfId="0" applyNumberFormat="1" applyFont="1" applyFill="1" applyBorder="1" applyAlignment="1">
      <alignment vertical="top" wrapText="1"/>
    </xf>
    <xf numFmtId="164" fontId="29" fillId="26" borderId="10" xfId="1" applyNumberFormat="1" applyFont="1" applyFill="1" applyBorder="1" applyAlignment="1">
      <alignment horizontal="right" vertical="top" wrapText="1"/>
    </xf>
    <xf numFmtId="164" fontId="28" fillId="26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vertical="top" wrapText="1"/>
    </xf>
    <xf numFmtId="14" fontId="28" fillId="0" borderId="10" xfId="0" applyNumberFormat="1" applyFont="1" applyFill="1" applyBorder="1" applyAlignment="1">
      <alignment vertical="top" wrapText="1"/>
    </xf>
    <xf numFmtId="164" fontId="29" fillId="0" borderId="10" xfId="1" applyNumberFormat="1" applyFont="1" applyFill="1" applyBorder="1" applyAlignment="1">
      <alignment horizontal="right" vertical="top" wrapText="1"/>
    </xf>
    <xf numFmtId="164" fontId="28" fillId="0" borderId="10" xfId="0" applyNumberFormat="1" applyFont="1" applyFill="1" applyBorder="1" applyAlignment="1">
      <alignment horizontal="right" vertical="top" wrapText="1"/>
    </xf>
    <xf numFmtId="164" fontId="27" fillId="26" borderId="10" xfId="0" applyNumberFormat="1" applyFont="1" applyFill="1" applyBorder="1" applyAlignment="1">
      <alignment horizontal="right" vertical="top" wrapText="1"/>
    </xf>
    <xf numFmtId="164" fontId="32" fillId="0" borderId="10" xfId="1" applyNumberFormat="1" applyFont="1" applyFill="1" applyBorder="1" applyAlignment="1">
      <alignment horizontal="right" vertical="top" wrapText="1"/>
    </xf>
    <xf numFmtId="0" fontId="26" fillId="26" borderId="10" xfId="1" applyFont="1" applyFill="1" applyBorder="1" applyAlignment="1">
      <alignment vertical="top" wrapText="1"/>
    </xf>
    <xf numFmtId="0" fontId="27" fillId="26" borderId="10" xfId="0" applyFont="1" applyFill="1" applyBorder="1" applyAlignment="1">
      <alignment vertical="top" wrapText="1"/>
    </xf>
    <xf numFmtId="14" fontId="27" fillId="26" borderId="10" xfId="0" applyNumberFormat="1" applyFont="1" applyFill="1" applyBorder="1" applyAlignment="1">
      <alignment vertical="top" wrapText="1"/>
    </xf>
    <xf numFmtId="0" fontId="30" fillId="24" borderId="10" xfId="1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vertical="top" wrapText="1"/>
    </xf>
    <xf numFmtId="14" fontId="27" fillId="0" borderId="0" xfId="0" applyNumberFormat="1" applyFont="1" applyFill="1" applyAlignment="1">
      <alignment vertical="top" wrapText="1"/>
    </xf>
    <xf numFmtId="164" fontId="27" fillId="0" borderId="0" xfId="0" applyNumberFormat="1" applyFont="1" applyFill="1" applyAlignment="1">
      <alignment horizontal="right" vertical="top" wrapText="1"/>
    </xf>
    <xf numFmtId="164" fontId="26" fillId="0" borderId="0" xfId="0" applyNumberFormat="1" applyFont="1" applyFill="1" applyAlignment="1">
      <alignment horizontal="right" vertical="top" wrapText="1"/>
    </xf>
    <xf numFmtId="164" fontId="27" fillId="0" borderId="12" xfId="0" applyNumberFormat="1" applyFont="1" applyFill="1" applyBorder="1" applyAlignment="1">
      <alignment horizontal="right" vertical="top" wrapText="1"/>
    </xf>
    <xf numFmtId="164" fontId="4" fillId="0" borderId="10" xfId="1" applyNumberFormat="1" applyFont="1" applyFill="1" applyBorder="1" applyAlignment="1">
      <alignment vertical="top" wrapText="1"/>
    </xf>
    <xf numFmtId="0" fontId="30" fillId="0" borderId="0" xfId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164" fontId="26" fillId="24" borderId="10" xfId="0" applyNumberFormat="1" applyFont="1" applyFill="1" applyBorder="1" applyAlignment="1">
      <alignment horizontal="right" vertical="top" wrapText="1"/>
    </xf>
    <xf numFmtId="164" fontId="27" fillId="24" borderId="10" xfId="0" applyNumberFormat="1" applyFont="1" applyFill="1" applyBorder="1" applyAlignment="1">
      <alignment horizontal="right" vertical="top" wrapText="1"/>
    </xf>
    <xf numFmtId="0" fontId="26" fillId="0" borderId="10" xfId="1" applyNumberFormat="1" applyFont="1" applyFill="1" applyBorder="1" applyAlignment="1">
      <alignment vertical="top" wrapText="1"/>
    </xf>
    <xf numFmtId="164" fontId="31" fillId="24" borderId="10" xfId="0" applyNumberFormat="1" applyFont="1" applyFill="1" applyBorder="1" applyAlignment="1">
      <alignment horizontal="right" vertical="top" wrapText="1"/>
    </xf>
    <xf numFmtId="164" fontId="26" fillId="24" borderId="10" xfId="1" applyNumberFormat="1" applyFont="1" applyFill="1" applyBorder="1" applyAlignment="1">
      <alignment horizontal="righ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164" fontId="4" fillId="24" borderId="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center" vertical="top" wrapText="1"/>
    </xf>
    <xf numFmtId="164" fontId="28" fillId="24" borderId="10" xfId="0" applyNumberFormat="1" applyFont="1" applyFill="1" applyBorder="1" applyAlignment="1">
      <alignment horizontal="right" vertical="top" wrapText="1"/>
    </xf>
    <xf numFmtId="164" fontId="32" fillId="24" borderId="10" xfId="1" applyNumberFormat="1" applyFont="1" applyFill="1" applyBorder="1" applyAlignment="1">
      <alignment horizontal="right" vertical="top" wrapText="1"/>
    </xf>
    <xf numFmtId="164" fontId="27" fillId="24" borderId="0" xfId="0" applyNumberFormat="1" applyFont="1" applyFill="1" applyAlignment="1">
      <alignment horizontal="right" vertical="top" wrapText="1"/>
    </xf>
    <xf numFmtId="164" fontId="22" fillId="24" borderId="0" xfId="0" applyNumberFormat="1" applyFont="1" applyFill="1" applyAlignment="1">
      <alignment horizontal="right" vertical="top" wrapText="1"/>
    </xf>
    <xf numFmtId="164" fontId="30" fillId="24" borderId="10" xfId="0" applyNumberFormat="1" applyFont="1" applyFill="1" applyBorder="1" applyAlignment="1">
      <alignment horizontal="right" vertical="top" wrapText="1"/>
    </xf>
    <xf numFmtId="164" fontId="32" fillId="24" borderId="1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Alignment="1">
      <alignment horizontal="right" vertical="top" wrapText="1"/>
    </xf>
    <xf numFmtId="164" fontId="4" fillId="24" borderId="0" xfId="0" applyNumberFormat="1" applyFont="1" applyFill="1" applyAlignment="1">
      <alignment horizontal="right" vertical="top" wrapText="1"/>
    </xf>
    <xf numFmtId="0" fontId="30" fillId="0" borderId="10" xfId="1" applyFont="1" applyFill="1" applyBorder="1" applyAlignment="1">
      <alignment horizontal="left" vertical="top" wrapText="1"/>
    </xf>
    <xf numFmtId="0" fontId="26" fillId="0" borderId="10" xfId="1" applyFont="1" applyFill="1" applyBorder="1" applyAlignment="1">
      <alignment vertical="top" wrapText="1"/>
    </xf>
    <xf numFmtId="0" fontId="30" fillId="26" borderId="10" xfId="1" applyFont="1" applyFill="1" applyBorder="1" applyAlignment="1">
      <alignment horizontal="center" vertical="center" wrapText="1"/>
    </xf>
    <xf numFmtId="0" fontId="30" fillId="24" borderId="10" xfId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30" fillId="27" borderId="10" xfId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0" fontId="31" fillId="27" borderId="10" xfId="0" applyFont="1" applyFill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right" vertical="top" wrapText="1"/>
    </xf>
    <xf numFmtId="14" fontId="26" fillId="0" borderId="10" xfId="1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vertical="top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right" vertical="top" wrapText="1"/>
    </xf>
    <xf numFmtId="2" fontId="27" fillId="0" borderId="10" xfId="0" applyNumberFormat="1" applyFont="1" applyFill="1" applyBorder="1" applyAlignment="1">
      <alignment horizontal="right" vertical="top" wrapText="1"/>
    </xf>
    <xf numFmtId="2" fontId="27" fillId="24" borderId="10" xfId="0" applyNumberFormat="1" applyFont="1" applyFill="1" applyBorder="1" applyAlignment="1">
      <alignment horizontal="right" vertical="top" wrapText="1"/>
    </xf>
    <xf numFmtId="2" fontId="27" fillId="27" borderId="10" xfId="0" applyNumberFormat="1" applyFont="1" applyFill="1" applyBorder="1" applyAlignment="1">
      <alignment horizontal="right" vertical="top" wrapText="1"/>
    </xf>
    <xf numFmtId="2" fontId="30" fillId="26" borderId="10" xfId="1" applyNumberFormat="1" applyFont="1" applyFill="1" applyBorder="1" applyAlignment="1">
      <alignment horizontal="right" vertical="top" wrapText="1"/>
    </xf>
    <xf numFmtId="2" fontId="26" fillId="0" borderId="10" xfId="1" applyNumberFormat="1" applyFont="1" applyFill="1" applyBorder="1" applyAlignment="1">
      <alignment horizontal="right" vertical="top" wrapText="1"/>
    </xf>
    <xf numFmtId="2" fontId="26" fillId="24" borderId="10" xfId="1" applyNumberFormat="1" applyFont="1" applyFill="1" applyBorder="1" applyAlignment="1">
      <alignment horizontal="right" vertical="top" wrapText="1"/>
    </xf>
    <xf numFmtId="164" fontId="27" fillId="0" borderId="10" xfId="0" applyNumberFormat="1" applyFont="1" applyBorder="1" applyAlignment="1">
      <alignment horizontal="right" vertical="top" wrapText="1"/>
    </xf>
    <xf numFmtId="0" fontId="34" fillId="0" borderId="0" xfId="0" applyFont="1" applyAlignment="1">
      <alignment vertical="top" wrapText="1"/>
    </xf>
    <xf numFmtId="10" fontId="26" fillId="0" borderId="10" xfId="1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center" vertical="top" wrapText="1"/>
    </xf>
    <xf numFmtId="0" fontId="4" fillId="0" borderId="13" xfId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2" xfId="1" applyNumberFormat="1" applyFont="1" applyFill="1" applyBorder="1" applyAlignment="1">
      <alignment horizontal="center" vertical="top" wrapText="1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8;&#1042;/&#1044;&#1077;&#1082;&#1072;&#1073;&#1088;&#1100;%202019/&#1052;&#1080;&#1085;&#1082;&#1091;&#1083;&#1100;&#1090;&#1091;&#1088;&#1099;%20&#1076;&#1077;&#1082;&#1072;&#1073;&#1088;&#1100;%20&#1076;&#1086;&#1087;&#1086;&#1083;&#1085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">
          <cell r="M13">
            <v>75404.87</v>
          </cell>
          <cell r="N13">
            <v>2406.5300000000002</v>
          </cell>
          <cell r="O13">
            <v>2406.5300000000002</v>
          </cell>
          <cell r="R13">
            <v>75404.87</v>
          </cell>
          <cell r="S13">
            <v>2406.5300000000002</v>
          </cell>
          <cell r="T13">
            <v>2406.5300000000002</v>
          </cell>
        </row>
        <row r="14">
          <cell r="M14">
            <v>413322</v>
          </cell>
          <cell r="N14">
            <v>13191.127</v>
          </cell>
          <cell r="O14">
            <v>13191.127</v>
          </cell>
          <cell r="R14">
            <v>413322</v>
          </cell>
          <cell r="S14">
            <v>13191.127</v>
          </cell>
          <cell r="T14">
            <v>13191.127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358"/>
  <sheetViews>
    <sheetView showZeros="0" tabSelected="1" view="pageBreakPreview" zoomScale="70" zoomScaleNormal="70" zoomScaleSheetLayoutView="70" workbookViewId="0">
      <selection activeCell="AC14" sqref="AC14"/>
    </sheetView>
  </sheetViews>
  <sheetFormatPr defaultColWidth="9.140625" defaultRowHeight="15" x14ac:dyDescent="0.2"/>
  <cols>
    <col min="1" max="1" width="51.5703125" style="4" customWidth="1"/>
    <col min="2" max="2" width="17.85546875" style="4" customWidth="1"/>
    <col min="3" max="3" width="16.7109375" style="4" customWidth="1"/>
    <col min="4" max="4" width="16.42578125" style="13" customWidth="1"/>
    <col min="5" max="5" width="17.7109375" style="5" customWidth="1"/>
    <col min="6" max="6" width="15.7109375" style="5" customWidth="1"/>
    <col min="7" max="7" width="14.85546875" style="115" customWidth="1"/>
    <col min="8" max="8" width="16.140625" style="5" customWidth="1"/>
    <col min="9" max="9" width="18" style="6" customWidth="1"/>
    <col min="10" max="10" width="15.140625" style="6" customWidth="1"/>
    <col min="11" max="11" width="16.42578125" style="6" customWidth="1"/>
    <col min="12" max="12" width="14.140625" style="6" customWidth="1"/>
    <col min="13" max="13" width="15.140625" style="5" customWidth="1"/>
    <col min="14" max="14" width="16.42578125" style="5" customWidth="1"/>
    <col min="15" max="15" width="15.42578125" style="5" customWidth="1"/>
    <col min="16" max="16" width="15.28515625" style="119" customWidth="1"/>
    <col min="17" max="17" width="17.5703125" style="5" customWidth="1"/>
    <col min="18" max="18" width="12.85546875" style="5" customWidth="1"/>
    <col min="19" max="19" width="9.140625" style="3" customWidth="1"/>
    <col min="20" max="16384" width="9.140625" style="3"/>
  </cols>
  <sheetData>
    <row r="1" spans="1:18" ht="35.25" customHeight="1" x14ac:dyDescent="0.2">
      <c r="A1" s="148" t="s">
        <v>407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13.5" customHeight="1" x14ac:dyDescent="0.2">
      <c r="A2" s="1"/>
      <c r="B2" s="1"/>
      <c r="C2" s="1"/>
      <c r="D2" s="12"/>
      <c r="E2" s="2"/>
      <c r="F2" s="2"/>
      <c r="G2" s="110"/>
      <c r="H2" s="2"/>
      <c r="I2" s="2"/>
      <c r="J2" s="2"/>
      <c r="K2" s="2"/>
      <c r="L2" s="2"/>
      <c r="M2" s="2"/>
      <c r="N2" s="2"/>
      <c r="O2" s="153"/>
      <c r="P2" s="153"/>
      <c r="Q2" s="153"/>
      <c r="R2" s="153"/>
    </row>
    <row r="3" spans="1:18" ht="80.25" customHeight="1" x14ac:dyDescent="0.2">
      <c r="A3" s="151" t="s">
        <v>0</v>
      </c>
      <c r="B3" s="149" t="s">
        <v>231</v>
      </c>
      <c r="C3" s="149" t="s">
        <v>232</v>
      </c>
      <c r="D3" s="149" t="s">
        <v>233</v>
      </c>
      <c r="E3" s="150" t="s">
        <v>1</v>
      </c>
      <c r="F3" s="150"/>
      <c r="G3" s="150"/>
      <c r="H3" s="150"/>
      <c r="I3" s="150" t="s">
        <v>234</v>
      </c>
      <c r="J3" s="150"/>
      <c r="K3" s="150"/>
      <c r="L3" s="150"/>
      <c r="M3" s="150"/>
      <c r="N3" s="150" t="s">
        <v>372</v>
      </c>
      <c r="O3" s="150"/>
      <c r="P3" s="150"/>
      <c r="Q3" s="150"/>
      <c r="R3" s="154" t="s">
        <v>3</v>
      </c>
    </row>
    <row r="4" spans="1:18" ht="138" customHeight="1" x14ac:dyDescent="0.2">
      <c r="A4" s="152"/>
      <c r="B4" s="149"/>
      <c r="C4" s="149"/>
      <c r="D4" s="149"/>
      <c r="E4" s="126" t="s">
        <v>4</v>
      </c>
      <c r="F4" s="126" t="s">
        <v>5</v>
      </c>
      <c r="G4" s="111" t="s">
        <v>6</v>
      </c>
      <c r="H4" s="126" t="s">
        <v>7</v>
      </c>
      <c r="I4" s="100" t="s">
        <v>235</v>
      </c>
      <c r="J4" s="126" t="s">
        <v>5</v>
      </c>
      <c r="K4" s="126" t="s">
        <v>6</v>
      </c>
      <c r="L4" s="126" t="s">
        <v>7</v>
      </c>
      <c r="M4" s="100" t="s">
        <v>2</v>
      </c>
      <c r="N4" s="126" t="s">
        <v>4</v>
      </c>
      <c r="O4" s="126" t="s">
        <v>8</v>
      </c>
      <c r="P4" s="111" t="s">
        <v>9</v>
      </c>
      <c r="Q4" s="126" t="s">
        <v>7</v>
      </c>
      <c r="R4" s="155"/>
    </row>
    <row r="5" spans="1:18" s="7" customFormat="1" ht="20.25" customHeight="1" x14ac:dyDescent="0.25">
      <c r="A5" s="20" t="s">
        <v>10</v>
      </c>
      <c r="B5" s="20"/>
      <c r="C5" s="20"/>
      <c r="D5" s="21"/>
      <c r="E5" s="22">
        <f t="shared" ref="E5:L5" si="0">E7+E8+E9+E10+E11+E12+E13+E14+E15+E16</f>
        <v>8036900.7499999991</v>
      </c>
      <c r="F5" s="22">
        <f t="shared" si="0"/>
        <v>4614239.6000000006</v>
      </c>
      <c r="G5" s="22">
        <f t="shared" si="0"/>
        <v>2877512.95</v>
      </c>
      <c r="H5" s="22">
        <f t="shared" si="0"/>
        <v>545148.19999999995</v>
      </c>
      <c r="I5" s="22">
        <f t="shared" si="0"/>
        <v>6808599.3720000004</v>
      </c>
      <c r="J5" s="22">
        <f t="shared" si="0"/>
        <v>4342716.3899999997</v>
      </c>
      <c r="K5" s="22">
        <f t="shared" si="0"/>
        <v>2082943.8350000002</v>
      </c>
      <c r="L5" s="22">
        <f t="shared" si="0"/>
        <v>382939.147</v>
      </c>
      <c r="M5" s="22">
        <f>I5/E5*100</f>
        <v>84.716728298529759</v>
      </c>
      <c r="N5" s="22">
        <f>N7+N8+N9+N10+N11+N12+N13+N14+N15+N16</f>
        <v>7043727.7770000007</v>
      </c>
      <c r="O5" s="22">
        <f>O7+O8+O9+O10+O11+O12+O13+O14+O15+O16</f>
        <v>4441631.1999999993</v>
      </c>
      <c r="P5" s="23">
        <f>P7+P8+P9+P10+P11+P12+P13+P14+P15+P16</f>
        <v>2218857.9000000004</v>
      </c>
      <c r="Q5" s="22">
        <f>Q7+Q8+Q9+Q10+Q11+Q12+Q13+Q14+Q15+Q16</f>
        <v>383238.67700000008</v>
      </c>
      <c r="R5" s="22">
        <f>N5/E5*100</f>
        <v>87.642338708736716</v>
      </c>
    </row>
    <row r="6" spans="1:18" ht="16.5" x14ac:dyDescent="0.2">
      <c r="A6" s="19" t="s">
        <v>11</v>
      </c>
      <c r="B6" s="19"/>
      <c r="C6" s="19"/>
      <c r="D6" s="24"/>
      <c r="E6" s="25"/>
      <c r="F6" s="25"/>
      <c r="G6" s="108"/>
      <c r="H6" s="25"/>
      <c r="I6" s="25"/>
      <c r="J6" s="25"/>
      <c r="K6" s="25"/>
      <c r="L6" s="25"/>
      <c r="M6" s="25"/>
      <c r="N6" s="25"/>
      <c r="O6" s="25"/>
      <c r="P6" s="108"/>
      <c r="Q6" s="25"/>
      <c r="R6" s="25"/>
    </row>
    <row r="7" spans="1:18" ht="16.5" x14ac:dyDescent="0.2">
      <c r="A7" s="19" t="s">
        <v>12</v>
      </c>
      <c r="B7" s="19"/>
      <c r="C7" s="19"/>
      <c r="D7" s="24"/>
      <c r="E7" s="25">
        <f>E18</f>
        <v>3122933.3699999996</v>
      </c>
      <c r="F7" s="25">
        <f t="shared" ref="F7:G7" si="1">F18</f>
        <v>2210869.5999999996</v>
      </c>
      <c r="G7" s="108">
        <f t="shared" si="1"/>
        <v>588679.9</v>
      </c>
      <c r="H7" s="25">
        <f t="shared" ref="H7:I7" si="2">H18</f>
        <v>323383.87</v>
      </c>
      <c r="I7" s="25">
        <f t="shared" si="2"/>
        <v>2974230.2399999998</v>
      </c>
      <c r="J7" s="25">
        <f t="shared" ref="J7:L7" si="3">J18</f>
        <v>2179659.0999999996</v>
      </c>
      <c r="K7" s="25">
        <f t="shared" si="3"/>
        <v>516176.73</v>
      </c>
      <c r="L7" s="25">
        <f t="shared" si="3"/>
        <v>278394.40999999997</v>
      </c>
      <c r="M7" s="25">
        <f t="shared" ref="M7:M73" si="4">I7/E7*100</f>
        <v>95.238350858571152</v>
      </c>
      <c r="N7" s="25">
        <f>N18</f>
        <v>2976295.71</v>
      </c>
      <c r="O7" s="25">
        <f t="shared" ref="O7:Q7" si="5">O18</f>
        <v>2179659.0999999996</v>
      </c>
      <c r="P7" s="25">
        <f>P18</f>
        <v>517942.6</v>
      </c>
      <c r="Q7" s="25">
        <f t="shared" si="5"/>
        <v>278694.01</v>
      </c>
      <c r="R7" s="25">
        <f t="shared" ref="R7:R16" si="6">N7/E7*100</f>
        <v>95.304489637574321</v>
      </c>
    </row>
    <row r="8" spans="1:18" ht="16.5" x14ac:dyDescent="0.2">
      <c r="A8" s="19" t="s">
        <v>13</v>
      </c>
      <c r="B8" s="19"/>
      <c r="C8" s="19"/>
      <c r="D8" s="24"/>
      <c r="E8" s="25">
        <f t="shared" ref="E8:G8" si="7">E66</f>
        <v>857784.44999999984</v>
      </c>
      <c r="F8" s="25">
        <f t="shared" si="7"/>
        <v>557828.6</v>
      </c>
      <c r="G8" s="108">
        <f t="shared" si="7"/>
        <v>279903.24999999994</v>
      </c>
      <c r="H8" s="25">
        <f t="shared" ref="H8:I8" si="8">H66</f>
        <v>20052.599999999999</v>
      </c>
      <c r="I8" s="25">
        <f t="shared" si="8"/>
        <v>687294.71400000004</v>
      </c>
      <c r="J8" s="25">
        <f t="shared" ref="J8:L8" si="9">J66</f>
        <v>546205.77</v>
      </c>
      <c r="K8" s="25">
        <f t="shared" si="9"/>
        <v>121396.13700000002</v>
      </c>
      <c r="L8" s="25">
        <f t="shared" si="9"/>
        <v>19692.807000000001</v>
      </c>
      <c r="M8" s="25">
        <f>I8/E8*100</f>
        <v>80.124408177369048</v>
      </c>
      <c r="N8" s="25">
        <f t="shared" ref="N8:Q8" si="10">N66</f>
        <v>704185.90700000001</v>
      </c>
      <c r="O8" s="25">
        <f t="shared" si="10"/>
        <v>546555.5</v>
      </c>
      <c r="P8" s="25">
        <f t="shared" si="10"/>
        <v>137937.60000000001</v>
      </c>
      <c r="Q8" s="25">
        <f t="shared" si="10"/>
        <v>19692.807000000001</v>
      </c>
      <c r="R8" s="25">
        <f t="shared" si="6"/>
        <v>82.093573391310613</v>
      </c>
    </row>
    <row r="9" spans="1:18" ht="16.5" x14ac:dyDescent="0.2">
      <c r="A9" s="19" t="s">
        <v>14</v>
      </c>
      <c r="B9" s="19"/>
      <c r="C9" s="19"/>
      <c r="D9" s="24"/>
      <c r="E9" s="25">
        <f>E115</f>
        <v>701083.8</v>
      </c>
      <c r="F9" s="25">
        <f t="shared" ref="F9:G9" si="11">F115</f>
        <v>373253.5</v>
      </c>
      <c r="G9" s="108">
        <f t="shared" si="11"/>
        <v>327830.3</v>
      </c>
      <c r="H9" s="25">
        <f t="shared" ref="H9:I9" si="12">H115</f>
        <v>0</v>
      </c>
      <c r="I9" s="25">
        <f t="shared" si="12"/>
        <v>560462.83000000007</v>
      </c>
      <c r="J9" s="25">
        <f t="shared" ref="J9:L9" si="13">J115</f>
        <v>340713.2</v>
      </c>
      <c r="K9" s="25">
        <f t="shared" si="13"/>
        <v>219749.63000000003</v>
      </c>
      <c r="L9" s="25">
        <f t="shared" si="13"/>
        <v>0</v>
      </c>
      <c r="M9" s="25">
        <f t="shared" si="4"/>
        <v>79.942344980728421</v>
      </c>
      <c r="N9" s="25">
        <f>N115</f>
        <v>700628.3</v>
      </c>
      <c r="O9" s="25">
        <f t="shared" ref="O9:Q9" si="14">O115</f>
        <v>373253.5</v>
      </c>
      <c r="P9" s="25">
        <f t="shared" si="14"/>
        <v>327374.80000000005</v>
      </c>
      <c r="Q9" s="25">
        <f t="shared" si="14"/>
        <v>0</v>
      </c>
      <c r="R9" s="25">
        <f t="shared" si="6"/>
        <v>99.935029164844494</v>
      </c>
    </row>
    <row r="10" spans="1:18" ht="16.5" x14ac:dyDescent="0.2">
      <c r="A10" s="19" t="s">
        <v>43</v>
      </c>
      <c r="B10" s="19"/>
      <c r="C10" s="19"/>
      <c r="D10" s="24"/>
      <c r="E10" s="25">
        <f>E199</f>
        <v>111059.09999999999</v>
      </c>
      <c r="F10" s="25">
        <f t="shared" ref="F10:G10" si="15">F199</f>
        <v>101173.9</v>
      </c>
      <c r="G10" s="108">
        <f t="shared" si="15"/>
        <v>9885.2000000000007</v>
      </c>
      <c r="H10" s="25">
        <f t="shared" ref="H10:I10" si="16">H199</f>
        <v>0</v>
      </c>
      <c r="I10" s="25">
        <f t="shared" si="16"/>
        <v>38093.599999999999</v>
      </c>
      <c r="J10" s="25">
        <f t="shared" ref="J10:L10" si="17">J199</f>
        <v>35149.199999999997</v>
      </c>
      <c r="K10" s="25">
        <f t="shared" si="17"/>
        <v>2944.4</v>
      </c>
      <c r="L10" s="25">
        <f t="shared" si="17"/>
        <v>0</v>
      </c>
      <c r="M10" s="25">
        <f t="shared" si="4"/>
        <v>34.300295968542876</v>
      </c>
      <c r="N10" s="25">
        <f>N199</f>
        <v>111059.09999999999</v>
      </c>
      <c r="O10" s="25">
        <f t="shared" ref="O10:Q10" si="18">O199</f>
        <v>101173.9</v>
      </c>
      <c r="P10" s="25">
        <f t="shared" si="18"/>
        <v>9885.2000000000007</v>
      </c>
      <c r="Q10" s="25">
        <f t="shared" si="18"/>
        <v>0</v>
      </c>
      <c r="R10" s="25">
        <f t="shared" si="6"/>
        <v>100</v>
      </c>
    </row>
    <row r="11" spans="1:18" ht="16.5" x14ac:dyDescent="0.2">
      <c r="A11" s="19" t="s">
        <v>129</v>
      </c>
      <c r="B11" s="19"/>
      <c r="C11" s="19"/>
      <c r="D11" s="24"/>
      <c r="E11" s="25">
        <f>E208</f>
        <v>129347</v>
      </c>
      <c r="F11" s="25">
        <f t="shared" ref="F11:G11" si="19">F208</f>
        <v>96154.2</v>
      </c>
      <c r="G11" s="108">
        <f t="shared" si="19"/>
        <v>33046.800000000003</v>
      </c>
      <c r="H11" s="25">
        <f t="shared" ref="H11:I11" si="20">H208</f>
        <v>146</v>
      </c>
      <c r="I11" s="25">
        <f t="shared" si="20"/>
        <v>64067.519999999997</v>
      </c>
      <c r="J11" s="25">
        <f t="shared" ref="J11:L11" si="21">J208</f>
        <v>63430.57</v>
      </c>
      <c r="K11" s="25">
        <f t="shared" si="21"/>
        <v>534.64</v>
      </c>
      <c r="L11" s="25">
        <f t="shared" si="21"/>
        <v>102.31</v>
      </c>
      <c r="M11" s="25">
        <f t="shared" si="4"/>
        <v>49.531508268456165</v>
      </c>
      <c r="N11" s="25">
        <f>N208</f>
        <v>64067.509999999995</v>
      </c>
      <c r="O11" s="25">
        <f t="shared" ref="O11:Q11" si="22">O208</f>
        <v>63430.6</v>
      </c>
      <c r="P11" s="25">
        <f t="shared" si="22"/>
        <v>534.6</v>
      </c>
      <c r="Q11" s="25">
        <f t="shared" si="22"/>
        <v>102.31</v>
      </c>
      <c r="R11" s="25">
        <f t="shared" si="6"/>
        <v>49.531500537314358</v>
      </c>
    </row>
    <row r="12" spans="1:18" ht="16.5" x14ac:dyDescent="0.2">
      <c r="A12" s="19" t="s">
        <v>15</v>
      </c>
      <c r="B12" s="19"/>
      <c r="C12" s="19"/>
      <c r="D12" s="24"/>
      <c r="E12" s="25">
        <f>E176</f>
        <v>276661.8</v>
      </c>
      <c r="F12" s="25">
        <f t="shared" ref="F12:G12" si="23">F176</f>
        <v>180000</v>
      </c>
      <c r="G12" s="108">
        <f t="shared" si="23"/>
        <v>96661.8</v>
      </c>
      <c r="H12" s="25">
        <f t="shared" ref="H12:I12" si="24">H176</f>
        <v>0</v>
      </c>
      <c r="I12" s="25">
        <f t="shared" si="24"/>
        <v>206036.04</v>
      </c>
      <c r="J12" s="25">
        <f t="shared" ref="J12:L12" si="25">J176</f>
        <v>180000</v>
      </c>
      <c r="K12" s="25">
        <f t="shared" si="25"/>
        <v>26036.04</v>
      </c>
      <c r="L12" s="25">
        <f t="shared" si="25"/>
        <v>0</v>
      </c>
      <c r="M12" s="25">
        <f t="shared" si="4"/>
        <v>74.47216782367498</v>
      </c>
      <c r="N12" s="25">
        <f>N176</f>
        <v>206661.8</v>
      </c>
      <c r="O12" s="25">
        <f t="shared" ref="O12:Q12" si="26">O176</f>
        <v>180000</v>
      </c>
      <c r="P12" s="25">
        <f t="shared" si="26"/>
        <v>26661.8</v>
      </c>
      <c r="Q12" s="25">
        <f t="shared" si="26"/>
        <v>0</v>
      </c>
      <c r="R12" s="25">
        <f t="shared" si="6"/>
        <v>74.698350115556238</v>
      </c>
    </row>
    <row r="13" spans="1:18" ht="16.5" x14ac:dyDescent="0.2">
      <c r="A13" s="19" t="s">
        <v>16</v>
      </c>
      <c r="B13" s="19"/>
      <c r="C13" s="19"/>
      <c r="D13" s="24"/>
      <c r="E13" s="25">
        <f>E215</f>
        <v>1597785.02</v>
      </c>
      <c r="F13" s="25">
        <f t="shared" ref="F13:G13" si="27">F215</f>
        <v>510064.69999999995</v>
      </c>
      <c r="G13" s="108">
        <f t="shared" si="27"/>
        <v>895289.7</v>
      </c>
      <c r="H13" s="25">
        <f t="shared" ref="H13:I13" si="28">H215</f>
        <v>192430.62</v>
      </c>
      <c r="I13" s="25">
        <f t="shared" si="28"/>
        <v>1319889.558</v>
      </c>
      <c r="J13" s="25">
        <f t="shared" ref="J13:L13" si="29">J215</f>
        <v>434740.54000000004</v>
      </c>
      <c r="K13" s="25">
        <f t="shared" si="29"/>
        <v>808107.12800000003</v>
      </c>
      <c r="L13" s="25">
        <f t="shared" si="29"/>
        <v>77041.89</v>
      </c>
      <c r="M13" s="25">
        <f t="shared" si="4"/>
        <v>82.607456039361281</v>
      </c>
      <c r="N13" s="25">
        <f>N215</f>
        <v>1319889.49</v>
      </c>
      <c r="O13" s="25">
        <f t="shared" ref="O13:Q13" si="30">O215</f>
        <v>434740.5</v>
      </c>
      <c r="P13" s="25">
        <f t="shared" si="30"/>
        <v>808107.10000000009</v>
      </c>
      <c r="Q13" s="25">
        <f t="shared" si="30"/>
        <v>77041.89</v>
      </c>
      <c r="R13" s="25">
        <f t="shared" si="6"/>
        <v>82.607451783469585</v>
      </c>
    </row>
    <row r="14" spans="1:18" ht="16.5" x14ac:dyDescent="0.2">
      <c r="A14" s="19" t="s">
        <v>17</v>
      </c>
      <c r="B14" s="19"/>
      <c r="C14" s="19"/>
      <c r="D14" s="24"/>
      <c r="E14" s="25">
        <f>E247</f>
        <v>871382.04</v>
      </c>
      <c r="F14" s="25">
        <f t="shared" ref="F14:G14" si="31">F247</f>
        <v>236257.90000000002</v>
      </c>
      <c r="G14" s="108">
        <f t="shared" si="31"/>
        <v>628019.5</v>
      </c>
      <c r="H14" s="25">
        <f t="shared" ref="H14:I14" si="32">H247</f>
        <v>7104.64</v>
      </c>
      <c r="I14" s="25">
        <f t="shared" si="32"/>
        <v>592367.90000000014</v>
      </c>
      <c r="J14" s="25">
        <f t="shared" ref="J14:L14" si="33">J247</f>
        <v>214180.81</v>
      </c>
      <c r="K14" s="25">
        <f t="shared" si="33"/>
        <v>372509.83000000007</v>
      </c>
      <c r="L14" s="25">
        <f t="shared" si="33"/>
        <v>5677.26</v>
      </c>
      <c r="M14" s="25">
        <f t="shared" si="4"/>
        <v>67.98027418605048</v>
      </c>
      <c r="N14" s="25">
        <f>N247</f>
        <v>592367.99</v>
      </c>
      <c r="O14" s="25">
        <f t="shared" ref="O14:Q14" si="34">O247</f>
        <v>214180.9</v>
      </c>
      <c r="P14" s="25">
        <f t="shared" si="34"/>
        <v>372509.9</v>
      </c>
      <c r="Q14" s="25">
        <f t="shared" si="34"/>
        <v>5677.19</v>
      </c>
      <c r="R14" s="25">
        <f t="shared" si="6"/>
        <v>67.980284514470824</v>
      </c>
    </row>
    <row r="15" spans="1:18" ht="16.5" x14ac:dyDescent="0.2">
      <c r="A15" s="19" t="s">
        <v>38</v>
      </c>
      <c r="B15" s="19"/>
      <c r="C15" s="19"/>
      <c r="D15" s="24"/>
      <c r="E15" s="25">
        <f>E328</f>
        <v>23290.570000000003</v>
      </c>
      <c r="F15" s="25">
        <f t="shared" ref="F15:G15" si="35">F328</f>
        <v>17849.300000000003</v>
      </c>
      <c r="G15" s="108">
        <f t="shared" si="35"/>
        <v>5169.2</v>
      </c>
      <c r="H15" s="25">
        <f t="shared" ref="H15" si="36">H328</f>
        <v>272.07</v>
      </c>
      <c r="I15" s="25">
        <f>I328</f>
        <v>23290.570000000003</v>
      </c>
      <c r="J15" s="25">
        <f t="shared" ref="J15:L15" si="37">J328</f>
        <v>17849.300000000003</v>
      </c>
      <c r="K15" s="25">
        <f t="shared" si="37"/>
        <v>5169.2000000000007</v>
      </c>
      <c r="L15" s="25">
        <f t="shared" si="37"/>
        <v>272.07</v>
      </c>
      <c r="M15" s="25">
        <f t="shared" si="4"/>
        <v>100</v>
      </c>
      <c r="N15" s="25">
        <f>N328</f>
        <v>23290.570000000003</v>
      </c>
      <c r="O15" s="25">
        <f t="shared" ref="O15:Q15" si="38">O328</f>
        <v>17849.300000000003</v>
      </c>
      <c r="P15" s="25">
        <f t="shared" si="38"/>
        <v>5169.2</v>
      </c>
      <c r="Q15" s="25">
        <f t="shared" si="38"/>
        <v>272.07</v>
      </c>
      <c r="R15" s="25">
        <f t="shared" si="6"/>
        <v>100</v>
      </c>
    </row>
    <row r="16" spans="1:18" s="15" customFormat="1" ht="16.5" x14ac:dyDescent="0.2">
      <c r="A16" s="121" t="s">
        <v>44</v>
      </c>
      <c r="B16" s="121"/>
      <c r="C16" s="121"/>
      <c r="D16" s="24"/>
      <c r="E16" s="25">
        <f>E338</f>
        <v>345573.60000000003</v>
      </c>
      <c r="F16" s="25">
        <f t="shared" ref="F16:G16" si="39">F338</f>
        <v>330787.90000000002</v>
      </c>
      <c r="G16" s="108">
        <f t="shared" si="39"/>
        <v>13027.3</v>
      </c>
      <c r="H16" s="25">
        <f t="shared" ref="H16:I16" si="40">H338</f>
        <v>1758.4</v>
      </c>
      <c r="I16" s="25">
        <f t="shared" si="40"/>
        <v>342866.4</v>
      </c>
      <c r="J16" s="25">
        <f t="shared" ref="J16:L16" si="41">J338</f>
        <v>330787.90000000002</v>
      </c>
      <c r="K16" s="25">
        <f t="shared" si="41"/>
        <v>10320.1</v>
      </c>
      <c r="L16" s="25">
        <f t="shared" si="41"/>
        <v>1758.4</v>
      </c>
      <c r="M16" s="25">
        <f t="shared" si="4"/>
        <v>99.216606824132398</v>
      </c>
      <c r="N16" s="25">
        <f>N338</f>
        <v>345281.4</v>
      </c>
      <c r="O16" s="25">
        <f t="shared" ref="O16:Q16" si="42">O338</f>
        <v>330787.90000000002</v>
      </c>
      <c r="P16" s="25">
        <f t="shared" si="42"/>
        <v>12735.1</v>
      </c>
      <c r="Q16" s="25">
        <f t="shared" si="42"/>
        <v>1758.4</v>
      </c>
      <c r="R16" s="25">
        <f t="shared" si="6"/>
        <v>99.915444929821035</v>
      </c>
    </row>
    <row r="17" spans="1:18" ht="16.5" x14ac:dyDescent="0.2">
      <c r="A17" s="19" t="s">
        <v>11</v>
      </c>
      <c r="B17" s="19"/>
      <c r="C17" s="19"/>
      <c r="D17" s="24"/>
      <c r="E17" s="25"/>
      <c r="F17" s="25"/>
      <c r="G17" s="108"/>
      <c r="H17" s="25"/>
      <c r="I17" s="25">
        <f t="shared" ref="I17" si="43">N17</f>
        <v>0</v>
      </c>
      <c r="J17" s="25">
        <f t="shared" ref="J17" si="44">O17</f>
        <v>0</v>
      </c>
      <c r="K17" s="25">
        <f t="shared" ref="K17" si="45">P17</f>
        <v>0</v>
      </c>
      <c r="L17" s="25">
        <f t="shared" ref="L17" si="46">Q17</f>
        <v>0</v>
      </c>
      <c r="M17" s="25"/>
      <c r="N17" s="25"/>
      <c r="O17" s="25"/>
      <c r="P17" s="108"/>
      <c r="Q17" s="25"/>
      <c r="R17" s="25"/>
    </row>
    <row r="18" spans="1:18" s="7" customFormat="1" ht="18" customHeight="1" x14ac:dyDescent="0.25">
      <c r="A18" s="20" t="s">
        <v>18</v>
      </c>
      <c r="B18" s="20"/>
      <c r="C18" s="20"/>
      <c r="D18" s="21"/>
      <c r="E18" s="22">
        <f>F18+G18+H18</f>
        <v>3122933.3699999996</v>
      </c>
      <c r="F18" s="22">
        <f>F20+F26</f>
        <v>2210869.5999999996</v>
      </c>
      <c r="G18" s="22">
        <f t="shared" ref="G18" si="47">G20+G26</f>
        <v>588679.9</v>
      </c>
      <c r="H18" s="22">
        <f>H20+H26</f>
        <v>323383.87</v>
      </c>
      <c r="I18" s="22">
        <f>J18+K18+L18</f>
        <v>2974230.2399999998</v>
      </c>
      <c r="J18" s="22">
        <f>J20+J26</f>
        <v>2179659.0999999996</v>
      </c>
      <c r="K18" s="22">
        <f t="shared" ref="K18" si="48">K20+K26</f>
        <v>516176.73</v>
      </c>
      <c r="L18" s="22">
        <f>L20+L26</f>
        <v>278394.40999999997</v>
      </c>
      <c r="M18" s="22">
        <f t="shared" si="4"/>
        <v>95.238350858571152</v>
      </c>
      <c r="N18" s="22">
        <f>O18+P18+Q18</f>
        <v>2976295.71</v>
      </c>
      <c r="O18" s="22">
        <f>O20+O26</f>
        <v>2179659.0999999996</v>
      </c>
      <c r="P18" s="22">
        <f t="shared" ref="P18:Q18" si="49">P20+P26</f>
        <v>517942.6</v>
      </c>
      <c r="Q18" s="22">
        <f t="shared" si="49"/>
        <v>278694.01</v>
      </c>
      <c r="R18" s="22">
        <f>N18/E18*100</f>
        <v>95.304489637574321</v>
      </c>
    </row>
    <row r="19" spans="1:18" s="8" customFormat="1" ht="18.75" customHeight="1" x14ac:dyDescent="0.2">
      <c r="A19" s="26" t="s">
        <v>22</v>
      </c>
      <c r="B19" s="26"/>
      <c r="C19" s="26"/>
      <c r="D19" s="27"/>
      <c r="E19" s="28"/>
      <c r="F19" s="28"/>
      <c r="G19" s="109"/>
      <c r="H19" s="28"/>
      <c r="I19" s="28"/>
      <c r="J19" s="28"/>
      <c r="K19" s="28"/>
      <c r="L19" s="28"/>
      <c r="M19" s="28"/>
      <c r="N19" s="28"/>
      <c r="O19" s="28"/>
      <c r="P19" s="109"/>
      <c r="Q19" s="28"/>
      <c r="R19" s="28"/>
    </row>
    <row r="20" spans="1:18" s="10" customFormat="1" ht="76.5" customHeight="1" x14ac:dyDescent="0.2">
      <c r="A20" s="122" t="s">
        <v>111</v>
      </c>
      <c r="B20" s="32"/>
      <c r="C20" s="32"/>
      <c r="D20" s="33"/>
      <c r="E20" s="34">
        <f>E21</f>
        <v>89945.600000000006</v>
      </c>
      <c r="F20" s="34">
        <f t="shared" ref="F20:Q20" si="50">F21</f>
        <v>0</v>
      </c>
      <c r="G20" s="34">
        <f t="shared" si="50"/>
        <v>44972.800000000003</v>
      </c>
      <c r="H20" s="34">
        <f t="shared" si="50"/>
        <v>44972.800000000003</v>
      </c>
      <c r="I20" s="34">
        <f>I21</f>
        <v>89525</v>
      </c>
      <c r="J20" s="34">
        <f t="shared" si="50"/>
        <v>0</v>
      </c>
      <c r="K20" s="34">
        <f t="shared" si="50"/>
        <v>44762.5</v>
      </c>
      <c r="L20" s="34">
        <f t="shared" si="50"/>
        <v>44762.5</v>
      </c>
      <c r="M20" s="34">
        <f t="shared" si="4"/>
        <v>99.532384018784683</v>
      </c>
      <c r="N20" s="34">
        <f t="shared" si="50"/>
        <v>89525</v>
      </c>
      <c r="O20" s="34">
        <f t="shared" si="50"/>
        <v>0</v>
      </c>
      <c r="P20" s="34">
        <f t="shared" si="50"/>
        <v>44762.5</v>
      </c>
      <c r="Q20" s="34">
        <f t="shared" si="50"/>
        <v>44762.5</v>
      </c>
      <c r="R20" s="34">
        <f>N20/E20*100</f>
        <v>99.532384018784683</v>
      </c>
    </row>
    <row r="21" spans="1:18" s="10" customFormat="1" ht="60" customHeight="1" x14ac:dyDescent="0.2">
      <c r="A21" s="122" t="s">
        <v>23</v>
      </c>
      <c r="B21" s="32"/>
      <c r="C21" s="32"/>
      <c r="D21" s="33"/>
      <c r="E21" s="34">
        <f>F21+G21+H21</f>
        <v>89945.600000000006</v>
      </c>
      <c r="F21" s="34">
        <f t="shared" ref="F21" si="51">F24+F25</f>
        <v>0</v>
      </c>
      <c r="G21" s="34">
        <f t="shared" ref="G21:Q21" si="52">G24+G25</f>
        <v>44972.800000000003</v>
      </c>
      <c r="H21" s="34">
        <f t="shared" si="52"/>
        <v>44972.800000000003</v>
      </c>
      <c r="I21" s="34">
        <f>J21+K21+L21</f>
        <v>89525</v>
      </c>
      <c r="J21" s="34">
        <f t="shared" ref="J21:L21" si="53">J24+J25</f>
        <v>0</v>
      </c>
      <c r="K21" s="34">
        <f t="shared" si="53"/>
        <v>44762.5</v>
      </c>
      <c r="L21" s="34">
        <f t="shared" si="53"/>
        <v>44762.5</v>
      </c>
      <c r="M21" s="34">
        <f t="shared" si="4"/>
        <v>99.532384018784683</v>
      </c>
      <c r="N21" s="34">
        <f t="shared" si="52"/>
        <v>89525</v>
      </c>
      <c r="O21" s="34">
        <f t="shared" si="52"/>
        <v>0</v>
      </c>
      <c r="P21" s="34">
        <f t="shared" si="52"/>
        <v>44762.5</v>
      </c>
      <c r="Q21" s="34">
        <f t="shared" si="52"/>
        <v>44762.5</v>
      </c>
      <c r="R21" s="34">
        <f>N21/E21*100</f>
        <v>99.532384018784683</v>
      </c>
    </row>
    <row r="22" spans="1:18" ht="57.75" customHeight="1" x14ac:dyDescent="0.2">
      <c r="A22" s="102" t="s">
        <v>45</v>
      </c>
      <c r="B22" s="35"/>
      <c r="C22" s="35"/>
      <c r="D22" s="36"/>
      <c r="E22" s="34">
        <f t="shared" ref="E22:E102" si="54">F22+G22+H22</f>
        <v>0</v>
      </c>
      <c r="F22" s="37"/>
      <c r="G22" s="105"/>
      <c r="H22" s="37"/>
      <c r="I22" s="34">
        <f t="shared" ref="I22:I102" si="55">J22+K22+L22</f>
        <v>0</v>
      </c>
      <c r="J22" s="37"/>
      <c r="K22" s="37"/>
      <c r="L22" s="37"/>
      <c r="M22" s="25"/>
      <c r="N22" s="34">
        <f t="shared" ref="N22:N29" si="56">O22+P22+Q22</f>
        <v>0</v>
      </c>
      <c r="O22" s="37"/>
      <c r="P22" s="104"/>
      <c r="Q22" s="37"/>
      <c r="R22" s="25"/>
    </row>
    <row r="23" spans="1:18" s="8" customFormat="1" ht="15.75" customHeight="1" x14ac:dyDescent="0.2">
      <c r="A23" s="26" t="s">
        <v>20</v>
      </c>
      <c r="B23" s="26"/>
      <c r="C23" s="26"/>
      <c r="D23" s="27"/>
      <c r="E23" s="34">
        <f t="shared" si="54"/>
        <v>0</v>
      </c>
      <c r="F23" s="28"/>
      <c r="G23" s="109"/>
      <c r="H23" s="28"/>
      <c r="I23" s="34">
        <f t="shared" si="55"/>
        <v>0</v>
      </c>
      <c r="J23" s="28"/>
      <c r="K23" s="28"/>
      <c r="L23" s="28"/>
      <c r="M23" s="28"/>
      <c r="N23" s="34">
        <f t="shared" si="56"/>
        <v>0</v>
      </c>
      <c r="O23" s="28"/>
      <c r="P23" s="109"/>
      <c r="Q23" s="28"/>
      <c r="R23" s="28"/>
    </row>
    <row r="24" spans="1:18" ht="90" customHeight="1" x14ac:dyDescent="0.2">
      <c r="A24" s="39" t="s">
        <v>130</v>
      </c>
      <c r="B24" s="40" t="s">
        <v>187</v>
      </c>
      <c r="C24" s="40" t="s">
        <v>365</v>
      </c>
      <c r="D24" s="41" t="s">
        <v>381</v>
      </c>
      <c r="E24" s="34">
        <f t="shared" si="54"/>
        <v>56756.4</v>
      </c>
      <c r="F24" s="25">
        <v>0</v>
      </c>
      <c r="G24" s="108">
        <v>28378.2</v>
      </c>
      <c r="H24" s="25">
        <v>28378.2</v>
      </c>
      <c r="I24" s="34">
        <f t="shared" si="55"/>
        <v>56335.8</v>
      </c>
      <c r="J24" s="25"/>
      <c r="K24" s="108">
        <v>28167.9</v>
      </c>
      <c r="L24" s="108">
        <v>28167.9</v>
      </c>
      <c r="M24" s="25">
        <f t="shared" si="4"/>
        <v>99.258938199040117</v>
      </c>
      <c r="N24" s="34">
        <f t="shared" si="56"/>
        <v>56335.8</v>
      </c>
      <c r="O24" s="25"/>
      <c r="P24" s="108">
        <v>28167.9</v>
      </c>
      <c r="Q24" s="108">
        <v>28167.9</v>
      </c>
      <c r="R24" s="25">
        <f>N24/E24*100</f>
        <v>99.258938199040117</v>
      </c>
    </row>
    <row r="25" spans="1:18" s="8" customFormat="1" ht="57" customHeight="1" x14ac:dyDescent="0.2">
      <c r="A25" s="39" t="s">
        <v>131</v>
      </c>
      <c r="B25" s="40" t="s">
        <v>188</v>
      </c>
      <c r="C25" s="40" t="s">
        <v>302</v>
      </c>
      <c r="D25" s="131" t="s">
        <v>290</v>
      </c>
      <c r="E25" s="34">
        <f t="shared" si="54"/>
        <v>33189.199999999997</v>
      </c>
      <c r="F25" s="28">
        <v>0</v>
      </c>
      <c r="G25" s="109">
        <v>16594.599999999999</v>
      </c>
      <c r="H25" s="28">
        <v>16594.599999999999</v>
      </c>
      <c r="I25" s="34">
        <f t="shared" si="55"/>
        <v>33189.199999999997</v>
      </c>
      <c r="J25" s="28"/>
      <c r="K25" s="109">
        <v>16594.599999999999</v>
      </c>
      <c r="L25" s="109">
        <v>16594.599999999999</v>
      </c>
      <c r="M25" s="28">
        <f t="shared" si="4"/>
        <v>100</v>
      </c>
      <c r="N25" s="34">
        <f t="shared" si="56"/>
        <v>33189.199999999997</v>
      </c>
      <c r="O25" s="28"/>
      <c r="P25" s="109">
        <v>16594.599999999999</v>
      </c>
      <c r="Q25" s="109">
        <v>16594.599999999999</v>
      </c>
      <c r="R25" s="28">
        <f>N25/E25*100</f>
        <v>100</v>
      </c>
    </row>
    <row r="26" spans="1:18" s="10" customFormat="1" ht="48" customHeight="1" x14ac:dyDescent="0.2">
      <c r="A26" s="122" t="s">
        <v>56</v>
      </c>
      <c r="B26" s="32"/>
      <c r="C26" s="32"/>
      <c r="D26" s="33"/>
      <c r="E26" s="34">
        <f t="shared" si="54"/>
        <v>3032987.7699999996</v>
      </c>
      <c r="F26" s="42">
        <f>F27+F55</f>
        <v>2210869.5999999996</v>
      </c>
      <c r="G26" s="42">
        <f>G27+G55</f>
        <v>543707.1</v>
      </c>
      <c r="H26" s="42">
        <f>H27+H55</f>
        <v>278411.07</v>
      </c>
      <c r="I26" s="34">
        <f t="shared" si="55"/>
        <v>2884705.2399999998</v>
      </c>
      <c r="J26" s="42">
        <f>J27+J55</f>
        <v>2179659.0999999996</v>
      </c>
      <c r="K26" s="42">
        <f>K27+K55</f>
        <v>471414.23</v>
      </c>
      <c r="L26" s="42">
        <f>L27+L55</f>
        <v>233631.90999999997</v>
      </c>
      <c r="M26" s="34">
        <f t="shared" si="4"/>
        <v>95.111007981413664</v>
      </c>
      <c r="N26" s="34">
        <f t="shared" si="56"/>
        <v>2886770.7099999995</v>
      </c>
      <c r="O26" s="42">
        <f>O27+O55</f>
        <v>2179659.0999999996</v>
      </c>
      <c r="P26" s="42">
        <f>P27+P55</f>
        <v>473180.1</v>
      </c>
      <c r="Q26" s="42">
        <f>Q27+Q55</f>
        <v>233931.50999999998</v>
      </c>
      <c r="R26" s="34">
        <f>N26/E26*100</f>
        <v>95.179108157102789</v>
      </c>
    </row>
    <row r="27" spans="1:18" s="10" customFormat="1" ht="45.75" customHeight="1" x14ac:dyDescent="0.2">
      <c r="A27" s="122" t="s">
        <v>63</v>
      </c>
      <c r="B27" s="32"/>
      <c r="C27" s="32"/>
      <c r="D27" s="33"/>
      <c r="E27" s="34">
        <f>F27+G27+H27</f>
        <v>1899631.8699999999</v>
      </c>
      <c r="F27" s="42">
        <f>F29+F30+F31+F32+F36+F38+F40+F42+F44+F46+F47+F48+F49+F50+F51+F52+F53+F54</f>
        <v>1382664.5999999999</v>
      </c>
      <c r="G27" s="42">
        <f>G29+G30+G31+G32+G36+G38+G40+G42+G44+G46+G47+G48+G49+G50+G51+G52+G53+G54</f>
        <v>301185.89999999997</v>
      </c>
      <c r="H27" s="42">
        <f>H29+H30+H31+H32+H36+H38+H40+H42+H44+H46+H47+H48+H49+H50+H51+H52+H53+H54</f>
        <v>215781.37000000002</v>
      </c>
      <c r="I27" s="34">
        <f>J27+K27+L27</f>
        <v>1762217.3999999997</v>
      </c>
      <c r="J27" s="42">
        <f>J29+J30+J31+J32+J36+J38+J40+J42+J44+J46+J47+J48+J49+J50+J51+J52+J53+J54</f>
        <v>1351454.0999999999</v>
      </c>
      <c r="K27" s="42">
        <f>K29+K30+K31+K32+K36+K38+K40+K42+K44+K46+K47+K48+K49+K50+K51+K52+K53+K54</f>
        <v>239169.87</v>
      </c>
      <c r="L27" s="42">
        <f>L29+L30+L31+L32+L36+L38+L40+L42+L44+L46+L47+L48+L49+L50+L51+L52+L53+L54</f>
        <v>171593.42999999996</v>
      </c>
      <c r="M27" s="34">
        <f t="shared" si="4"/>
        <v>92.766257917119475</v>
      </c>
      <c r="N27" s="34">
        <f t="shared" si="56"/>
        <v>1763282.93</v>
      </c>
      <c r="O27" s="42">
        <f>O29+O30+O31+O32+O36+O38+O40+O42+O44+O46+O47+O48+O49+O50+O51+O52+O53+O54</f>
        <v>1351454.0999999999</v>
      </c>
      <c r="P27" s="42">
        <f>P29+P30+P31+P32+P36+P38+P40+P42+P44+P46+P47+P48+P49+P50+P51+P52+P53+P54</f>
        <v>239935.80000000002</v>
      </c>
      <c r="Q27" s="42">
        <f>Q29+Q30+Q31+Q32+Q36+Q38+Q40+Q42+Q44+Q46+Q47+Q48+Q49+Q50+Q51+Q52+Q53+Q54</f>
        <v>171893.02999999997</v>
      </c>
      <c r="R27" s="34">
        <f>N27/E27*100</f>
        <v>92.822349311290509</v>
      </c>
    </row>
    <row r="28" spans="1:18" ht="53.25" customHeight="1" x14ac:dyDescent="0.2">
      <c r="A28" s="102" t="s">
        <v>45</v>
      </c>
      <c r="B28" s="35"/>
      <c r="C28" s="35"/>
      <c r="D28" s="36"/>
      <c r="E28" s="34">
        <f t="shared" si="54"/>
        <v>0</v>
      </c>
      <c r="F28" s="37"/>
      <c r="G28" s="105"/>
      <c r="H28" s="37"/>
      <c r="I28" s="34">
        <f t="shared" si="55"/>
        <v>0</v>
      </c>
      <c r="J28" s="37"/>
      <c r="K28" s="37"/>
      <c r="L28" s="37"/>
      <c r="M28" s="25"/>
      <c r="N28" s="34">
        <f t="shared" si="56"/>
        <v>0</v>
      </c>
      <c r="O28" s="37"/>
      <c r="P28" s="104"/>
      <c r="Q28" s="37"/>
      <c r="R28" s="25"/>
    </row>
    <row r="29" spans="1:18" ht="124.5" customHeight="1" x14ac:dyDescent="0.2">
      <c r="A29" s="39" t="s">
        <v>132</v>
      </c>
      <c r="B29" s="19" t="s">
        <v>303</v>
      </c>
      <c r="C29" s="19" t="s">
        <v>304</v>
      </c>
      <c r="D29" s="24">
        <v>43424</v>
      </c>
      <c r="E29" s="34">
        <f t="shared" si="54"/>
        <v>3194.2</v>
      </c>
      <c r="F29" s="25">
        <v>0</v>
      </c>
      <c r="G29" s="108">
        <v>3194.2</v>
      </c>
      <c r="H29" s="25"/>
      <c r="I29" s="34">
        <f t="shared" si="55"/>
        <v>2687.64</v>
      </c>
      <c r="J29" s="25"/>
      <c r="K29" s="25">
        <v>2687.64</v>
      </c>
      <c r="L29" s="25"/>
      <c r="M29" s="25">
        <f t="shared" si="4"/>
        <v>84.14125602654812</v>
      </c>
      <c r="N29" s="34">
        <f t="shared" si="56"/>
        <v>2687.6</v>
      </c>
      <c r="O29" s="25"/>
      <c r="P29" s="108">
        <v>2687.6</v>
      </c>
      <c r="Q29" s="25"/>
      <c r="R29" s="25">
        <f>N29/E29*100</f>
        <v>84.140003756809222</v>
      </c>
    </row>
    <row r="30" spans="1:18" ht="195.75" customHeight="1" x14ac:dyDescent="0.2">
      <c r="A30" s="39" t="s">
        <v>222</v>
      </c>
      <c r="B30" s="43" t="s">
        <v>305</v>
      </c>
      <c r="C30" s="44"/>
      <c r="D30" s="24">
        <v>43465</v>
      </c>
      <c r="E30" s="34">
        <f t="shared" si="54"/>
        <v>850</v>
      </c>
      <c r="F30" s="25"/>
      <c r="G30" s="108">
        <v>850</v>
      </c>
      <c r="H30" s="25"/>
      <c r="I30" s="34">
        <f>J30+K30+L30</f>
        <v>850</v>
      </c>
      <c r="J30" s="25"/>
      <c r="K30" s="25">
        <v>850</v>
      </c>
      <c r="L30" s="25"/>
      <c r="M30" s="25">
        <f>I30/E30*100</f>
        <v>100</v>
      </c>
      <c r="N30" s="34">
        <f>O30+P30+Q30</f>
        <v>850</v>
      </c>
      <c r="O30" s="25"/>
      <c r="P30" s="108">
        <v>850</v>
      </c>
      <c r="Q30" s="25"/>
      <c r="R30" s="25">
        <f>N30/E30*100</f>
        <v>100</v>
      </c>
    </row>
    <row r="31" spans="1:18" ht="112.5" customHeight="1" x14ac:dyDescent="0.2">
      <c r="A31" s="121" t="s">
        <v>362</v>
      </c>
      <c r="B31" s="121" t="s">
        <v>412</v>
      </c>
      <c r="C31" s="19"/>
      <c r="D31" s="24"/>
      <c r="E31" s="34">
        <f t="shared" si="54"/>
        <v>4262.3999999999996</v>
      </c>
      <c r="F31" s="25"/>
      <c r="G31" s="108">
        <v>4262.3999999999996</v>
      </c>
      <c r="H31" s="25"/>
      <c r="I31" s="34">
        <f>J31+K31+L31</f>
        <v>4262.3999999999996</v>
      </c>
      <c r="J31" s="25"/>
      <c r="K31" s="45">
        <v>4262.3999999999996</v>
      </c>
      <c r="L31" s="25"/>
      <c r="M31" s="25">
        <f>I31/E31*100</f>
        <v>100</v>
      </c>
      <c r="N31" s="34">
        <f>O31+P31+Q31</f>
        <v>4262.3999999999996</v>
      </c>
      <c r="O31" s="25"/>
      <c r="P31" s="108">
        <v>4262.3999999999996</v>
      </c>
      <c r="Q31" s="25"/>
      <c r="R31" s="25">
        <f>N31/E31*100</f>
        <v>100</v>
      </c>
    </row>
    <row r="32" spans="1:18" ht="98.25" customHeight="1" x14ac:dyDescent="0.2">
      <c r="A32" s="121" t="s">
        <v>383</v>
      </c>
      <c r="B32" s="121" t="s">
        <v>413</v>
      </c>
      <c r="C32" s="121"/>
      <c r="D32" s="24"/>
      <c r="E32" s="34">
        <f>F32+G32+H32</f>
        <v>463.9</v>
      </c>
      <c r="F32" s="25"/>
      <c r="G32" s="108">
        <v>463.9</v>
      </c>
      <c r="H32" s="25"/>
      <c r="I32" s="34">
        <f>J32+K32+L32</f>
        <v>0</v>
      </c>
      <c r="J32" s="25"/>
      <c r="K32" s="25"/>
      <c r="L32" s="25"/>
      <c r="M32" s="25">
        <f>I32/E32*100</f>
        <v>0</v>
      </c>
      <c r="N32" s="34">
        <f>O32+P32+Q32</f>
        <v>463.9</v>
      </c>
      <c r="O32" s="25"/>
      <c r="P32" s="108">
        <v>463.9</v>
      </c>
      <c r="Q32" s="25"/>
      <c r="R32" s="25">
        <f>N32/E32*100</f>
        <v>100</v>
      </c>
    </row>
    <row r="33" spans="1:18" ht="24.75" customHeight="1" x14ac:dyDescent="0.2">
      <c r="A33" s="121" t="s">
        <v>22</v>
      </c>
      <c r="B33" s="121"/>
      <c r="C33" s="121"/>
      <c r="D33" s="24"/>
      <c r="E33" s="34"/>
      <c r="F33" s="25"/>
      <c r="G33" s="108"/>
      <c r="H33" s="25"/>
      <c r="I33" s="34"/>
      <c r="J33" s="25"/>
      <c r="K33" s="25"/>
      <c r="L33" s="25"/>
      <c r="M33" s="25"/>
      <c r="N33" s="34"/>
      <c r="O33" s="25"/>
      <c r="P33" s="108"/>
      <c r="Q33" s="25"/>
      <c r="R33" s="25"/>
    </row>
    <row r="34" spans="1:18" ht="30.75" customHeight="1" x14ac:dyDescent="0.2">
      <c r="A34" s="121" t="s">
        <v>42</v>
      </c>
      <c r="B34" s="121"/>
      <c r="C34" s="121"/>
      <c r="D34" s="24"/>
      <c r="E34" s="34">
        <f>F34+G34+H34</f>
        <v>463.9</v>
      </c>
      <c r="F34" s="25"/>
      <c r="G34" s="108">
        <v>463.9</v>
      </c>
      <c r="H34" s="90"/>
      <c r="I34" s="34">
        <f>J34+K34+L34</f>
        <v>0</v>
      </c>
      <c r="J34" s="25"/>
      <c r="K34" s="25"/>
      <c r="L34" s="25"/>
      <c r="M34" s="25">
        <f>I34/E34*100</f>
        <v>0</v>
      </c>
      <c r="N34" s="34">
        <f>O34+P34+Q34</f>
        <v>463.9</v>
      </c>
      <c r="O34" s="25"/>
      <c r="P34" s="108">
        <v>463.9</v>
      </c>
      <c r="Q34" s="25"/>
      <c r="R34" s="25">
        <f>N34/E34*100</f>
        <v>100</v>
      </c>
    </row>
    <row r="35" spans="1:18" ht="23.25" customHeight="1" x14ac:dyDescent="0.2">
      <c r="A35" s="26" t="s">
        <v>48</v>
      </c>
      <c r="B35" s="121"/>
      <c r="C35" s="121"/>
      <c r="D35" s="24"/>
      <c r="E35" s="34"/>
      <c r="F35" s="25"/>
      <c r="G35" s="108"/>
      <c r="H35" s="25"/>
      <c r="I35" s="34"/>
      <c r="J35" s="25"/>
      <c r="K35" s="25"/>
      <c r="L35" s="25"/>
      <c r="M35" s="25"/>
      <c r="N35" s="34"/>
      <c r="O35" s="25"/>
      <c r="P35" s="108"/>
      <c r="Q35" s="25"/>
      <c r="R35" s="25"/>
    </row>
    <row r="36" spans="1:18" ht="64.5" customHeight="1" x14ac:dyDescent="0.2">
      <c r="A36" s="39" t="s">
        <v>65</v>
      </c>
      <c r="B36" s="19" t="s">
        <v>58</v>
      </c>
      <c r="C36" s="19" t="s">
        <v>301</v>
      </c>
      <c r="D36" s="24">
        <v>43661</v>
      </c>
      <c r="E36" s="34">
        <f t="shared" si="54"/>
        <v>73995.600000000006</v>
      </c>
      <c r="F36" s="25">
        <v>59803.9</v>
      </c>
      <c r="G36" s="108">
        <v>13420.4</v>
      </c>
      <c r="H36" s="25">
        <v>771.3</v>
      </c>
      <c r="I36" s="34">
        <f t="shared" si="55"/>
        <v>73995.600000000006</v>
      </c>
      <c r="J36" s="25">
        <v>59803.9</v>
      </c>
      <c r="K36" s="25">
        <v>13420.4</v>
      </c>
      <c r="L36" s="25">
        <v>771.3</v>
      </c>
      <c r="M36" s="25">
        <f t="shared" si="4"/>
        <v>100</v>
      </c>
      <c r="N36" s="34">
        <f t="shared" ref="N36:N82" si="57">O36+P36+Q36</f>
        <v>73995.600000000006</v>
      </c>
      <c r="O36" s="25">
        <v>59803.9</v>
      </c>
      <c r="P36" s="25">
        <v>13420.4</v>
      </c>
      <c r="Q36" s="25">
        <v>771.3</v>
      </c>
      <c r="R36" s="25">
        <f>N36/E36*100</f>
        <v>100</v>
      </c>
    </row>
    <row r="37" spans="1:18" ht="18.75" customHeight="1" x14ac:dyDescent="0.2">
      <c r="A37" s="26" t="s">
        <v>35</v>
      </c>
      <c r="B37" s="19"/>
      <c r="C37" s="19"/>
      <c r="D37" s="24"/>
      <c r="E37" s="34">
        <f t="shared" si="54"/>
        <v>0</v>
      </c>
      <c r="F37" s="25"/>
      <c r="G37" s="108"/>
      <c r="H37" s="25"/>
      <c r="I37" s="34">
        <f t="shared" si="55"/>
        <v>0</v>
      </c>
      <c r="J37" s="25"/>
      <c r="K37" s="25"/>
      <c r="L37" s="25"/>
      <c r="M37" s="25"/>
      <c r="N37" s="34">
        <f t="shared" si="57"/>
        <v>0</v>
      </c>
      <c r="O37" s="25"/>
      <c r="P37" s="108"/>
      <c r="Q37" s="25"/>
      <c r="R37" s="25"/>
    </row>
    <row r="38" spans="1:18" ht="95.25" customHeight="1" x14ac:dyDescent="0.2">
      <c r="A38" s="39" t="s">
        <v>133</v>
      </c>
      <c r="B38" s="35" t="s">
        <v>194</v>
      </c>
      <c r="C38" s="19" t="s">
        <v>309</v>
      </c>
      <c r="D38" s="24">
        <v>43830</v>
      </c>
      <c r="E38" s="34">
        <f t="shared" si="54"/>
        <v>217466.2</v>
      </c>
      <c r="F38" s="25">
        <v>176455.9</v>
      </c>
      <c r="G38" s="108">
        <v>34858.800000000003</v>
      </c>
      <c r="H38" s="25">
        <v>6151.5</v>
      </c>
      <c r="I38" s="34">
        <f t="shared" si="55"/>
        <v>206228.19999999998</v>
      </c>
      <c r="J38" s="25">
        <v>176455.9</v>
      </c>
      <c r="K38" s="25">
        <v>24199</v>
      </c>
      <c r="L38" s="25">
        <v>5573.3</v>
      </c>
      <c r="M38" s="25">
        <f t="shared" si="4"/>
        <v>94.832300375874496</v>
      </c>
      <c r="N38" s="34">
        <f t="shared" si="57"/>
        <v>206228.19999999998</v>
      </c>
      <c r="O38" s="25">
        <v>176455.9</v>
      </c>
      <c r="P38" s="108">
        <v>24199</v>
      </c>
      <c r="Q38" s="25">
        <v>5573.3</v>
      </c>
      <c r="R38" s="25">
        <f>N38/E38*100</f>
        <v>94.832300375874496</v>
      </c>
    </row>
    <row r="39" spans="1:18" ht="17.25" customHeight="1" x14ac:dyDescent="0.2">
      <c r="A39" s="26" t="s">
        <v>66</v>
      </c>
      <c r="B39" s="19"/>
      <c r="C39" s="19"/>
      <c r="D39" s="24"/>
      <c r="E39" s="34">
        <f t="shared" si="54"/>
        <v>0</v>
      </c>
      <c r="F39" s="25"/>
      <c r="G39" s="108"/>
      <c r="H39" s="25"/>
      <c r="I39" s="34">
        <f t="shared" si="55"/>
        <v>0</v>
      </c>
      <c r="J39" s="25"/>
      <c r="K39" s="25"/>
      <c r="L39" s="25"/>
      <c r="M39" s="25"/>
      <c r="N39" s="34">
        <f t="shared" si="57"/>
        <v>0</v>
      </c>
      <c r="O39" s="25"/>
      <c r="P39" s="108"/>
      <c r="Q39" s="25"/>
      <c r="R39" s="25"/>
    </row>
    <row r="40" spans="1:18" ht="105" customHeight="1" x14ac:dyDescent="0.2">
      <c r="A40" s="39" t="s">
        <v>67</v>
      </c>
      <c r="B40" s="35" t="s">
        <v>189</v>
      </c>
      <c r="C40" s="35" t="s">
        <v>310</v>
      </c>
      <c r="D40" s="36">
        <v>43830</v>
      </c>
      <c r="E40" s="34">
        <f t="shared" si="54"/>
        <v>121591.59999999999</v>
      </c>
      <c r="F40" s="37">
        <v>99803.9</v>
      </c>
      <c r="G40" s="105">
        <v>18737.5</v>
      </c>
      <c r="H40" s="37">
        <v>3050.2</v>
      </c>
      <c r="I40" s="34">
        <f t="shared" si="55"/>
        <v>116966.1</v>
      </c>
      <c r="J40" s="37">
        <v>99803.9</v>
      </c>
      <c r="K40" s="37">
        <v>14759.6</v>
      </c>
      <c r="L40" s="37">
        <v>2402.6</v>
      </c>
      <c r="M40" s="25">
        <f t="shared" si="4"/>
        <v>96.195872083268924</v>
      </c>
      <c r="N40" s="34">
        <f t="shared" si="57"/>
        <v>116966.1</v>
      </c>
      <c r="O40" s="37">
        <v>99803.9</v>
      </c>
      <c r="P40" s="104">
        <v>14759.6</v>
      </c>
      <c r="Q40" s="37">
        <v>2402.6</v>
      </c>
      <c r="R40" s="25">
        <f>N40/E40*100</f>
        <v>96.195872083268924</v>
      </c>
    </row>
    <row r="41" spans="1:18" ht="16.5" x14ac:dyDescent="0.2">
      <c r="A41" s="26" t="s">
        <v>19</v>
      </c>
      <c r="B41" s="35"/>
      <c r="C41" s="35"/>
      <c r="D41" s="36"/>
      <c r="E41" s="34">
        <f t="shared" si="54"/>
        <v>0</v>
      </c>
      <c r="F41" s="37"/>
      <c r="G41" s="105"/>
      <c r="H41" s="37"/>
      <c r="I41" s="34">
        <f t="shared" si="55"/>
        <v>0</v>
      </c>
      <c r="J41" s="37"/>
      <c r="K41" s="37"/>
      <c r="L41" s="37"/>
      <c r="M41" s="25"/>
      <c r="N41" s="34">
        <f t="shared" si="57"/>
        <v>0</v>
      </c>
      <c r="O41" s="37"/>
      <c r="P41" s="104"/>
      <c r="Q41" s="37"/>
      <c r="R41" s="25"/>
    </row>
    <row r="42" spans="1:18" ht="85.5" customHeight="1" x14ac:dyDescent="0.2">
      <c r="A42" s="39" t="s">
        <v>371</v>
      </c>
      <c r="B42" s="19" t="s">
        <v>306</v>
      </c>
      <c r="C42" s="19" t="s">
        <v>311</v>
      </c>
      <c r="D42" s="24">
        <v>43800</v>
      </c>
      <c r="E42" s="34">
        <f t="shared" si="54"/>
        <v>62941.3</v>
      </c>
      <c r="F42" s="37">
        <f>45604.5+5000</f>
        <v>50604.5</v>
      </c>
      <c r="G42" s="105">
        <f>2037.6+6374.8+223.4</f>
        <v>8635.7999999999993</v>
      </c>
      <c r="H42" s="37">
        <v>3701</v>
      </c>
      <c r="I42" s="34">
        <f t="shared" si="55"/>
        <v>62255.199999999997</v>
      </c>
      <c r="J42" s="37">
        <v>50604.5</v>
      </c>
      <c r="K42" s="104">
        <v>8155.5</v>
      </c>
      <c r="L42" s="37">
        <v>3495.2</v>
      </c>
      <c r="M42" s="25">
        <f t="shared" si="4"/>
        <v>98.909936718815771</v>
      </c>
      <c r="N42" s="34">
        <f t="shared" si="57"/>
        <v>62255.199999999997</v>
      </c>
      <c r="O42" s="37">
        <v>50604.5</v>
      </c>
      <c r="P42" s="104">
        <v>8155.5</v>
      </c>
      <c r="Q42" s="37">
        <v>3495.2</v>
      </c>
      <c r="R42" s="25">
        <f>N42/E42*100</f>
        <v>98.909936718815771</v>
      </c>
    </row>
    <row r="43" spans="1:18" ht="16.5" x14ac:dyDescent="0.2">
      <c r="A43" s="26" t="s">
        <v>134</v>
      </c>
      <c r="B43" s="35"/>
      <c r="C43" s="35"/>
      <c r="D43" s="36"/>
      <c r="E43" s="34">
        <f t="shared" si="54"/>
        <v>0</v>
      </c>
      <c r="F43" s="37"/>
      <c r="G43" s="105"/>
      <c r="H43" s="37"/>
      <c r="I43" s="34">
        <f t="shared" si="55"/>
        <v>0</v>
      </c>
      <c r="J43" s="37"/>
      <c r="K43" s="37"/>
      <c r="L43" s="37"/>
      <c r="M43" s="25"/>
      <c r="N43" s="34">
        <f t="shared" si="57"/>
        <v>0</v>
      </c>
      <c r="O43" s="37"/>
      <c r="P43" s="104"/>
      <c r="Q43" s="37"/>
      <c r="R43" s="25"/>
    </row>
    <row r="44" spans="1:18" s="8" customFormat="1" ht="112.5" customHeight="1" x14ac:dyDescent="0.2">
      <c r="A44" s="39" t="s">
        <v>135</v>
      </c>
      <c r="B44" s="19" t="s">
        <v>307</v>
      </c>
      <c r="C44" s="19" t="s">
        <v>312</v>
      </c>
      <c r="D44" s="24">
        <v>43770</v>
      </c>
      <c r="E44" s="34">
        <f t="shared" si="54"/>
        <v>133907.6</v>
      </c>
      <c r="F44" s="46">
        <v>93313.7</v>
      </c>
      <c r="G44" s="107">
        <v>29187</v>
      </c>
      <c r="H44" s="46">
        <v>11406.9</v>
      </c>
      <c r="I44" s="34">
        <f t="shared" si="55"/>
        <v>119533.4</v>
      </c>
      <c r="J44" s="47">
        <v>93313.7</v>
      </c>
      <c r="K44" s="46">
        <v>18852</v>
      </c>
      <c r="L44" s="46">
        <v>7367.7</v>
      </c>
      <c r="M44" s="28">
        <f t="shared" si="4"/>
        <v>89.265583133444252</v>
      </c>
      <c r="N44" s="34">
        <f t="shared" si="57"/>
        <v>119533.4</v>
      </c>
      <c r="O44" s="46">
        <v>93313.7</v>
      </c>
      <c r="P44" s="107">
        <v>18852</v>
      </c>
      <c r="Q44" s="46">
        <v>7367.7</v>
      </c>
      <c r="R44" s="28">
        <f>N44/E44*100</f>
        <v>89.265583133444252</v>
      </c>
    </row>
    <row r="45" spans="1:18" ht="17.25" customHeight="1" x14ac:dyDescent="0.2">
      <c r="A45" s="102" t="s">
        <v>20</v>
      </c>
      <c r="B45" s="35"/>
      <c r="C45" s="35"/>
      <c r="D45" s="36"/>
      <c r="E45" s="34">
        <f t="shared" si="54"/>
        <v>0</v>
      </c>
      <c r="F45" s="37"/>
      <c r="G45" s="105"/>
      <c r="H45" s="37"/>
      <c r="I45" s="34">
        <f t="shared" si="55"/>
        <v>0</v>
      </c>
      <c r="J45" s="37"/>
      <c r="K45" s="37"/>
      <c r="L45" s="37"/>
      <c r="M45" s="25"/>
      <c r="N45" s="34">
        <f t="shared" si="57"/>
        <v>0</v>
      </c>
      <c r="O45" s="37"/>
      <c r="P45" s="104"/>
      <c r="Q45" s="37"/>
      <c r="R45" s="25"/>
    </row>
    <row r="46" spans="1:18" ht="81" customHeight="1" x14ac:dyDescent="0.2">
      <c r="A46" s="39" t="s">
        <v>68</v>
      </c>
      <c r="B46" s="35" t="s">
        <v>308</v>
      </c>
      <c r="C46" s="35" t="s">
        <v>313</v>
      </c>
      <c r="D46" s="36">
        <v>43647</v>
      </c>
      <c r="E46" s="34">
        <f t="shared" si="54"/>
        <v>125287.37</v>
      </c>
      <c r="F46" s="37">
        <f>53725.4+30000</f>
        <v>83725.399999999994</v>
      </c>
      <c r="G46" s="105">
        <v>19218.7</v>
      </c>
      <c r="H46" s="38">
        <v>22343.27</v>
      </c>
      <c r="I46" s="34">
        <f t="shared" si="55"/>
        <v>115508.54000000001</v>
      </c>
      <c r="J46" s="37">
        <v>83725.399999999994</v>
      </c>
      <c r="K46" s="104">
        <v>15891.57</v>
      </c>
      <c r="L46" s="104">
        <v>15891.57</v>
      </c>
      <c r="M46" s="25">
        <f t="shared" si="4"/>
        <v>92.19487965945811</v>
      </c>
      <c r="N46" s="34">
        <f t="shared" si="57"/>
        <v>115808.17</v>
      </c>
      <c r="O46" s="37">
        <v>83725.399999999994</v>
      </c>
      <c r="P46" s="104">
        <v>15891.6</v>
      </c>
      <c r="Q46" s="38">
        <v>16191.17</v>
      </c>
      <c r="R46" s="25">
        <f t="shared" ref="R46:R54" si="58">N46/E46*100</f>
        <v>92.434033853532085</v>
      </c>
    </row>
    <row r="47" spans="1:18" s="8" customFormat="1" ht="84" customHeight="1" x14ac:dyDescent="0.2">
      <c r="A47" s="39" t="s">
        <v>69</v>
      </c>
      <c r="B47" s="35" t="s">
        <v>190</v>
      </c>
      <c r="C47" s="35" t="s">
        <v>364</v>
      </c>
      <c r="D47" s="36">
        <v>43617</v>
      </c>
      <c r="E47" s="34">
        <f t="shared" si="54"/>
        <v>119718</v>
      </c>
      <c r="F47" s="46">
        <f>63460.8+20000</f>
        <v>83460.800000000003</v>
      </c>
      <c r="G47" s="107">
        <v>18128.599999999999</v>
      </c>
      <c r="H47" s="46">
        <v>18128.599999999999</v>
      </c>
      <c r="I47" s="34">
        <f t="shared" si="55"/>
        <v>118352.2</v>
      </c>
      <c r="J47" s="46">
        <v>83460.800000000003</v>
      </c>
      <c r="K47" s="107">
        <v>17445.7</v>
      </c>
      <c r="L47" s="107">
        <v>17445.7</v>
      </c>
      <c r="M47" s="28">
        <f t="shared" si="4"/>
        <v>98.859152341335459</v>
      </c>
      <c r="N47" s="34">
        <f t="shared" si="57"/>
        <v>118654.2</v>
      </c>
      <c r="O47" s="46">
        <v>83460.800000000003</v>
      </c>
      <c r="P47" s="107">
        <v>17747.7</v>
      </c>
      <c r="Q47" s="107">
        <v>17445.7</v>
      </c>
      <c r="R47" s="28">
        <f t="shared" si="58"/>
        <v>99.111411817771767</v>
      </c>
    </row>
    <row r="48" spans="1:18" s="8" customFormat="1" ht="137.25" customHeight="1" x14ac:dyDescent="0.2">
      <c r="A48" s="39" t="s">
        <v>70</v>
      </c>
      <c r="B48" s="35" t="s">
        <v>191</v>
      </c>
      <c r="C48" s="35" t="s">
        <v>314</v>
      </c>
      <c r="D48" s="36" t="s">
        <v>276</v>
      </c>
      <c r="E48" s="34">
        <f t="shared" si="54"/>
        <v>122027.5</v>
      </c>
      <c r="F48" s="46">
        <f>34803.9+30000</f>
        <v>64803.9</v>
      </c>
      <c r="G48" s="107">
        <v>28611.8</v>
      </c>
      <c r="H48" s="47">
        <v>28611.8</v>
      </c>
      <c r="I48" s="34">
        <f t="shared" si="55"/>
        <v>102666.12000000001</v>
      </c>
      <c r="J48" s="46">
        <v>64803.9</v>
      </c>
      <c r="K48" s="46">
        <v>18931.11</v>
      </c>
      <c r="L48" s="46">
        <v>18931.11</v>
      </c>
      <c r="M48" s="28">
        <f t="shared" si="4"/>
        <v>84.133592837680041</v>
      </c>
      <c r="N48" s="34">
        <f t="shared" si="57"/>
        <v>102666.11</v>
      </c>
      <c r="O48" s="46">
        <v>64803.9</v>
      </c>
      <c r="P48" s="107">
        <v>18931.099999999999</v>
      </c>
      <c r="Q48" s="46">
        <v>18931.11</v>
      </c>
      <c r="R48" s="28">
        <f t="shared" si="58"/>
        <v>84.133584642805928</v>
      </c>
    </row>
    <row r="49" spans="1:18" s="8" customFormat="1" ht="72" customHeight="1" x14ac:dyDescent="0.2">
      <c r="A49" s="39" t="s">
        <v>71</v>
      </c>
      <c r="B49" s="19" t="s">
        <v>192</v>
      </c>
      <c r="C49" s="19" t="s">
        <v>325</v>
      </c>
      <c r="D49" s="24">
        <v>43661</v>
      </c>
      <c r="E49" s="50">
        <f t="shared" si="54"/>
        <v>171214.1</v>
      </c>
      <c r="F49" s="25">
        <f>50272.3+70000</f>
        <v>120272.3</v>
      </c>
      <c r="G49" s="108">
        <v>25470.9</v>
      </c>
      <c r="H49" s="25">
        <v>25470.9</v>
      </c>
      <c r="I49" s="50">
        <f t="shared" si="55"/>
        <v>162022</v>
      </c>
      <c r="J49" s="25">
        <v>120272.3</v>
      </c>
      <c r="K49" s="25">
        <v>20874.849999999999</v>
      </c>
      <c r="L49" s="25">
        <v>20874.849999999999</v>
      </c>
      <c r="M49" s="25">
        <f t="shared" si="4"/>
        <v>94.631224881595614</v>
      </c>
      <c r="N49" s="50">
        <f t="shared" si="57"/>
        <v>162022.05000000002</v>
      </c>
      <c r="O49" s="25">
        <v>120272.3</v>
      </c>
      <c r="P49" s="25">
        <v>20874.900000000001</v>
      </c>
      <c r="Q49" s="25">
        <v>20874.849999999999</v>
      </c>
      <c r="R49" s="25">
        <f t="shared" si="58"/>
        <v>94.631254084797931</v>
      </c>
    </row>
    <row r="50" spans="1:18" ht="96" customHeight="1" x14ac:dyDescent="0.2">
      <c r="A50" s="39" t="s">
        <v>72</v>
      </c>
      <c r="B50" s="35" t="s">
        <v>315</v>
      </c>
      <c r="C50" s="49" t="s">
        <v>365</v>
      </c>
      <c r="D50" s="36">
        <v>43617</v>
      </c>
      <c r="E50" s="50">
        <f t="shared" si="54"/>
        <v>188348.6</v>
      </c>
      <c r="F50" s="37">
        <f>68059.6+70000</f>
        <v>138059.6</v>
      </c>
      <c r="G50" s="105">
        <v>25144.5</v>
      </c>
      <c r="H50" s="38">
        <v>25144.5</v>
      </c>
      <c r="I50" s="50">
        <f t="shared" si="55"/>
        <v>173392.84</v>
      </c>
      <c r="J50" s="37">
        <v>138059.6</v>
      </c>
      <c r="K50" s="37">
        <v>17666.62</v>
      </c>
      <c r="L50" s="37">
        <v>17666.62</v>
      </c>
      <c r="M50" s="25">
        <f t="shared" si="4"/>
        <v>92.059532165357211</v>
      </c>
      <c r="N50" s="50">
        <f t="shared" si="57"/>
        <v>173392.82</v>
      </c>
      <c r="O50" s="37">
        <v>138059.6</v>
      </c>
      <c r="P50" s="104">
        <v>17666.599999999999</v>
      </c>
      <c r="Q50" s="37">
        <v>17666.62</v>
      </c>
      <c r="R50" s="25">
        <f t="shared" si="58"/>
        <v>92.059521546748954</v>
      </c>
    </row>
    <row r="51" spans="1:18" ht="96.75" customHeight="1" x14ac:dyDescent="0.2">
      <c r="A51" s="39" t="s">
        <v>73</v>
      </c>
      <c r="B51" s="35" t="s">
        <v>193</v>
      </c>
      <c r="C51" s="35" t="s">
        <v>326</v>
      </c>
      <c r="D51" s="36">
        <v>43617</v>
      </c>
      <c r="E51" s="50">
        <f t="shared" si="54"/>
        <v>125907.29999999999</v>
      </c>
      <c r="F51" s="37">
        <f>40604.5+40000</f>
        <v>80604.5</v>
      </c>
      <c r="G51" s="105">
        <v>22651.4</v>
      </c>
      <c r="H51" s="38">
        <v>22651.4</v>
      </c>
      <c r="I51" s="50">
        <f t="shared" si="55"/>
        <v>120605.85999999999</v>
      </c>
      <c r="J51" s="37">
        <v>80604.5</v>
      </c>
      <c r="K51" s="38">
        <v>20000.68</v>
      </c>
      <c r="L51" s="38">
        <v>20000.68</v>
      </c>
      <c r="M51" s="25">
        <f t="shared" si="4"/>
        <v>95.789410145400623</v>
      </c>
      <c r="N51" s="50">
        <f t="shared" si="57"/>
        <v>120605.88</v>
      </c>
      <c r="O51" s="37">
        <f>40604.5+40000</f>
        <v>80604.5</v>
      </c>
      <c r="P51" s="38">
        <v>20000.7</v>
      </c>
      <c r="Q51" s="38">
        <v>20000.68</v>
      </c>
      <c r="R51" s="25">
        <f t="shared" si="58"/>
        <v>95.789426030103115</v>
      </c>
    </row>
    <row r="52" spans="1:18" ht="138.75" customHeight="1" x14ac:dyDescent="0.2">
      <c r="A52" s="39" t="s">
        <v>74</v>
      </c>
      <c r="B52" s="51" t="s">
        <v>198</v>
      </c>
      <c r="C52" s="19" t="s">
        <v>361</v>
      </c>
      <c r="D52" s="36">
        <v>43647</v>
      </c>
      <c r="E52" s="50">
        <f t="shared" si="54"/>
        <v>210948.7</v>
      </c>
      <c r="F52" s="25">
        <f>50272.3+100000</f>
        <v>150272.29999999999</v>
      </c>
      <c r="G52" s="108">
        <v>30338.2</v>
      </c>
      <c r="H52" s="25">
        <v>30338.2</v>
      </c>
      <c r="I52" s="50">
        <f t="shared" si="55"/>
        <v>202023.47999999998</v>
      </c>
      <c r="J52" s="25">
        <v>150272.29999999999</v>
      </c>
      <c r="K52" s="25">
        <v>25875.59</v>
      </c>
      <c r="L52" s="25">
        <v>25875.59</v>
      </c>
      <c r="M52" s="25">
        <f t="shared" si="4"/>
        <v>95.769009242531467</v>
      </c>
      <c r="N52" s="50">
        <f t="shared" si="57"/>
        <v>202023.49</v>
      </c>
      <c r="O52" s="25">
        <f>50272.3+100000</f>
        <v>150272.29999999999</v>
      </c>
      <c r="P52" s="108">
        <v>25875.599999999999</v>
      </c>
      <c r="Q52" s="25">
        <v>25875.59</v>
      </c>
      <c r="R52" s="25">
        <f t="shared" si="58"/>
        <v>95.7690139830205</v>
      </c>
    </row>
    <row r="53" spans="1:18" ht="102.75" customHeight="1" x14ac:dyDescent="0.2">
      <c r="A53" s="39" t="s">
        <v>75</v>
      </c>
      <c r="B53" s="19" t="s">
        <v>198</v>
      </c>
      <c r="C53" s="35" t="s">
        <v>327</v>
      </c>
      <c r="D53" s="36">
        <v>43661</v>
      </c>
      <c r="E53" s="50">
        <f t="shared" si="54"/>
        <v>185981.8</v>
      </c>
      <c r="F53" s="37">
        <f>50273.4+100000</f>
        <v>150273.4</v>
      </c>
      <c r="G53" s="105">
        <f>1604.4+13058.3+3191.5</f>
        <v>17854.199999999997</v>
      </c>
      <c r="H53" s="37">
        <v>17854.2</v>
      </c>
      <c r="I53" s="50">
        <f t="shared" si="55"/>
        <v>180867.81999999998</v>
      </c>
      <c r="J53" s="37">
        <v>150273.4</v>
      </c>
      <c r="K53" s="37">
        <v>15297.21</v>
      </c>
      <c r="L53" s="37">
        <v>15297.21</v>
      </c>
      <c r="M53" s="25">
        <f t="shared" si="4"/>
        <v>97.250279328407402</v>
      </c>
      <c r="N53" s="50">
        <f t="shared" si="57"/>
        <v>180867.81</v>
      </c>
      <c r="O53" s="37">
        <f>50273.4+100000</f>
        <v>150273.4</v>
      </c>
      <c r="P53" s="104">
        <v>15297.2</v>
      </c>
      <c r="Q53" s="37">
        <v>15297.21</v>
      </c>
      <c r="R53" s="25">
        <f t="shared" si="58"/>
        <v>97.250273951537196</v>
      </c>
    </row>
    <row r="54" spans="1:18" ht="66.75" customHeight="1" x14ac:dyDescent="0.2">
      <c r="A54" s="39" t="s">
        <v>402</v>
      </c>
      <c r="B54" s="121" t="s">
        <v>403</v>
      </c>
      <c r="C54" s="35"/>
      <c r="D54" s="55" t="s">
        <v>406</v>
      </c>
      <c r="E54" s="34">
        <f>F54+G54+H54</f>
        <v>31525.699999999997</v>
      </c>
      <c r="F54" s="37">
        <v>31210.5</v>
      </c>
      <c r="G54" s="105">
        <v>157.6</v>
      </c>
      <c r="H54" s="37">
        <v>157.6</v>
      </c>
      <c r="I54" s="34">
        <f>J54+K54+L54</f>
        <v>0</v>
      </c>
      <c r="J54" s="37"/>
      <c r="K54" s="37"/>
      <c r="L54" s="37"/>
      <c r="M54" s="25">
        <f>I54/E54*100</f>
        <v>0</v>
      </c>
      <c r="N54" s="34">
        <f>O54+P54+Q54</f>
        <v>0</v>
      </c>
      <c r="O54" s="37"/>
      <c r="P54" s="104"/>
      <c r="Q54" s="37"/>
      <c r="R54" s="25">
        <f t="shared" si="58"/>
        <v>0</v>
      </c>
    </row>
    <row r="55" spans="1:18" s="18" customFormat="1" ht="107.25" customHeight="1" x14ac:dyDescent="0.2">
      <c r="A55" s="122" t="s">
        <v>384</v>
      </c>
      <c r="B55" s="91"/>
      <c r="C55" s="92"/>
      <c r="D55" s="93"/>
      <c r="E55" s="34">
        <f>F55+G55+H55</f>
        <v>1133355.8999999999</v>
      </c>
      <c r="F55" s="89">
        <f>F58+F60+F62+F64+F65</f>
        <v>828205</v>
      </c>
      <c r="G55" s="89">
        <f t="shared" ref="G55:H55" si="59">G58+G60+G62+G64+G65</f>
        <v>242521.2</v>
      </c>
      <c r="H55" s="89">
        <f t="shared" si="59"/>
        <v>62629.700000000004</v>
      </c>
      <c r="I55" s="34">
        <f>J55+K55+L55</f>
        <v>1122487.8400000001</v>
      </c>
      <c r="J55" s="89">
        <f t="shared" ref="J55:L55" si="60">J58+J60+J62+J64+J65</f>
        <v>828205</v>
      </c>
      <c r="K55" s="89">
        <f t="shared" si="60"/>
        <v>232244.36000000002</v>
      </c>
      <c r="L55" s="89">
        <f t="shared" si="60"/>
        <v>62038.48</v>
      </c>
      <c r="M55" s="50">
        <f>I55/E55*100</f>
        <v>99.041072623348072</v>
      </c>
      <c r="N55" s="34">
        <f>O55+P55+Q55</f>
        <v>1123487.78</v>
      </c>
      <c r="O55" s="89">
        <f t="shared" ref="O55:Q55" si="61">O58+O60+O62+O64+O65</f>
        <v>828205</v>
      </c>
      <c r="P55" s="89">
        <f t="shared" si="61"/>
        <v>233244.3</v>
      </c>
      <c r="Q55" s="89">
        <f t="shared" si="61"/>
        <v>62038.48</v>
      </c>
      <c r="R55" s="50">
        <f>N55/E55*100</f>
        <v>99.129300866568045</v>
      </c>
    </row>
    <row r="56" spans="1:18" ht="63" customHeight="1" x14ac:dyDescent="0.25">
      <c r="A56" s="102" t="s">
        <v>45</v>
      </c>
      <c r="B56" s="52"/>
      <c r="C56" s="52"/>
      <c r="D56" s="53"/>
      <c r="E56" s="34">
        <f t="shared" si="54"/>
        <v>0</v>
      </c>
      <c r="F56" s="37"/>
      <c r="G56" s="105"/>
      <c r="H56" s="37"/>
      <c r="I56" s="34">
        <f t="shared" si="55"/>
        <v>0</v>
      </c>
      <c r="J56" s="37"/>
      <c r="K56" s="37"/>
      <c r="L56" s="37"/>
      <c r="M56" s="25"/>
      <c r="N56" s="34">
        <f t="shared" si="57"/>
        <v>0</v>
      </c>
      <c r="O56" s="37"/>
      <c r="P56" s="104"/>
      <c r="Q56" s="37"/>
      <c r="R56" s="25"/>
    </row>
    <row r="57" spans="1:18" ht="19.5" customHeight="1" x14ac:dyDescent="0.25">
      <c r="A57" s="102" t="s">
        <v>36</v>
      </c>
      <c r="B57" s="52"/>
      <c r="C57" s="52"/>
      <c r="D57" s="53"/>
      <c r="E57" s="34">
        <f t="shared" si="54"/>
        <v>0</v>
      </c>
      <c r="F57" s="37"/>
      <c r="G57" s="105"/>
      <c r="H57" s="37"/>
      <c r="I57" s="34">
        <f t="shared" si="55"/>
        <v>0</v>
      </c>
      <c r="J57" s="37"/>
      <c r="K57" s="37"/>
      <c r="L57" s="37"/>
      <c r="M57" s="25"/>
      <c r="N57" s="34">
        <f t="shared" si="57"/>
        <v>0</v>
      </c>
      <c r="O57" s="37"/>
      <c r="P57" s="105"/>
      <c r="Q57" s="37"/>
      <c r="R57" s="25"/>
    </row>
    <row r="58" spans="1:18" ht="83.25" customHeight="1" x14ac:dyDescent="0.2">
      <c r="A58" s="39" t="s">
        <v>136</v>
      </c>
      <c r="B58" s="121" t="s">
        <v>195</v>
      </c>
      <c r="C58" s="121" t="s">
        <v>293</v>
      </c>
      <c r="D58" s="24">
        <v>43739</v>
      </c>
      <c r="E58" s="34">
        <f t="shared" si="54"/>
        <v>29982.2</v>
      </c>
      <c r="F58" s="25">
        <v>0</v>
      </c>
      <c r="G58" s="108">
        <v>28483</v>
      </c>
      <c r="H58" s="25">
        <v>1499.2</v>
      </c>
      <c r="I58" s="34">
        <f t="shared" si="55"/>
        <v>27065.31</v>
      </c>
      <c r="J58" s="25"/>
      <c r="K58" s="25">
        <v>25566.11</v>
      </c>
      <c r="L58" s="25">
        <v>1499.2</v>
      </c>
      <c r="M58" s="25">
        <f t="shared" si="4"/>
        <v>90.271260948162578</v>
      </c>
      <c r="N58" s="34">
        <f t="shared" si="57"/>
        <v>28065.3</v>
      </c>
      <c r="O58" s="25"/>
      <c r="P58" s="108">
        <v>26566.1</v>
      </c>
      <c r="Q58" s="25">
        <v>1499.2</v>
      </c>
      <c r="R58" s="25">
        <f>N58/E58*100</f>
        <v>93.606539880328981</v>
      </c>
    </row>
    <row r="59" spans="1:18" s="8" customFormat="1" ht="18.75" customHeight="1" x14ac:dyDescent="0.2">
      <c r="A59" s="102" t="s">
        <v>83</v>
      </c>
      <c r="B59" s="26"/>
      <c r="C59" s="26"/>
      <c r="D59" s="27"/>
      <c r="E59" s="34">
        <f t="shared" si="54"/>
        <v>0</v>
      </c>
      <c r="F59" s="28"/>
      <c r="G59" s="109"/>
      <c r="H59" s="28"/>
      <c r="I59" s="34">
        <f t="shared" si="55"/>
        <v>0</v>
      </c>
      <c r="J59" s="28"/>
      <c r="K59" s="28"/>
      <c r="L59" s="28"/>
      <c r="M59" s="28"/>
      <c r="N59" s="34">
        <f t="shared" si="57"/>
        <v>0</v>
      </c>
      <c r="O59" s="28"/>
      <c r="P59" s="109"/>
      <c r="Q59" s="28"/>
      <c r="R59" s="28"/>
    </row>
    <row r="60" spans="1:18" s="8" customFormat="1" ht="99" customHeight="1" x14ac:dyDescent="0.2">
      <c r="A60" s="39" t="s">
        <v>137</v>
      </c>
      <c r="B60" s="35" t="s">
        <v>58</v>
      </c>
      <c r="C60" s="35" t="s">
        <v>382</v>
      </c>
      <c r="D60" s="36">
        <v>44012</v>
      </c>
      <c r="E60" s="34">
        <f t="shared" si="54"/>
        <v>114942.5</v>
      </c>
      <c r="F60" s="46">
        <v>0</v>
      </c>
      <c r="G60" s="107">
        <v>109195.4</v>
      </c>
      <c r="H60" s="46">
        <v>5747.1</v>
      </c>
      <c r="I60" s="34">
        <f t="shared" si="55"/>
        <v>107421.8</v>
      </c>
      <c r="J60" s="46"/>
      <c r="K60" s="46">
        <v>102050.7</v>
      </c>
      <c r="L60" s="46">
        <v>5371.1</v>
      </c>
      <c r="M60" s="28">
        <f t="shared" si="4"/>
        <v>93.456989364247349</v>
      </c>
      <c r="N60" s="34">
        <f t="shared" si="57"/>
        <v>107421.8</v>
      </c>
      <c r="O60" s="46"/>
      <c r="P60" s="107">
        <v>102050.7</v>
      </c>
      <c r="Q60" s="46">
        <v>5371.1</v>
      </c>
      <c r="R60" s="28">
        <f>N60/E60*100</f>
        <v>93.456989364247349</v>
      </c>
    </row>
    <row r="61" spans="1:18" s="8" customFormat="1" ht="16.5" x14ac:dyDescent="0.2">
      <c r="A61" s="26" t="s">
        <v>286</v>
      </c>
      <c r="B61" s="48"/>
      <c r="C61" s="48"/>
      <c r="D61" s="54"/>
      <c r="E61" s="34">
        <f t="shared" si="54"/>
        <v>0</v>
      </c>
      <c r="F61" s="46"/>
      <c r="G61" s="107"/>
      <c r="H61" s="46"/>
      <c r="I61" s="34">
        <f t="shared" si="55"/>
        <v>0</v>
      </c>
      <c r="J61" s="46"/>
      <c r="K61" s="46"/>
      <c r="L61" s="46"/>
      <c r="M61" s="28"/>
      <c r="N61" s="34">
        <f t="shared" si="57"/>
        <v>0</v>
      </c>
      <c r="O61" s="46"/>
      <c r="P61" s="107"/>
      <c r="Q61" s="46"/>
      <c r="R61" s="28"/>
    </row>
    <row r="62" spans="1:18" ht="67.5" customHeight="1" x14ac:dyDescent="0.2">
      <c r="A62" s="39" t="s">
        <v>139</v>
      </c>
      <c r="B62" s="35" t="s">
        <v>328</v>
      </c>
      <c r="C62" s="35" t="s">
        <v>329</v>
      </c>
      <c r="D62" s="36">
        <v>43615</v>
      </c>
      <c r="E62" s="34">
        <f t="shared" si="54"/>
        <v>57779.6</v>
      </c>
      <c r="F62" s="37">
        <v>0</v>
      </c>
      <c r="G62" s="105">
        <v>53619.5</v>
      </c>
      <c r="H62" s="37">
        <v>4160.1000000000004</v>
      </c>
      <c r="I62" s="34">
        <f t="shared" si="55"/>
        <v>57779.63</v>
      </c>
      <c r="J62" s="37"/>
      <c r="K62" s="37">
        <v>53619.5</v>
      </c>
      <c r="L62" s="37">
        <v>4160.13</v>
      </c>
      <c r="M62" s="25">
        <f t="shared" si="4"/>
        <v>100.00005192143939</v>
      </c>
      <c r="N62" s="34">
        <f t="shared" si="57"/>
        <v>57779.63</v>
      </c>
      <c r="O62" s="37"/>
      <c r="P62" s="104">
        <v>53619.5</v>
      </c>
      <c r="Q62" s="37">
        <v>4160.13</v>
      </c>
      <c r="R62" s="25">
        <f>N62/E62*100</f>
        <v>100.00005192143939</v>
      </c>
    </row>
    <row r="63" spans="1:18" s="8" customFormat="1" ht="16.5" x14ac:dyDescent="0.2">
      <c r="A63" s="26" t="s">
        <v>20</v>
      </c>
      <c r="B63" s="48"/>
      <c r="C63" s="48"/>
      <c r="D63" s="54"/>
      <c r="E63" s="34">
        <f t="shared" si="54"/>
        <v>0</v>
      </c>
      <c r="F63" s="46"/>
      <c r="G63" s="107"/>
      <c r="H63" s="46"/>
      <c r="I63" s="34">
        <f t="shared" si="55"/>
        <v>0</v>
      </c>
      <c r="J63" s="46"/>
      <c r="K63" s="46"/>
      <c r="L63" s="46"/>
      <c r="M63" s="28"/>
      <c r="N63" s="34">
        <f t="shared" si="57"/>
        <v>0</v>
      </c>
      <c r="O63" s="46"/>
      <c r="P63" s="107"/>
      <c r="Q63" s="46"/>
      <c r="R63" s="28"/>
    </row>
    <row r="64" spans="1:18" ht="76.5" customHeight="1" x14ac:dyDescent="0.2">
      <c r="A64" s="39" t="s">
        <v>140</v>
      </c>
      <c r="B64" s="35" t="s">
        <v>196</v>
      </c>
      <c r="C64" s="49" t="s">
        <v>325</v>
      </c>
      <c r="D64" s="36">
        <v>43617</v>
      </c>
      <c r="E64" s="34">
        <f t="shared" si="54"/>
        <v>253783.40000000002</v>
      </c>
      <c r="F64" s="37">
        <v>191949</v>
      </c>
      <c r="G64" s="105">
        <v>30917.200000000001</v>
      </c>
      <c r="H64" s="37">
        <v>30917.200000000001</v>
      </c>
      <c r="I64" s="34">
        <f t="shared" si="55"/>
        <v>253352.90000000002</v>
      </c>
      <c r="J64" s="37">
        <v>191949</v>
      </c>
      <c r="K64" s="38">
        <v>30701.95</v>
      </c>
      <c r="L64" s="38">
        <v>30701.95</v>
      </c>
      <c r="M64" s="25">
        <f t="shared" si="4"/>
        <v>99.830367155613814</v>
      </c>
      <c r="N64" s="34">
        <f t="shared" si="57"/>
        <v>253352.85</v>
      </c>
      <c r="O64" s="37">
        <v>191949</v>
      </c>
      <c r="P64" s="38">
        <v>30701.9</v>
      </c>
      <c r="Q64" s="38">
        <v>30701.95</v>
      </c>
      <c r="R64" s="25">
        <f>N64/E64*100</f>
        <v>99.830347453773555</v>
      </c>
    </row>
    <row r="65" spans="1:18" ht="98.25" customHeight="1" x14ac:dyDescent="0.2">
      <c r="A65" s="39" t="s">
        <v>76</v>
      </c>
      <c r="B65" s="35" t="s">
        <v>197</v>
      </c>
      <c r="C65" s="35" t="s">
        <v>325</v>
      </c>
      <c r="D65" s="55" t="s">
        <v>366</v>
      </c>
      <c r="E65" s="34">
        <f t="shared" si="54"/>
        <v>676868.2</v>
      </c>
      <c r="F65" s="37">
        <v>636256</v>
      </c>
      <c r="G65" s="105">
        <v>20306.099999999999</v>
      </c>
      <c r="H65" s="37">
        <v>20306.099999999999</v>
      </c>
      <c r="I65" s="34">
        <f t="shared" si="55"/>
        <v>676868.2</v>
      </c>
      <c r="J65" s="37">
        <v>636256</v>
      </c>
      <c r="K65" s="37">
        <v>20306.099999999999</v>
      </c>
      <c r="L65" s="37">
        <v>20306.099999999999</v>
      </c>
      <c r="M65" s="25">
        <f t="shared" si="4"/>
        <v>100</v>
      </c>
      <c r="N65" s="34">
        <f t="shared" si="57"/>
        <v>676868.2</v>
      </c>
      <c r="O65" s="37">
        <v>636256</v>
      </c>
      <c r="P65" s="105">
        <v>20306.099999999999</v>
      </c>
      <c r="Q65" s="37">
        <v>20306.099999999999</v>
      </c>
      <c r="R65" s="25">
        <f>N65/E65*100</f>
        <v>100</v>
      </c>
    </row>
    <row r="66" spans="1:18" s="7" customFormat="1" ht="20.25" customHeight="1" x14ac:dyDescent="0.25">
      <c r="A66" s="56" t="s">
        <v>24</v>
      </c>
      <c r="B66" s="57"/>
      <c r="C66" s="57"/>
      <c r="D66" s="58"/>
      <c r="E66" s="22">
        <f>F66+G66+H66</f>
        <v>857784.44999999984</v>
      </c>
      <c r="F66" s="59">
        <f>F68+F106</f>
        <v>557828.6</v>
      </c>
      <c r="G66" s="59">
        <f t="shared" ref="G66:H66" si="62">G68+G106</f>
        <v>279903.24999999994</v>
      </c>
      <c r="H66" s="59">
        <f t="shared" si="62"/>
        <v>20052.599999999999</v>
      </c>
      <c r="I66" s="22">
        <f>J66+K66+L66</f>
        <v>687294.71400000004</v>
      </c>
      <c r="J66" s="59">
        <f t="shared" ref="J66:L66" si="63">J68+J106</f>
        <v>546205.77</v>
      </c>
      <c r="K66" s="59">
        <f t="shared" si="63"/>
        <v>121396.13700000002</v>
      </c>
      <c r="L66" s="59">
        <f t="shared" si="63"/>
        <v>19692.807000000001</v>
      </c>
      <c r="M66" s="22">
        <f t="shared" si="4"/>
        <v>80.124408177369048</v>
      </c>
      <c r="N66" s="22">
        <f t="shared" si="57"/>
        <v>704185.90700000001</v>
      </c>
      <c r="O66" s="59">
        <f t="shared" ref="O66:Q66" si="64">O68+O106</f>
        <v>546555.5</v>
      </c>
      <c r="P66" s="59">
        <f t="shared" si="64"/>
        <v>137937.60000000001</v>
      </c>
      <c r="Q66" s="59">
        <f t="shared" si="64"/>
        <v>19692.807000000001</v>
      </c>
      <c r="R66" s="22">
        <f>N66/E66*100</f>
        <v>82.093573391310613</v>
      </c>
    </row>
    <row r="67" spans="1:18" ht="18.75" customHeight="1" x14ac:dyDescent="0.2">
      <c r="A67" s="26" t="s">
        <v>22</v>
      </c>
      <c r="B67" s="35"/>
      <c r="C67" s="35"/>
      <c r="D67" s="36"/>
      <c r="E67" s="34">
        <f t="shared" si="54"/>
        <v>0</v>
      </c>
      <c r="F67" s="37"/>
      <c r="G67" s="105"/>
      <c r="H67" s="37"/>
      <c r="I67" s="34">
        <f t="shared" si="55"/>
        <v>0</v>
      </c>
      <c r="J67" s="37"/>
      <c r="K67" s="37"/>
      <c r="L67" s="37"/>
      <c r="M67" s="25"/>
      <c r="N67" s="34">
        <f t="shared" si="57"/>
        <v>0</v>
      </c>
      <c r="O67" s="37"/>
      <c r="P67" s="104"/>
      <c r="Q67" s="37"/>
      <c r="R67" s="25"/>
    </row>
    <row r="68" spans="1:18" s="10" customFormat="1" ht="58.5" customHeight="1" x14ac:dyDescent="0.2">
      <c r="A68" s="122" t="s">
        <v>46</v>
      </c>
      <c r="B68" s="32"/>
      <c r="C68" s="32"/>
      <c r="D68" s="33"/>
      <c r="E68" s="34">
        <f t="shared" si="54"/>
        <v>827186.95</v>
      </c>
      <c r="F68" s="42">
        <f>F69+F96</f>
        <v>557828.6</v>
      </c>
      <c r="G68" s="42">
        <f t="shared" ref="G68:H68" si="65">G69+G96</f>
        <v>251600.14999999997</v>
      </c>
      <c r="H68" s="42">
        <f t="shared" si="65"/>
        <v>17758.199999999997</v>
      </c>
      <c r="I68" s="34">
        <f t="shared" si="55"/>
        <v>656697.21400000004</v>
      </c>
      <c r="J68" s="42">
        <f t="shared" ref="J68:L68" si="66">J69+J96</f>
        <v>546205.77</v>
      </c>
      <c r="K68" s="42">
        <f t="shared" si="66"/>
        <v>93093.037000000011</v>
      </c>
      <c r="L68" s="42">
        <f t="shared" si="66"/>
        <v>17398.406999999999</v>
      </c>
      <c r="M68" s="34">
        <f t="shared" si="4"/>
        <v>79.389213526639907</v>
      </c>
      <c r="N68" s="34">
        <f t="shared" si="57"/>
        <v>673588.40700000001</v>
      </c>
      <c r="O68" s="42">
        <f t="shared" ref="O68:Q68" si="67">O69+O96</f>
        <v>546555.5</v>
      </c>
      <c r="P68" s="42">
        <f t="shared" si="67"/>
        <v>109634.5</v>
      </c>
      <c r="Q68" s="42">
        <f t="shared" si="67"/>
        <v>17398.406999999999</v>
      </c>
      <c r="R68" s="34">
        <f>N68/E68*100</f>
        <v>81.431217815996732</v>
      </c>
    </row>
    <row r="69" spans="1:18" s="10" customFormat="1" ht="44.25" customHeight="1" x14ac:dyDescent="0.2">
      <c r="A69" s="122" t="s">
        <v>26</v>
      </c>
      <c r="B69" s="32"/>
      <c r="C69" s="32"/>
      <c r="D69" s="33"/>
      <c r="E69" s="34">
        <f t="shared" si="54"/>
        <v>295272.04999999993</v>
      </c>
      <c r="F69" s="42">
        <f>F71+F73+F78+F79+F82+F85+F89+F91+F93+F95</f>
        <v>57828.6</v>
      </c>
      <c r="G69" s="42">
        <f t="shared" ref="G69:H69" si="68">G71+G73+G78+G79+G82+G85+G89+G91+G93+G95</f>
        <v>235642.69999999995</v>
      </c>
      <c r="H69" s="42">
        <f t="shared" si="68"/>
        <v>1800.75</v>
      </c>
      <c r="I69" s="34">
        <f t="shared" si="55"/>
        <v>136775.03</v>
      </c>
      <c r="J69" s="42">
        <f t="shared" ref="J69:L69" si="69">J71+J73+J78+J79+J82+J85+J89+J91+J93+J95</f>
        <v>57478.9</v>
      </c>
      <c r="K69" s="42">
        <f t="shared" si="69"/>
        <v>77495.38</v>
      </c>
      <c r="L69" s="42">
        <f t="shared" si="69"/>
        <v>1800.75</v>
      </c>
      <c r="M69" s="34">
        <f t="shared" si="4"/>
        <v>46.321698921384545</v>
      </c>
      <c r="N69" s="34">
        <f t="shared" si="57"/>
        <v>153666.25</v>
      </c>
      <c r="O69" s="42">
        <f t="shared" ref="O69:Q69" si="70">O71+O73+O78+O79+O82+O85+O89+O91+O93+O95</f>
        <v>57828.6</v>
      </c>
      <c r="P69" s="42">
        <f t="shared" si="70"/>
        <v>94036.9</v>
      </c>
      <c r="Q69" s="42">
        <f t="shared" si="70"/>
        <v>1800.75</v>
      </c>
      <c r="R69" s="34">
        <f>N69/E69*100</f>
        <v>52.042260688067167</v>
      </c>
    </row>
    <row r="70" spans="1:18" ht="58.5" customHeight="1" x14ac:dyDescent="0.2">
      <c r="A70" s="102" t="s">
        <v>141</v>
      </c>
      <c r="B70" s="35"/>
      <c r="C70" s="35"/>
      <c r="D70" s="36"/>
      <c r="E70" s="34">
        <f t="shared" si="54"/>
        <v>0</v>
      </c>
      <c r="F70" s="37"/>
      <c r="G70" s="105"/>
      <c r="H70" s="37"/>
      <c r="I70" s="34">
        <f t="shared" si="55"/>
        <v>0</v>
      </c>
      <c r="J70" s="37"/>
      <c r="K70" s="37"/>
      <c r="L70" s="37"/>
      <c r="M70" s="25"/>
      <c r="N70" s="34">
        <f t="shared" si="57"/>
        <v>0</v>
      </c>
      <c r="O70" s="37"/>
      <c r="P70" s="104"/>
      <c r="Q70" s="37"/>
      <c r="R70" s="25"/>
    </row>
    <row r="71" spans="1:18" ht="95.25" customHeight="1" x14ac:dyDescent="0.2">
      <c r="A71" s="121" t="s">
        <v>142</v>
      </c>
      <c r="B71" s="35" t="s">
        <v>199</v>
      </c>
      <c r="C71" s="35" t="s">
        <v>370</v>
      </c>
      <c r="D71" s="60" t="s">
        <v>215</v>
      </c>
      <c r="E71" s="34">
        <f t="shared" si="54"/>
        <v>44877.599999999999</v>
      </c>
      <c r="F71" s="37">
        <v>0</v>
      </c>
      <c r="G71" s="105">
        <v>44877.599999999999</v>
      </c>
      <c r="H71" s="37"/>
      <c r="I71" s="34">
        <f t="shared" si="55"/>
        <v>28251.7</v>
      </c>
      <c r="J71" s="37"/>
      <c r="K71" s="104">
        <v>28251.7</v>
      </c>
      <c r="L71" s="37"/>
      <c r="M71" s="25">
        <f t="shared" si="4"/>
        <v>62.952787136567025</v>
      </c>
      <c r="N71" s="34">
        <f t="shared" si="57"/>
        <v>28251.7</v>
      </c>
      <c r="O71" s="37"/>
      <c r="P71" s="104">
        <v>28251.7</v>
      </c>
      <c r="Q71" s="37"/>
      <c r="R71" s="25">
        <f>N71/E71*100</f>
        <v>62.952787136567025</v>
      </c>
    </row>
    <row r="72" spans="1:18" ht="72.75" customHeight="1" x14ac:dyDescent="0.2">
      <c r="A72" s="102" t="s">
        <v>33</v>
      </c>
      <c r="B72" s="35"/>
      <c r="C72" s="35"/>
      <c r="D72" s="36"/>
      <c r="E72" s="34">
        <f t="shared" si="54"/>
        <v>0</v>
      </c>
      <c r="F72" s="37"/>
      <c r="G72" s="105"/>
      <c r="H72" s="37"/>
      <c r="I72" s="34">
        <f t="shared" si="55"/>
        <v>0</v>
      </c>
      <c r="J72" s="37"/>
      <c r="K72" s="37"/>
      <c r="L72" s="37"/>
      <c r="M72" s="25"/>
      <c r="N72" s="34">
        <f t="shared" si="57"/>
        <v>0</v>
      </c>
      <c r="O72" s="37"/>
      <c r="P72" s="105"/>
      <c r="Q72" s="37"/>
      <c r="R72" s="25"/>
    </row>
    <row r="73" spans="1:18" ht="166.5" customHeight="1" x14ac:dyDescent="0.2">
      <c r="A73" s="121" t="s">
        <v>143</v>
      </c>
      <c r="B73" s="35"/>
      <c r="C73" s="35"/>
      <c r="D73" s="36"/>
      <c r="E73" s="34">
        <f t="shared" si="54"/>
        <v>5760.7</v>
      </c>
      <c r="F73" s="37">
        <v>0</v>
      </c>
      <c r="G73" s="105">
        <v>5760.7</v>
      </c>
      <c r="H73" s="37"/>
      <c r="I73" s="34">
        <f t="shared" si="55"/>
        <v>918.4</v>
      </c>
      <c r="J73" s="37"/>
      <c r="K73" s="37">
        <v>918.4</v>
      </c>
      <c r="L73" s="37"/>
      <c r="M73" s="25">
        <f t="shared" si="4"/>
        <v>15.94250698699811</v>
      </c>
      <c r="N73" s="34">
        <f t="shared" si="57"/>
        <v>918.4</v>
      </c>
      <c r="O73" s="37"/>
      <c r="P73" s="104">
        <v>918.4</v>
      </c>
      <c r="Q73" s="37"/>
      <c r="R73" s="25">
        <f>N73/E73*100</f>
        <v>15.94250698699811</v>
      </c>
    </row>
    <row r="74" spans="1:18" ht="18" customHeight="1" x14ac:dyDescent="0.2">
      <c r="A74" s="26" t="s">
        <v>22</v>
      </c>
      <c r="B74" s="19"/>
      <c r="C74" s="19"/>
      <c r="D74" s="24"/>
      <c r="E74" s="34">
        <f t="shared" si="54"/>
        <v>0</v>
      </c>
      <c r="F74" s="25"/>
      <c r="G74" s="108"/>
      <c r="H74" s="25"/>
      <c r="I74" s="34">
        <f t="shared" si="55"/>
        <v>0</v>
      </c>
      <c r="J74" s="25"/>
      <c r="K74" s="25"/>
      <c r="L74" s="25"/>
      <c r="M74" s="25"/>
      <c r="N74" s="34">
        <f t="shared" si="57"/>
        <v>0</v>
      </c>
      <c r="O74" s="25"/>
      <c r="P74" s="108"/>
      <c r="Q74" s="25"/>
      <c r="R74" s="25"/>
    </row>
    <row r="75" spans="1:18" ht="55.5" customHeight="1" x14ac:dyDescent="0.2">
      <c r="A75" s="39" t="s">
        <v>335</v>
      </c>
      <c r="B75" s="19"/>
      <c r="C75" s="19"/>
      <c r="D75" s="24"/>
      <c r="E75" s="34">
        <f t="shared" si="54"/>
        <v>150</v>
      </c>
      <c r="F75" s="25">
        <v>0</v>
      </c>
      <c r="G75" s="108">
        <v>150</v>
      </c>
      <c r="H75" s="25"/>
      <c r="I75" s="34">
        <f t="shared" si="55"/>
        <v>150</v>
      </c>
      <c r="J75" s="25"/>
      <c r="K75" s="25">
        <v>150</v>
      </c>
      <c r="L75" s="25"/>
      <c r="M75" s="25">
        <f t="shared" ref="M75:M153" si="71">I75/E75*100</f>
        <v>100</v>
      </c>
      <c r="N75" s="34">
        <f t="shared" si="57"/>
        <v>150</v>
      </c>
      <c r="O75" s="25"/>
      <c r="P75" s="108">
        <v>150</v>
      </c>
      <c r="Q75" s="25"/>
      <c r="R75" s="25">
        <f>N75/E75*100</f>
        <v>100</v>
      </c>
    </row>
    <row r="76" spans="1:18" ht="48" customHeight="1" x14ac:dyDescent="0.2">
      <c r="A76" s="39" t="s">
        <v>144</v>
      </c>
      <c r="B76" s="35"/>
      <c r="C76" s="35"/>
      <c r="D76" s="36"/>
      <c r="E76" s="34">
        <f t="shared" si="54"/>
        <v>5610.7</v>
      </c>
      <c r="F76" s="37">
        <v>0</v>
      </c>
      <c r="G76" s="105">
        <v>5610.7</v>
      </c>
      <c r="H76" s="37"/>
      <c r="I76" s="34">
        <f t="shared" si="55"/>
        <v>768.44</v>
      </c>
      <c r="J76" s="37"/>
      <c r="K76" s="37">
        <v>768.44</v>
      </c>
      <c r="L76" s="37"/>
      <c r="M76" s="25">
        <f t="shared" si="71"/>
        <v>13.695973764414424</v>
      </c>
      <c r="N76" s="34">
        <f t="shared" si="57"/>
        <v>768.4</v>
      </c>
      <c r="O76" s="37"/>
      <c r="P76" s="104">
        <v>768.4</v>
      </c>
      <c r="Q76" s="37"/>
      <c r="R76" s="25">
        <f>N76/E76*100</f>
        <v>13.695260840893292</v>
      </c>
    </row>
    <row r="77" spans="1:18" ht="58.5" customHeight="1" x14ac:dyDescent="0.2">
      <c r="A77" s="102" t="s">
        <v>77</v>
      </c>
      <c r="B77" s="35"/>
      <c r="C77" s="35"/>
      <c r="D77" s="36"/>
      <c r="E77" s="34">
        <f t="shared" si="54"/>
        <v>0</v>
      </c>
      <c r="F77" s="37"/>
      <c r="G77" s="105"/>
      <c r="H77" s="37"/>
      <c r="I77" s="34">
        <f t="shared" si="55"/>
        <v>0</v>
      </c>
      <c r="J77" s="37"/>
      <c r="K77" s="37"/>
      <c r="L77" s="37"/>
      <c r="M77" s="25"/>
      <c r="N77" s="34">
        <f t="shared" si="57"/>
        <v>0</v>
      </c>
      <c r="O77" s="37"/>
      <c r="P77" s="104"/>
      <c r="Q77" s="37"/>
      <c r="R77" s="25"/>
    </row>
    <row r="78" spans="1:18" ht="70.5" customHeight="1" x14ac:dyDescent="0.2">
      <c r="A78" s="121" t="s">
        <v>408</v>
      </c>
      <c r="B78" s="35"/>
      <c r="C78" s="35"/>
      <c r="D78" s="36"/>
      <c r="E78" s="34">
        <f>F78+G78+H78</f>
        <v>6131.3</v>
      </c>
      <c r="F78" s="37"/>
      <c r="G78" s="105">
        <v>6131.3</v>
      </c>
      <c r="H78" s="37"/>
      <c r="I78" s="34"/>
      <c r="J78" s="37"/>
      <c r="K78" s="105">
        <v>6131.3</v>
      </c>
      <c r="L78" s="37"/>
      <c r="M78" s="25"/>
      <c r="N78" s="34">
        <f>O78+P78+Q78</f>
        <v>6131.3</v>
      </c>
      <c r="O78" s="37"/>
      <c r="P78" s="105">
        <v>6131.3</v>
      </c>
      <c r="Q78" s="37"/>
      <c r="R78" s="25">
        <f>N78/E78*100</f>
        <v>100</v>
      </c>
    </row>
    <row r="79" spans="1:18" ht="92.25" customHeight="1" x14ac:dyDescent="0.2">
      <c r="A79" s="121" t="s">
        <v>330</v>
      </c>
      <c r="B79" s="35"/>
      <c r="C79" s="35"/>
      <c r="D79" s="36"/>
      <c r="E79" s="34">
        <f>F79+G79+H79</f>
        <v>1443.2</v>
      </c>
      <c r="F79" s="37"/>
      <c r="G79" s="105">
        <v>1443.2</v>
      </c>
      <c r="H79" s="37"/>
      <c r="I79" s="34"/>
      <c r="J79" s="37"/>
      <c r="K79" s="105">
        <v>1443.2</v>
      </c>
      <c r="L79" s="37"/>
      <c r="M79" s="25"/>
      <c r="N79" s="34">
        <f>O79+P79+Q79</f>
        <v>1443.2</v>
      </c>
      <c r="O79" s="37"/>
      <c r="P79" s="104">
        <v>1443.2</v>
      </c>
      <c r="Q79" s="37"/>
      <c r="R79" s="25">
        <f>N79/E79*100</f>
        <v>100</v>
      </c>
    </row>
    <row r="80" spans="1:18" ht="20.25" customHeight="1" x14ac:dyDescent="0.2">
      <c r="A80" s="26" t="s">
        <v>22</v>
      </c>
      <c r="B80" s="35"/>
      <c r="C80" s="35"/>
      <c r="D80" s="36"/>
      <c r="E80" s="34"/>
      <c r="F80" s="37"/>
      <c r="G80" s="105"/>
      <c r="H80" s="37"/>
      <c r="I80" s="34"/>
      <c r="J80" s="37"/>
      <c r="K80" s="37"/>
      <c r="L80" s="37"/>
      <c r="M80" s="25"/>
      <c r="N80" s="34"/>
      <c r="O80" s="37"/>
      <c r="P80" s="104"/>
      <c r="Q80" s="37"/>
      <c r="R80" s="25"/>
    </row>
    <row r="81" spans="1:18" ht="63.75" customHeight="1" x14ac:dyDescent="0.2">
      <c r="A81" s="121" t="s">
        <v>331</v>
      </c>
      <c r="B81" s="35"/>
      <c r="C81" s="35"/>
      <c r="D81" s="36"/>
      <c r="E81" s="34">
        <f>F81+G81+H81</f>
        <v>1443.2</v>
      </c>
      <c r="F81" s="37"/>
      <c r="G81" s="105">
        <v>1443.2</v>
      </c>
      <c r="H81" s="37"/>
      <c r="I81" s="34">
        <f t="shared" si="55"/>
        <v>1443.2</v>
      </c>
      <c r="J81" s="37"/>
      <c r="K81" s="105">
        <v>1443.2</v>
      </c>
      <c r="L81" s="37"/>
      <c r="M81" s="25">
        <f t="shared" si="71"/>
        <v>100</v>
      </c>
      <c r="N81" s="34">
        <f>O81+P81+Q81</f>
        <v>1443.2</v>
      </c>
      <c r="O81" s="37"/>
      <c r="P81" s="105">
        <v>1443.2</v>
      </c>
      <c r="Q81" s="37"/>
      <c r="R81" s="25">
        <f>N81/E81*100</f>
        <v>100</v>
      </c>
    </row>
    <row r="82" spans="1:18" ht="145.5" customHeight="1" x14ac:dyDescent="0.2">
      <c r="A82" s="121" t="s">
        <v>332</v>
      </c>
      <c r="B82" s="35" t="s">
        <v>367</v>
      </c>
      <c r="C82" s="35" t="s">
        <v>410</v>
      </c>
      <c r="D82" s="55" t="s">
        <v>271</v>
      </c>
      <c r="E82" s="34">
        <f t="shared" si="54"/>
        <v>142722.4</v>
      </c>
      <c r="F82" s="37">
        <v>0</v>
      </c>
      <c r="G82" s="105">
        <v>142722.4</v>
      </c>
      <c r="H82" s="37"/>
      <c r="I82" s="34">
        <f t="shared" si="55"/>
        <v>21091.58</v>
      </c>
      <c r="J82" s="37"/>
      <c r="K82" s="37">
        <v>21091.58</v>
      </c>
      <c r="L82" s="37"/>
      <c r="M82" s="25">
        <f t="shared" si="71"/>
        <v>14.778044651715499</v>
      </c>
      <c r="N82" s="34">
        <f t="shared" si="57"/>
        <v>23311</v>
      </c>
      <c r="O82" s="37"/>
      <c r="P82" s="105">
        <v>23311</v>
      </c>
      <c r="Q82" s="37"/>
      <c r="R82" s="25">
        <f>N82/E82*100</f>
        <v>16.333105384999133</v>
      </c>
    </row>
    <row r="83" spans="1:18" ht="18.75" customHeight="1" x14ac:dyDescent="0.2">
      <c r="A83" s="26" t="s">
        <v>22</v>
      </c>
      <c r="B83" s="35"/>
      <c r="C83" s="35"/>
      <c r="D83" s="36"/>
      <c r="E83" s="34"/>
      <c r="F83" s="37"/>
      <c r="G83" s="105"/>
      <c r="H83" s="37"/>
      <c r="I83" s="34"/>
      <c r="J83" s="37"/>
      <c r="K83" s="37"/>
      <c r="L83" s="37"/>
      <c r="M83" s="25"/>
      <c r="N83" s="34"/>
      <c r="O83" s="37"/>
      <c r="P83" s="105"/>
      <c r="Q83" s="37"/>
      <c r="R83" s="25"/>
    </row>
    <row r="84" spans="1:18" ht="23.25" customHeight="1" x14ac:dyDescent="0.2">
      <c r="A84" s="39" t="s">
        <v>42</v>
      </c>
      <c r="B84" s="35"/>
      <c r="C84" s="35"/>
      <c r="D84" s="36"/>
      <c r="E84" s="34">
        <f>F84+G84+H84</f>
        <v>2190.4</v>
      </c>
      <c r="F84" s="37"/>
      <c r="G84" s="105">
        <v>2190.4</v>
      </c>
      <c r="H84" s="37"/>
      <c r="I84" s="34"/>
      <c r="J84" s="37"/>
      <c r="K84" s="105">
        <v>2190.4</v>
      </c>
      <c r="L84" s="37"/>
      <c r="M84" s="25"/>
      <c r="N84" s="34">
        <f>O84+P84+Q84</f>
        <v>2190.4</v>
      </c>
      <c r="O84" s="37"/>
      <c r="P84" s="105">
        <v>2190.4</v>
      </c>
      <c r="Q84" s="37"/>
      <c r="R84" s="25"/>
    </row>
    <row r="85" spans="1:18" ht="59.25" customHeight="1" x14ac:dyDescent="0.2">
      <c r="A85" s="121" t="s">
        <v>145</v>
      </c>
      <c r="B85" s="35"/>
      <c r="C85" s="35"/>
      <c r="D85" s="36"/>
      <c r="E85" s="34">
        <f t="shared" si="54"/>
        <v>2971.3</v>
      </c>
      <c r="F85" s="37">
        <v>0</v>
      </c>
      <c r="G85" s="105">
        <v>2971.3</v>
      </c>
      <c r="H85" s="37"/>
      <c r="I85" s="34">
        <f t="shared" si="55"/>
        <v>2971.3</v>
      </c>
      <c r="J85" s="37"/>
      <c r="K85" s="105">
        <v>2971.3</v>
      </c>
      <c r="L85" s="37"/>
      <c r="M85" s="25">
        <f t="shared" si="71"/>
        <v>100</v>
      </c>
      <c r="N85" s="34">
        <f t="shared" ref="N85:N99" si="72">O85+P85+Q85</f>
        <v>2971.3</v>
      </c>
      <c r="O85" s="37"/>
      <c r="P85" s="105">
        <v>2971.3</v>
      </c>
      <c r="Q85" s="37"/>
      <c r="R85" s="25">
        <f>N85/E85*100</f>
        <v>100</v>
      </c>
    </row>
    <row r="86" spans="1:18" ht="16.5" x14ac:dyDescent="0.2">
      <c r="A86" s="26" t="s">
        <v>22</v>
      </c>
      <c r="B86" s="35"/>
      <c r="C86" s="35"/>
      <c r="D86" s="36"/>
      <c r="E86" s="34">
        <f t="shared" si="54"/>
        <v>0</v>
      </c>
      <c r="F86" s="37"/>
      <c r="G86" s="105"/>
      <c r="H86" s="37"/>
      <c r="I86" s="34">
        <f t="shared" si="55"/>
        <v>0</v>
      </c>
      <c r="J86" s="37"/>
      <c r="K86" s="37"/>
      <c r="L86" s="37"/>
      <c r="M86" s="25"/>
      <c r="N86" s="34">
        <f t="shared" si="72"/>
        <v>0</v>
      </c>
      <c r="O86" s="37"/>
      <c r="P86" s="104"/>
      <c r="Q86" s="37"/>
      <c r="R86" s="25"/>
    </row>
    <row r="87" spans="1:18" ht="25.5" customHeight="1" x14ac:dyDescent="0.2">
      <c r="A87" s="121" t="s">
        <v>42</v>
      </c>
      <c r="B87" s="35"/>
      <c r="C87" s="35"/>
      <c r="D87" s="36"/>
      <c r="E87" s="34">
        <f t="shared" si="54"/>
        <v>2971.3</v>
      </c>
      <c r="F87" s="37">
        <v>0</v>
      </c>
      <c r="G87" s="105">
        <v>2971.3</v>
      </c>
      <c r="H87" s="37"/>
      <c r="I87" s="34">
        <f t="shared" si="55"/>
        <v>2971.3</v>
      </c>
      <c r="J87" s="37"/>
      <c r="K87" s="105">
        <v>2971.3</v>
      </c>
      <c r="L87" s="37"/>
      <c r="M87" s="25">
        <f t="shared" si="71"/>
        <v>100</v>
      </c>
      <c r="N87" s="34">
        <f t="shared" si="72"/>
        <v>2971.3</v>
      </c>
      <c r="O87" s="37"/>
      <c r="P87" s="105">
        <v>2971.3</v>
      </c>
      <c r="Q87" s="37"/>
      <c r="R87" s="25">
        <f>N87/E87*100</f>
        <v>100</v>
      </c>
    </row>
    <row r="88" spans="1:18" ht="25.5" customHeight="1" x14ac:dyDescent="0.2">
      <c r="A88" s="102" t="s">
        <v>34</v>
      </c>
      <c r="B88" s="35"/>
      <c r="C88" s="35"/>
      <c r="D88" s="36"/>
      <c r="E88" s="34">
        <f>F88+G88+H88</f>
        <v>0</v>
      </c>
      <c r="F88" s="37"/>
      <c r="G88" s="105"/>
      <c r="H88" s="37"/>
      <c r="I88" s="34">
        <f>J88+K88+L88</f>
        <v>0</v>
      </c>
      <c r="J88" s="37"/>
      <c r="K88" s="37"/>
      <c r="L88" s="37"/>
      <c r="M88" s="25"/>
      <c r="N88" s="34">
        <f t="shared" si="72"/>
        <v>0</v>
      </c>
      <c r="O88" s="37"/>
      <c r="P88" s="105"/>
      <c r="Q88" s="37"/>
      <c r="R88" s="25"/>
    </row>
    <row r="89" spans="1:18" ht="124.5" customHeight="1" x14ac:dyDescent="0.2">
      <c r="A89" s="121" t="s">
        <v>80</v>
      </c>
      <c r="B89" s="133" t="s">
        <v>393</v>
      </c>
      <c r="C89" s="134" t="s">
        <v>394</v>
      </c>
      <c r="D89" s="135">
        <v>2019</v>
      </c>
      <c r="E89" s="34">
        <f>F89+G89+H89</f>
        <v>15412.6</v>
      </c>
      <c r="F89" s="37">
        <v>8253.1</v>
      </c>
      <c r="G89" s="105">
        <v>6409.5</v>
      </c>
      <c r="H89" s="37">
        <v>750</v>
      </c>
      <c r="I89" s="34">
        <f>J89+K89+L89</f>
        <v>15412.6</v>
      </c>
      <c r="J89" s="37">
        <v>8253.1</v>
      </c>
      <c r="K89" s="105">
        <v>6409.5</v>
      </c>
      <c r="L89" s="37">
        <v>750</v>
      </c>
      <c r="M89" s="25">
        <f>I89/E89*100</f>
        <v>100</v>
      </c>
      <c r="N89" s="34">
        <f t="shared" si="72"/>
        <v>15412.6</v>
      </c>
      <c r="O89" s="37">
        <v>8253.1</v>
      </c>
      <c r="P89" s="105">
        <v>6409.5</v>
      </c>
      <c r="Q89" s="37">
        <v>750</v>
      </c>
      <c r="R89" s="25">
        <f>N89/E89*100</f>
        <v>100</v>
      </c>
    </row>
    <row r="90" spans="1:18" ht="25.5" customHeight="1" x14ac:dyDescent="0.2">
      <c r="A90" s="102" t="s">
        <v>36</v>
      </c>
      <c r="B90" s="35"/>
      <c r="C90" s="35"/>
      <c r="D90" s="36"/>
      <c r="E90" s="34"/>
      <c r="F90" s="37"/>
      <c r="G90" s="105"/>
      <c r="H90" s="37"/>
      <c r="I90" s="34"/>
      <c r="J90" s="37"/>
      <c r="K90" s="37"/>
      <c r="L90" s="37"/>
      <c r="M90" s="25"/>
      <c r="N90" s="34"/>
      <c r="O90" s="37"/>
      <c r="P90" s="105"/>
      <c r="Q90" s="37"/>
      <c r="R90" s="25"/>
    </row>
    <row r="91" spans="1:18" ht="83.25" customHeight="1" x14ac:dyDescent="0.2">
      <c r="A91" s="121" t="s">
        <v>81</v>
      </c>
      <c r="B91" s="35" t="s">
        <v>59</v>
      </c>
      <c r="C91" s="35" t="s">
        <v>219</v>
      </c>
      <c r="D91" s="106">
        <v>2019</v>
      </c>
      <c r="E91" s="34">
        <f>F91+G91+H91</f>
        <v>42131.85</v>
      </c>
      <c r="F91" s="144">
        <v>25427.9</v>
      </c>
      <c r="G91" s="144">
        <v>16569</v>
      </c>
      <c r="H91" s="37">
        <v>134.94999999999999</v>
      </c>
      <c r="I91" s="34">
        <f>J91+K91+L91</f>
        <v>26733.850000000002</v>
      </c>
      <c r="J91" s="37">
        <v>25078.2</v>
      </c>
      <c r="K91" s="37">
        <v>1520.7</v>
      </c>
      <c r="L91" s="37">
        <v>134.94999999999999</v>
      </c>
      <c r="M91" s="25">
        <f>I91/E91*100</f>
        <v>63.452827255389934</v>
      </c>
      <c r="N91" s="34">
        <f t="shared" si="72"/>
        <v>41405.649999999994</v>
      </c>
      <c r="O91" s="144">
        <v>25427.9</v>
      </c>
      <c r="P91" s="105">
        <v>15842.8</v>
      </c>
      <c r="Q91" s="37">
        <v>134.94999999999999</v>
      </c>
      <c r="R91" s="25">
        <f>N91/E91*100</f>
        <v>98.276363368805292</v>
      </c>
    </row>
    <row r="92" spans="1:18" ht="27" customHeight="1" x14ac:dyDescent="0.2">
      <c r="A92" s="26" t="s">
        <v>83</v>
      </c>
      <c r="B92" s="35"/>
      <c r="C92" s="35"/>
      <c r="D92" s="24"/>
      <c r="E92" s="34"/>
      <c r="F92" s="37"/>
      <c r="G92" s="105"/>
      <c r="H92" s="37"/>
      <c r="I92" s="34"/>
      <c r="J92" s="37"/>
      <c r="K92" s="37"/>
      <c r="L92" s="37"/>
      <c r="M92" s="25"/>
      <c r="N92" s="34"/>
      <c r="O92" s="37"/>
      <c r="P92" s="105"/>
      <c r="Q92" s="37"/>
      <c r="R92" s="25"/>
    </row>
    <row r="93" spans="1:18" ht="56.25" customHeight="1" x14ac:dyDescent="0.2">
      <c r="A93" s="39" t="s">
        <v>385</v>
      </c>
      <c r="B93" s="133" t="s">
        <v>393</v>
      </c>
      <c r="C93" s="136" t="s">
        <v>395</v>
      </c>
      <c r="D93" s="106">
        <v>2019</v>
      </c>
      <c r="E93" s="34">
        <f t="shared" si="54"/>
        <v>15035.4</v>
      </c>
      <c r="F93" s="37">
        <v>6489</v>
      </c>
      <c r="G93" s="105">
        <v>7810.9</v>
      </c>
      <c r="H93" s="37">
        <v>735.5</v>
      </c>
      <c r="I93" s="34">
        <f t="shared" si="55"/>
        <v>15035.4</v>
      </c>
      <c r="J93" s="37">
        <v>6489</v>
      </c>
      <c r="K93" s="105">
        <v>7810.9</v>
      </c>
      <c r="L93" s="37">
        <v>735.5</v>
      </c>
      <c r="M93" s="25">
        <f t="shared" si="71"/>
        <v>100</v>
      </c>
      <c r="N93" s="34">
        <f t="shared" si="72"/>
        <v>15035.4</v>
      </c>
      <c r="O93" s="37">
        <v>6489</v>
      </c>
      <c r="P93" s="105">
        <v>7810.9</v>
      </c>
      <c r="Q93" s="37">
        <v>735.5</v>
      </c>
      <c r="R93" s="25">
        <f>N93/E93*100</f>
        <v>100</v>
      </c>
    </row>
    <row r="94" spans="1:18" ht="18.75" customHeight="1" x14ac:dyDescent="0.2">
      <c r="A94" s="26" t="s">
        <v>138</v>
      </c>
      <c r="B94" s="19"/>
      <c r="C94" s="19"/>
      <c r="D94" s="24"/>
      <c r="E94" s="34">
        <f t="shared" si="54"/>
        <v>0</v>
      </c>
      <c r="F94" s="25"/>
      <c r="G94" s="108"/>
      <c r="H94" s="25"/>
      <c r="I94" s="34">
        <f t="shared" si="55"/>
        <v>0</v>
      </c>
      <c r="J94" s="25"/>
      <c r="K94" s="25"/>
      <c r="L94" s="25"/>
      <c r="M94" s="25"/>
      <c r="N94" s="34">
        <f t="shared" si="72"/>
        <v>0</v>
      </c>
      <c r="O94" s="25"/>
      <c r="P94" s="108"/>
      <c r="Q94" s="25"/>
      <c r="R94" s="25"/>
    </row>
    <row r="95" spans="1:18" ht="81" customHeight="1" x14ac:dyDescent="0.2">
      <c r="A95" s="39" t="s">
        <v>78</v>
      </c>
      <c r="B95" s="35" t="s">
        <v>216</v>
      </c>
      <c r="C95" s="51" t="s">
        <v>324</v>
      </c>
      <c r="D95" s="24">
        <v>43830</v>
      </c>
      <c r="E95" s="34">
        <f t="shared" si="54"/>
        <v>18785.699999999997</v>
      </c>
      <c r="F95" s="25">
        <v>17658.599999999999</v>
      </c>
      <c r="G95" s="108">
        <v>946.8</v>
      </c>
      <c r="H95" s="25">
        <v>180.3</v>
      </c>
      <c r="I95" s="34">
        <f t="shared" si="55"/>
        <v>18785.699999999997</v>
      </c>
      <c r="J95" s="25">
        <v>17658.599999999999</v>
      </c>
      <c r="K95" s="108">
        <v>946.8</v>
      </c>
      <c r="L95" s="25">
        <v>180.3</v>
      </c>
      <c r="M95" s="25">
        <f t="shared" si="71"/>
        <v>100</v>
      </c>
      <c r="N95" s="34">
        <f t="shared" si="72"/>
        <v>18785.699999999997</v>
      </c>
      <c r="O95" s="25">
        <v>17658.599999999999</v>
      </c>
      <c r="P95" s="108">
        <v>946.8</v>
      </c>
      <c r="Q95" s="25">
        <v>180.3</v>
      </c>
      <c r="R95" s="25">
        <f>N95/E95*100</f>
        <v>100</v>
      </c>
    </row>
    <row r="96" spans="1:18" s="10" customFormat="1" ht="36" customHeight="1" x14ac:dyDescent="0.2">
      <c r="A96" s="122" t="s">
        <v>27</v>
      </c>
      <c r="B96" s="32"/>
      <c r="C96" s="32"/>
      <c r="D96" s="33"/>
      <c r="E96" s="34">
        <f t="shared" si="54"/>
        <v>531914.9</v>
      </c>
      <c r="F96" s="42">
        <f>F99</f>
        <v>500000</v>
      </c>
      <c r="G96" s="42">
        <f t="shared" ref="G96:H96" si="73">G99</f>
        <v>15957.449999999999</v>
      </c>
      <c r="H96" s="42">
        <f t="shared" si="73"/>
        <v>15957.449999999999</v>
      </c>
      <c r="I96" s="34">
        <f t="shared" si="55"/>
        <v>519922.18400000001</v>
      </c>
      <c r="J96" s="42">
        <f>J99</f>
        <v>488726.87</v>
      </c>
      <c r="K96" s="42">
        <f t="shared" ref="K96:L96" si="74">K99</f>
        <v>15597.657000000001</v>
      </c>
      <c r="L96" s="42">
        <f t="shared" si="74"/>
        <v>15597.657000000001</v>
      </c>
      <c r="M96" s="34">
        <f t="shared" si="71"/>
        <v>97.745369419055564</v>
      </c>
      <c r="N96" s="34">
        <f t="shared" si="72"/>
        <v>519922.15700000001</v>
      </c>
      <c r="O96" s="42">
        <f>O99</f>
        <v>488726.9</v>
      </c>
      <c r="P96" s="42">
        <f t="shared" ref="P96:Q96" si="75">P99</f>
        <v>15597.6</v>
      </c>
      <c r="Q96" s="42">
        <f t="shared" si="75"/>
        <v>15597.657000000001</v>
      </c>
      <c r="R96" s="34">
        <f>N96/E96*100</f>
        <v>97.745364343055627</v>
      </c>
    </row>
    <row r="97" spans="1:18" ht="62.25" customHeight="1" x14ac:dyDescent="0.2">
      <c r="A97" s="102" t="s">
        <v>77</v>
      </c>
      <c r="B97" s="35"/>
      <c r="C97" s="35"/>
      <c r="D97" s="36"/>
      <c r="E97" s="34">
        <f t="shared" si="54"/>
        <v>0</v>
      </c>
      <c r="F97" s="37"/>
      <c r="G97" s="105"/>
      <c r="H97" s="37"/>
      <c r="I97" s="34">
        <f t="shared" si="55"/>
        <v>0</v>
      </c>
      <c r="J97" s="37"/>
      <c r="K97" s="37"/>
      <c r="L97" s="37"/>
      <c r="M97" s="25"/>
      <c r="N97" s="34">
        <f t="shared" si="72"/>
        <v>0</v>
      </c>
      <c r="O97" s="37"/>
      <c r="P97" s="104"/>
      <c r="Q97" s="37"/>
      <c r="R97" s="25"/>
    </row>
    <row r="98" spans="1:18" ht="21" customHeight="1" x14ac:dyDescent="0.2">
      <c r="A98" s="26" t="s">
        <v>20</v>
      </c>
      <c r="B98" s="35"/>
      <c r="C98" s="35"/>
      <c r="D98" s="36"/>
      <c r="E98" s="34">
        <f t="shared" si="54"/>
        <v>0</v>
      </c>
      <c r="F98" s="37"/>
      <c r="G98" s="105"/>
      <c r="H98" s="37"/>
      <c r="I98" s="34">
        <f t="shared" si="55"/>
        <v>0</v>
      </c>
      <c r="J98" s="37"/>
      <c r="K98" s="37"/>
      <c r="L98" s="37"/>
      <c r="M98" s="25"/>
      <c r="N98" s="34">
        <f t="shared" si="72"/>
        <v>0</v>
      </c>
      <c r="O98" s="37"/>
      <c r="P98" s="105"/>
      <c r="Q98" s="37"/>
      <c r="R98" s="25"/>
    </row>
    <row r="99" spans="1:18" ht="144.75" customHeight="1" x14ac:dyDescent="0.2">
      <c r="A99" s="61" t="s">
        <v>296</v>
      </c>
      <c r="B99" s="64"/>
      <c r="C99" s="64"/>
      <c r="D99" s="64"/>
      <c r="E99" s="34">
        <f t="shared" si="54"/>
        <v>531914.9</v>
      </c>
      <c r="F99" s="66">
        <f>F104+F105</f>
        <v>500000</v>
      </c>
      <c r="G99" s="66">
        <f>G104+G105</f>
        <v>15957.449999999999</v>
      </c>
      <c r="H99" s="66">
        <f>H104+H105</f>
        <v>15957.449999999999</v>
      </c>
      <c r="I99" s="34">
        <f t="shared" si="55"/>
        <v>519922.18400000001</v>
      </c>
      <c r="J99" s="66">
        <f>J104+J105</f>
        <v>488726.87</v>
      </c>
      <c r="K99" s="66">
        <f>K104+K105</f>
        <v>15597.657000000001</v>
      </c>
      <c r="L99" s="66">
        <f>L104+L105</f>
        <v>15597.657000000001</v>
      </c>
      <c r="M99" s="67">
        <f t="shared" si="71"/>
        <v>97.745369419055564</v>
      </c>
      <c r="N99" s="34">
        <f t="shared" si="72"/>
        <v>519922.15700000001</v>
      </c>
      <c r="O99" s="66">
        <v>488726.9</v>
      </c>
      <c r="P99" s="66">
        <v>15597.6</v>
      </c>
      <c r="Q99" s="66">
        <f t="shared" ref="Q99" si="76">Q104+Q105</f>
        <v>15597.657000000001</v>
      </c>
      <c r="R99" s="67">
        <f>N99/E99*100</f>
        <v>97.745364343055627</v>
      </c>
    </row>
    <row r="100" spans="1:18" ht="24" hidden="1" customHeight="1" x14ac:dyDescent="0.2">
      <c r="A100" s="39" t="s">
        <v>60</v>
      </c>
      <c r="B100" s="35"/>
      <c r="C100" s="35"/>
      <c r="D100" s="36"/>
      <c r="E100" s="34"/>
      <c r="F100" s="37"/>
      <c r="G100" s="105"/>
      <c r="H100" s="37"/>
      <c r="I100" s="34"/>
      <c r="J100" s="37"/>
      <c r="K100" s="37"/>
      <c r="L100" s="37"/>
      <c r="M100" s="25"/>
      <c r="N100" s="34"/>
      <c r="O100" s="37"/>
      <c r="P100" s="104"/>
      <c r="Q100" s="37"/>
      <c r="R100" s="25"/>
    </row>
    <row r="101" spans="1:18" ht="60.75" hidden="1" customHeight="1" x14ac:dyDescent="0.2">
      <c r="A101" s="39" t="s">
        <v>212</v>
      </c>
      <c r="B101" s="19" t="s">
        <v>217</v>
      </c>
      <c r="C101" s="35"/>
      <c r="D101" s="36"/>
      <c r="E101" s="34">
        <f t="shared" si="54"/>
        <v>92210.6</v>
      </c>
      <c r="F101" s="37">
        <v>86678</v>
      </c>
      <c r="G101" s="105">
        <v>2766.3</v>
      </c>
      <c r="H101" s="37">
        <v>2766.3</v>
      </c>
      <c r="I101" s="34">
        <f t="shared" si="55"/>
        <v>0</v>
      </c>
      <c r="J101" s="37"/>
      <c r="K101" s="37"/>
      <c r="L101" s="37"/>
      <c r="M101" s="25">
        <f t="shared" si="71"/>
        <v>0</v>
      </c>
      <c r="N101" s="34">
        <f t="shared" ref="N101:N123" si="77">O101+P101+Q101</f>
        <v>0</v>
      </c>
      <c r="O101" s="37"/>
      <c r="P101" s="104"/>
      <c r="Q101" s="37"/>
      <c r="R101" s="25">
        <f>N101/E101*100</f>
        <v>0</v>
      </c>
    </row>
    <row r="102" spans="1:18" ht="94.5" hidden="1" customHeight="1" x14ac:dyDescent="0.2">
      <c r="A102" s="39" t="s">
        <v>213</v>
      </c>
      <c r="B102" s="35" t="s">
        <v>218</v>
      </c>
      <c r="C102" s="35"/>
      <c r="D102" s="36"/>
      <c r="E102" s="34">
        <f t="shared" si="54"/>
        <v>439704.19999999995</v>
      </c>
      <c r="F102" s="37">
        <v>413322</v>
      </c>
      <c r="G102" s="105">
        <v>13191.1</v>
      </c>
      <c r="H102" s="37">
        <v>13191.1</v>
      </c>
      <c r="I102" s="34">
        <f t="shared" si="55"/>
        <v>0</v>
      </c>
      <c r="J102" s="37"/>
      <c r="K102" s="37"/>
      <c r="L102" s="37"/>
      <c r="M102" s="25">
        <f t="shared" si="71"/>
        <v>0</v>
      </c>
      <c r="N102" s="34">
        <f t="shared" si="77"/>
        <v>0</v>
      </c>
      <c r="O102" s="37"/>
      <c r="P102" s="104"/>
      <c r="Q102" s="37"/>
      <c r="R102" s="25">
        <f>N102/E102*100</f>
        <v>0</v>
      </c>
    </row>
    <row r="103" spans="1:18" ht="19.5" customHeight="1" x14ac:dyDescent="0.2">
      <c r="A103" s="69" t="s">
        <v>22</v>
      </c>
      <c r="B103" s="35"/>
      <c r="C103" s="35"/>
      <c r="D103" s="36"/>
      <c r="E103" s="34"/>
      <c r="F103" s="37"/>
      <c r="G103" s="105"/>
      <c r="H103" s="37"/>
      <c r="I103" s="34"/>
      <c r="J103" s="37"/>
      <c r="K103" s="37"/>
      <c r="L103" s="37"/>
      <c r="M103" s="25"/>
      <c r="N103" s="34"/>
      <c r="O103" s="37"/>
      <c r="P103" s="104"/>
      <c r="Q103" s="37"/>
      <c r="R103" s="25"/>
    </row>
    <row r="104" spans="1:18" ht="147.75" customHeight="1" x14ac:dyDescent="0.2">
      <c r="A104" s="70" t="s">
        <v>212</v>
      </c>
      <c r="B104" s="71" t="s">
        <v>297</v>
      </c>
      <c r="C104" s="71" t="s">
        <v>298</v>
      </c>
      <c r="D104" s="71" t="s">
        <v>299</v>
      </c>
      <c r="E104" s="34">
        <f>F104+G104+H104</f>
        <v>92210.640000000014</v>
      </c>
      <c r="F104" s="37">
        <v>86678</v>
      </c>
      <c r="G104" s="105">
        <v>2766.32</v>
      </c>
      <c r="H104" s="37">
        <v>2766.32</v>
      </c>
      <c r="I104" s="34">
        <f>J104+K104+L104</f>
        <v>80217.929999999993</v>
      </c>
      <c r="J104" s="38">
        <f>[1]Лист1!M13</f>
        <v>75404.87</v>
      </c>
      <c r="K104" s="37">
        <f>[1]Лист1!N13</f>
        <v>2406.5300000000002</v>
      </c>
      <c r="L104" s="37">
        <f>[1]Лист1!O13</f>
        <v>2406.5300000000002</v>
      </c>
      <c r="M104" s="25">
        <f>I104/E104*100</f>
        <v>86.994223226300122</v>
      </c>
      <c r="N104" s="34">
        <f>O104+P104+Q104</f>
        <v>80217.929999999993</v>
      </c>
      <c r="O104" s="38">
        <f>[1]Лист1!R13</f>
        <v>75404.87</v>
      </c>
      <c r="P104" s="37">
        <f>[1]Лист1!S13</f>
        <v>2406.5300000000002</v>
      </c>
      <c r="Q104" s="37">
        <f>[1]Лист1!T13</f>
        <v>2406.5300000000002</v>
      </c>
      <c r="R104" s="25">
        <f>N104/E104*100</f>
        <v>86.994223226300122</v>
      </c>
    </row>
    <row r="105" spans="1:18" ht="301.5" customHeight="1" x14ac:dyDescent="0.2">
      <c r="A105" s="70" t="s">
        <v>300</v>
      </c>
      <c r="B105" s="71" t="s">
        <v>294</v>
      </c>
      <c r="C105" s="71" t="s">
        <v>295</v>
      </c>
      <c r="D105" s="72">
        <v>44515</v>
      </c>
      <c r="E105" s="34">
        <f>F105+G105+H105</f>
        <v>439704.26</v>
      </c>
      <c r="F105" s="37">
        <v>413322</v>
      </c>
      <c r="G105" s="105">
        <v>13191.13</v>
      </c>
      <c r="H105" s="37">
        <v>13191.13</v>
      </c>
      <c r="I105" s="34">
        <f>J105+K105+L105</f>
        <v>439704.25399999996</v>
      </c>
      <c r="J105" s="38">
        <f>[1]Лист1!M14</f>
        <v>413322</v>
      </c>
      <c r="K105" s="37">
        <f>[1]Лист1!N14</f>
        <v>13191.127</v>
      </c>
      <c r="L105" s="37">
        <f>[1]Лист1!O14</f>
        <v>13191.127</v>
      </c>
      <c r="M105" s="25">
        <f>I105/E105*100</f>
        <v>99.99999863544646</v>
      </c>
      <c r="N105" s="34">
        <f>O105+P105+Q105</f>
        <v>439704.25399999996</v>
      </c>
      <c r="O105" s="38">
        <f>[1]Лист1!R14</f>
        <v>413322</v>
      </c>
      <c r="P105" s="37">
        <f>[1]Лист1!S14</f>
        <v>13191.127</v>
      </c>
      <c r="Q105" s="37">
        <f>[1]Лист1!T14</f>
        <v>13191.127</v>
      </c>
      <c r="R105" s="25">
        <f>N105/E105*100</f>
        <v>99.99999863544646</v>
      </c>
    </row>
    <row r="106" spans="1:18" s="10" customFormat="1" ht="107.25" customHeight="1" x14ac:dyDescent="0.2">
      <c r="A106" s="122" t="s">
        <v>51</v>
      </c>
      <c r="B106" s="32"/>
      <c r="C106" s="32"/>
      <c r="D106" s="33"/>
      <c r="E106" s="34">
        <f t="shared" ref="E106:E171" si="78">F106+G106+H106</f>
        <v>30597.5</v>
      </c>
      <c r="F106" s="42">
        <f>F107</f>
        <v>0</v>
      </c>
      <c r="G106" s="42">
        <f t="shared" ref="G106:H106" si="79">G107</f>
        <v>28303.1</v>
      </c>
      <c r="H106" s="42">
        <f t="shared" si="79"/>
        <v>2294.4</v>
      </c>
      <c r="I106" s="34">
        <f t="shared" ref="I106:I171" si="80">J106+K106+L106</f>
        <v>30597.5</v>
      </c>
      <c r="J106" s="42">
        <f>J107</f>
        <v>0</v>
      </c>
      <c r="K106" s="42">
        <f t="shared" ref="K106:L106" si="81">K107</f>
        <v>28303.1</v>
      </c>
      <c r="L106" s="42">
        <f t="shared" si="81"/>
        <v>2294.4</v>
      </c>
      <c r="M106" s="34">
        <f t="shared" si="71"/>
        <v>100</v>
      </c>
      <c r="N106" s="34">
        <f t="shared" si="77"/>
        <v>30597.5</v>
      </c>
      <c r="O106" s="42">
        <f>O107</f>
        <v>0</v>
      </c>
      <c r="P106" s="42">
        <f t="shared" ref="P106:Q106" si="82">P107</f>
        <v>28303.1</v>
      </c>
      <c r="Q106" s="42">
        <f t="shared" si="82"/>
        <v>2294.4</v>
      </c>
      <c r="R106" s="34">
        <f>N106/E106*100</f>
        <v>100</v>
      </c>
    </row>
    <row r="107" spans="1:18" s="10" customFormat="1" ht="54" customHeight="1" x14ac:dyDescent="0.2">
      <c r="A107" s="122" t="s">
        <v>21</v>
      </c>
      <c r="B107" s="32"/>
      <c r="C107" s="32"/>
      <c r="D107" s="33"/>
      <c r="E107" s="34">
        <f t="shared" si="78"/>
        <v>30597.5</v>
      </c>
      <c r="F107" s="42">
        <f>F109</f>
        <v>0</v>
      </c>
      <c r="G107" s="42">
        <f t="shared" ref="G107:H107" si="83">G109</f>
        <v>28303.1</v>
      </c>
      <c r="H107" s="42">
        <f t="shared" si="83"/>
        <v>2294.4</v>
      </c>
      <c r="I107" s="34">
        <f t="shared" si="80"/>
        <v>30597.5</v>
      </c>
      <c r="J107" s="42">
        <f>J109</f>
        <v>0</v>
      </c>
      <c r="K107" s="42">
        <f t="shared" ref="K107:L107" si="84">K109</f>
        <v>28303.1</v>
      </c>
      <c r="L107" s="42">
        <f t="shared" si="84"/>
        <v>2294.4</v>
      </c>
      <c r="M107" s="34">
        <f t="shared" si="71"/>
        <v>100</v>
      </c>
      <c r="N107" s="34">
        <f t="shared" si="77"/>
        <v>30597.5</v>
      </c>
      <c r="O107" s="42">
        <f>O109</f>
        <v>0</v>
      </c>
      <c r="P107" s="42">
        <f t="shared" ref="P107:Q107" si="85">P109</f>
        <v>28303.1</v>
      </c>
      <c r="Q107" s="42">
        <f t="shared" si="85"/>
        <v>2294.4</v>
      </c>
      <c r="R107" s="34">
        <f>N107/E107*100</f>
        <v>100</v>
      </c>
    </row>
    <row r="108" spans="1:18" s="8" customFormat="1" ht="59.25" customHeight="1" x14ac:dyDescent="0.2">
      <c r="A108" s="102" t="s">
        <v>77</v>
      </c>
      <c r="B108" s="48"/>
      <c r="C108" s="48"/>
      <c r="D108" s="54"/>
      <c r="E108" s="34">
        <f t="shared" si="78"/>
        <v>0</v>
      </c>
      <c r="F108" s="46"/>
      <c r="G108" s="107"/>
      <c r="H108" s="46"/>
      <c r="I108" s="34">
        <f t="shared" si="80"/>
        <v>0</v>
      </c>
      <c r="J108" s="46"/>
      <c r="K108" s="46"/>
      <c r="L108" s="46"/>
      <c r="M108" s="28"/>
      <c r="N108" s="34">
        <f t="shared" si="77"/>
        <v>0</v>
      </c>
      <c r="O108" s="46"/>
      <c r="P108" s="107"/>
      <c r="Q108" s="46"/>
      <c r="R108" s="28"/>
    </row>
    <row r="109" spans="1:18" s="8" customFormat="1" ht="49.5" customHeight="1" x14ac:dyDescent="0.2">
      <c r="A109" s="127" t="s">
        <v>79</v>
      </c>
      <c r="B109" s="73"/>
      <c r="C109" s="73"/>
      <c r="D109" s="74"/>
      <c r="E109" s="34">
        <f t="shared" si="78"/>
        <v>30597.5</v>
      </c>
      <c r="F109" s="75">
        <f>F112+F114</f>
        <v>0</v>
      </c>
      <c r="G109" s="75">
        <f t="shared" ref="G109:H109" si="86">G112+G114</f>
        <v>28303.1</v>
      </c>
      <c r="H109" s="75">
        <f t="shared" si="86"/>
        <v>2294.4</v>
      </c>
      <c r="I109" s="34">
        <f t="shared" si="80"/>
        <v>30597.5</v>
      </c>
      <c r="J109" s="75">
        <f t="shared" ref="J109:L109" si="87">J112+J114</f>
        <v>0</v>
      </c>
      <c r="K109" s="75">
        <f t="shared" si="87"/>
        <v>28303.1</v>
      </c>
      <c r="L109" s="75">
        <f t="shared" si="87"/>
        <v>2294.4</v>
      </c>
      <c r="M109" s="65">
        <f t="shared" si="71"/>
        <v>100</v>
      </c>
      <c r="N109" s="34">
        <f t="shared" si="77"/>
        <v>30597.5</v>
      </c>
      <c r="O109" s="75">
        <f t="shared" ref="O109:Q109" si="88">O112+O114</f>
        <v>0</v>
      </c>
      <c r="P109" s="75">
        <f t="shared" si="88"/>
        <v>28303.1</v>
      </c>
      <c r="Q109" s="75">
        <f t="shared" si="88"/>
        <v>2294.4</v>
      </c>
      <c r="R109" s="65">
        <f>N109/E109*100</f>
        <v>100</v>
      </c>
    </row>
    <row r="110" spans="1:18" s="8" customFormat="1" ht="16.5" x14ac:dyDescent="0.2">
      <c r="A110" s="26" t="s">
        <v>22</v>
      </c>
      <c r="B110" s="48"/>
      <c r="C110" s="48"/>
      <c r="D110" s="54"/>
      <c r="E110" s="34">
        <f t="shared" si="78"/>
        <v>0</v>
      </c>
      <c r="F110" s="46"/>
      <c r="G110" s="107"/>
      <c r="H110" s="46"/>
      <c r="I110" s="34">
        <f t="shared" si="80"/>
        <v>0</v>
      </c>
      <c r="J110" s="46"/>
      <c r="K110" s="46"/>
      <c r="L110" s="46"/>
      <c r="M110" s="28"/>
      <c r="N110" s="34">
        <f t="shared" si="77"/>
        <v>0</v>
      </c>
      <c r="O110" s="46"/>
      <c r="P110" s="107"/>
      <c r="Q110" s="46"/>
      <c r="R110" s="28"/>
    </row>
    <row r="111" spans="1:18" ht="25.5" customHeight="1" x14ac:dyDescent="0.2">
      <c r="A111" s="26" t="s">
        <v>36</v>
      </c>
      <c r="B111" s="35"/>
      <c r="C111" s="35"/>
      <c r="D111" s="36"/>
      <c r="E111" s="34"/>
      <c r="F111" s="37"/>
      <c r="G111" s="105"/>
      <c r="H111" s="37"/>
      <c r="I111" s="34"/>
      <c r="J111" s="37"/>
      <c r="K111" s="37"/>
      <c r="L111" s="37"/>
      <c r="M111" s="25"/>
      <c r="N111" s="34"/>
      <c r="O111" s="37"/>
      <c r="P111" s="104"/>
      <c r="Q111" s="37"/>
      <c r="R111" s="25"/>
    </row>
    <row r="112" spans="1:18" s="8" customFormat="1" ht="96.75" customHeight="1" x14ac:dyDescent="0.2">
      <c r="A112" s="121" t="s">
        <v>82</v>
      </c>
      <c r="B112" s="35" t="s">
        <v>291</v>
      </c>
      <c r="C112" s="35" t="s">
        <v>292</v>
      </c>
      <c r="D112" s="137">
        <v>2019</v>
      </c>
      <c r="E112" s="34">
        <f t="shared" si="78"/>
        <v>15000</v>
      </c>
      <c r="F112" s="46">
        <v>0</v>
      </c>
      <c r="G112" s="105">
        <v>14250</v>
      </c>
      <c r="H112" s="46">
        <v>750</v>
      </c>
      <c r="I112" s="34">
        <f t="shared" si="80"/>
        <v>15000</v>
      </c>
      <c r="J112" s="46"/>
      <c r="K112" s="105">
        <v>14250</v>
      </c>
      <c r="L112" s="46">
        <v>750</v>
      </c>
      <c r="M112" s="28">
        <f t="shared" si="71"/>
        <v>100</v>
      </c>
      <c r="N112" s="50">
        <f t="shared" si="77"/>
        <v>15000</v>
      </c>
      <c r="O112" s="37"/>
      <c r="P112" s="105">
        <v>14250</v>
      </c>
      <c r="Q112" s="46">
        <v>750</v>
      </c>
      <c r="R112" s="25">
        <f>N112/E112*100</f>
        <v>100</v>
      </c>
    </row>
    <row r="113" spans="1:18" ht="23.25" customHeight="1" x14ac:dyDescent="0.2">
      <c r="A113" s="102" t="s">
        <v>48</v>
      </c>
      <c r="B113" s="35"/>
      <c r="C113" s="35"/>
      <c r="D113" s="36"/>
      <c r="E113" s="34">
        <f t="shared" si="78"/>
        <v>0</v>
      </c>
      <c r="F113" s="37"/>
      <c r="G113" s="105"/>
      <c r="H113" s="37"/>
      <c r="I113" s="34">
        <f t="shared" si="80"/>
        <v>0</v>
      </c>
      <c r="J113" s="37"/>
      <c r="K113" s="37"/>
      <c r="L113" s="37"/>
      <c r="M113" s="25"/>
      <c r="N113" s="34">
        <f t="shared" si="77"/>
        <v>0</v>
      </c>
      <c r="O113" s="37"/>
      <c r="P113" s="104"/>
      <c r="Q113" s="37"/>
      <c r="R113" s="25"/>
    </row>
    <row r="114" spans="1:18" ht="75" customHeight="1" x14ac:dyDescent="0.2">
      <c r="A114" s="121" t="s">
        <v>84</v>
      </c>
      <c r="B114" s="35" t="s">
        <v>220</v>
      </c>
      <c r="C114" s="35" t="s">
        <v>316</v>
      </c>
      <c r="D114" s="137">
        <v>2019</v>
      </c>
      <c r="E114" s="34">
        <f t="shared" si="78"/>
        <v>15597.5</v>
      </c>
      <c r="F114" s="37">
        <v>0</v>
      </c>
      <c r="G114" s="105">
        <v>14053.1</v>
      </c>
      <c r="H114" s="37">
        <v>1544.4</v>
      </c>
      <c r="I114" s="34">
        <f t="shared" si="80"/>
        <v>15597.5</v>
      </c>
      <c r="J114" s="37">
        <v>0</v>
      </c>
      <c r="K114" s="105">
        <v>14053.1</v>
      </c>
      <c r="L114" s="37">
        <v>1544.4</v>
      </c>
      <c r="M114" s="25">
        <f t="shared" si="71"/>
        <v>100</v>
      </c>
      <c r="N114" s="34">
        <f t="shared" si="77"/>
        <v>15597.5</v>
      </c>
      <c r="O114" s="37"/>
      <c r="P114" s="104">
        <v>14053.1</v>
      </c>
      <c r="Q114" s="38">
        <v>1544.4</v>
      </c>
      <c r="R114" s="25">
        <f>N114/E114*100</f>
        <v>100</v>
      </c>
    </row>
    <row r="115" spans="1:18" s="7" customFormat="1" ht="21" customHeight="1" x14ac:dyDescent="0.25">
      <c r="A115" s="20" t="s">
        <v>28</v>
      </c>
      <c r="B115" s="20"/>
      <c r="C115" s="20"/>
      <c r="D115" s="21"/>
      <c r="E115" s="22">
        <f t="shared" si="78"/>
        <v>701083.8</v>
      </c>
      <c r="F115" s="22">
        <f>F117+F167</f>
        <v>373253.5</v>
      </c>
      <c r="G115" s="22">
        <f>G117+G167</f>
        <v>327830.3</v>
      </c>
      <c r="H115" s="22">
        <f>H117+H167</f>
        <v>0</v>
      </c>
      <c r="I115" s="22">
        <f t="shared" si="80"/>
        <v>560462.83000000007</v>
      </c>
      <c r="J115" s="22">
        <f>J117+J167</f>
        <v>340713.2</v>
      </c>
      <c r="K115" s="22">
        <f>K117+K167</f>
        <v>219749.63000000003</v>
      </c>
      <c r="L115" s="22">
        <f>L117+L167</f>
        <v>0</v>
      </c>
      <c r="M115" s="22">
        <f t="shared" si="71"/>
        <v>79.942344980728421</v>
      </c>
      <c r="N115" s="22">
        <f t="shared" si="77"/>
        <v>700628.3</v>
      </c>
      <c r="O115" s="22">
        <f>O117+O167</f>
        <v>373253.5</v>
      </c>
      <c r="P115" s="22">
        <f>P117+P167</f>
        <v>327374.80000000005</v>
      </c>
      <c r="Q115" s="22">
        <f>Q117+Q167</f>
        <v>0</v>
      </c>
      <c r="R115" s="22">
        <f>N115/E115*100</f>
        <v>99.935029164844494</v>
      </c>
    </row>
    <row r="116" spans="1:18" ht="16.5" x14ac:dyDescent="0.2">
      <c r="A116" s="26" t="s">
        <v>22</v>
      </c>
      <c r="B116" s="19"/>
      <c r="C116" s="19"/>
      <c r="D116" s="24"/>
      <c r="E116" s="34">
        <f t="shared" si="78"/>
        <v>0</v>
      </c>
      <c r="F116" s="25"/>
      <c r="G116" s="108"/>
      <c r="H116" s="25"/>
      <c r="I116" s="34">
        <f t="shared" si="80"/>
        <v>0</v>
      </c>
      <c r="J116" s="25"/>
      <c r="K116" s="25"/>
      <c r="L116" s="25"/>
      <c r="M116" s="25"/>
      <c r="N116" s="34">
        <f t="shared" si="77"/>
        <v>0</v>
      </c>
      <c r="O116" s="25"/>
      <c r="P116" s="108"/>
      <c r="Q116" s="25"/>
      <c r="R116" s="25"/>
    </row>
    <row r="117" spans="1:18" s="10" customFormat="1" ht="54" customHeight="1" x14ac:dyDescent="0.2">
      <c r="A117" s="122" t="s">
        <v>49</v>
      </c>
      <c r="B117" s="32"/>
      <c r="C117" s="32"/>
      <c r="D117" s="33"/>
      <c r="E117" s="34">
        <f t="shared" si="78"/>
        <v>697038.2</v>
      </c>
      <c r="F117" s="42">
        <f>F118+F161</f>
        <v>369920</v>
      </c>
      <c r="G117" s="42">
        <f>G118+G161</f>
        <v>327118.2</v>
      </c>
      <c r="H117" s="42">
        <f>H118+H161</f>
        <v>0</v>
      </c>
      <c r="I117" s="34">
        <f t="shared" si="80"/>
        <v>556621.43000000005</v>
      </c>
      <c r="J117" s="42">
        <f>J118+J161</f>
        <v>337379.7</v>
      </c>
      <c r="K117" s="42">
        <f>K118+K161</f>
        <v>219241.73000000004</v>
      </c>
      <c r="L117" s="42">
        <f>L118+L161</f>
        <v>0</v>
      </c>
      <c r="M117" s="34">
        <f t="shared" si="71"/>
        <v>79.855226012003371</v>
      </c>
      <c r="N117" s="34">
        <f t="shared" si="77"/>
        <v>696786.9</v>
      </c>
      <c r="O117" s="42">
        <f>O118+O161</f>
        <v>369920</v>
      </c>
      <c r="P117" s="42">
        <f>P118+P161</f>
        <v>326866.90000000002</v>
      </c>
      <c r="Q117" s="42">
        <f>Q118+Q161</f>
        <v>0</v>
      </c>
      <c r="R117" s="34">
        <f>N117/E117*100</f>
        <v>99.963947456538264</v>
      </c>
    </row>
    <row r="118" spans="1:18" s="10" customFormat="1" ht="88.5" customHeight="1" x14ac:dyDescent="0.2">
      <c r="A118" s="122" t="s">
        <v>85</v>
      </c>
      <c r="B118" s="32"/>
      <c r="C118" s="32"/>
      <c r="D118" s="33"/>
      <c r="E118" s="34">
        <f t="shared" si="78"/>
        <v>383470.7</v>
      </c>
      <c r="F118" s="42">
        <f>F120+F121+F124+F127+F128+F129+F130+F133</f>
        <v>161610</v>
      </c>
      <c r="G118" s="42">
        <f>G120+G121+G124+G127+G128+G129+G130+G133</f>
        <v>221860.7</v>
      </c>
      <c r="H118" s="42">
        <f>H120+H121+H124+H127+H128+H129+H130+H133</f>
        <v>0</v>
      </c>
      <c r="I118" s="34">
        <f t="shared" si="80"/>
        <v>303416.63</v>
      </c>
      <c r="J118" s="42">
        <f>J120+J121+J124+J127+J128+J129+J130+J133</f>
        <v>161610</v>
      </c>
      <c r="K118" s="42">
        <f>K120+K121+K124+K127+K128+K129+K130+K133</f>
        <v>141806.63000000003</v>
      </c>
      <c r="L118" s="42">
        <f>L120+L121+L124+L127+L128+L129+L130+L133</f>
        <v>0</v>
      </c>
      <c r="M118" s="34">
        <f t="shared" si="71"/>
        <v>79.123810502340859</v>
      </c>
      <c r="N118" s="34">
        <f t="shared" si="77"/>
        <v>383219.4</v>
      </c>
      <c r="O118" s="42">
        <f>O120+O121+O124+O127+O128+O129+O130+O133</f>
        <v>161610</v>
      </c>
      <c r="P118" s="42">
        <f>P120+P121+P124+P127+P128+P129+P130+P133</f>
        <v>221609.40000000002</v>
      </c>
      <c r="Q118" s="42">
        <f>Q120+Q121+Q124+Q127+Q128+Q129+Q130+Q133</f>
        <v>0</v>
      </c>
      <c r="R118" s="34">
        <f>N118/E118*100</f>
        <v>99.93446696188262</v>
      </c>
    </row>
    <row r="119" spans="1:18" s="8" customFormat="1" ht="45.75" customHeight="1" x14ac:dyDescent="0.2">
      <c r="A119" s="102" t="s">
        <v>29</v>
      </c>
      <c r="B119" s="48"/>
      <c r="C119" s="48"/>
      <c r="D119" s="54"/>
      <c r="E119" s="34">
        <f t="shared" si="78"/>
        <v>0</v>
      </c>
      <c r="F119" s="46"/>
      <c r="G119" s="107"/>
      <c r="H119" s="46"/>
      <c r="I119" s="34">
        <f t="shared" si="80"/>
        <v>0</v>
      </c>
      <c r="J119" s="46"/>
      <c r="K119" s="46"/>
      <c r="L119" s="46"/>
      <c r="M119" s="28"/>
      <c r="N119" s="34">
        <f t="shared" si="77"/>
        <v>0</v>
      </c>
      <c r="O119" s="46"/>
      <c r="P119" s="116"/>
      <c r="Q119" s="46"/>
      <c r="R119" s="28"/>
    </row>
    <row r="120" spans="1:18" ht="111.75" customHeight="1" x14ac:dyDescent="0.2">
      <c r="A120" s="39" t="s">
        <v>146</v>
      </c>
      <c r="B120" s="35" t="s">
        <v>236</v>
      </c>
      <c r="C120" s="35" t="s">
        <v>237</v>
      </c>
      <c r="D120" s="36">
        <v>43709</v>
      </c>
      <c r="E120" s="34">
        <f t="shared" si="78"/>
        <v>4773.2</v>
      </c>
      <c r="F120" s="37">
        <v>0</v>
      </c>
      <c r="G120" s="105">
        <v>4773.2</v>
      </c>
      <c r="H120" s="37"/>
      <c r="I120" s="34">
        <f t="shared" si="80"/>
        <v>4681.96</v>
      </c>
      <c r="J120" s="37"/>
      <c r="K120" s="37">
        <v>4681.96</v>
      </c>
      <c r="L120" s="37"/>
      <c r="M120" s="25">
        <f t="shared" si="71"/>
        <v>98.088494092013747</v>
      </c>
      <c r="N120" s="34">
        <f t="shared" si="77"/>
        <v>4773.2</v>
      </c>
      <c r="O120" s="37"/>
      <c r="P120" s="104">
        <v>4773.2</v>
      </c>
      <c r="Q120" s="37"/>
      <c r="R120" s="25">
        <f>N120/E120*100</f>
        <v>100</v>
      </c>
    </row>
    <row r="121" spans="1:18" ht="159.75" customHeight="1" x14ac:dyDescent="0.2">
      <c r="A121" s="39" t="s">
        <v>147</v>
      </c>
      <c r="B121" s="35" t="s">
        <v>238</v>
      </c>
      <c r="C121" s="44"/>
      <c r="D121" s="36">
        <v>43636</v>
      </c>
      <c r="E121" s="34">
        <f t="shared" si="78"/>
        <v>1059.5</v>
      </c>
      <c r="F121" s="37">
        <v>0</v>
      </c>
      <c r="G121" s="105">
        <v>1059.5</v>
      </c>
      <c r="H121" s="37"/>
      <c r="I121" s="34">
        <f t="shared" si="80"/>
        <v>344.4</v>
      </c>
      <c r="J121" s="37"/>
      <c r="K121" s="37">
        <v>344.4</v>
      </c>
      <c r="L121" s="37"/>
      <c r="M121" s="25">
        <f t="shared" si="71"/>
        <v>32.505899008966495</v>
      </c>
      <c r="N121" s="34">
        <f t="shared" si="77"/>
        <v>1059.5</v>
      </c>
      <c r="O121" s="37"/>
      <c r="P121" s="105">
        <v>1059.5</v>
      </c>
      <c r="Q121" s="37"/>
      <c r="R121" s="25">
        <f>N121/E121*100</f>
        <v>100</v>
      </c>
    </row>
    <row r="122" spans="1:18" ht="24.75" customHeight="1" x14ac:dyDescent="0.2">
      <c r="A122" s="26" t="s">
        <v>22</v>
      </c>
      <c r="B122" s="35"/>
      <c r="C122" s="35"/>
      <c r="D122" s="36"/>
      <c r="E122" s="34">
        <f t="shared" si="78"/>
        <v>0</v>
      </c>
      <c r="F122" s="37"/>
      <c r="G122" s="105"/>
      <c r="H122" s="37"/>
      <c r="I122" s="34">
        <f t="shared" si="80"/>
        <v>0</v>
      </c>
      <c r="J122" s="37"/>
      <c r="K122" s="37"/>
      <c r="L122" s="37"/>
      <c r="M122" s="25"/>
      <c r="N122" s="34">
        <f t="shared" si="77"/>
        <v>0</v>
      </c>
      <c r="O122" s="37"/>
      <c r="P122" s="117"/>
      <c r="Q122" s="37"/>
      <c r="R122" s="25"/>
    </row>
    <row r="123" spans="1:18" s="8" customFormat="1" ht="32.25" customHeight="1" x14ac:dyDescent="0.2">
      <c r="A123" s="39" t="s">
        <v>42</v>
      </c>
      <c r="B123" s="35"/>
      <c r="C123" s="35"/>
      <c r="D123" s="36"/>
      <c r="E123" s="34">
        <f t="shared" si="78"/>
        <v>1059.5</v>
      </c>
      <c r="F123" s="37">
        <v>0</v>
      </c>
      <c r="G123" s="105">
        <v>1059.5</v>
      </c>
      <c r="H123" s="37"/>
      <c r="I123" s="34">
        <f t="shared" si="80"/>
        <v>0</v>
      </c>
      <c r="J123" s="37"/>
      <c r="K123" s="37"/>
      <c r="L123" s="37"/>
      <c r="M123" s="28">
        <f t="shared" si="71"/>
        <v>0</v>
      </c>
      <c r="N123" s="34">
        <f t="shared" si="77"/>
        <v>1059.5</v>
      </c>
      <c r="O123" s="46"/>
      <c r="P123" s="105">
        <v>1059.5</v>
      </c>
      <c r="Q123" s="46"/>
      <c r="R123" s="28">
        <f>N123/E123*100</f>
        <v>100</v>
      </c>
    </row>
    <row r="124" spans="1:18" s="8" customFormat="1" ht="118.5" customHeight="1" x14ac:dyDescent="0.25">
      <c r="A124" s="39" t="s">
        <v>223</v>
      </c>
      <c r="B124" s="35" t="s">
        <v>236</v>
      </c>
      <c r="C124" s="30"/>
      <c r="D124" s="36" t="s">
        <v>380</v>
      </c>
      <c r="E124" s="34">
        <f>F124+G124+H124</f>
        <v>554</v>
      </c>
      <c r="F124" s="37"/>
      <c r="G124" s="104">
        <v>554</v>
      </c>
      <c r="H124" s="37"/>
      <c r="I124" s="34">
        <f>J124+K124+L124</f>
        <v>0</v>
      </c>
      <c r="J124" s="37"/>
      <c r="K124" s="38"/>
      <c r="L124" s="37"/>
      <c r="M124" s="28">
        <f>I124/E124*100</f>
        <v>0</v>
      </c>
      <c r="N124" s="34">
        <f>O124+P124+Q124</f>
        <v>554</v>
      </c>
      <c r="O124" s="46"/>
      <c r="P124" s="107">
        <v>554</v>
      </c>
      <c r="Q124" s="46"/>
      <c r="R124" s="28">
        <f>N124/E124*100</f>
        <v>100</v>
      </c>
    </row>
    <row r="125" spans="1:18" s="8" customFormat="1" ht="16.5" customHeight="1" x14ac:dyDescent="0.2">
      <c r="A125" s="26" t="s">
        <v>22</v>
      </c>
      <c r="B125" s="35"/>
      <c r="C125" s="35"/>
      <c r="D125" s="36"/>
      <c r="E125" s="34"/>
      <c r="F125" s="37"/>
      <c r="G125" s="105"/>
      <c r="H125" s="37"/>
      <c r="I125" s="34"/>
      <c r="J125" s="37"/>
      <c r="K125" s="37"/>
      <c r="L125" s="37"/>
      <c r="M125" s="28"/>
      <c r="N125" s="34"/>
      <c r="O125" s="46"/>
      <c r="P125" s="107"/>
      <c r="Q125" s="46"/>
      <c r="R125" s="28"/>
    </row>
    <row r="126" spans="1:18" s="8" customFormat="1" ht="32.25" customHeight="1" x14ac:dyDescent="0.2">
      <c r="A126" s="39" t="s">
        <v>42</v>
      </c>
      <c r="B126" s="35"/>
      <c r="C126" s="35"/>
      <c r="D126" s="36"/>
      <c r="E126" s="34">
        <f>F126+G126+H126</f>
        <v>554</v>
      </c>
      <c r="F126" s="37"/>
      <c r="G126" s="105">
        <v>554</v>
      </c>
      <c r="H126" s="37"/>
      <c r="I126" s="34"/>
      <c r="J126" s="37"/>
      <c r="K126" s="37"/>
      <c r="L126" s="37"/>
      <c r="M126" s="28"/>
      <c r="N126" s="34">
        <f>O126+P126+Q126</f>
        <v>554</v>
      </c>
      <c r="O126" s="46"/>
      <c r="P126" s="107">
        <v>554</v>
      </c>
      <c r="Q126" s="46"/>
      <c r="R126" s="28">
        <f>N126/E126*100</f>
        <v>100</v>
      </c>
    </row>
    <row r="127" spans="1:18" ht="94.5" customHeight="1" x14ac:dyDescent="0.2">
      <c r="A127" s="39" t="s">
        <v>50</v>
      </c>
      <c r="B127" s="35" t="s">
        <v>360</v>
      </c>
      <c r="C127" s="35" t="s">
        <v>221</v>
      </c>
      <c r="D127" s="137" t="s">
        <v>396</v>
      </c>
      <c r="E127" s="34">
        <f>F127+G127+H127</f>
        <v>215479.4</v>
      </c>
      <c r="F127" s="37">
        <v>161610</v>
      </c>
      <c r="G127" s="105">
        <v>53869.4</v>
      </c>
      <c r="H127" s="37"/>
      <c r="I127" s="34">
        <f>J127+K127+L127</f>
        <v>172934.1</v>
      </c>
      <c r="J127" s="37">
        <v>161610</v>
      </c>
      <c r="K127" s="37">
        <v>11324.1</v>
      </c>
      <c r="L127" s="37">
        <v>0</v>
      </c>
      <c r="M127" s="25">
        <f>I127/E127*100</f>
        <v>80.255513984167408</v>
      </c>
      <c r="N127" s="34">
        <f>O127+P127+Q127</f>
        <v>215479.4</v>
      </c>
      <c r="O127" s="38">
        <v>161610</v>
      </c>
      <c r="P127" s="104">
        <v>53869.4</v>
      </c>
      <c r="Q127" s="37"/>
      <c r="R127" s="25">
        <f>N127/E127*100</f>
        <v>100</v>
      </c>
    </row>
    <row r="128" spans="1:18" s="8" customFormat="1" ht="74.25" customHeight="1" x14ac:dyDescent="0.2">
      <c r="A128" s="39" t="s">
        <v>148</v>
      </c>
      <c r="B128" s="35" t="s">
        <v>241</v>
      </c>
      <c r="C128" s="35" t="s">
        <v>275</v>
      </c>
      <c r="D128" s="36" t="s">
        <v>401</v>
      </c>
      <c r="E128" s="34">
        <f t="shared" si="78"/>
        <v>12083.1</v>
      </c>
      <c r="F128" s="37">
        <v>0</v>
      </c>
      <c r="G128" s="105">
        <v>12083.1</v>
      </c>
      <c r="H128" s="37"/>
      <c r="I128" s="34">
        <f t="shared" si="80"/>
        <v>11999.97</v>
      </c>
      <c r="J128" s="37"/>
      <c r="K128" s="37">
        <v>11999.97</v>
      </c>
      <c r="L128" s="37"/>
      <c r="M128" s="28">
        <f t="shared" si="71"/>
        <v>99.312014300965799</v>
      </c>
      <c r="N128" s="34">
        <f>O128+P128+Q128</f>
        <v>12083</v>
      </c>
      <c r="O128" s="46"/>
      <c r="P128" s="107">
        <v>12083</v>
      </c>
      <c r="Q128" s="46"/>
      <c r="R128" s="28">
        <f>N128/E128*100</f>
        <v>99.999172397811819</v>
      </c>
    </row>
    <row r="129" spans="1:18" s="8" customFormat="1" ht="174" customHeight="1" x14ac:dyDescent="0.2">
      <c r="A129" s="39" t="s">
        <v>224</v>
      </c>
      <c r="B129" s="35" t="s">
        <v>239</v>
      </c>
      <c r="C129" s="35" t="s">
        <v>240</v>
      </c>
      <c r="D129" s="36" t="s">
        <v>397</v>
      </c>
      <c r="E129" s="34">
        <f>F129+G129+H129</f>
        <v>25382</v>
      </c>
      <c r="F129" s="37"/>
      <c r="G129" s="104">
        <v>25382</v>
      </c>
      <c r="H129" s="37"/>
      <c r="I129" s="34">
        <f>J129+K129+L129</f>
        <v>2470</v>
      </c>
      <c r="J129" s="37"/>
      <c r="K129" s="38">
        <v>2470</v>
      </c>
      <c r="L129" s="37"/>
      <c r="M129" s="28">
        <f>I129/E129*100</f>
        <v>9.731305649672997</v>
      </c>
      <c r="N129" s="50">
        <f>O129+P129+Q129</f>
        <v>25382</v>
      </c>
      <c r="O129" s="37"/>
      <c r="P129" s="105">
        <v>25382</v>
      </c>
      <c r="Q129" s="37"/>
      <c r="R129" s="25">
        <f>N129/E129*100</f>
        <v>100</v>
      </c>
    </row>
    <row r="130" spans="1:18" s="8" customFormat="1" ht="153.75" customHeight="1" x14ac:dyDescent="0.2">
      <c r="A130" s="39" t="s">
        <v>225</v>
      </c>
      <c r="B130" s="35" t="s">
        <v>399</v>
      </c>
      <c r="C130" s="35" t="s">
        <v>400</v>
      </c>
      <c r="D130" s="55" t="s">
        <v>398</v>
      </c>
      <c r="E130" s="34">
        <f>F130+G130+H130</f>
        <v>15963.4</v>
      </c>
      <c r="F130" s="37"/>
      <c r="G130" s="104">
        <v>15963.4</v>
      </c>
      <c r="H130" s="37"/>
      <c r="I130" s="34">
        <f>J130+K130+L130</f>
        <v>4456</v>
      </c>
      <c r="J130" s="37"/>
      <c r="K130" s="38">
        <v>4456</v>
      </c>
      <c r="L130" s="37"/>
      <c r="M130" s="28">
        <f>I130/E130*100</f>
        <v>27.913852938597039</v>
      </c>
      <c r="N130" s="50">
        <f>O130+P130+Q130</f>
        <v>15963.4</v>
      </c>
      <c r="O130" s="37"/>
      <c r="P130" s="105">
        <v>15963.4</v>
      </c>
      <c r="Q130" s="37"/>
      <c r="R130" s="25">
        <f>N130/E130*100</f>
        <v>100</v>
      </c>
    </row>
    <row r="131" spans="1:18" s="8" customFormat="1" ht="66" customHeight="1" x14ac:dyDescent="0.2">
      <c r="A131" s="102" t="s">
        <v>33</v>
      </c>
      <c r="B131" s="35"/>
      <c r="C131" s="35"/>
      <c r="D131" s="36"/>
      <c r="E131" s="34">
        <f t="shared" si="78"/>
        <v>0</v>
      </c>
      <c r="F131" s="37"/>
      <c r="G131" s="105"/>
      <c r="H131" s="37"/>
      <c r="I131" s="34">
        <f t="shared" si="80"/>
        <v>0</v>
      </c>
      <c r="J131" s="37"/>
      <c r="K131" s="37"/>
      <c r="L131" s="37"/>
      <c r="M131" s="28"/>
      <c r="N131" s="50">
        <f t="shared" ref="N131:N164" si="89">O131+P131+Q131</f>
        <v>0</v>
      </c>
      <c r="O131" s="37"/>
      <c r="P131" s="104"/>
      <c r="Q131" s="37"/>
      <c r="R131" s="25"/>
    </row>
    <row r="132" spans="1:18" ht="76.5" customHeight="1" x14ac:dyDescent="0.2">
      <c r="A132" s="29" t="s">
        <v>387</v>
      </c>
      <c r="B132" s="35"/>
      <c r="C132" s="35"/>
      <c r="D132" s="36"/>
      <c r="E132" s="34">
        <f t="shared" si="78"/>
        <v>0</v>
      </c>
      <c r="F132" s="37"/>
      <c r="G132" s="105"/>
      <c r="H132" s="37"/>
      <c r="I132" s="34">
        <f t="shared" si="80"/>
        <v>0</v>
      </c>
      <c r="J132" s="37"/>
      <c r="K132" s="37"/>
      <c r="L132" s="37"/>
      <c r="M132" s="25"/>
      <c r="N132" s="34">
        <f t="shared" si="89"/>
        <v>0</v>
      </c>
      <c r="O132" s="37"/>
      <c r="P132" s="104"/>
      <c r="Q132" s="37"/>
      <c r="R132" s="25"/>
    </row>
    <row r="133" spans="1:18" s="15" customFormat="1" ht="87" customHeight="1" x14ac:dyDescent="0.2">
      <c r="A133" s="61" t="s">
        <v>86</v>
      </c>
      <c r="B133" s="77"/>
      <c r="C133" s="77"/>
      <c r="D133" s="78"/>
      <c r="E133" s="34">
        <f>F133+G133+H133</f>
        <v>108176.1</v>
      </c>
      <c r="F133" s="68">
        <f>F135+F136+F137+F138+F139+F140+F141+F142+F143+F144+F145+F146+F147+F148+F149+F150+F151+F152+F153+F154+F155+F156+F157+F158+F159+F160</f>
        <v>0</v>
      </c>
      <c r="G133" s="63">
        <f>G135+G136+G137+G138+G139+G140+G141+G142+G143+G144+G145+G146+G147+G148+G149+G150+G151+G152+G153+G154+G155+G156+G157+G158+G159+G160</f>
        <v>108176.1</v>
      </c>
      <c r="H133" s="68">
        <f>H135+H136+H137+H138+H139+H140+H141+H142+H143+H144+H145+H146+H147+H148+H149+H150+H151+H152+H153+H154+H155+H156+H157+H158+H159+H160</f>
        <v>0</v>
      </c>
      <c r="I133" s="34">
        <f t="shared" si="80"/>
        <v>106530.20000000003</v>
      </c>
      <c r="J133" s="68">
        <f>J135+J136+J137+J138+J139+J140+J141+J142+J143+J144+J145+J146+J147+J148+J149+J150+J151+J152+J153+J154+J155+J156+J157+J158+J159+J160</f>
        <v>0</v>
      </c>
      <c r="K133" s="68">
        <f>K135+K136+K137+K138+K139+K140+K141+K142+K143+K144+K145+K146+K147+K148+K149+K150+K151+K152+K153+K154+K155+K156+K157+K158+K159+K160</f>
        <v>106530.20000000003</v>
      </c>
      <c r="L133" s="68">
        <f>L135+L136+L137+L138+L139+L140+L141+L142+L143+L144+L145+L146+L147+L148+L149+L150+L151+L152+L153+L154+L155+L156+L157+L158+L159+L160</f>
        <v>0</v>
      </c>
      <c r="M133" s="67">
        <f t="shared" si="71"/>
        <v>98.47849940975874</v>
      </c>
      <c r="N133" s="34">
        <f t="shared" si="89"/>
        <v>107924.90000000001</v>
      </c>
      <c r="O133" s="68">
        <f>O135+O136+O137+O138+O139+O140+O141+O142+O143+O144+O145+O146+O147+O148+O149+O150+O151+O152+O153+O154+O155+O156+O157+O158+O159+O160</f>
        <v>0</v>
      </c>
      <c r="P133" s="68">
        <f>P135+P136+P137+P138+P139+P140+P141+P142+P143+P144+P145+P146+P147+P148+P149+P150+P151+P152+P153+P154+P155+P156+P157+P158+P159+P160</f>
        <v>107924.90000000001</v>
      </c>
      <c r="Q133" s="68">
        <f>Q135+Q136+Q137+Q138+Q139+Q140+Q141+Q142+Q143+Q144+Q145+Q146+Q147+Q148+Q149+Q150+Q151+Q152+Q153+Q154+Q155+Q156+Q157+Q158+Q159+Q160</f>
        <v>0</v>
      </c>
      <c r="R133" s="67">
        <f>N133/E133*100</f>
        <v>99.767786045161557</v>
      </c>
    </row>
    <row r="134" spans="1:18" ht="18.75" customHeight="1" x14ac:dyDescent="0.2">
      <c r="A134" s="26" t="s">
        <v>87</v>
      </c>
      <c r="B134" s="35"/>
      <c r="C134" s="35"/>
      <c r="D134" s="36"/>
      <c r="E134" s="34">
        <f t="shared" si="78"/>
        <v>0</v>
      </c>
      <c r="F134" s="37"/>
      <c r="G134" s="105"/>
      <c r="H134" s="37"/>
      <c r="I134" s="34">
        <f t="shared" si="80"/>
        <v>0</v>
      </c>
      <c r="J134" s="37"/>
      <c r="K134" s="37"/>
      <c r="L134" s="37"/>
      <c r="M134" s="25"/>
      <c r="N134" s="34">
        <f t="shared" si="89"/>
        <v>0</v>
      </c>
      <c r="O134" s="37"/>
      <c r="P134" s="104"/>
      <c r="Q134" s="37"/>
      <c r="R134" s="25"/>
    </row>
    <row r="135" spans="1:18" s="8" customFormat="1" ht="61.5" customHeight="1" x14ac:dyDescent="0.2">
      <c r="A135" s="39" t="s">
        <v>149</v>
      </c>
      <c r="B135" s="35" t="s">
        <v>242</v>
      </c>
      <c r="C135" s="35" t="s">
        <v>243</v>
      </c>
      <c r="D135" s="36">
        <v>43702</v>
      </c>
      <c r="E135" s="34">
        <f t="shared" si="78"/>
        <v>4343</v>
      </c>
      <c r="F135" s="37">
        <v>0</v>
      </c>
      <c r="G135" s="105">
        <v>4343</v>
      </c>
      <c r="H135" s="46"/>
      <c r="I135" s="34">
        <f t="shared" si="80"/>
        <v>4326.1000000000004</v>
      </c>
      <c r="J135" s="37"/>
      <c r="K135" s="107">
        <v>4326.1000000000004</v>
      </c>
      <c r="L135" s="46"/>
      <c r="M135" s="28">
        <f t="shared" si="71"/>
        <v>99.610868063550555</v>
      </c>
      <c r="N135" s="34">
        <f t="shared" si="89"/>
        <v>4332.8999999999996</v>
      </c>
      <c r="O135" s="46"/>
      <c r="P135" s="107">
        <v>4332.8999999999996</v>
      </c>
      <c r="Q135" s="46"/>
      <c r="R135" s="28">
        <f t="shared" ref="R135:R163" si="90">N135/E135*100</f>
        <v>99.767441860465112</v>
      </c>
    </row>
    <row r="136" spans="1:18" s="8" customFormat="1" ht="45" customHeight="1" x14ac:dyDescent="0.2">
      <c r="A136" s="39" t="s">
        <v>150</v>
      </c>
      <c r="B136" s="35" t="s">
        <v>242</v>
      </c>
      <c r="C136" s="35" t="s">
        <v>244</v>
      </c>
      <c r="D136" s="36">
        <v>43697</v>
      </c>
      <c r="E136" s="34">
        <f t="shared" si="78"/>
        <v>4238.7</v>
      </c>
      <c r="F136" s="37">
        <v>0</v>
      </c>
      <c r="G136" s="105">
        <v>4238.7</v>
      </c>
      <c r="H136" s="46"/>
      <c r="I136" s="34">
        <f t="shared" si="80"/>
        <v>3773.7</v>
      </c>
      <c r="J136" s="37"/>
      <c r="K136" s="37">
        <v>3773.7</v>
      </c>
      <c r="L136" s="46"/>
      <c r="M136" s="28">
        <f t="shared" si="71"/>
        <v>89.029655318847759</v>
      </c>
      <c r="N136" s="34">
        <f t="shared" si="89"/>
        <v>4228.6000000000004</v>
      </c>
      <c r="O136" s="46"/>
      <c r="P136" s="107">
        <v>4228.6000000000004</v>
      </c>
      <c r="Q136" s="46"/>
      <c r="R136" s="28">
        <f t="shared" si="90"/>
        <v>99.761719395097572</v>
      </c>
    </row>
    <row r="137" spans="1:18" s="8" customFormat="1" ht="65.25" customHeight="1" x14ac:dyDescent="0.2">
      <c r="A137" s="39" t="s">
        <v>88</v>
      </c>
      <c r="B137" s="35" t="s">
        <v>242</v>
      </c>
      <c r="C137" s="35" t="s">
        <v>245</v>
      </c>
      <c r="D137" s="36">
        <v>43702</v>
      </c>
      <c r="E137" s="34">
        <f t="shared" si="78"/>
        <v>4322.2</v>
      </c>
      <c r="F137" s="25">
        <v>0</v>
      </c>
      <c r="G137" s="108">
        <v>4322.2</v>
      </c>
      <c r="H137" s="28"/>
      <c r="I137" s="34">
        <f t="shared" si="80"/>
        <v>4305.2</v>
      </c>
      <c r="J137" s="25"/>
      <c r="K137" s="28">
        <v>4305.2</v>
      </c>
      <c r="L137" s="28"/>
      <c r="M137" s="28">
        <f t="shared" si="71"/>
        <v>99.606681782425625</v>
      </c>
      <c r="N137" s="34">
        <f t="shared" si="89"/>
        <v>4312.1000000000004</v>
      </c>
      <c r="O137" s="28"/>
      <c r="P137" s="109">
        <v>4312.1000000000004</v>
      </c>
      <c r="Q137" s="28"/>
      <c r="R137" s="28">
        <f t="shared" si="90"/>
        <v>99.766322706029356</v>
      </c>
    </row>
    <row r="138" spans="1:18" s="8" customFormat="1" ht="81" customHeight="1" x14ac:dyDescent="0.2">
      <c r="A138" s="39" t="s">
        <v>89</v>
      </c>
      <c r="B138" s="35" t="s">
        <v>242</v>
      </c>
      <c r="C138" s="35" t="s">
        <v>246</v>
      </c>
      <c r="D138" s="36">
        <v>43696</v>
      </c>
      <c r="E138" s="34">
        <f t="shared" si="78"/>
        <v>4343</v>
      </c>
      <c r="F138" s="25">
        <v>0</v>
      </c>
      <c r="G138" s="108">
        <v>4343</v>
      </c>
      <c r="H138" s="28"/>
      <c r="I138" s="34">
        <f t="shared" si="80"/>
        <v>4326.1000000000004</v>
      </c>
      <c r="J138" s="25"/>
      <c r="K138" s="25">
        <v>4326.1000000000004</v>
      </c>
      <c r="L138" s="28"/>
      <c r="M138" s="28">
        <f t="shared" si="71"/>
        <v>99.610868063550555</v>
      </c>
      <c r="N138" s="34">
        <f t="shared" si="89"/>
        <v>4333</v>
      </c>
      <c r="O138" s="28"/>
      <c r="P138" s="109">
        <v>4333</v>
      </c>
      <c r="Q138" s="28"/>
      <c r="R138" s="28">
        <f t="shared" si="90"/>
        <v>99.769744416302103</v>
      </c>
    </row>
    <row r="139" spans="1:18" ht="81" customHeight="1" x14ac:dyDescent="0.2">
      <c r="A139" s="39" t="s">
        <v>90</v>
      </c>
      <c r="B139" s="35" t="s">
        <v>242</v>
      </c>
      <c r="C139" s="35" t="s">
        <v>247</v>
      </c>
      <c r="D139" s="36">
        <v>43696</v>
      </c>
      <c r="E139" s="34">
        <f t="shared" si="78"/>
        <v>4155.1000000000004</v>
      </c>
      <c r="F139" s="37">
        <v>0</v>
      </c>
      <c r="G139" s="105">
        <v>4155.1000000000004</v>
      </c>
      <c r="H139" s="37"/>
      <c r="I139" s="34">
        <f t="shared" si="80"/>
        <v>4138.2</v>
      </c>
      <c r="J139" s="37"/>
      <c r="K139" s="38">
        <v>4138.2</v>
      </c>
      <c r="L139" s="37"/>
      <c r="M139" s="25">
        <f t="shared" si="71"/>
        <v>99.593270920074119</v>
      </c>
      <c r="N139" s="34">
        <f t="shared" si="89"/>
        <v>4145.1000000000004</v>
      </c>
      <c r="O139" s="37"/>
      <c r="P139" s="104">
        <v>4145.1000000000004</v>
      </c>
      <c r="Q139" s="37"/>
      <c r="R139" s="25">
        <f t="shared" si="90"/>
        <v>99.759331905369308</v>
      </c>
    </row>
    <row r="140" spans="1:18" s="8" customFormat="1" ht="82.5" customHeight="1" x14ac:dyDescent="0.2">
      <c r="A140" s="39" t="s">
        <v>151</v>
      </c>
      <c r="B140" s="35" t="s">
        <v>242</v>
      </c>
      <c r="C140" s="35" t="s">
        <v>248</v>
      </c>
      <c r="D140" s="36">
        <v>43702</v>
      </c>
      <c r="E140" s="34">
        <f t="shared" si="78"/>
        <v>4343</v>
      </c>
      <c r="F140" s="37">
        <v>0</v>
      </c>
      <c r="G140" s="105">
        <v>4343</v>
      </c>
      <c r="H140" s="46"/>
      <c r="I140" s="34">
        <f t="shared" si="80"/>
        <v>4326</v>
      </c>
      <c r="J140" s="37"/>
      <c r="K140" s="46">
        <v>4326</v>
      </c>
      <c r="L140" s="46"/>
      <c r="M140" s="28">
        <f t="shared" si="71"/>
        <v>99.608565507713564</v>
      </c>
      <c r="N140" s="34">
        <f t="shared" si="89"/>
        <v>4333</v>
      </c>
      <c r="O140" s="46"/>
      <c r="P140" s="107">
        <v>4333</v>
      </c>
      <c r="Q140" s="46"/>
      <c r="R140" s="28">
        <f t="shared" si="90"/>
        <v>99.769744416302103</v>
      </c>
    </row>
    <row r="141" spans="1:18" s="8" customFormat="1" ht="44.25" customHeight="1" x14ac:dyDescent="0.2">
      <c r="A141" s="39" t="s">
        <v>152</v>
      </c>
      <c r="B141" s="35" t="s">
        <v>242</v>
      </c>
      <c r="C141" s="35" t="s">
        <v>249</v>
      </c>
      <c r="D141" s="36">
        <v>43703</v>
      </c>
      <c r="E141" s="34">
        <f t="shared" si="78"/>
        <v>3821.2</v>
      </c>
      <c r="F141" s="37">
        <v>0</v>
      </c>
      <c r="G141" s="105">
        <v>3821.2</v>
      </c>
      <c r="H141" s="46"/>
      <c r="I141" s="34">
        <f t="shared" si="80"/>
        <v>3804.2</v>
      </c>
      <c r="J141" s="37"/>
      <c r="K141" s="37">
        <v>3804.2</v>
      </c>
      <c r="L141" s="46"/>
      <c r="M141" s="28">
        <f t="shared" si="71"/>
        <v>99.555113576886839</v>
      </c>
      <c r="N141" s="34">
        <f t="shared" si="89"/>
        <v>3811.1</v>
      </c>
      <c r="O141" s="46"/>
      <c r="P141" s="107">
        <v>3811.1</v>
      </c>
      <c r="Q141" s="46"/>
      <c r="R141" s="28">
        <f t="shared" si="90"/>
        <v>99.735685125091607</v>
      </c>
    </row>
    <row r="142" spans="1:18" s="8" customFormat="1" ht="78.75" customHeight="1" x14ac:dyDescent="0.2">
      <c r="A142" s="39" t="s">
        <v>91</v>
      </c>
      <c r="B142" s="35" t="s">
        <v>242</v>
      </c>
      <c r="C142" s="35" t="s">
        <v>250</v>
      </c>
      <c r="D142" s="36">
        <v>43703</v>
      </c>
      <c r="E142" s="34">
        <f t="shared" si="78"/>
        <v>4343</v>
      </c>
      <c r="F142" s="37">
        <v>0</v>
      </c>
      <c r="G142" s="105">
        <v>4343</v>
      </c>
      <c r="H142" s="46"/>
      <c r="I142" s="34">
        <f t="shared" si="80"/>
        <v>4326.1000000000004</v>
      </c>
      <c r="J142" s="37"/>
      <c r="K142" s="47">
        <v>4326.1000000000004</v>
      </c>
      <c r="L142" s="46"/>
      <c r="M142" s="28">
        <f t="shared" si="71"/>
        <v>99.610868063550555</v>
      </c>
      <c r="N142" s="34">
        <f t="shared" si="89"/>
        <v>4333</v>
      </c>
      <c r="O142" s="46"/>
      <c r="P142" s="116">
        <v>4333</v>
      </c>
      <c r="Q142" s="46"/>
      <c r="R142" s="28">
        <f t="shared" si="90"/>
        <v>99.769744416302103</v>
      </c>
    </row>
    <row r="143" spans="1:18" ht="81.75" customHeight="1" x14ac:dyDescent="0.2">
      <c r="A143" s="39" t="s">
        <v>153</v>
      </c>
      <c r="B143" s="35" t="s">
        <v>242</v>
      </c>
      <c r="C143" s="35" t="s">
        <v>251</v>
      </c>
      <c r="D143" s="36">
        <v>43702</v>
      </c>
      <c r="E143" s="34">
        <f t="shared" si="78"/>
        <v>4343</v>
      </c>
      <c r="F143" s="37">
        <v>0</v>
      </c>
      <c r="G143" s="37">
        <v>4343</v>
      </c>
      <c r="H143" s="104"/>
      <c r="I143" s="34">
        <f t="shared" si="80"/>
        <v>4326.1000000000004</v>
      </c>
      <c r="J143" s="37"/>
      <c r="K143" s="38">
        <v>4326.1000000000004</v>
      </c>
      <c r="L143" s="37"/>
      <c r="M143" s="25">
        <f t="shared" si="71"/>
        <v>99.610868063550555</v>
      </c>
      <c r="N143" s="34">
        <f t="shared" si="89"/>
        <v>4333</v>
      </c>
      <c r="O143" s="37"/>
      <c r="P143" s="104">
        <v>4333</v>
      </c>
      <c r="Q143" s="37"/>
      <c r="R143" s="25">
        <f t="shared" si="90"/>
        <v>99.769744416302103</v>
      </c>
    </row>
    <row r="144" spans="1:18" s="8" customFormat="1" ht="63" customHeight="1" x14ac:dyDescent="0.2">
      <c r="A144" s="39" t="s">
        <v>92</v>
      </c>
      <c r="B144" s="35" t="s">
        <v>242</v>
      </c>
      <c r="C144" s="35" t="s">
        <v>252</v>
      </c>
      <c r="D144" s="36">
        <v>43702</v>
      </c>
      <c r="E144" s="34">
        <f t="shared" si="78"/>
        <v>4343.1000000000004</v>
      </c>
      <c r="F144" s="37">
        <v>0</v>
      </c>
      <c r="G144" s="105">
        <v>4343.1000000000004</v>
      </c>
      <c r="H144" s="46"/>
      <c r="I144" s="34">
        <f t="shared" si="80"/>
        <v>4326.1000000000004</v>
      </c>
      <c r="J144" s="37"/>
      <c r="K144" s="37">
        <v>4326.1000000000004</v>
      </c>
      <c r="L144" s="46"/>
      <c r="M144" s="28">
        <f t="shared" si="71"/>
        <v>99.608574520503794</v>
      </c>
      <c r="N144" s="34">
        <f t="shared" si="89"/>
        <v>4333</v>
      </c>
      <c r="O144" s="46"/>
      <c r="P144" s="105">
        <v>4333</v>
      </c>
      <c r="Q144" s="46"/>
      <c r="R144" s="28">
        <f t="shared" si="90"/>
        <v>99.767447215122829</v>
      </c>
    </row>
    <row r="145" spans="1:18" s="8" customFormat="1" ht="48.75" customHeight="1" x14ac:dyDescent="0.2">
      <c r="A145" s="39" t="s">
        <v>93</v>
      </c>
      <c r="B145" s="35" t="s">
        <v>242</v>
      </c>
      <c r="C145" s="35" t="s">
        <v>253</v>
      </c>
      <c r="D145" s="36">
        <v>43703</v>
      </c>
      <c r="E145" s="34">
        <f t="shared" si="78"/>
        <v>3696</v>
      </c>
      <c r="F145" s="37">
        <v>0</v>
      </c>
      <c r="G145" s="105">
        <v>3696</v>
      </c>
      <c r="H145" s="46"/>
      <c r="I145" s="34">
        <f t="shared" si="80"/>
        <v>3679</v>
      </c>
      <c r="J145" s="37"/>
      <c r="K145" s="46">
        <v>3679</v>
      </c>
      <c r="L145" s="46"/>
      <c r="M145" s="28">
        <f t="shared" si="71"/>
        <v>99.540043290043286</v>
      </c>
      <c r="N145" s="34">
        <f t="shared" si="89"/>
        <v>3685.8</v>
      </c>
      <c r="O145" s="46"/>
      <c r="P145" s="105">
        <v>3685.8</v>
      </c>
      <c r="Q145" s="46"/>
      <c r="R145" s="28">
        <f t="shared" si="90"/>
        <v>99.724025974025977</v>
      </c>
    </row>
    <row r="146" spans="1:18" s="8" customFormat="1" ht="48" customHeight="1" x14ac:dyDescent="0.2">
      <c r="A146" s="39" t="s">
        <v>94</v>
      </c>
      <c r="B146" s="35" t="s">
        <v>242</v>
      </c>
      <c r="C146" s="35" t="s">
        <v>254</v>
      </c>
      <c r="D146" s="36">
        <v>43703</v>
      </c>
      <c r="E146" s="34">
        <f t="shared" si="78"/>
        <v>4301.3</v>
      </c>
      <c r="F146" s="37">
        <v>0</v>
      </c>
      <c r="G146" s="105">
        <v>4301.3</v>
      </c>
      <c r="H146" s="46"/>
      <c r="I146" s="34">
        <f t="shared" si="80"/>
        <v>4284.3</v>
      </c>
      <c r="J146" s="37"/>
      <c r="K146" s="47">
        <v>4284.3</v>
      </c>
      <c r="L146" s="46"/>
      <c r="M146" s="28">
        <f t="shared" si="71"/>
        <v>99.604770650733499</v>
      </c>
      <c r="N146" s="34">
        <f t="shared" si="89"/>
        <v>4291.2</v>
      </c>
      <c r="O146" s="46"/>
      <c r="P146" s="104">
        <v>4291.2</v>
      </c>
      <c r="Q146" s="46"/>
      <c r="R146" s="28">
        <f t="shared" si="90"/>
        <v>99.765187268965178</v>
      </c>
    </row>
    <row r="147" spans="1:18" ht="49.5" customHeight="1" x14ac:dyDescent="0.2">
      <c r="A147" s="39" t="s">
        <v>95</v>
      </c>
      <c r="B147" s="35" t="s">
        <v>242</v>
      </c>
      <c r="C147" s="35" t="s">
        <v>255</v>
      </c>
      <c r="D147" s="36">
        <v>43696</v>
      </c>
      <c r="E147" s="34">
        <f t="shared" si="78"/>
        <v>4343</v>
      </c>
      <c r="F147" s="25">
        <v>0</v>
      </c>
      <c r="G147" s="108">
        <v>4343</v>
      </c>
      <c r="H147" s="25"/>
      <c r="I147" s="34">
        <f t="shared" si="80"/>
        <v>4326.1000000000004</v>
      </c>
      <c r="J147" s="25"/>
      <c r="K147" s="25">
        <v>4326.1000000000004</v>
      </c>
      <c r="L147" s="25"/>
      <c r="M147" s="25">
        <f t="shared" si="71"/>
        <v>99.610868063550555</v>
      </c>
      <c r="N147" s="34">
        <f t="shared" si="89"/>
        <v>4333</v>
      </c>
      <c r="O147" s="25"/>
      <c r="P147" s="108">
        <v>4333</v>
      </c>
      <c r="Q147" s="25"/>
      <c r="R147" s="25">
        <f t="shared" si="90"/>
        <v>99.769744416302103</v>
      </c>
    </row>
    <row r="148" spans="1:18" ht="51" customHeight="1" x14ac:dyDescent="0.2">
      <c r="A148" s="39" t="s">
        <v>96</v>
      </c>
      <c r="B148" s="35" t="s">
        <v>242</v>
      </c>
      <c r="C148" s="35" t="s">
        <v>250</v>
      </c>
      <c r="D148" s="36">
        <v>43696</v>
      </c>
      <c r="E148" s="34">
        <f t="shared" si="78"/>
        <v>4343</v>
      </c>
      <c r="F148" s="37">
        <v>0</v>
      </c>
      <c r="G148" s="105">
        <v>4343</v>
      </c>
      <c r="H148" s="37"/>
      <c r="I148" s="34">
        <f t="shared" si="80"/>
        <v>4326.1000000000004</v>
      </c>
      <c r="J148" s="37"/>
      <c r="K148" s="38">
        <v>4326.1000000000004</v>
      </c>
      <c r="L148" s="37"/>
      <c r="M148" s="25">
        <f t="shared" si="71"/>
        <v>99.610868063550555</v>
      </c>
      <c r="N148" s="34">
        <f t="shared" si="89"/>
        <v>4333</v>
      </c>
      <c r="O148" s="37"/>
      <c r="P148" s="104">
        <v>4333</v>
      </c>
      <c r="Q148" s="37"/>
      <c r="R148" s="25">
        <f t="shared" si="90"/>
        <v>99.769744416302103</v>
      </c>
    </row>
    <row r="149" spans="1:18" ht="58.5" customHeight="1" x14ac:dyDescent="0.2">
      <c r="A149" s="39" t="s">
        <v>97</v>
      </c>
      <c r="B149" s="35" t="s">
        <v>242</v>
      </c>
      <c r="C149" s="35" t="s">
        <v>256</v>
      </c>
      <c r="D149" s="36" t="s">
        <v>257</v>
      </c>
      <c r="E149" s="34">
        <f t="shared" si="78"/>
        <v>4343</v>
      </c>
      <c r="F149" s="37">
        <v>0</v>
      </c>
      <c r="G149" s="105">
        <v>4343</v>
      </c>
      <c r="H149" s="37"/>
      <c r="I149" s="34">
        <f t="shared" si="80"/>
        <v>4326.1000000000004</v>
      </c>
      <c r="J149" s="37"/>
      <c r="K149" s="38">
        <v>4326.1000000000004</v>
      </c>
      <c r="L149" s="37"/>
      <c r="M149" s="25">
        <f t="shared" si="71"/>
        <v>99.610868063550555</v>
      </c>
      <c r="N149" s="34">
        <f t="shared" si="89"/>
        <v>4333</v>
      </c>
      <c r="O149" s="37"/>
      <c r="P149" s="104">
        <v>4333</v>
      </c>
      <c r="Q149" s="37"/>
      <c r="R149" s="25">
        <f t="shared" si="90"/>
        <v>99.769744416302103</v>
      </c>
    </row>
    <row r="150" spans="1:18" ht="114.75" customHeight="1" x14ac:dyDescent="0.2">
      <c r="A150" s="39" t="s">
        <v>154</v>
      </c>
      <c r="B150" s="35" t="s">
        <v>242</v>
      </c>
      <c r="C150" s="35" t="s">
        <v>258</v>
      </c>
      <c r="D150" s="55" t="s">
        <v>259</v>
      </c>
      <c r="E150" s="34">
        <f t="shared" si="78"/>
        <v>4343</v>
      </c>
      <c r="F150" s="37">
        <v>0</v>
      </c>
      <c r="G150" s="105">
        <v>4343</v>
      </c>
      <c r="H150" s="37"/>
      <c r="I150" s="34">
        <f t="shared" si="80"/>
        <v>4326.1000000000004</v>
      </c>
      <c r="J150" s="37"/>
      <c r="K150" s="38">
        <v>4326.1000000000004</v>
      </c>
      <c r="L150" s="37"/>
      <c r="M150" s="25">
        <f t="shared" si="71"/>
        <v>99.610868063550555</v>
      </c>
      <c r="N150" s="34">
        <f t="shared" si="89"/>
        <v>4333</v>
      </c>
      <c r="O150" s="37"/>
      <c r="P150" s="104">
        <v>4333</v>
      </c>
      <c r="Q150" s="37"/>
      <c r="R150" s="25">
        <f t="shared" si="90"/>
        <v>99.769744416302103</v>
      </c>
    </row>
    <row r="151" spans="1:18" s="8" customFormat="1" ht="114" customHeight="1" x14ac:dyDescent="0.2">
      <c r="A151" s="39" t="s">
        <v>155</v>
      </c>
      <c r="B151" s="35" t="s">
        <v>242</v>
      </c>
      <c r="C151" s="35" t="s">
        <v>260</v>
      </c>
      <c r="D151" s="36">
        <v>43704</v>
      </c>
      <c r="E151" s="34">
        <f t="shared" si="78"/>
        <v>4343</v>
      </c>
      <c r="F151" s="25">
        <v>0</v>
      </c>
      <c r="G151" s="108">
        <v>4343</v>
      </c>
      <c r="H151" s="28"/>
      <c r="I151" s="34">
        <f t="shared" si="80"/>
        <v>4326.1000000000004</v>
      </c>
      <c r="J151" s="25"/>
      <c r="K151" s="38">
        <v>4326.1000000000004</v>
      </c>
      <c r="L151" s="28"/>
      <c r="M151" s="28">
        <f t="shared" si="71"/>
        <v>99.610868063550555</v>
      </c>
      <c r="N151" s="34">
        <f t="shared" si="89"/>
        <v>4333</v>
      </c>
      <c r="O151" s="28"/>
      <c r="P151" s="104">
        <v>4333</v>
      </c>
      <c r="Q151" s="28"/>
      <c r="R151" s="28">
        <f t="shared" si="90"/>
        <v>99.769744416302103</v>
      </c>
    </row>
    <row r="152" spans="1:18" s="8" customFormat="1" ht="70.5" customHeight="1" x14ac:dyDescent="0.2">
      <c r="A152" s="39" t="s">
        <v>98</v>
      </c>
      <c r="B152" s="35" t="s">
        <v>242</v>
      </c>
      <c r="C152" s="35" t="s">
        <v>374</v>
      </c>
      <c r="D152" s="36">
        <v>43703</v>
      </c>
      <c r="E152" s="34">
        <f t="shared" si="78"/>
        <v>4343</v>
      </c>
      <c r="F152" s="25">
        <v>0</v>
      </c>
      <c r="G152" s="108">
        <v>4343</v>
      </c>
      <c r="H152" s="28"/>
      <c r="I152" s="34">
        <f t="shared" si="80"/>
        <v>4118.3999999999996</v>
      </c>
      <c r="J152" s="25"/>
      <c r="K152" s="38">
        <v>4118.3999999999996</v>
      </c>
      <c r="L152" s="28"/>
      <c r="M152" s="28">
        <f t="shared" si="71"/>
        <v>94.828459590145059</v>
      </c>
      <c r="N152" s="34">
        <f t="shared" si="89"/>
        <v>4333</v>
      </c>
      <c r="O152" s="28"/>
      <c r="P152" s="108">
        <v>4333</v>
      </c>
      <c r="Q152" s="28"/>
      <c r="R152" s="28">
        <f t="shared" si="90"/>
        <v>99.769744416302103</v>
      </c>
    </row>
    <row r="153" spans="1:18" s="8" customFormat="1" ht="38.25" customHeight="1" x14ac:dyDescent="0.2">
      <c r="A153" s="39" t="s">
        <v>99</v>
      </c>
      <c r="B153" s="35" t="s">
        <v>242</v>
      </c>
      <c r="C153" s="35" t="s">
        <v>374</v>
      </c>
      <c r="D153" s="36">
        <v>43703</v>
      </c>
      <c r="E153" s="34">
        <f t="shared" si="78"/>
        <v>4322.1000000000004</v>
      </c>
      <c r="F153" s="37">
        <v>0</v>
      </c>
      <c r="G153" s="105">
        <v>4322.1000000000004</v>
      </c>
      <c r="H153" s="46"/>
      <c r="I153" s="34">
        <f t="shared" si="80"/>
        <v>4098.6000000000004</v>
      </c>
      <c r="J153" s="37"/>
      <c r="K153" s="47">
        <v>4098.6000000000004</v>
      </c>
      <c r="L153" s="46"/>
      <c r="M153" s="28">
        <f t="shared" si="71"/>
        <v>94.828902616783509</v>
      </c>
      <c r="N153" s="34">
        <f t="shared" si="89"/>
        <v>4312.1000000000004</v>
      </c>
      <c r="O153" s="46"/>
      <c r="P153" s="104">
        <v>4312.1000000000004</v>
      </c>
      <c r="Q153" s="46"/>
      <c r="R153" s="28">
        <f t="shared" si="90"/>
        <v>99.768630989565253</v>
      </c>
    </row>
    <row r="154" spans="1:18" s="8" customFormat="1" ht="105" customHeight="1" x14ac:dyDescent="0.2">
      <c r="A154" s="39" t="s">
        <v>368</v>
      </c>
      <c r="B154" s="103"/>
      <c r="C154" s="103" t="s">
        <v>320</v>
      </c>
      <c r="D154" s="60">
        <v>43816</v>
      </c>
      <c r="E154" s="34">
        <f>F154+G154+H154</f>
        <v>3757.7</v>
      </c>
      <c r="F154" s="37"/>
      <c r="G154" s="105">
        <v>3757.7</v>
      </c>
      <c r="H154" s="46"/>
      <c r="I154" s="34">
        <f>J154+K154+L154</f>
        <v>3569.47</v>
      </c>
      <c r="J154" s="37"/>
      <c r="K154" s="37">
        <v>3569.47</v>
      </c>
      <c r="L154" s="46"/>
      <c r="M154" s="28">
        <f>I154/E154*100</f>
        <v>94.990818851957314</v>
      </c>
      <c r="N154" s="34">
        <f>O154+P154+Q154</f>
        <v>3757.5</v>
      </c>
      <c r="O154" s="46"/>
      <c r="P154" s="116">
        <v>3757.5</v>
      </c>
      <c r="Q154" s="46"/>
      <c r="R154" s="28">
        <f>N154/E154*100</f>
        <v>99.994677595337578</v>
      </c>
    </row>
    <row r="155" spans="1:18" ht="65.25" customHeight="1" x14ac:dyDescent="0.2">
      <c r="A155" s="39" t="s">
        <v>100</v>
      </c>
      <c r="B155" s="35"/>
      <c r="C155" s="35" t="s">
        <v>253</v>
      </c>
      <c r="D155" s="36">
        <v>43703</v>
      </c>
      <c r="E155" s="34">
        <f t="shared" si="78"/>
        <v>3758.5</v>
      </c>
      <c r="F155" s="37">
        <v>0</v>
      </c>
      <c r="G155" s="105">
        <v>3758.5</v>
      </c>
      <c r="H155" s="37"/>
      <c r="I155" s="34">
        <f t="shared" si="80"/>
        <v>3741.6</v>
      </c>
      <c r="J155" s="37"/>
      <c r="K155" s="38">
        <v>3741.6</v>
      </c>
      <c r="L155" s="37"/>
      <c r="M155" s="25">
        <f t="shared" ref="M155:M225" si="91">I155/E155*100</f>
        <v>99.55035253425568</v>
      </c>
      <c r="N155" s="34">
        <f t="shared" si="89"/>
        <v>3748.5</v>
      </c>
      <c r="O155" s="37"/>
      <c r="P155" s="104">
        <v>3748.5</v>
      </c>
      <c r="Q155" s="37"/>
      <c r="R155" s="25">
        <f t="shared" si="90"/>
        <v>99.733936410802187</v>
      </c>
    </row>
    <row r="156" spans="1:18" ht="71.25" customHeight="1" x14ac:dyDescent="0.2">
      <c r="A156" s="39" t="s">
        <v>226</v>
      </c>
      <c r="B156" s="35"/>
      <c r="C156" s="35" t="s">
        <v>374</v>
      </c>
      <c r="D156" s="36">
        <v>43728</v>
      </c>
      <c r="E156" s="34">
        <f t="shared" si="78"/>
        <v>3818.2</v>
      </c>
      <c r="F156" s="37">
        <v>0</v>
      </c>
      <c r="G156" s="105">
        <v>3818.2</v>
      </c>
      <c r="H156" s="37"/>
      <c r="I156" s="34">
        <f t="shared" si="80"/>
        <v>3629.13</v>
      </c>
      <c r="J156" s="37"/>
      <c r="K156" s="38">
        <v>3629.13</v>
      </c>
      <c r="L156" s="37"/>
      <c r="M156" s="25">
        <f t="shared" si="91"/>
        <v>95.048190246713119</v>
      </c>
      <c r="N156" s="34">
        <f t="shared" si="89"/>
        <v>3808.1</v>
      </c>
      <c r="O156" s="37"/>
      <c r="P156" s="104">
        <v>3808.1</v>
      </c>
      <c r="Q156" s="37"/>
      <c r="R156" s="25">
        <f t="shared" si="90"/>
        <v>99.735477450107382</v>
      </c>
    </row>
    <row r="157" spans="1:18" ht="50.25" customHeight="1" x14ac:dyDescent="0.2">
      <c r="A157" s="39" t="s">
        <v>101</v>
      </c>
      <c r="B157" s="35"/>
      <c r="C157" s="35" t="s">
        <v>316</v>
      </c>
      <c r="D157" s="36">
        <v>43703</v>
      </c>
      <c r="E157" s="34">
        <f t="shared" si="78"/>
        <v>4092.5</v>
      </c>
      <c r="F157" s="37">
        <v>0</v>
      </c>
      <c r="G157" s="105">
        <v>4092.5</v>
      </c>
      <c r="H157" s="37"/>
      <c r="I157" s="34">
        <f t="shared" si="80"/>
        <v>4075.6</v>
      </c>
      <c r="J157" s="37"/>
      <c r="K157" s="37">
        <v>4075.6</v>
      </c>
      <c r="L157" s="37"/>
      <c r="M157" s="25">
        <f t="shared" si="91"/>
        <v>99.587049480757486</v>
      </c>
      <c r="N157" s="34">
        <f t="shared" si="89"/>
        <v>4082.5</v>
      </c>
      <c r="O157" s="37"/>
      <c r="P157" s="104">
        <v>4082.5</v>
      </c>
      <c r="Q157" s="37"/>
      <c r="R157" s="25">
        <f t="shared" si="90"/>
        <v>99.755650580329871</v>
      </c>
    </row>
    <row r="158" spans="1:18" ht="64.5" customHeight="1" x14ac:dyDescent="0.2">
      <c r="A158" s="39" t="s">
        <v>102</v>
      </c>
      <c r="B158" s="35"/>
      <c r="C158" s="36" t="s">
        <v>375</v>
      </c>
      <c r="D158" s="36">
        <v>43702</v>
      </c>
      <c r="E158" s="34">
        <f t="shared" si="78"/>
        <v>4176</v>
      </c>
      <c r="F158" s="37">
        <v>0</v>
      </c>
      <c r="G158" s="105">
        <v>4176</v>
      </c>
      <c r="H158" s="37"/>
      <c r="I158" s="34">
        <f t="shared" si="80"/>
        <v>4159.1000000000004</v>
      </c>
      <c r="J158" s="37"/>
      <c r="K158" s="37">
        <v>4159.1000000000004</v>
      </c>
      <c r="L158" s="37"/>
      <c r="M158" s="25">
        <f t="shared" si="91"/>
        <v>99.59530651340998</v>
      </c>
      <c r="N158" s="34">
        <f t="shared" si="89"/>
        <v>4166</v>
      </c>
      <c r="O158" s="37"/>
      <c r="P158" s="104">
        <v>4166</v>
      </c>
      <c r="Q158" s="37"/>
      <c r="R158" s="25">
        <f t="shared" si="90"/>
        <v>99.760536398467437</v>
      </c>
    </row>
    <row r="159" spans="1:18" ht="50.25" customHeight="1" x14ac:dyDescent="0.2">
      <c r="A159" s="39" t="s">
        <v>103</v>
      </c>
      <c r="B159" s="35" t="s">
        <v>242</v>
      </c>
      <c r="C159" s="35" t="s">
        <v>243</v>
      </c>
      <c r="D159" s="36">
        <v>43703</v>
      </c>
      <c r="E159" s="34">
        <f t="shared" si="78"/>
        <v>3779.4</v>
      </c>
      <c r="F159" s="37">
        <v>0</v>
      </c>
      <c r="G159" s="105">
        <v>3779.4</v>
      </c>
      <c r="H159" s="37"/>
      <c r="I159" s="34">
        <f t="shared" si="80"/>
        <v>3762.5</v>
      </c>
      <c r="J159" s="37"/>
      <c r="K159" s="38">
        <v>3762.5</v>
      </c>
      <c r="L159" s="37"/>
      <c r="M159" s="25">
        <f t="shared" si="91"/>
        <v>99.552839074985442</v>
      </c>
      <c r="N159" s="34">
        <f t="shared" si="89"/>
        <v>3769.3</v>
      </c>
      <c r="O159" s="37"/>
      <c r="P159" s="104">
        <v>3769.3</v>
      </c>
      <c r="Q159" s="37"/>
      <c r="R159" s="25">
        <f t="shared" si="90"/>
        <v>99.732761814044551</v>
      </c>
    </row>
    <row r="160" spans="1:18" ht="50.25" customHeight="1" x14ac:dyDescent="0.2">
      <c r="A160" s="39" t="s">
        <v>104</v>
      </c>
      <c r="B160" s="35" t="s">
        <v>242</v>
      </c>
      <c r="C160" s="35" t="s">
        <v>245</v>
      </c>
      <c r="D160" s="36">
        <v>43703</v>
      </c>
      <c r="E160" s="34">
        <f t="shared" si="78"/>
        <v>3821.1</v>
      </c>
      <c r="F160" s="37">
        <v>0</v>
      </c>
      <c r="G160" s="105">
        <v>3821.1</v>
      </c>
      <c r="H160" s="37"/>
      <c r="I160" s="34">
        <f t="shared" si="80"/>
        <v>3804.2</v>
      </c>
      <c r="J160" s="37"/>
      <c r="K160" s="37">
        <v>3804.2</v>
      </c>
      <c r="L160" s="37"/>
      <c r="M160" s="25">
        <f t="shared" si="91"/>
        <v>99.557718981445134</v>
      </c>
      <c r="N160" s="34">
        <f t="shared" si="89"/>
        <v>3811.1</v>
      </c>
      <c r="O160" s="37"/>
      <c r="P160" s="105">
        <v>3811.1</v>
      </c>
      <c r="Q160" s="37"/>
      <c r="R160" s="25">
        <f t="shared" si="90"/>
        <v>99.738295255292968</v>
      </c>
    </row>
    <row r="161" spans="1:16379" s="10" customFormat="1" ht="88.5" customHeight="1" x14ac:dyDescent="0.2">
      <c r="A161" s="122" t="s">
        <v>156</v>
      </c>
      <c r="B161" s="32"/>
      <c r="C161" s="32"/>
      <c r="D161" s="33"/>
      <c r="E161" s="34">
        <f t="shared" si="78"/>
        <v>313567.5</v>
      </c>
      <c r="F161" s="42">
        <f>F163+F166</f>
        <v>208310</v>
      </c>
      <c r="G161" s="42">
        <f t="shared" ref="G161:H161" si="92">G163+G166</f>
        <v>105257.5</v>
      </c>
      <c r="H161" s="42">
        <f t="shared" si="92"/>
        <v>0</v>
      </c>
      <c r="I161" s="34">
        <f t="shared" si="80"/>
        <v>253204.80000000002</v>
      </c>
      <c r="J161" s="42">
        <f>J163+J166</f>
        <v>175769.7</v>
      </c>
      <c r="K161" s="42">
        <f t="shared" ref="K161:L161" si="93">K163+K166</f>
        <v>77435.100000000006</v>
      </c>
      <c r="L161" s="42">
        <f t="shared" si="93"/>
        <v>0</v>
      </c>
      <c r="M161" s="34">
        <f t="shared" si="91"/>
        <v>80.749695041737439</v>
      </c>
      <c r="N161" s="34">
        <f t="shared" si="89"/>
        <v>313567.5</v>
      </c>
      <c r="O161" s="42">
        <f>O163+O166</f>
        <v>208310</v>
      </c>
      <c r="P161" s="42">
        <f t="shared" ref="P161" si="94">P163+P166</f>
        <v>105257.5</v>
      </c>
      <c r="Q161" s="42">
        <f t="shared" ref="Q161" si="95">Q163+Q166</f>
        <v>0</v>
      </c>
      <c r="R161" s="34">
        <f t="shared" si="90"/>
        <v>100</v>
      </c>
    </row>
    <row r="162" spans="1:16379" s="10" customFormat="1" ht="42.75" customHeight="1" x14ac:dyDescent="0.2">
      <c r="A162" s="102" t="s">
        <v>29</v>
      </c>
      <c r="B162" s="26"/>
      <c r="C162" s="26"/>
      <c r="D162" s="26"/>
      <c r="E162" s="31"/>
      <c r="F162" s="26"/>
      <c r="G162" s="76"/>
      <c r="H162" s="26"/>
      <c r="I162" s="31"/>
      <c r="J162" s="26"/>
      <c r="K162" s="26"/>
      <c r="L162" s="26"/>
      <c r="M162" s="26"/>
      <c r="N162" s="31"/>
      <c r="O162" s="26"/>
      <c r="P162" s="76"/>
      <c r="Q162" s="26"/>
      <c r="R162" s="26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  <c r="CW162" s="101"/>
      <c r="CX162" s="101"/>
      <c r="CY162" s="101"/>
      <c r="CZ162" s="101"/>
      <c r="DA162" s="101"/>
      <c r="DB162" s="101"/>
      <c r="DC162" s="101"/>
      <c r="DD162" s="101"/>
      <c r="DE162" s="101"/>
      <c r="DF162" s="101"/>
      <c r="DG162" s="101"/>
      <c r="DH162" s="101"/>
      <c r="DI162" s="101"/>
      <c r="DJ162" s="101"/>
      <c r="DK162" s="101"/>
      <c r="DL162" s="101"/>
      <c r="DM162" s="101"/>
      <c r="DN162" s="101"/>
      <c r="DO162" s="101"/>
      <c r="DP162" s="101"/>
      <c r="DQ162" s="101"/>
      <c r="DR162" s="101"/>
      <c r="DS162" s="101"/>
      <c r="DT162" s="101"/>
      <c r="DU162" s="101"/>
      <c r="DV162" s="101"/>
      <c r="DW162" s="101"/>
      <c r="DX162" s="101"/>
      <c r="DY162" s="101"/>
      <c r="DZ162" s="101"/>
      <c r="EA162" s="101"/>
      <c r="EB162" s="101"/>
      <c r="EC162" s="101"/>
      <c r="ED162" s="101"/>
      <c r="EE162" s="101"/>
      <c r="EF162" s="101"/>
      <c r="EG162" s="101"/>
      <c r="EH162" s="101"/>
      <c r="EI162" s="101"/>
      <c r="EJ162" s="101"/>
      <c r="EK162" s="101"/>
      <c r="EL162" s="101"/>
      <c r="EM162" s="101"/>
      <c r="EN162" s="101"/>
      <c r="EO162" s="101"/>
      <c r="EP162" s="101"/>
      <c r="EQ162" s="101"/>
      <c r="ER162" s="101"/>
      <c r="ES162" s="101"/>
      <c r="ET162" s="101"/>
      <c r="EU162" s="101"/>
      <c r="EV162" s="101"/>
      <c r="EW162" s="101"/>
      <c r="EX162" s="101"/>
      <c r="EY162" s="101"/>
      <c r="EZ162" s="101"/>
      <c r="FA162" s="101"/>
      <c r="FB162" s="101"/>
      <c r="FC162" s="101"/>
      <c r="FD162" s="101"/>
      <c r="FE162" s="101"/>
      <c r="FF162" s="101"/>
      <c r="FG162" s="101"/>
      <c r="FH162" s="101"/>
      <c r="FI162" s="101"/>
      <c r="FJ162" s="101"/>
      <c r="FK162" s="101"/>
      <c r="FL162" s="101"/>
      <c r="FM162" s="101"/>
      <c r="FN162" s="101"/>
      <c r="FO162" s="101"/>
      <c r="FP162" s="101"/>
      <c r="FQ162" s="101"/>
      <c r="FR162" s="101"/>
      <c r="FS162" s="101"/>
      <c r="FT162" s="101"/>
      <c r="FU162" s="101"/>
      <c r="FV162" s="101"/>
      <c r="FW162" s="101"/>
      <c r="FX162" s="101"/>
      <c r="FY162" s="101"/>
      <c r="FZ162" s="101"/>
      <c r="GA162" s="101"/>
      <c r="GB162" s="101"/>
      <c r="GC162" s="101"/>
      <c r="GD162" s="101"/>
      <c r="GE162" s="101"/>
      <c r="GF162" s="101"/>
      <c r="GG162" s="101"/>
      <c r="GH162" s="101"/>
      <c r="GI162" s="101"/>
      <c r="GJ162" s="101"/>
      <c r="GK162" s="101"/>
      <c r="GL162" s="101"/>
      <c r="GM162" s="101"/>
      <c r="GN162" s="101"/>
      <c r="GO162" s="101"/>
      <c r="GP162" s="101"/>
      <c r="GQ162" s="101"/>
      <c r="GR162" s="101"/>
      <c r="GS162" s="101"/>
      <c r="GT162" s="101"/>
      <c r="GU162" s="101"/>
      <c r="GV162" s="101"/>
      <c r="GW162" s="101"/>
      <c r="GX162" s="101"/>
      <c r="GY162" s="101"/>
      <c r="GZ162" s="101"/>
      <c r="HA162" s="101"/>
      <c r="HB162" s="101"/>
      <c r="HC162" s="101"/>
      <c r="HD162" s="101"/>
      <c r="HE162" s="101"/>
      <c r="HF162" s="101"/>
      <c r="HG162" s="101"/>
      <c r="HH162" s="101"/>
      <c r="HI162" s="101"/>
      <c r="HJ162" s="101"/>
      <c r="HK162" s="101"/>
      <c r="HL162" s="101"/>
      <c r="HM162" s="101"/>
      <c r="HN162" s="101"/>
      <c r="HO162" s="101"/>
      <c r="HP162" s="101"/>
      <c r="HQ162" s="101"/>
      <c r="HR162" s="101"/>
      <c r="HS162" s="101"/>
      <c r="HT162" s="101"/>
      <c r="HU162" s="101"/>
      <c r="HV162" s="101"/>
      <c r="HW162" s="101"/>
      <c r="HX162" s="101"/>
      <c r="HY162" s="101"/>
      <c r="HZ162" s="101"/>
      <c r="IA162" s="101"/>
      <c r="IB162" s="101"/>
      <c r="IC162" s="101"/>
      <c r="ID162" s="101"/>
      <c r="IE162" s="101"/>
      <c r="IF162" s="101"/>
      <c r="IG162" s="101"/>
      <c r="IH162" s="101"/>
      <c r="II162" s="101"/>
      <c r="IJ162" s="101"/>
      <c r="IK162" s="101"/>
      <c r="IL162" s="101"/>
      <c r="IM162" s="101"/>
      <c r="IN162" s="101"/>
      <c r="IO162" s="101"/>
      <c r="IP162" s="101"/>
      <c r="IQ162" s="101"/>
      <c r="IR162" s="101"/>
      <c r="IS162" s="101"/>
      <c r="IT162" s="101"/>
      <c r="IU162" s="101"/>
      <c r="IV162" s="101"/>
      <c r="IW162" s="101"/>
      <c r="IX162" s="101"/>
      <c r="IY162" s="101"/>
      <c r="IZ162" s="101"/>
      <c r="JA162" s="101"/>
      <c r="JB162" s="101"/>
      <c r="JC162" s="101"/>
      <c r="JD162" s="101"/>
      <c r="JE162" s="101"/>
      <c r="JF162" s="101"/>
      <c r="JG162" s="101"/>
      <c r="JH162" s="101"/>
      <c r="JI162" s="101"/>
      <c r="JJ162" s="101"/>
      <c r="JK162" s="101"/>
      <c r="JL162" s="101"/>
      <c r="JM162" s="101"/>
      <c r="JN162" s="101"/>
      <c r="JO162" s="101"/>
      <c r="JP162" s="101"/>
      <c r="JQ162" s="101"/>
      <c r="JR162" s="101"/>
      <c r="JS162" s="101"/>
      <c r="JT162" s="101"/>
      <c r="JU162" s="101"/>
      <c r="JV162" s="101"/>
      <c r="JW162" s="101"/>
      <c r="JX162" s="101"/>
      <c r="JY162" s="101"/>
      <c r="JZ162" s="101"/>
      <c r="KA162" s="101"/>
      <c r="KB162" s="101"/>
      <c r="KC162" s="101"/>
      <c r="KD162" s="101"/>
      <c r="KE162" s="101"/>
      <c r="KF162" s="101"/>
      <c r="KG162" s="101"/>
      <c r="KH162" s="101"/>
      <c r="KI162" s="101"/>
      <c r="KJ162" s="101"/>
      <c r="KK162" s="101"/>
      <c r="KL162" s="101"/>
      <c r="KM162" s="101"/>
      <c r="KN162" s="101"/>
      <c r="KO162" s="101"/>
      <c r="KP162" s="101"/>
      <c r="KQ162" s="101"/>
      <c r="KR162" s="101"/>
      <c r="KS162" s="101"/>
      <c r="KT162" s="101"/>
      <c r="KU162" s="101"/>
      <c r="KV162" s="101"/>
      <c r="KW162" s="101"/>
      <c r="KX162" s="101"/>
      <c r="KY162" s="101"/>
      <c r="KZ162" s="101"/>
      <c r="LA162" s="101"/>
      <c r="LB162" s="101"/>
      <c r="LC162" s="101"/>
      <c r="LD162" s="101"/>
      <c r="LE162" s="101"/>
      <c r="LF162" s="101"/>
      <c r="LG162" s="101"/>
      <c r="LH162" s="101"/>
      <c r="LI162" s="101"/>
      <c r="LJ162" s="101"/>
      <c r="LK162" s="101"/>
      <c r="LL162" s="101"/>
      <c r="LM162" s="101"/>
      <c r="LN162" s="101"/>
      <c r="LO162" s="101"/>
      <c r="LP162" s="101"/>
      <c r="LQ162" s="101"/>
      <c r="LR162" s="101"/>
      <c r="LS162" s="101"/>
      <c r="LT162" s="101"/>
      <c r="LU162" s="101"/>
      <c r="LV162" s="101"/>
      <c r="LW162" s="101"/>
      <c r="LX162" s="101"/>
      <c r="LY162" s="101"/>
      <c r="LZ162" s="101"/>
      <c r="MA162" s="101"/>
      <c r="MB162" s="101"/>
      <c r="MC162" s="101"/>
      <c r="MD162" s="101"/>
      <c r="ME162" s="101"/>
      <c r="MF162" s="101"/>
      <c r="MG162" s="101"/>
      <c r="MH162" s="101"/>
      <c r="MI162" s="101"/>
      <c r="MJ162" s="101"/>
      <c r="MK162" s="101"/>
      <c r="ML162" s="101"/>
      <c r="MM162" s="101"/>
      <c r="MN162" s="101"/>
      <c r="MO162" s="101"/>
      <c r="MP162" s="101"/>
      <c r="MQ162" s="101"/>
      <c r="MR162" s="101"/>
      <c r="MS162" s="101"/>
      <c r="MT162" s="101"/>
      <c r="MU162" s="101"/>
      <c r="MV162" s="101"/>
      <c r="MW162" s="101"/>
      <c r="MX162" s="101"/>
      <c r="MY162" s="101"/>
      <c r="MZ162" s="101"/>
      <c r="NA162" s="101"/>
      <c r="NB162" s="101"/>
      <c r="NC162" s="101"/>
      <c r="ND162" s="101"/>
      <c r="NE162" s="101"/>
      <c r="NF162" s="101"/>
      <c r="NG162" s="101"/>
      <c r="NH162" s="101"/>
      <c r="NI162" s="101"/>
      <c r="NJ162" s="101"/>
      <c r="NK162" s="101"/>
      <c r="NL162" s="101"/>
      <c r="NM162" s="101"/>
      <c r="NN162" s="101"/>
      <c r="NO162" s="101"/>
      <c r="NP162" s="101"/>
      <c r="NQ162" s="101"/>
      <c r="NR162" s="101"/>
      <c r="NS162" s="101"/>
      <c r="NT162" s="101"/>
      <c r="NU162" s="101"/>
      <c r="NV162" s="101"/>
      <c r="NW162" s="101"/>
      <c r="NX162" s="101"/>
      <c r="NY162" s="101"/>
      <c r="NZ162" s="101"/>
      <c r="OA162" s="101"/>
      <c r="OB162" s="101"/>
      <c r="OC162" s="101"/>
      <c r="OD162" s="101"/>
      <c r="OE162" s="101"/>
      <c r="OF162" s="101"/>
      <c r="OG162" s="101"/>
      <c r="OH162" s="101"/>
      <c r="OI162" s="101"/>
      <c r="OJ162" s="101"/>
      <c r="OK162" s="101"/>
      <c r="OL162" s="101"/>
      <c r="OM162" s="101"/>
      <c r="ON162" s="101"/>
      <c r="OO162" s="101"/>
      <c r="OP162" s="101"/>
      <c r="OQ162" s="101"/>
      <c r="OR162" s="101"/>
      <c r="OS162" s="101"/>
      <c r="OT162" s="101"/>
      <c r="OU162" s="101"/>
      <c r="OV162" s="101"/>
      <c r="OW162" s="101"/>
      <c r="OX162" s="101"/>
      <c r="OY162" s="101"/>
      <c r="OZ162" s="101"/>
      <c r="PA162" s="101"/>
      <c r="PB162" s="101"/>
      <c r="PC162" s="101"/>
      <c r="PD162" s="101"/>
      <c r="PE162" s="101"/>
      <c r="PF162" s="101"/>
      <c r="PG162" s="101"/>
      <c r="PH162" s="101"/>
      <c r="PI162" s="101"/>
      <c r="PJ162" s="101"/>
      <c r="PK162" s="101"/>
      <c r="PL162" s="101"/>
      <c r="PM162" s="101"/>
      <c r="PN162" s="101"/>
      <c r="PO162" s="101"/>
      <c r="PP162" s="101"/>
      <c r="PQ162" s="101"/>
      <c r="PR162" s="101"/>
      <c r="PS162" s="101"/>
      <c r="PT162" s="101"/>
      <c r="PU162" s="101"/>
      <c r="PV162" s="101"/>
      <c r="PW162" s="101"/>
      <c r="PX162" s="101"/>
      <c r="PY162" s="101"/>
      <c r="PZ162" s="101"/>
      <c r="QA162" s="101"/>
      <c r="QB162" s="101"/>
      <c r="QC162" s="101"/>
      <c r="QD162" s="101"/>
      <c r="QE162" s="101"/>
      <c r="QF162" s="101"/>
      <c r="QG162" s="101"/>
      <c r="QH162" s="101"/>
      <c r="QI162" s="101"/>
      <c r="QJ162" s="101"/>
      <c r="QK162" s="101"/>
      <c r="QL162" s="101"/>
      <c r="QM162" s="101"/>
      <c r="QN162" s="101"/>
      <c r="QO162" s="101"/>
      <c r="QP162" s="101"/>
      <c r="QQ162" s="101"/>
      <c r="QR162" s="101"/>
      <c r="QS162" s="101"/>
      <c r="QT162" s="101"/>
      <c r="QU162" s="101"/>
      <c r="QV162" s="101"/>
      <c r="QW162" s="101"/>
      <c r="QX162" s="101"/>
      <c r="QY162" s="101"/>
      <c r="QZ162" s="101"/>
      <c r="RA162" s="101"/>
      <c r="RB162" s="101"/>
      <c r="RC162" s="101"/>
      <c r="RD162" s="101"/>
      <c r="RE162" s="101"/>
      <c r="RF162" s="101"/>
      <c r="RG162" s="101"/>
      <c r="RH162" s="101"/>
      <c r="RI162" s="101"/>
      <c r="RJ162" s="101"/>
      <c r="RK162" s="101"/>
      <c r="RL162" s="101"/>
      <c r="RM162" s="101"/>
      <c r="RN162" s="101"/>
      <c r="RO162" s="101"/>
      <c r="RP162" s="101"/>
      <c r="RQ162" s="101"/>
      <c r="RR162" s="101"/>
      <c r="RS162" s="101"/>
      <c r="RT162" s="101"/>
      <c r="RU162" s="101"/>
      <c r="RV162" s="101"/>
      <c r="RW162" s="101"/>
      <c r="RX162" s="101"/>
      <c r="RY162" s="101"/>
      <c r="RZ162" s="101"/>
      <c r="SA162" s="101"/>
      <c r="SB162" s="101"/>
      <c r="SC162" s="101"/>
      <c r="SD162" s="101"/>
      <c r="SE162" s="101"/>
      <c r="SF162" s="101"/>
      <c r="SG162" s="101"/>
      <c r="SH162" s="101"/>
      <c r="SI162" s="101"/>
      <c r="SJ162" s="101"/>
      <c r="SK162" s="101"/>
      <c r="SL162" s="101"/>
      <c r="SM162" s="101"/>
      <c r="SN162" s="101"/>
      <c r="SO162" s="101"/>
      <c r="SP162" s="101"/>
      <c r="SQ162" s="101"/>
      <c r="SR162" s="101"/>
      <c r="SS162" s="101"/>
      <c r="ST162" s="101"/>
      <c r="SU162" s="101"/>
      <c r="SV162" s="101"/>
      <c r="SW162" s="101"/>
      <c r="SX162" s="101"/>
      <c r="SY162" s="101"/>
      <c r="SZ162" s="101"/>
      <c r="TA162" s="101"/>
      <c r="TB162" s="101"/>
      <c r="TC162" s="101"/>
      <c r="TD162" s="101"/>
      <c r="TE162" s="101"/>
      <c r="TF162" s="101"/>
      <c r="TG162" s="101"/>
      <c r="TH162" s="101"/>
      <c r="TI162" s="101"/>
      <c r="TJ162" s="101"/>
      <c r="TK162" s="101"/>
      <c r="TL162" s="101"/>
      <c r="TM162" s="101"/>
      <c r="TN162" s="101"/>
      <c r="TO162" s="101"/>
      <c r="TP162" s="101"/>
      <c r="TQ162" s="101"/>
      <c r="TR162" s="101"/>
      <c r="TS162" s="101"/>
      <c r="TT162" s="101"/>
      <c r="TU162" s="101"/>
      <c r="TV162" s="101"/>
      <c r="TW162" s="101"/>
      <c r="TX162" s="101"/>
      <c r="TY162" s="101"/>
      <c r="TZ162" s="101"/>
      <c r="UA162" s="101"/>
      <c r="UB162" s="101"/>
      <c r="UC162" s="101"/>
      <c r="UD162" s="101"/>
      <c r="UE162" s="101"/>
      <c r="UF162" s="101"/>
      <c r="UG162" s="101"/>
      <c r="UH162" s="101"/>
      <c r="UI162" s="101"/>
      <c r="UJ162" s="101"/>
      <c r="UK162" s="101"/>
      <c r="UL162" s="101"/>
      <c r="UM162" s="101"/>
      <c r="UN162" s="101"/>
      <c r="UO162" s="101"/>
      <c r="UP162" s="101"/>
      <c r="UQ162" s="101"/>
      <c r="UR162" s="101"/>
      <c r="US162" s="101"/>
      <c r="UT162" s="101"/>
      <c r="UU162" s="101"/>
      <c r="UV162" s="101"/>
      <c r="UW162" s="101"/>
      <c r="UX162" s="101"/>
      <c r="UY162" s="101"/>
      <c r="UZ162" s="101"/>
      <c r="VA162" s="101"/>
      <c r="VB162" s="101"/>
      <c r="VC162" s="101"/>
      <c r="VD162" s="101"/>
      <c r="VE162" s="101"/>
      <c r="VF162" s="101"/>
      <c r="VG162" s="101"/>
      <c r="VH162" s="101"/>
      <c r="VI162" s="101"/>
      <c r="VJ162" s="101"/>
      <c r="VK162" s="101"/>
      <c r="VL162" s="101"/>
      <c r="VM162" s="101"/>
      <c r="VN162" s="101"/>
      <c r="VO162" s="101"/>
      <c r="VP162" s="101"/>
      <c r="VQ162" s="101"/>
      <c r="VR162" s="101"/>
      <c r="VS162" s="101"/>
      <c r="VT162" s="101"/>
      <c r="VU162" s="101"/>
      <c r="VV162" s="101"/>
      <c r="VW162" s="101"/>
      <c r="VX162" s="101"/>
      <c r="VY162" s="101"/>
      <c r="VZ162" s="101"/>
      <c r="WA162" s="101"/>
      <c r="WB162" s="101"/>
      <c r="WC162" s="101"/>
      <c r="WD162" s="101"/>
      <c r="WE162" s="101"/>
      <c r="WF162" s="101"/>
      <c r="WG162" s="101"/>
      <c r="WH162" s="101"/>
      <c r="WI162" s="101"/>
      <c r="WJ162" s="101"/>
      <c r="WK162" s="101"/>
      <c r="WL162" s="101"/>
      <c r="WM162" s="101"/>
      <c r="WN162" s="101"/>
      <c r="WO162" s="101"/>
      <c r="WP162" s="101"/>
      <c r="WQ162" s="101"/>
      <c r="WR162" s="101"/>
      <c r="WS162" s="101"/>
      <c r="WT162" s="101"/>
      <c r="WU162" s="101"/>
      <c r="WV162" s="101"/>
      <c r="WW162" s="101"/>
      <c r="WX162" s="101"/>
      <c r="WY162" s="101"/>
      <c r="WZ162" s="101"/>
      <c r="XA162" s="101"/>
      <c r="XB162" s="101"/>
      <c r="XC162" s="101"/>
      <c r="XD162" s="101"/>
      <c r="XE162" s="101"/>
      <c r="XF162" s="101"/>
      <c r="XG162" s="101"/>
      <c r="XH162" s="101"/>
      <c r="XI162" s="101"/>
      <c r="XJ162" s="101"/>
      <c r="XK162" s="101"/>
      <c r="XL162" s="101"/>
      <c r="XM162" s="101"/>
      <c r="XN162" s="101"/>
      <c r="XO162" s="101"/>
      <c r="XP162" s="101"/>
      <c r="XQ162" s="101"/>
      <c r="XR162" s="101"/>
      <c r="XS162" s="101"/>
      <c r="XT162" s="101"/>
      <c r="XU162" s="101"/>
      <c r="XV162" s="101"/>
      <c r="XW162" s="101"/>
      <c r="XX162" s="101"/>
      <c r="XY162" s="101"/>
      <c r="XZ162" s="101"/>
      <c r="YA162" s="101"/>
      <c r="YB162" s="101"/>
      <c r="YC162" s="101"/>
      <c r="YD162" s="101"/>
      <c r="YE162" s="101"/>
      <c r="YF162" s="101"/>
      <c r="YG162" s="101"/>
      <c r="YH162" s="101"/>
      <c r="YI162" s="101"/>
      <c r="YJ162" s="101"/>
      <c r="YK162" s="101"/>
      <c r="YL162" s="101"/>
      <c r="YM162" s="101"/>
      <c r="YN162" s="101"/>
      <c r="YO162" s="101"/>
      <c r="YP162" s="101"/>
      <c r="YQ162" s="101"/>
      <c r="YR162" s="101"/>
      <c r="YS162" s="101"/>
      <c r="YT162" s="101"/>
      <c r="YU162" s="101"/>
      <c r="YV162" s="101"/>
      <c r="YW162" s="101"/>
      <c r="YX162" s="101"/>
      <c r="YY162" s="101"/>
      <c r="YZ162" s="101"/>
      <c r="ZA162" s="101"/>
      <c r="ZB162" s="101"/>
      <c r="ZC162" s="101"/>
      <c r="ZD162" s="101"/>
      <c r="ZE162" s="101"/>
      <c r="ZF162" s="101"/>
      <c r="ZG162" s="101"/>
      <c r="ZH162" s="101"/>
      <c r="ZI162" s="101"/>
      <c r="ZJ162" s="101"/>
      <c r="ZK162" s="101"/>
      <c r="ZL162" s="101"/>
      <c r="ZM162" s="101"/>
      <c r="ZN162" s="101"/>
      <c r="ZO162" s="101"/>
      <c r="ZP162" s="101"/>
      <c r="ZQ162" s="101"/>
      <c r="ZR162" s="101"/>
      <c r="ZS162" s="101"/>
      <c r="ZT162" s="101"/>
      <c r="ZU162" s="101"/>
      <c r="ZV162" s="101"/>
      <c r="ZW162" s="101"/>
      <c r="ZX162" s="101"/>
      <c r="ZY162" s="101"/>
      <c r="ZZ162" s="101"/>
      <c r="AAA162" s="101"/>
      <c r="AAB162" s="101"/>
      <c r="AAC162" s="101"/>
      <c r="AAD162" s="101"/>
      <c r="AAE162" s="101"/>
      <c r="AAF162" s="101"/>
      <c r="AAG162" s="101"/>
      <c r="AAH162" s="101"/>
      <c r="AAI162" s="101"/>
      <c r="AAJ162" s="101"/>
      <c r="AAK162" s="101"/>
      <c r="AAL162" s="101"/>
      <c r="AAM162" s="101"/>
      <c r="AAN162" s="101"/>
      <c r="AAO162" s="101"/>
      <c r="AAP162" s="101"/>
      <c r="AAQ162" s="101"/>
      <c r="AAR162" s="101"/>
      <c r="AAS162" s="101"/>
      <c r="AAT162" s="101"/>
      <c r="AAU162" s="101"/>
      <c r="AAV162" s="101"/>
      <c r="AAW162" s="101"/>
      <c r="AAX162" s="101"/>
      <c r="AAY162" s="101"/>
      <c r="AAZ162" s="101"/>
      <c r="ABA162" s="101"/>
      <c r="ABB162" s="101"/>
      <c r="ABC162" s="101"/>
      <c r="ABD162" s="101"/>
      <c r="ABE162" s="101"/>
      <c r="ABF162" s="101"/>
      <c r="ABG162" s="101"/>
      <c r="ABH162" s="101"/>
      <c r="ABI162" s="101"/>
      <c r="ABJ162" s="101"/>
      <c r="ABK162" s="101"/>
      <c r="ABL162" s="101"/>
      <c r="ABM162" s="101"/>
      <c r="ABN162" s="101"/>
      <c r="ABO162" s="101"/>
      <c r="ABP162" s="101"/>
      <c r="ABQ162" s="101"/>
      <c r="ABR162" s="101"/>
      <c r="ABS162" s="101"/>
      <c r="ABT162" s="101"/>
      <c r="ABU162" s="101"/>
      <c r="ABV162" s="101"/>
      <c r="ABW162" s="101"/>
      <c r="ABX162" s="101"/>
      <c r="ABY162" s="101"/>
      <c r="ABZ162" s="101"/>
      <c r="ACA162" s="101"/>
      <c r="ACB162" s="101"/>
      <c r="ACC162" s="101"/>
      <c r="ACD162" s="101"/>
      <c r="ACE162" s="101"/>
      <c r="ACF162" s="101"/>
      <c r="ACG162" s="101"/>
      <c r="ACH162" s="101"/>
      <c r="ACI162" s="101"/>
      <c r="ACJ162" s="101"/>
      <c r="ACK162" s="101"/>
      <c r="ACL162" s="101"/>
      <c r="ACM162" s="101"/>
      <c r="ACN162" s="101"/>
      <c r="ACO162" s="101"/>
      <c r="ACP162" s="101"/>
      <c r="ACQ162" s="101"/>
      <c r="ACR162" s="101"/>
      <c r="ACS162" s="101"/>
      <c r="ACT162" s="101"/>
      <c r="ACU162" s="101"/>
      <c r="ACV162" s="101"/>
      <c r="ACW162" s="101"/>
      <c r="ACX162" s="101"/>
      <c r="ACY162" s="101"/>
      <c r="ACZ162" s="101"/>
      <c r="ADA162" s="101"/>
      <c r="ADB162" s="101"/>
      <c r="ADC162" s="101"/>
      <c r="ADD162" s="101"/>
      <c r="ADE162" s="101"/>
      <c r="ADF162" s="101"/>
      <c r="ADG162" s="101"/>
      <c r="ADH162" s="101"/>
      <c r="ADI162" s="101"/>
      <c r="ADJ162" s="101"/>
      <c r="ADK162" s="101"/>
      <c r="ADL162" s="101"/>
      <c r="ADM162" s="101"/>
      <c r="ADN162" s="101"/>
      <c r="ADO162" s="101"/>
      <c r="ADP162" s="101"/>
      <c r="ADQ162" s="101"/>
      <c r="ADR162" s="101"/>
      <c r="ADS162" s="101"/>
      <c r="ADT162" s="101"/>
      <c r="ADU162" s="101"/>
      <c r="ADV162" s="101"/>
      <c r="ADW162" s="101"/>
      <c r="ADX162" s="101"/>
      <c r="ADY162" s="101"/>
      <c r="ADZ162" s="101"/>
      <c r="AEA162" s="101"/>
      <c r="AEB162" s="101"/>
      <c r="AEC162" s="101"/>
      <c r="AED162" s="101"/>
      <c r="AEE162" s="101"/>
      <c r="AEF162" s="101"/>
      <c r="AEG162" s="101"/>
      <c r="AEH162" s="101"/>
      <c r="AEI162" s="101"/>
      <c r="AEJ162" s="101"/>
      <c r="AEK162" s="101"/>
      <c r="AEL162" s="101"/>
      <c r="AEM162" s="101"/>
      <c r="AEN162" s="101"/>
      <c r="AEO162" s="101"/>
      <c r="AEP162" s="101"/>
      <c r="AEQ162" s="101"/>
      <c r="AER162" s="101"/>
      <c r="AES162" s="101"/>
      <c r="AET162" s="101"/>
      <c r="AEU162" s="101"/>
      <c r="AEV162" s="101"/>
      <c r="AEW162" s="101"/>
      <c r="AEX162" s="101"/>
      <c r="AEY162" s="101"/>
      <c r="AEZ162" s="101"/>
      <c r="AFA162" s="101"/>
      <c r="AFB162" s="101"/>
      <c r="AFC162" s="101"/>
      <c r="AFD162" s="101"/>
      <c r="AFE162" s="101"/>
      <c r="AFF162" s="101"/>
      <c r="AFG162" s="101"/>
      <c r="AFH162" s="101"/>
      <c r="AFI162" s="101"/>
      <c r="AFJ162" s="101"/>
      <c r="AFK162" s="101"/>
      <c r="AFL162" s="101"/>
      <c r="AFM162" s="101"/>
      <c r="AFN162" s="101"/>
      <c r="AFO162" s="101"/>
      <c r="AFP162" s="101"/>
      <c r="AFQ162" s="101"/>
      <c r="AFR162" s="101"/>
      <c r="AFS162" s="101"/>
      <c r="AFT162" s="101"/>
      <c r="AFU162" s="101"/>
      <c r="AFV162" s="101"/>
      <c r="AFW162" s="101"/>
      <c r="AFX162" s="101"/>
      <c r="AFY162" s="101"/>
      <c r="AFZ162" s="101"/>
      <c r="AGA162" s="101"/>
      <c r="AGB162" s="101"/>
      <c r="AGC162" s="101"/>
      <c r="AGD162" s="101"/>
      <c r="AGE162" s="101"/>
      <c r="AGF162" s="101"/>
      <c r="AGG162" s="101"/>
      <c r="AGH162" s="101"/>
      <c r="AGI162" s="101"/>
      <c r="AGJ162" s="101"/>
      <c r="AGK162" s="101"/>
      <c r="AGL162" s="101"/>
      <c r="AGM162" s="101"/>
      <c r="AGN162" s="101"/>
      <c r="AGO162" s="101"/>
      <c r="AGP162" s="101"/>
      <c r="AGQ162" s="101"/>
      <c r="AGR162" s="101"/>
      <c r="AGS162" s="101"/>
      <c r="AGT162" s="101"/>
      <c r="AGU162" s="101"/>
      <c r="AGV162" s="101"/>
      <c r="AGW162" s="101"/>
      <c r="AGX162" s="101"/>
      <c r="AGY162" s="101"/>
      <c r="AGZ162" s="101"/>
      <c r="AHA162" s="101"/>
      <c r="AHB162" s="101"/>
      <c r="AHC162" s="101"/>
      <c r="AHD162" s="101"/>
      <c r="AHE162" s="101"/>
      <c r="AHF162" s="101"/>
      <c r="AHG162" s="101"/>
      <c r="AHH162" s="101"/>
      <c r="AHI162" s="101"/>
      <c r="AHJ162" s="101"/>
      <c r="AHK162" s="101"/>
      <c r="AHL162" s="101"/>
      <c r="AHM162" s="101"/>
      <c r="AHN162" s="101"/>
      <c r="AHO162" s="101"/>
      <c r="AHP162" s="101"/>
      <c r="AHQ162" s="101"/>
      <c r="AHR162" s="101"/>
      <c r="AHS162" s="101"/>
      <c r="AHT162" s="101"/>
      <c r="AHU162" s="101"/>
      <c r="AHV162" s="101"/>
      <c r="AHW162" s="101"/>
      <c r="AHX162" s="101"/>
      <c r="AHY162" s="101"/>
      <c r="AHZ162" s="101"/>
      <c r="AIA162" s="101"/>
      <c r="AIB162" s="101"/>
      <c r="AIC162" s="101"/>
      <c r="AID162" s="101"/>
      <c r="AIE162" s="101"/>
      <c r="AIF162" s="101"/>
      <c r="AIG162" s="101"/>
      <c r="AIH162" s="101"/>
      <c r="AII162" s="101"/>
      <c r="AIJ162" s="101"/>
      <c r="AIK162" s="101"/>
      <c r="AIL162" s="101"/>
      <c r="AIM162" s="101"/>
      <c r="AIN162" s="101"/>
      <c r="AIO162" s="101"/>
      <c r="AIP162" s="101"/>
      <c r="AIQ162" s="101"/>
      <c r="AIR162" s="101"/>
      <c r="AIS162" s="101"/>
      <c r="AIT162" s="101"/>
      <c r="AIU162" s="101"/>
      <c r="AIV162" s="101"/>
      <c r="AIW162" s="101"/>
      <c r="AIX162" s="101"/>
      <c r="AIY162" s="101"/>
      <c r="AIZ162" s="101"/>
      <c r="AJA162" s="101"/>
      <c r="AJB162" s="101"/>
      <c r="AJC162" s="101"/>
      <c r="AJD162" s="101"/>
      <c r="AJE162" s="101"/>
      <c r="AJF162" s="101"/>
      <c r="AJG162" s="101"/>
      <c r="AJH162" s="101"/>
      <c r="AJI162" s="101"/>
      <c r="AJJ162" s="101"/>
      <c r="AJK162" s="101"/>
      <c r="AJL162" s="101"/>
      <c r="AJM162" s="101"/>
      <c r="AJN162" s="101"/>
      <c r="AJO162" s="101"/>
      <c r="AJP162" s="101"/>
      <c r="AJQ162" s="101"/>
      <c r="AJR162" s="101"/>
      <c r="AJS162" s="101"/>
      <c r="AJT162" s="101"/>
      <c r="AJU162" s="101"/>
      <c r="AJV162" s="101"/>
      <c r="AJW162" s="101"/>
      <c r="AJX162" s="101"/>
      <c r="AJY162" s="101"/>
      <c r="AJZ162" s="101"/>
      <c r="AKA162" s="101"/>
      <c r="AKB162" s="101"/>
      <c r="AKC162" s="101"/>
      <c r="AKD162" s="101"/>
      <c r="AKE162" s="101"/>
      <c r="AKF162" s="101"/>
      <c r="AKG162" s="101"/>
      <c r="AKH162" s="101"/>
      <c r="AKI162" s="101"/>
      <c r="AKJ162" s="101"/>
      <c r="AKK162" s="101"/>
      <c r="AKL162" s="101"/>
      <c r="AKM162" s="101"/>
      <c r="AKN162" s="101"/>
      <c r="AKO162" s="101"/>
      <c r="AKP162" s="101"/>
      <c r="AKQ162" s="101"/>
      <c r="AKR162" s="101"/>
      <c r="AKS162" s="101"/>
      <c r="AKT162" s="101"/>
      <c r="AKU162" s="101"/>
      <c r="AKV162" s="101"/>
      <c r="AKW162" s="101"/>
      <c r="AKX162" s="101"/>
      <c r="AKY162" s="101"/>
      <c r="AKZ162" s="101"/>
      <c r="ALA162" s="101"/>
      <c r="ALB162" s="101"/>
      <c r="ALC162" s="101"/>
      <c r="ALD162" s="101"/>
      <c r="ALE162" s="101"/>
      <c r="ALF162" s="101"/>
      <c r="ALG162" s="101"/>
      <c r="ALH162" s="101"/>
      <c r="ALI162" s="101"/>
      <c r="ALJ162" s="101"/>
      <c r="ALK162" s="101"/>
      <c r="ALL162" s="101"/>
      <c r="ALM162" s="101"/>
      <c r="ALN162" s="101"/>
      <c r="ALO162" s="101"/>
      <c r="ALP162" s="101"/>
      <c r="ALQ162" s="101"/>
      <c r="ALR162" s="101"/>
      <c r="ALS162" s="101"/>
      <c r="ALT162" s="101"/>
      <c r="ALU162" s="101"/>
      <c r="ALV162" s="101"/>
      <c r="ALW162" s="101"/>
      <c r="ALX162" s="101"/>
      <c r="ALY162" s="101"/>
      <c r="ALZ162" s="101"/>
      <c r="AMA162" s="101"/>
      <c r="AMB162" s="101"/>
      <c r="AMC162" s="101"/>
      <c r="AMD162" s="101"/>
      <c r="AME162" s="101"/>
      <c r="AMF162" s="101"/>
      <c r="AMG162" s="101"/>
      <c r="AMH162" s="101"/>
      <c r="AMI162" s="101"/>
      <c r="AMJ162" s="101"/>
      <c r="AMK162" s="101"/>
      <c r="AML162" s="101"/>
      <c r="AMM162" s="101"/>
      <c r="AMN162" s="101"/>
      <c r="AMO162" s="101"/>
      <c r="AMP162" s="101"/>
      <c r="AMQ162" s="101"/>
      <c r="AMR162" s="101"/>
      <c r="AMS162" s="101"/>
      <c r="AMT162" s="101"/>
      <c r="AMU162" s="101"/>
      <c r="AMV162" s="101"/>
      <c r="AMW162" s="101"/>
      <c r="AMX162" s="101"/>
      <c r="AMY162" s="101"/>
      <c r="AMZ162" s="101"/>
      <c r="ANA162" s="101"/>
      <c r="ANB162" s="101"/>
      <c r="ANC162" s="101"/>
      <c r="AND162" s="101"/>
      <c r="ANE162" s="101"/>
      <c r="ANF162" s="101"/>
      <c r="ANG162" s="101"/>
      <c r="ANH162" s="101"/>
      <c r="ANI162" s="101"/>
      <c r="ANJ162" s="101"/>
      <c r="ANK162" s="101"/>
      <c r="ANL162" s="101"/>
      <c r="ANM162" s="101"/>
      <c r="ANN162" s="101"/>
      <c r="ANO162" s="101"/>
      <c r="ANP162" s="101"/>
      <c r="ANQ162" s="101"/>
      <c r="ANR162" s="101"/>
      <c r="ANS162" s="101"/>
      <c r="ANT162" s="101"/>
      <c r="ANU162" s="101"/>
      <c r="ANV162" s="101"/>
      <c r="ANW162" s="101"/>
      <c r="ANX162" s="101"/>
      <c r="ANY162" s="101"/>
      <c r="ANZ162" s="101"/>
      <c r="AOA162" s="101"/>
      <c r="AOB162" s="101"/>
      <c r="AOC162" s="101"/>
      <c r="AOD162" s="101"/>
      <c r="AOE162" s="101"/>
      <c r="AOF162" s="101"/>
      <c r="AOG162" s="101"/>
      <c r="AOH162" s="101"/>
      <c r="AOI162" s="101"/>
      <c r="AOJ162" s="101"/>
      <c r="AOK162" s="101"/>
      <c r="AOL162" s="101"/>
      <c r="AOM162" s="101"/>
      <c r="AON162" s="101"/>
      <c r="AOO162" s="101"/>
      <c r="AOP162" s="101"/>
      <c r="AOQ162" s="101"/>
      <c r="AOR162" s="101"/>
      <c r="AOS162" s="101"/>
      <c r="AOT162" s="101"/>
      <c r="AOU162" s="101"/>
      <c r="AOV162" s="101"/>
      <c r="AOW162" s="101"/>
      <c r="AOX162" s="101"/>
      <c r="AOY162" s="101"/>
      <c r="AOZ162" s="101"/>
      <c r="APA162" s="101"/>
      <c r="APB162" s="101"/>
      <c r="APC162" s="101"/>
      <c r="APD162" s="101"/>
      <c r="APE162" s="101"/>
      <c r="APF162" s="101"/>
      <c r="APG162" s="101"/>
      <c r="APH162" s="101"/>
      <c r="API162" s="101"/>
      <c r="APJ162" s="101"/>
      <c r="APK162" s="101"/>
      <c r="APL162" s="101"/>
      <c r="APM162" s="101"/>
      <c r="APN162" s="101"/>
      <c r="APO162" s="101"/>
      <c r="APP162" s="101"/>
      <c r="APQ162" s="101"/>
      <c r="APR162" s="101"/>
      <c r="APS162" s="101"/>
      <c r="APT162" s="101"/>
      <c r="APU162" s="101"/>
      <c r="APV162" s="101"/>
      <c r="APW162" s="101"/>
      <c r="APX162" s="101"/>
      <c r="APY162" s="101"/>
      <c r="APZ162" s="101"/>
      <c r="AQA162" s="101"/>
      <c r="AQB162" s="101"/>
      <c r="AQC162" s="101"/>
      <c r="AQD162" s="101"/>
      <c r="AQE162" s="101"/>
      <c r="AQF162" s="101"/>
      <c r="AQG162" s="101"/>
      <c r="AQH162" s="101"/>
      <c r="AQI162" s="101"/>
      <c r="AQJ162" s="101"/>
      <c r="AQK162" s="101"/>
      <c r="AQL162" s="101"/>
      <c r="AQM162" s="101"/>
      <c r="AQN162" s="101"/>
      <c r="AQO162" s="101"/>
      <c r="AQP162" s="101"/>
      <c r="AQQ162" s="101"/>
      <c r="AQR162" s="101"/>
      <c r="AQS162" s="101"/>
      <c r="AQT162" s="101"/>
      <c r="AQU162" s="101"/>
      <c r="AQV162" s="101"/>
      <c r="AQW162" s="101"/>
      <c r="AQX162" s="101"/>
      <c r="AQY162" s="101"/>
      <c r="AQZ162" s="101"/>
      <c r="ARA162" s="101"/>
      <c r="ARB162" s="101"/>
      <c r="ARC162" s="101"/>
      <c r="ARD162" s="101"/>
      <c r="ARE162" s="101"/>
      <c r="ARF162" s="101"/>
      <c r="ARG162" s="101"/>
      <c r="ARH162" s="101"/>
      <c r="ARI162" s="101"/>
      <c r="ARJ162" s="101"/>
      <c r="ARK162" s="101"/>
      <c r="ARL162" s="101"/>
      <c r="ARM162" s="101"/>
      <c r="ARN162" s="101"/>
      <c r="ARO162" s="101"/>
      <c r="ARP162" s="101"/>
      <c r="ARQ162" s="101"/>
      <c r="ARR162" s="101"/>
      <c r="ARS162" s="101"/>
      <c r="ART162" s="101"/>
      <c r="ARU162" s="101"/>
      <c r="ARV162" s="101"/>
      <c r="ARW162" s="101"/>
      <c r="ARX162" s="101"/>
      <c r="ARY162" s="101"/>
      <c r="ARZ162" s="101"/>
      <c r="ASA162" s="101"/>
      <c r="ASB162" s="101"/>
      <c r="ASC162" s="101"/>
      <c r="ASD162" s="101"/>
      <c r="ASE162" s="101"/>
      <c r="ASF162" s="101"/>
      <c r="ASG162" s="101"/>
      <c r="ASH162" s="101"/>
      <c r="ASI162" s="101"/>
      <c r="ASJ162" s="101"/>
      <c r="ASK162" s="101"/>
      <c r="ASL162" s="101"/>
      <c r="ASM162" s="101"/>
      <c r="ASN162" s="101"/>
      <c r="ASO162" s="101"/>
      <c r="ASP162" s="101"/>
      <c r="ASQ162" s="101"/>
      <c r="ASR162" s="101"/>
      <c r="ASS162" s="101"/>
      <c r="AST162" s="101"/>
      <c r="ASU162" s="101"/>
      <c r="ASV162" s="101"/>
      <c r="ASW162" s="101"/>
      <c r="ASX162" s="101"/>
      <c r="ASY162" s="101"/>
      <c r="ASZ162" s="101"/>
      <c r="ATA162" s="101"/>
      <c r="ATB162" s="101"/>
      <c r="ATC162" s="101"/>
      <c r="ATD162" s="101"/>
      <c r="ATE162" s="101"/>
      <c r="ATF162" s="101"/>
      <c r="ATG162" s="101"/>
      <c r="ATH162" s="101"/>
      <c r="ATI162" s="101"/>
      <c r="ATJ162" s="101"/>
      <c r="ATK162" s="101"/>
      <c r="ATL162" s="101"/>
      <c r="ATM162" s="101"/>
      <c r="ATN162" s="101"/>
      <c r="ATO162" s="101"/>
      <c r="ATP162" s="101"/>
      <c r="ATQ162" s="101"/>
      <c r="ATR162" s="101"/>
      <c r="ATS162" s="101"/>
      <c r="ATT162" s="101"/>
      <c r="ATU162" s="101"/>
      <c r="ATV162" s="101"/>
      <c r="ATW162" s="101"/>
      <c r="ATX162" s="101"/>
      <c r="ATY162" s="101"/>
      <c r="ATZ162" s="101"/>
      <c r="AUA162" s="101"/>
      <c r="AUB162" s="101"/>
      <c r="AUC162" s="101"/>
      <c r="AUD162" s="101"/>
      <c r="AUE162" s="101"/>
      <c r="AUF162" s="101"/>
      <c r="AUG162" s="101"/>
      <c r="AUH162" s="101"/>
      <c r="AUI162" s="101"/>
      <c r="AUJ162" s="101"/>
      <c r="AUK162" s="101"/>
      <c r="AUL162" s="101"/>
      <c r="AUM162" s="101"/>
      <c r="AUN162" s="101"/>
      <c r="AUO162" s="101"/>
      <c r="AUP162" s="101"/>
      <c r="AUQ162" s="101"/>
      <c r="AUR162" s="101"/>
      <c r="AUS162" s="101"/>
      <c r="AUT162" s="101"/>
      <c r="AUU162" s="101"/>
      <c r="AUV162" s="101"/>
      <c r="AUW162" s="101"/>
      <c r="AUX162" s="101"/>
      <c r="AUY162" s="101"/>
      <c r="AUZ162" s="101"/>
      <c r="AVA162" s="101"/>
      <c r="AVB162" s="101"/>
      <c r="AVC162" s="101"/>
      <c r="AVD162" s="101"/>
      <c r="AVE162" s="101"/>
      <c r="AVF162" s="101"/>
      <c r="AVG162" s="101"/>
      <c r="AVH162" s="101"/>
      <c r="AVI162" s="101"/>
      <c r="AVJ162" s="101"/>
      <c r="AVK162" s="101"/>
      <c r="AVL162" s="101"/>
      <c r="AVM162" s="101"/>
      <c r="AVN162" s="101"/>
      <c r="AVO162" s="101"/>
      <c r="AVP162" s="101"/>
      <c r="AVQ162" s="101"/>
      <c r="AVR162" s="101"/>
      <c r="AVS162" s="101"/>
      <c r="AVT162" s="101"/>
      <c r="AVU162" s="101"/>
      <c r="AVV162" s="101"/>
      <c r="AVW162" s="101"/>
      <c r="AVX162" s="101"/>
      <c r="AVY162" s="101"/>
      <c r="AVZ162" s="101"/>
      <c r="AWA162" s="101"/>
      <c r="AWB162" s="101"/>
      <c r="AWC162" s="101"/>
      <c r="AWD162" s="101"/>
      <c r="AWE162" s="101"/>
      <c r="AWF162" s="101"/>
      <c r="AWG162" s="101"/>
      <c r="AWH162" s="101"/>
      <c r="AWI162" s="101"/>
      <c r="AWJ162" s="101"/>
      <c r="AWK162" s="101"/>
      <c r="AWL162" s="101"/>
      <c r="AWM162" s="101"/>
      <c r="AWN162" s="101"/>
      <c r="AWO162" s="101"/>
      <c r="AWP162" s="101"/>
      <c r="AWQ162" s="101"/>
      <c r="AWR162" s="101"/>
      <c r="AWS162" s="101"/>
      <c r="AWT162" s="101"/>
      <c r="AWU162" s="101"/>
      <c r="AWV162" s="101"/>
      <c r="AWW162" s="101"/>
      <c r="AWX162" s="101"/>
      <c r="AWY162" s="101"/>
      <c r="AWZ162" s="101"/>
      <c r="AXA162" s="101"/>
      <c r="AXB162" s="101"/>
      <c r="AXC162" s="101"/>
      <c r="AXD162" s="101"/>
      <c r="AXE162" s="101"/>
      <c r="AXF162" s="101"/>
      <c r="AXG162" s="101"/>
      <c r="AXH162" s="101"/>
      <c r="AXI162" s="101"/>
      <c r="AXJ162" s="101"/>
      <c r="AXK162" s="101"/>
      <c r="AXL162" s="101"/>
      <c r="AXM162" s="101"/>
      <c r="AXN162" s="101"/>
      <c r="AXO162" s="101"/>
      <c r="AXP162" s="101"/>
      <c r="AXQ162" s="101"/>
      <c r="AXR162" s="101"/>
      <c r="AXS162" s="101"/>
      <c r="AXT162" s="101"/>
      <c r="AXU162" s="101"/>
      <c r="AXV162" s="101"/>
      <c r="AXW162" s="101"/>
      <c r="AXX162" s="101"/>
      <c r="AXY162" s="101"/>
      <c r="AXZ162" s="101"/>
      <c r="AYA162" s="101"/>
      <c r="AYB162" s="101"/>
      <c r="AYC162" s="101"/>
      <c r="AYD162" s="101"/>
      <c r="AYE162" s="101"/>
      <c r="AYF162" s="101"/>
      <c r="AYG162" s="101"/>
      <c r="AYH162" s="101"/>
      <c r="AYI162" s="101"/>
      <c r="AYJ162" s="101"/>
      <c r="AYK162" s="101"/>
      <c r="AYL162" s="101"/>
      <c r="AYM162" s="101"/>
      <c r="AYN162" s="101"/>
      <c r="AYO162" s="101"/>
      <c r="AYP162" s="101"/>
      <c r="AYQ162" s="101"/>
      <c r="AYR162" s="101"/>
      <c r="AYS162" s="101"/>
      <c r="AYT162" s="101"/>
      <c r="AYU162" s="101"/>
      <c r="AYV162" s="101"/>
      <c r="AYW162" s="101"/>
      <c r="AYX162" s="101"/>
      <c r="AYY162" s="101"/>
      <c r="AYZ162" s="101"/>
      <c r="AZA162" s="101"/>
      <c r="AZB162" s="101"/>
      <c r="AZC162" s="101"/>
      <c r="AZD162" s="101"/>
      <c r="AZE162" s="101"/>
      <c r="AZF162" s="101"/>
      <c r="AZG162" s="101"/>
      <c r="AZH162" s="101"/>
      <c r="AZI162" s="101"/>
      <c r="AZJ162" s="101"/>
      <c r="AZK162" s="101"/>
      <c r="AZL162" s="101"/>
      <c r="AZM162" s="101"/>
      <c r="AZN162" s="101"/>
      <c r="AZO162" s="101"/>
      <c r="AZP162" s="101"/>
      <c r="AZQ162" s="101"/>
      <c r="AZR162" s="101"/>
      <c r="AZS162" s="101"/>
      <c r="AZT162" s="101"/>
      <c r="AZU162" s="101"/>
      <c r="AZV162" s="101"/>
      <c r="AZW162" s="101"/>
      <c r="AZX162" s="101"/>
      <c r="AZY162" s="101"/>
      <c r="AZZ162" s="101"/>
      <c r="BAA162" s="101"/>
      <c r="BAB162" s="101"/>
      <c r="BAC162" s="101"/>
      <c r="BAD162" s="101"/>
      <c r="BAE162" s="101"/>
      <c r="BAF162" s="101"/>
      <c r="BAG162" s="101"/>
      <c r="BAH162" s="101"/>
      <c r="BAI162" s="101"/>
      <c r="BAJ162" s="101"/>
      <c r="BAK162" s="101"/>
      <c r="BAL162" s="101"/>
      <c r="BAM162" s="101"/>
      <c r="BAN162" s="101"/>
      <c r="BAO162" s="101"/>
      <c r="BAP162" s="101"/>
      <c r="BAQ162" s="101"/>
      <c r="BAR162" s="101"/>
      <c r="BAS162" s="101"/>
      <c r="BAT162" s="101"/>
      <c r="BAU162" s="101"/>
      <c r="BAV162" s="101"/>
      <c r="BAW162" s="101"/>
      <c r="BAX162" s="101"/>
      <c r="BAY162" s="101"/>
      <c r="BAZ162" s="101"/>
      <c r="BBA162" s="101"/>
      <c r="BBB162" s="101"/>
      <c r="BBC162" s="101"/>
      <c r="BBD162" s="101"/>
      <c r="BBE162" s="101"/>
      <c r="BBF162" s="101"/>
      <c r="BBG162" s="101"/>
      <c r="BBH162" s="101"/>
      <c r="BBI162" s="101"/>
      <c r="BBJ162" s="101"/>
      <c r="BBK162" s="101"/>
      <c r="BBL162" s="101"/>
      <c r="BBM162" s="101"/>
      <c r="BBN162" s="101"/>
      <c r="BBO162" s="101"/>
      <c r="BBP162" s="101"/>
      <c r="BBQ162" s="101"/>
      <c r="BBR162" s="101"/>
      <c r="BBS162" s="101"/>
      <c r="BBT162" s="101"/>
      <c r="BBU162" s="101"/>
      <c r="BBV162" s="101"/>
      <c r="BBW162" s="101"/>
      <c r="BBX162" s="101"/>
      <c r="BBY162" s="101"/>
      <c r="BBZ162" s="101"/>
      <c r="BCA162" s="101"/>
      <c r="BCB162" s="101"/>
      <c r="BCC162" s="101"/>
      <c r="BCD162" s="101"/>
      <c r="BCE162" s="101"/>
      <c r="BCF162" s="101"/>
      <c r="BCG162" s="101"/>
      <c r="BCH162" s="101"/>
      <c r="BCI162" s="101"/>
      <c r="BCJ162" s="101"/>
      <c r="BCK162" s="101"/>
      <c r="BCL162" s="101"/>
      <c r="BCM162" s="101"/>
      <c r="BCN162" s="101"/>
      <c r="BCO162" s="101"/>
      <c r="BCP162" s="101"/>
      <c r="BCQ162" s="101"/>
      <c r="BCR162" s="101"/>
      <c r="BCS162" s="101"/>
      <c r="BCT162" s="101"/>
      <c r="BCU162" s="101"/>
      <c r="BCV162" s="101"/>
      <c r="BCW162" s="101"/>
      <c r="BCX162" s="101"/>
      <c r="BCY162" s="101"/>
      <c r="BCZ162" s="101"/>
      <c r="BDA162" s="101"/>
      <c r="BDB162" s="101"/>
      <c r="BDC162" s="101"/>
      <c r="BDD162" s="101"/>
      <c r="BDE162" s="101"/>
      <c r="BDF162" s="101"/>
      <c r="BDG162" s="101"/>
      <c r="BDH162" s="101"/>
      <c r="BDI162" s="101"/>
      <c r="BDJ162" s="101"/>
      <c r="BDK162" s="101"/>
      <c r="BDL162" s="101"/>
      <c r="BDM162" s="101"/>
      <c r="BDN162" s="101"/>
      <c r="BDO162" s="101"/>
      <c r="BDP162" s="101"/>
      <c r="BDQ162" s="101"/>
      <c r="BDR162" s="101"/>
      <c r="BDS162" s="101"/>
      <c r="BDT162" s="101"/>
      <c r="BDU162" s="101"/>
      <c r="BDV162" s="101"/>
      <c r="BDW162" s="101"/>
      <c r="BDX162" s="101"/>
      <c r="BDY162" s="101"/>
      <c r="BDZ162" s="101"/>
      <c r="BEA162" s="101"/>
      <c r="BEB162" s="101"/>
      <c r="BEC162" s="101"/>
      <c r="BED162" s="101"/>
      <c r="BEE162" s="101"/>
      <c r="BEF162" s="101"/>
      <c r="BEG162" s="101"/>
      <c r="BEH162" s="101"/>
      <c r="BEI162" s="101"/>
      <c r="BEJ162" s="101"/>
      <c r="BEK162" s="101"/>
      <c r="BEL162" s="101"/>
      <c r="BEM162" s="101"/>
      <c r="BEN162" s="101"/>
      <c r="BEO162" s="101"/>
      <c r="BEP162" s="101"/>
      <c r="BEQ162" s="101"/>
      <c r="BER162" s="101"/>
      <c r="BES162" s="101"/>
      <c r="BET162" s="101"/>
      <c r="BEU162" s="101"/>
      <c r="BEV162" s="101"/>
      <c r="BEW162" s="101"/>
      <c r="BEX162" s="101"/>
      <c r="BEY162" s="101"/>
      <c r="BEZ162" s="101"/>
      <c r="BFA162" s="101"/>
      <c r="BFB162" s="101"/>
      <c r="BFC162" s="101"/>
      <c r="BFD162" s="101"/>
      <c r="BFE162" s="101"/>
      <c r="BFF162" s="101"/>
      <c r="BFG162" s="101"/>
      <c r="BFH162" s="101"/>
      <c r="BFI162" s="101"/>
      <c r="BFJ162" s="101"/>
      <c r="BFK162" s="101"/>
      <c r="BFL162" s="101"/>
      <c r="BFM162" s="101"/>
      <c r="BFN162" s="101"/>
      <c r="BFO162" s="101"/>
      <c r="BFP162" s="101"/>
      <c r="BFQ162" s="101"/>
      <c r="BFR162" s="101"/>
      <c r="BFS162" s="101"/>
      <c r="BFT162" s="101"/>
      <c r="BFU162" s="101"/>
      <c r="BFV162" s="101"/>
      <c r="BFW162" s="101"/>
      <c r="BFX162" s="101"/>
      <c r="BFY162" s="101"/>
      <c r="BFZ162" s="101"/>
      <c r="BGA162" s="101"/>
      <c r="BGB162" s="101"/>
      <c r="BGC162" s="101"/>
      <c r="BGD162" s="101"/>
      <c r="BGE162" s="101"/>
      <c r="BGF162" s="101"/>
      <c r="BGG162" s="101"/>
      <c r="BGH162" s="101"/>
      <c r="BGI162" s="101"/>
      <c r="BGJ162" s="101"/>
      <c r="BGK162" s="101"/>
      <c r="BGL162" s="101"/>
      <c r="BGM162" s="101"/>
      <c r="BGN162" s="101"/>
      <c r="BGO162" s="101"/>
      <c r="BGP162" s="101"/>
      <c r="BGQ162" s="101"/>
      <c r="BGR162" s="101"/>
      <c r="BGS162" s="101"/>
      <c r="BGT162" s="101"/>
      <c r="BGU162" s="101"/>
      <c r="BGV162" s="101"/>
      <c r="BGW162" s="101"/>
      <c r="BGX162" s="101"/>
      <c r="BGY162" s="101"/>
      <c r="BGZ162" s="101"/>
      <c r="BHA162" s="101"/>
      <c r="BHB162" s="101"/>
      <c r="BHC162" s="101"/>
      <c r="BHD162" s="101"/>
      <c r="BHE162" s="101"/>
      <c r="BHF162" s="101"/>
      <c r="BHG162" s="101"/>
      <c r="BHH162" s="101"/>
      <c r="BHI162" s="101"/>
      <c r="BHJ162" s="101"/>
      <c r="BHK162" s="101"/>
      <c r="BHL162" s="101"/>
      <c r="BHM162" s="101"/>
      <c r="BHN162" s="101"/>
      <c r="BHO162" s="101"/>
      <c r="BHP162" s="101"/>
      <c r="BHQ162" s="101"/>
      <c r="BHR162" s="101"/>
      <c r="BHS162" s="101"/>
      <c r="BHT162" s="101"/>
      <c r="BHU162" s="101"/>
      <c r="BHV162" s="101"/>
      <c r="BHW162" s="101"/>
      <c r="BHX162" s="101"/>
      <c r="BHY162" s="101"/>
      <c r="BHZ162" s="101"/>
      <c r="BIA162" s="101"/>
      <c r="BIB162" s="101"/>
      <c r="BIC162" s="101"/>
      <c r="BID162" s="101"/>
      <c r="BIE162" s="101"/>
      <c r="BIF162" s="101"/>
      <c r="BIG162" s="101"/>
      <c r="BIH162" s="101"/>
      <c r="BII162" s="101"/>
      <c r="BIJ162" s="101"/>
      <c r="BIK162" s="101"/>
      <c r="BIL162" s="101"/>
      <c r="BIM162" s="101"/>
      <c r="BIN162" s="101"/>
      <c r="BIO162" s="101"/>
      <c r="BIP162" s="101"/>
      <c r="BIQ162" s="101"/>
      <c r="BIR162" s="101"/>
      <c r="BIS162" s="101"/>
      <c r="BIT162" s="101"/>
      <c r="BIU162" s="101"/>
      <c r="BIV162" s="101"/>
      <c r="BIW162" s="101"/>
      <c r="BIX162" s="101"/>
      <c r="BIY162" s="101"/>
      <c r="BIZ162" s="101"/>
      <c r="BJA162" s="101"/>
      <c r="BJB162" s="101"/>
      <c r="BJC162" s="101"/>
      <c r="BJD162" s="101"/>
      <c r="BJE162" s="101"/>
      <c r="BJF162" s="101"/>
      <c r="BJG162" s="101"/>
      <c r="BJH162" s="101"/>
      <c r="BJI162" s="101"/>
      <c r="BJJ162" s="101"/>
      <c r="BJK162" s="101"/>
      <c r="BJL162" s="101"/>
      <c r="BJM162" s="101"/>
      <c r="BJN162" s="101"/>
      <c r="BJO162" s="101"/>
      <c r="BJP162" s="101"/>
      <c r="BJQ162" s="101"/>
      <c r="BJR162" s="101"/>
      <c r="BJS162" s="101"/>
      <c r="BJT162" s="101"/>
      <c r="BJU162" s="101"/>
      <c r="BJV162" s="101"/>
      <c r="BJW162" s="101"/>
      <c r="BJX162" s="101"/>
      <c r="BJY162" s="101"/>
      <c r="BJZ162" s="101"/>
      <c r="BKA162" s="101"/>
      <c r="BKB162" s="101"/>
      <c r="BKC162" s="101"/>
      <c r="BKD162" s="101"/>
      <c r="BKE162" s="101"/>
      <c r="BKF162" s="101"/>
      <c r="BKG162" s="101"/>
      <c r="BKH162" s="101"/>
      <c r="BKI162" s="101"/>
      <c r="BKJ162" s="101"/>
      <c r="BKK162" s="101"/>
      <c r="BKL162" s="101"/>
      <c r="BKM162" s="101"/>
      <c r="BKN162" s="101"/>
      <c r="BKO162" s="101"/>
      <c r="BKP162" s="101"/>
      <c r="BKQ162" s="101"/>
      <c r="BKR162" s="101"/>
      <c r="BKS162" s="101"/>
      <c r="BKT162" s="101"/>
      <c r="BKU162" s="101"/>
      <c r="BKV162" s="101"/>
      <c r="BKW162" s="101"/>
      <c r="BKX162" s="101"/>
      <c r="BKY162" s="101"/>
      <c r="BKZ162" s="101"/>
      <c r="BLA162" s="101"/>
      <c r="BLB162" s="101"/>
      <c r="BLC162" s="101"/>
      <c r="BLD162" s="101"/>
      <c r="BLE162" s="101"/>
      <c r="BLF162" s="101"/>
      <c r="BLG162" s="101"/>
      <c r="BLH162" s="101"/>
      <c r="BLI162" s="101"/>
      <c r="BLJ162" s="101"/>
      <c r="BLK162" s="101"/>
      <c r="BLL162" s="101"/>
      <c r="BLM162" s="101"/>
      <c r="BLN162" s="101"/>
      <c r="BLO162" s="101"/>
      <c r="BLP162" s="101"/>
      <c r="BLQ162" s="101"/>
      <c r="BLR162" s="101"/>
      <c r="BLS162" s="101"/>
      <c r="BLT162" s="101"/>
      <c r="BLU162" s="101"/>
      <c r="BLV162" s="101"/>
      <c r="BLW162" s="101"/>
      <c r="BLX162" s="101"/>
      <c r="BLY162" s="101"/>
      <c r="BLZ162" s="101"/>
      <c r="BMA162" s="101"/>
      <c r="BMB162" s="101"/>
      <c r="BMC162" s="101"/>
      <c r="BMD162" s="101"/>
      <c r="BME162" s="101"/>
      <c r="BMF162" s="101"/>
      <c r="BMG162" s="101"/>
      <c r="BMH162" s="101"/>
      <c r="BMI162" s="101"/>
      <c r="BMJ162" s="101"/>
      <c r="BMK162" s="101"/>
      <c r="BML162" s="101"/>
      <c r="BMM162" s="101"/>
      <c r="BMN162" s="101"/>
      <c r="BMO162" s="101"/>
      <c r="BMP162" s="101"/>
      <c r="BMQ162" s="101"/>
      <c r="BMR162" s="101"/>
      <c r="BMS162" s="101"/>
      <c r="BMT162" s="101"/>
      <c r="BMU162" s="101"/>
      <c r="BMV162" s="101"/>
      <c r="BMW162" s="101"/>
      <c r="BMX162" s="101"/>
      <c r="BMY162" s="101"/>
      <c r="BMZ162" s="101"/>
      <c r="BNA162" s="101"/>
      <c r="BNB162" s="101"/>
      <c r="BNC162" s="101"/>
      <c r="BND162" s="101"/>
      <c r="BNE162" s="101"/>
      <c r="BNF162" s="101"/>
      <c r="BNG162" s="101"/>
      <c r="BNH162" s="101"/>
      <c r="BNI162" s="101"/>
      <c r="BNJ162" s="101"/>
      <c r="BNK162" s="101"/>
      <c r="BNL162" s="101"/>
      <c r="BNM162" s="101"/>
      <c r="BNN162" s="101"/>
      <c r="BNO162" s="101"/>
      <c r="BNP162" s="101"/>
      <c r="BNQ162" s="101"/>
      <c r="BNR162" s="101"/>
      <c r="BNS162" s="101"/>
      <c r="BNT162" s="101"/>
      <c r="BNU162" s="101"/>
      <c r="BNV162" s="101"/>
      <c r="BNW162" s="101"/>
      <c r="BNX162" s="101"/>
      <c r="BNY162" s="101"/>
      <c r="BNZ162" s="101"/>
      <c r="BOA162" s="101"/>
      <c r="BOB162" s="101"/>
      <c r="BOC162" s="101"/>
      <c r="BOD162" s="101"/>
      <c r="BOE162" s="101"/>
      <c r="BOF162" s="101"/>
      <c r="BOG162" s="101"/>
      <c r="BOH162" s="101"/>
      <c r="BOI162" s="101"/>
      <c r="BOJ162" s="101"/>
      <c r="BOK162" s="101"/>
      <c r="BOL162" s="101"/>
      <c r="BOM162" s="101"/>
      <c r="BON162" s="101"/>
      <c r="BOO162" s="101"/>
      <c r="BOP162" s="101"/>
      <c r="BOQ162" s="101"/>
      <c r="BOR162" s="101"/>
      <c r="BOS162" s="101"/>
      <c r="BOT162" s="101"/>
      <c r="BOU162" s="101"/>
      <c r="BOV162" s="101"/>
      <c r="BOW162" s="101"/>
      <c r="BOX162" s="101"/>
      <c r="BOY162" s="101"/>
      <c r="BOZ162" s="101"/>
      <c r="BPA162" s="101"/>
      <c r="BPB162" s="101"/>
      <c r="BPC162" s="101"/>
      <c r="BPD162" s="101"/>
      <c r="BPE162" s="101"/>
      <c r="BPF162" s="101"/>
      <c r="BPG162" s="101"/>
      <c r="BPH162" s="101"/>
      <c r="BPI162" s="101"/>
      <c r="BPJ162" s="101"/>
      <c r="BPK162" s="101"/>
      <c r="BPL162" s="101"/>
      <c r="BPM162" s="101"/>
      <c r="BPN162" s="101"/>
      <c r="BPO162" s="101"/>
      <c r="BPP162" s="101"/>
      <c r="BPQ162" s="101"/>
      <c r="BPR162" s="101"/>
      <c r="BPS162" s="101"/>
      <c r="BPT162" s="101"/>
      <c r="BPU162" s="101"/>
      <c r="BPV162" s="101"/>
      <c r="BPW162" s="101"/>
      <c r="BPX162" s="101"/>
      <c r="BPY162" s="101"/>
      <c r="BPZ162" s="101"/>
      <c r="BQA162" s="101"/>
      <c r="BQB162" s="101"/>
      <c r="BQC162" s="101"/>
      <c r="BQD162" s="101"/>
      <c r="BQE162" s="101"/>
      <c r="BQF162" s="101"/>
      <c r="BQG162" s="101"/>
      <c r="BQH162" s="101"/>
      <c r="BQI162" s="101"/>
      <c r="BQJ162" s="101"/>
      <c r="BQK162" s="101"/>
      <c r="BQL162" s="101"/>
      <c r="BQM162" s="101"/>
      <c r="BQN162" s="101"/>
      <c r="BQO162" s="101"/>
      <c r="BQP162" s="101"/>
      <c r="BQQ162" s="101"/>
      <c r="BQR162" s="101"/>
      <c r="BQS162" s="101"/>
      <c r="BQT162" s="101"/>
      <c r="BQU162" s="101"/>
      <c r="BQV162" s="101"/>
      <c r="BQW162" s="101"/>
      <c r="BQX162" s="101"/>
      <c r="BQY162" s="101"/>
      <c r="BQZ162" s="101"/>
      <c r="BRA162" s="101"/>
      <c r="BRB162" s="101"/>
      <c r="BRC162" s="101"/>
      <c r="BRD162" s="101"/>
      <c r="BRE162" s="101"/>
      <c r="BRF162" s="101"/>
      <c r="BRG162" s="101"/>
      <c r="BRH162" s="101"/>
      <c r="BRI162" s="101"/>
      <c r="BRJ162" s="101"/>
      <c r="BRK162" s="101"/>
      <c r="BRL162" s="101"/>
      <c r="BRM162" s="101"/>
      <c r="BRN162" s="101"/>
      <c r="BRO162" s="101"/>
      <c r="BRP162" s="101"/>
      <c r="BRQ162" s="101"/>
      <c r="BRR162" s="101"/>
      <c r="BRS162" s="101"/>
      <c r="BRT162" s="101"/>
      <c r="BRU162" s="101"/>
      <c r="BRV162" s="101"/>
      <c r="BRW162" s="101"/>
      <c r="BRX162" s="101"/>
      <c r="BRY162" s="101"/>
      <c r="BRZ162" s="101"/>
      <c r="BSA162" s="101"/>
      <c r="BSB162" s="101"/>
      <c r="BSC162" s="101"/>
      <c r="BSD162" s="101"/>
      <c r="BSE162" s="101"/>
      <c r="BSF162" s="101"/>
      <c r="BSG162" s="101"/>
      <c r="BSH162" s="101"/>
      <c r="BSI162" s="101"/>
      <c r="BSJ162" s="101"/>
      <c r="BSK162" s="101"/>
      <c r="BSL162" s="101"/>
      <c r="BSM162" s="101"/>
      <c r="BSN162" s="101"/>
      <c r="BSO162" s="101"/>
      <c r="BSP162" s="101"/>
      <c r="BSQ162" s="101"/>
      <c r="BSR162" s="101"/>
      <c r="BSS162" s="101"/>
      <c r="BST162" s="101"/>
      <c r="BSU162" s="101"/>
      <c r="BSV162" s="101"/>
      <c r="BSW162" s="101"/>
      <c r="BSX162" s="101"/>
      <c r="BSY162" s="101"/>
      <c r="BSZ162" s="101"/>
      <c r="BTA162" s="101"/>
      <c r="BTB162" s="101"/>
      <c r="BTC162" s="101"/>
      <c r="BTD162" s="101"/>
      <c r="BTE162" s="101"/>
      <c r="BTF162" s="101"/>
      <c r="BTG162" s="101"/>
      <c r="BTH162" s="101"/>
      <c r="BTI162" s="101"/>
      <c r="BTJ162" s="101"/>
      <c r="BTK162" s="101"/>
      <c r="BTL162" s="101"/>
      <c r="BTM162" s="101"/>
      <c r="BTN162" s="101"/>
      <c r="BTO162" s="101"/>
      <c r="BTP162" s="101"/>
      <c r="BTQ162" s="101"/>
      <c r="BTR162" s="101"/>
      <c r="BTS162" s="101"/>
      <c r="BTT162" s="101"/>
      <c r="BTU162" s="101"/>
      <c r="BTV162" s="101"/>
      <c r="BTW162" s="101"/>
      <c r="BTX162" s="101"/>
      <c r="BTY162" s="101"/>
      <c r="BTZ162" s="101"/>
      <c r="BUA162" s="101"/>
      <c r="BUB162" s="101"/>
      <c r="BUC162" s="101"/>
      <c r="BUD162" s="101"/>
      <c r="BUE162" s="101"/>
      <c r="BUF162" s="101"/>
      <c r="BUG162" s="101"/>
      <c r="BUH162" s="101"/>
      <c r="BUI162" s="101"/>
      <c r="BUJ162" s="101"/>
      <c r="BUK162" s="101"/>
      <c r="BUL162" s="101"/>
      <c r="BUM162" s="101"/>
      <c r="BUN162" s="101"/>
      <c r="BUO162" s="101"/>
      <c r="BUP162" s="101"/>
      <c r="BUQ162" s="101"/>
      <c r="BUR162" s="101"/>
      <c r="BUS162" s="101"/>
      <c r="BUT162" s="101"/>
      <c r="BUU162" s="101"/>
      <c r="BUV162" s="101"/>
      <c r="BUW162" s="101"/>
      <c r="BUX162" s="101"/>
      <c r="BUY162" s="101"/>
      <c r="BUZ162" s="101"/>
      <c r="BVA162" s="101"/>
      <c r="BVB162" s="101"/>
      <c r="BVC162" s="101"/>
      <c r="BVD162" s="101"/>
      <c r="BVE162" s="101"/>
      <c r="BVF162" s="101"/>
      <c r="BVG162" s="101"/>
      <c r="BVH162" s="101"/>
      <c r="BVI162" s="101"/>
      <c r="BVJ162" s="101"/>
      <c r="BVK162" s="101"/>
      <c r="BVL162" s="101"/>
      <c r="BVM162" s="101"/>
      <c r="BVN162" s="101"/>
      <c r="BVO162" s="101"/>
      <c r="BVP162" s="101"/>
      <c r="BVQ162" s="101"/>
      <c r="BVR162" s="101"/>
      <c r="BVS162" s="101"/>
      <c r="BVT162" s="101"/>
      <c r="BVU162" s="101"/>
      <c r="BVV162" s="101"/>
      <c r="BVW162" s="101"/>
      <c r="BVX162" s="101"/>
      <c r="BVY162" s="101"/>
      <c r="BVZ162" s="101"/>
      <c r="BWA162" s="101"/>
      <c r="BWB162" s="101"/>
      <c r="BWC162" s="101"/>
      <c r="BWD162" s="101"/>
      <c r="BWE162" s="101"/>
      <c r="BWF162" s="101"/>
      <c r="BWG162" s="101"/>
      <c r="BWH162" s="101"/>
      <c r="BWI162" s="101"/>
      <c r="BWJ162" s="101"/>
      <c r="BWK162" s="101"/>
      <c r="BWL162" s="101"/>
      <c r="BWM162" s="101"/>
      <c r="BWN162" s="101"/>
      <c r="BWO162" s="101"/>
      <c r="BWP162" s="101"/>
      <c r="BWQ162" s="101"/>
      <c r="BWR162" s="101"/>
      <c r="BWS162" s="101"/>
      <c r="BWT162" s="101"/>
      <c r="BWU162" s="101"/>
      <c r="BWV162" s="101"/>
      <c r="BWW162" s="101"/>
      <c r="BWX162" s="101"/>
      <c r="BWY162" s="101"/>
      <c r="BWZ162" s="101"/>
      <c r="BXA162" s="101"/>
      <c r="BXB162" s="101"/>
      <c r="BXC162" s="101"/>
      <c r="BXD162" s="101"/>
      <c r="BXE162" s="101"/>
      <c r="BXF162" s="101"/>
      <c r="BXG162" s="101"/>
      <c r="BXH162" s="101"/>
      <c r="BXI162" s="101"/>
      <c r="BXJ162" s="101"/>
      <c r="BXK162" s="101"/>
      <c r="BXL162" s="101"/>
      <c r="BXM162" s="101"/>
      <c r="BXN162" s="101"/>
      <c r="BXO162" s="101"/>
      <c r="BXP162" s="101"/>
      <c r="BXQ162" s="101"/>
      <c r="BXR162" s="101"/>
      <c r="BXS162" s="101"/>
      <c r="BXT162" s="101"/>
      <c r="BXU162" s="101"/>
      <c r="BXV162" s="101"/>
      <c r="BXW162" s="101"/>
      <c r="BXX162" s="101"/>
      <c r="BXY162" s="101"/>
      <c r="BXZ162" s="101"/>
      <c r="BYA162" s="101"/>
      <c r="BYB162" s="101"/>
      <c r="BYC162" s="101"/>
      <c r="BYD162" s="101"/>
      <c r="BYE162" s="101"/>
      <c r="BYF162" s="101"/>
      <c r="BYG162" s="101"/>
      <c r="BYH162" s="101"/>
      <c r="BYI162" s="101"/>
      <c r="BYJ162" s="101"/>
      <c r="BYK162" s="101"/>
      <c r="BYL162" s="101"/>
      <c r="BYM162" s="101"/>
      <c r="BYN162" s="101"/>
      <c r="BYO162" s="101"/>
      <c r="BYP162" s="101"/>
      <c r="BYQ162" s="101"/>
      <c r="BYR162" s="101"/>
      <c r="BYS162" s="101"/>
      <c r="BYT162" s="101"/>
      <c r="BYU162" s="101"/>
      <c r="BYV162" s="101"/>
      <c r="BYW162" s="101"/>
      <c r="BYX162" s="101"/>
      <c r="BYY162" s="101"/>
      <c r="BYZ162" s="101"/>
      <c r="BZA162" s="101"/>
      <c r="BZB162" s="101"/>
      <c r="BZC162" s="101"/>
      <c r="BZD162" s="101"/>
      <c r="BZE162" s="101"/>
      <c r="BZF162" s="101"/>
      <c r="BZG162" s="101"/>
      <c r="BZH162" s="101"/>
      <c r="BZI162" s="101"/>
      <c r="BZJ162" s="101"/>
      <c r="BZK162" s="101"/>
      <c r="BZL162" s="101"/>
      <c r="BZM162" s="101"/>
      <c r="BZN162" s="101"/>
      <c r="BZO162" s="101"/>
      <c r="BZP162" s="101"/>
      <c r="BZQ162" s="101"/>
      <c r="BZR162" s="101"/>
      <c r="BZS162" s="101"/>
      <c r="BZT162" s="101"/>
      <c r="BZU162" s="101"/>
      <c r="BZV162" s="101"/>
      <c r="BZW162" s="101"/>
      <c r="BZX162" s="101"/>
      <c r="BZY162" s="101"/>
      <c r="BZZ162" s="101"/>
      <c r="CAA162" s="101"/>
      <c r="CAB162" s="101"/>
      <c r="CAC162" s="101"/>
      <c r="CAD162" s="101"/>
      <c r="CAE162" s="101"/>
      <c r="CAF162" s="101"/>
      <c r="CAG162" s="101"/>
      <c r="CAH162" s="101"/>
      <c r="CAI162" s="101"/>
      <c r="CAJ162" s="101"/>
      <c r="CAK162" s="101"/>
      <c r="CAL162" s="101"/>
      <c r="CAM162" s="101"/>
      <c r="CAN162" s="101"/>
      <c r="CAO162" s="101"/>
      <c r="CAP162" s="101"/>
      <c r="CAQ162" s="101"/>
      <c r="CAR162" s="101"/>
      <c r="CAS162" s="101"/>
      <c r="CAT162" s="101"/>
      <c r="CAU162" s="101"/>
      <c r="CAV162" s="101"/>
      <c r="CAW162" s="101"/>
      <c r="CAX162" s="101"/>
      <c r="CAY162" s="101"/>
      <c r="CAZ162" s="101"/>
      <c r="CBA162" s="101"/>
      <c r="CBB162" s="101"/>
      <c r="CBC162" s="101"/>
      <c r="CBD162" s="101"/>
      <c r="CBE162" s="101"/>
      <c r="CBF162" s="101"/>
      <c r="CBG162" s="101"/>
      <c r="CBH162" s="101"/>
      <c r="CBI162" s="101"/>
      <c r="CBJ162" s="101"/>
      <c r="CBK162" s="101"/>
      <c r="CBL162" s="101"/>
      <c r="CBM162" s="101"/>
      <c r="CBN162" s="101"/>
      <c r="CBO162" s="101"/>
      <c r="CBP162" s="101"/>
      <c r="CBQ162" s="101"/>
      <c r="CBR162" s="101"/>
      <c r="CBS162" s="101"/>
      <c r="CBT162" s="101"/>
      <c r="CBU162" s="101"/>
      <c r="CBV162" s="101"/>
      <c r="CBW162" s="101"/>
      <c r="CBX162" s="101"/>
      <c r="CBY162" s="101"/>
      <c r="CBZ162" s="101"/>
      <c r="CCA162" s="101"/>
      <c r="CCB162" s="101"/>
      <c r="CCC162" s="101"/>
      <c r="CCD162" s="101"/>
      <c r="CCE162" s="101"/>
      <c r="CCF162" s="101"/>
      <c r="CCG162" s="101"/>
      <c r="CCH162" s="101"/>
      <c r="CCI162" s="101"/>
      <c r="CCJ162" s="101"/>
      <c r="CCK162" s="101"/>
      <c r="CCL162" s="101"/>
      <c r="CCM162" s="101"/>
      <c r="CCN162" s="101"/>
      <c r="CCO162" s="101"/>
      <c r="CCP162" s="101"/>
      <c r="CCQ162" s="101"/>
      <c r="CCR162" s="101"/>
      <c r="CCS162" s="101"/>
      <c r="CCT162" s="101"/>
      <c r="CCU162" s="101"/>
      <c r="CCV162" s="101"/>
      <c r="CCW162" s="101"/>
      <c r="CCX162" s="101"/>
      <c r="CCY162" s="101"/>
      <c r="CCZ162" s="101"/>
      <c r="CDA162" s="101"/>
      <c r="CDB162" s="101"/>
      <c r="CDC162" s="101"/>
      <c r="CDD162" s="101"/>
      <c r="CDE162" s="101"/>
      <c r="CDF162" s="101"/>
      <c r="CDG162" s="101"/>
      <c r="CDH162" s="101"/>
      <c r="CDI162" s="101"/>
      <c r="CDJ162" s="101"/>
      <c r="CDK162" s="101"/>
      <c r="CDL162" s="101"/>
      <c r="CDM162" s="101"/>
      <c r="CDN162" s="101"/>
      <c r="CDO162" s="101"/>
      <c r="CDP162" s="101"/>
      <c r="CDQ162" s="101"/>
      <c r="CDR162" s="101"/>
      <c r="CDS162" s="101"/>
      <c r="CDT162" s="101"/>
      <c r="CDU162" s="101"/>
      <c r="CDV162" s="101"/>
      <c r="CDW162" s="101"/>
      <c r="CDX162" s="101"/>
      <c r="CDY162" s="101"/>
      <c r="CDZ162" s="101"/>
      <c r="CEA162" s="101"/>
      <c r="CEB162" s="101"/>
      <c r="CEC162" s="101"/>
      <c r="CED162" s="101"/>
      <c r="CEE162" s="101"/>
      <c r="CEF162" s="101"/>
      <c r="CEG162" s="101"/>
      <c r="CEH162" s="101"/>
      <c r="CEI162" s="101"/>
      <c r="CEJ162" s="101"/>
      <c r="CEK162" s="101"/>
      <c r="CEL162" s="101"/>
      <c r="CEM162" s="101"/>
      <c r="CEN162" s="101"/>
      <c r="CEO162" s="101"/>
      <c r="CEP162" s="101"/>
      <c r="CEQ162" s="101"/>
      <c r="CER162" s="101"/>
      <c r="CES162" s="101"/>
      <c r="CET162" s="101"/>
      <c r="CEU162" s="101"/>
      <c r="CEV162" s="101"/>
      <c r="CEW162" s="101"/>
      <c r="CEX162" s="101"/>
      <c r="CEY162" s="101"/>
      <c r="CEZ162" s="101"/>
      <c r="CFA162" s="101"/>
      <c r="CFB162" s="101"/>
      <c r="CFC162" s="101"/>
      <c r="CFD162" s="101"/>
      <c r="CFE162" s="101"/>
      <c r="CFF162" s="101"/>
      <c r="CFG162" s="101"/>
      <c r="CFH162" s="101"/>
      <c r="CFI162" s="101"/>
      <c r="CFJ162" s="101"/>
      <c r="CFK162" s="101"/>
      <c r="CFL162" s="101"/>
      <c r="CFM162" s="101"/>
      <c r="CFN162" s="101"/>
      <c r="CFO162" s="101"/>
      <c r="CFP162" s="101"/>
      <c r="CFQ162" s="101"/>
      <c r="CFR162" s="101"/>
      <c r="CFS162" s="101"/>
      <c r="CFT162" s="101"/>
      <c r="CFU162" s="101"/>
      <c r="CFV162" s="101"/>
      <c r="CFW162" s="101"/>
      <c r="CFX162" s="101"/>
      <c r="CFY162" s="101"/>
      <c r="CFZ162" s="101"/>
      <c r="CGA162" s="101"/>
      <c r="CGB162" s="101"/>
      <c r="CGC162" s="101"/>
      <c r="CGD162" s="101"/>
      <c r="CGE162" s="101"/>
      <c r="CGF162" s="101"/>
      <c r="CGG162" s="101"/>
      <c r="CGH162" s="101"/>
      <c r="CGI162" s="101"/>
      <c r="CGJ162" s="101"/>
      <c r="CGK162" s="101"/>
      <c r="CGL162" s="101"/>
      <c r="CGM162" s="101"/>
      <c r="CGN162" s="101"/>
      <c r="CGO162" s="101"/>
      <c r="CGP162" s="101"/>
      <c r="CGQ162" s="101"/>
      <c r="CGR162" s="101"/>
      <c r="CGS162" s="101"/>
      <c r="CGT162" s="101"/>
      <c r="CGU162" s="101"/>
      <c r="CGV162" s="101"/>
      <c r="CGW162" s="101"/>
      <c r="CGX162" s="101"/>
      <c r="CGY162" s="101"/>
      <c r="CGZ162" s="101"/>
      <c r="CHA162" s="101"/>
      <c r="CHB162" s="101"/>
      <c r="CHC162" s="101"/>
      <c r="CHD162" s="101"/>
      <c r="CHE162" s="101"/>
      <c r="CHF162" s="101"/>
      <c r="CHG162" s="101"/>
      <c r="CHH162" s="101"/>
      <c r="CHI162" s="101"/>
      <c r="CHJ162" s="101"/>
      <c r="CHK162" s="101"/>
      <c r="CHL162" s="101"/>
      <c r="CHM162" s="101"/>
      <c r="CHN162" s="101"/>
      <c r="CHO162" s="101"/>
      <c r="CHP162" s="101"/>
      <c r="CHQ162" s="101"/>
      <c r="CHR162" s="101"/>
      <c r="CHS162" s="101"/>
      <c r="CHT162" s="101"/>
      <c r="CHU162" s="101"/>
      <c r="CHV162" s="101"/>
      <c r="CHW162" s="101"/>
      <c r="CHX162" s="101"/>
      <c r="CHY162" s="101"/>
      <c r="CHZ162" s="101"/>
      <c r="CIA162" s="101"/>
      <c r="CIB162" s="101"/>
      <c r="CIC162" s="101"/>
      <c r="CID162" s="101"/>
      <c r="CIE162" s="101"/>
      <c r="CIF162" s="101"/>
      <c r="CIG162" s="101"/>
      <c r="CIH162" s="101"/>
      <c r="CII162" s="101"/>
      <c r="CIJ162" s="101"/>
      <c r="CIK162" s="101"/>
      <c r="CIL162" s="101"/>
      <c r="CIM162" s="101"/>
      <c r="CIN162" s="101"/>
      <c r="CIO162" s="101"/>
      <c r="CIP162" s="101"/>
      <c r="CIQ162" s="101"/>
      <c r="CIR162" s="101"/>
      <c r="CIS162" s="101"/>
      <c r="CIT162" s="101"/>
      <c r="CIU162" s="101"/>
      <c r="CIV162" s="101"/>
      <c r="CIW162" s="101"/>
      <c r="CIX162" s="101"/>
      <c r="CIY162" s="101"/>
      <c r="CIZ162" s="101"/>
      <c r="CJA162" s="101"/>
      <c r="CJB162" s="101"/>
      <c r="CJC162" s="101"/>
      <c r="CJD162" s="101"/>
      <c r="CJE162" s="101"/>
      <c r="CJF162" s="101"/>
      <c r="CJG162" s="101"/>
      <c r="CJH162" s="101"/>
      <c r="CJI162" s="101"/>
      <c r="CJJ162" s="101"/>
      <c r="CJK162" s="101"/>
      <c r="CJL162" s="101"/>
      <c r="CJM162" s="101"/>
      <c r="CJN162" s="101"/>
      <c r="CJO162" s="101"/>
      <c r="CJP162" s="101"/>
      <c r="CJQ162" s="101"/>
      <c r="CJR162" s="101"/>
      <c r="CJS162" s="101"/>
      <c r="CJT162" s="101"/>
      <c r="CJU162" s="101"/>
      <c r="CJV162" s="101"/>
      <c r="CJW162" s="101"/>
      <c r="CJX162" s="101"/>
      <c r="CJY162" s="101"/>
      <c r="CJZ162" s="101"/>
      <c r="CKA162" s="101"/>
      <c r="CKB162" s="101"/>
      <c r="CKC162" s="101"/>
      <c r="CKD162" s="101"/>
      <c r="CKE162" s="101"/>
      <c r="CKF162" s="101"/>
      <c r="CKG162" s="101"/>
      <c r="CKH162" s="101"/>
      <c r="CKI162" s="101"/>
      <c r="CKJ162" s="101"/>
      <c r="CKK162" s="101"/>
      <c r="CKL162" s="101"/>
      <c r="CKM162" s="101"/>
      <c r="CKN162" s="101"/>
      <c r="CKO162" s="101"/>
      <c r="CKP162" s="101"/>
      <c r="CKQ162" s="101"/>
      <c r="CKR162" s="101"/>
      <c r="CKS162" s="101"/>
      <c r="CKT162" s="101"/>
      <c r="CKU162" s="101"/>
      <c r="CKV162" s="101"/>
      <c r="CKW162" s="101"/>
      <c r="CKX162" s="101"/>
      <c r="CKY162" s="101"/>
      <c r="CKZ162" s="101"/>
      <c r="CLA162" s="101"/>
      <c r="CLB162" s="101"/>
      <c r="CLC162" s="101"/>
      <c r="CLD162" s="101"/>
      <c r="CLE162" s="101"/>
      <c r="CLF162" s="101"/>
      <c r="CLG162" s="101"/>
      <c r="CLH162" s="101"/>
      <c r="CLI162" s="101"/>
      <c r="CLJ162" s="101"/>
      <c r="CLK162" s="101"/>
      <c r="CLL162" s="101"/>
      <c r="CLM162" s="101"/>
      <c r="CLN162" s="101"/>
      <c r="CLO162" s="101"/>
      <c r="CLP162" s="101"/>
      <c r="CLQ162" s="101"/>
      <c r="CLR162" s="101"/>
      <c r="CLS162" s="101"/>
      <c r="CLT162" s="101"/>
      <c r="CLU162" s="101"/>
      <c r="CLV162" s="101"/>
      <c r="CLW162" s="101"/>
      <c r="CLX162" s="101"/>
      <c r="CLY162" s="101"/>
      <c r="CLZ162" s="101"/>
      <c r="CMA162" s="101"/>
      <c r="CMB162" s="101"/>
      <c r="CMC162" s="101"/>
      <c r="CMD162" s="101"/>
      <c r="CME162" s="101"/>
      <c r="CMF162" s="101"/>
      <c r="CMG162" s="101"/>
      <c r="CMH162" s="101"/>
      <c r="CMI162" s="101"/>
      <c r="CMJ162" s="101"/>
      <c r="CMK162" s="101"/>
      <c r="CML162" s="101"/>
      <c r="CMM162" s="101"/>
      <c r="CMN162" s="101"/>
      <c r="CMO162" s="101"/>
      <c r="CMP162" s="101"/>
      <c r="CMQ162" s="101"/>
      <c r="CMR162" s="101"/>
      <c r="CMS162" s="101"/>
      <c r="CMT162" s="101"/>
      <c r="CMU162" s="101"/>
      <c r="CMV162" s="101"/>
      <c r="CMW162" s="101"/>
      <c r="CMX162" s="101"/>
      <c r="CMY162" s="101"/>
      <c r="CMZ162" s="101"/>
      <c r="CNA162" s="101"/>
      <c r="CNB162" s="101"/>
      <c r="CNC162" s="101"/>
      <c r="CND162" s="101"/>
      <c r="CNE162" s="101"/>
      <c r="CNF162" s="101"/>
      <c r="CNG162" s="101"/>
      <c r="CNH162" s="101"/>
      <c r="CNI162" s="101"/>
      <c r="CNJ162" s="101"/>
      <c r="CNK162" s="101"/>
      <c r="CNL162" s="101"/>
      <c r="CNM162" s="101"/>
      <c r="CNN162" s="101"/>
      <c r="CNO162" s="101"/>
      <c r="CNP162" s="101"/>
      <c r="CNQ162" s="101"/>
      <c r="CNR162" s="101"/>
      <c r="CNS162" s="101"/>
      <c r="CNT162" s="101"/>
      <c r="CNU162" s="101"/>
      <c r="CNV162" s="101"/>
      <c r="CNW162" s="101"/>
      <c r="CNX162" s="101"/>
      <c r="CNY162" s="101"/>
      <c r="CNZ162" s="101"/>
      <c r="COA162" s="101"/>
      <c r="COB162" s="101"/>
      <c r="COC162" s="101"/>
      <c r="COD162" s="101"/>
      <c r="COE162" s="101"/>
      <c r="COF162" s="101"/>
      <c r="COG162" s="101"/>
      <c r="COH162" s="101"/>
      <c r="COI162" s="101"/>
      <c r="COJ162" s="101"/>
      <c r="COK162" s="101"/>
      <c r="COL162" s="101"/>
      <c r="COM162" s="101"/>
      <c r="CON162" s="101"/>
      <c r="COO162" s="101"/>
      <c r="COP162" s="101"/>
      <c r="COQ162" s="101"/>
      <c r="COR162" s="101"/>
      <c r="COS162" s="101"/>
      <c r="COT162" s="101"/>
      <c r="COU162" s="101"/>
      <c r="COV162" s="101"/>
      <c r="COW162" s="101"/>
      <c r="COX162" s="101"/>
      <c r="COY162" s="101"/>
      <c r="COZ162" s="101"/>
      <c r="CPA162" s="101"/>
      <c r="CPB162" s="101"/>
      <c r="CPC162" s="101"/>
      <c r="CPD162" s="101"/>
      <c r="CPE162" s="101"/>
      <c r="CPF162" s="101"/>
      <c r="CPG162" s="101"/>
      <c r="CPH162" s="101"/>
      <c r="CPI162" s="101"/>
      <c r="CPJ162" s="101"/>
      <c r="CPK162" s="101"/>
      <c r="CPL162" s="101"/>
      <c r="CPM162" s="101"/>
      <c r="CPN162" s="101"/>
      <c r="CPO162" s="101"/>
      <c r="CPP162" s="101"/>
      <c r="CPQ162" s="101"/>
      <c r="CPR162" s="101"/>
      <c r="CPS162" s="101"/>
      <c r="CPT162" s="101"/>
      <c r="CPU162" s="101"/>
      <c r="CPV162" s="101"/>
      <c r="CPW162" s="101"/>
      <c r="CPX162" s="101"/>
      <c r="CPY162" s="101"/>
      <c r="CPZ162" s="101"/>
      <c r="CQA162" s="101"/>
      <c r="CQB162" s="101"/>
      <c r="CQC162" s="101"/>
      <c r="CQD162" s="101"/>
      <c r="CQE162" s="101"/>
      <c r="CQF162" s="101"/>
      <c r="CQG162" s="101"/>
      <c r="CQH162" s="101"/>
      <c r="CQI162" s="101"/>
      <c r="CQJ162" s="101"/>
      <c r="CQK162" s="101"/>
      <c r="CQL162" s="101"/>
      <c r="CQM162" s="101"/>
      <c r="CQN162" s="101"/>
      <c r="CQO162" s="101"/>
      <c r="CQP162" s="101"/>
      <c r="CQQ162" s="101"/>
      <c r="CQR162" s="101"/>
      <c r="CQS162" s="101"/>
      <c r="CQT162" s="101"/>
      <c r="CQU162" s="101"/>
      <c r="CQV162" s="101"/>
      <c r="CQW162" s="101"/>
      <c r="CQX162" s="101"/>
      <c r="CQY162" s="101"/>
      <c r="CQZ162" s="101"/>
      <c r="CRA162" s="101"/>
      <c r="CRB162" s="101"/>
      <c r="CRC162" s="101"/>
      <c r="CRD162" s="101"/>
      <c r="CRE162" s="101"/>
      <c r="CRF162" s="101"/>
      <c r="CRG162" s="101"/>
      <c r="CRH162" s="101"/>
      <c r="CRI162" s="101"/>
      <c r="CRJ162" s="101"/>
      <c r="CRK162" s="101"/>
      <c r="CRL162" s="101"/>
      <c r="CRM162" s="101"/>
      <c r="CRN162" s="101"/>
      <c r="CRO162" s="101"/>
      <c r="CRP162" s="101"/>
      <c r="CRQ162" s="101"/>
      <c r="CRR162" s="101"/>
      <c r="CRS162" s="101"/>
      <c r="CRT162" s="101"/>
      <c r="CRU162" s="101"/>
      <c r="CRV162" s="101"/>
      <c r="CRW162" s="101"/>
      <c r="CRX162" s="101"/>
      <c r="CRY162" s="101"/>
      <c r="CRZ162" s="101"/>
      <c r="CSA162" s="101"/>
      <c r="CSB162" s="101"/>
      <c r="CSC162" s="101"/>
      <c r="CSD162" s="101"/>
      <c r="CSE162" s="101"/>
      <c r="CSF162" s="101"/>
      <c r="CSG162" s="101"/>
      <c r="CSH162" s="101"/>
      <c r="CSI162" s="101"/>
      <c r="CSJ162" s="101"/>
      <c r="CSK162" s="101"/>
      <c r="CSL162" s="101"/>
      <c r="CSM162" s="101"/>
      <c r="CSN162" s="101"/>
      <c r="CSO162" s="101"/>
      <c r="CSP162" s="101"/>
      <c r="CSQ162" s="101"/>
      <c r="CSR162" s="101"/>
      <c r="CSS162" s="101"/>
      <c r="CST162" s="101"/>
      <c r="CSU162" s="101"/>
      <c r="CSV162" s="101"/>
      <c r="CSW162" s="101"/>
      <c r="CSX162" s="101"/>
      <c r="CSY162" s="101"/>
      <c r="CSZ162" s="101"/>
      <c r="CTA162" s="101"/>
      <c r="CTB162" s="101"/>
      <c r="CTC162" s="101"/>
      <c r="CTD162" s="101"/>
      <c r="CTE162" s="101"/>
      <c r="CTF162" s="101"/>
      <c r="CTG162" s="101"/>
      <c r="CTH162" s="101"/>
      <c r="CTI162" s="101"/>
      <c r="CTJ162" s="101"/>
      <c r="CTK162" s="101"/>
      <c r="CTL162" s="101"/>
      <c r="CTM162" s="101"/>
      <c r="CTN162" s="101"/>
      <c r="CTO162" s="101"/>
      <c r="CTP162" s="101"/>
      <c r="CTQ162" s="101"/>
      <c r="CTR162" s="101"/>
      <c r="CTS162" s="101"/>
      <c r="CTT162" s="101"/>
      <c r="CTU162" s="101"/>
      <c r="CTV162" s="101"/>
      <c r="CTW162" s="101"/>
      <c r="CTX162" s="101"/>
      <c r="CTY162" s="101"/>
      <c r="CTZ162" s="101"/>
      <c r="CUA162" s="101"/>
      <c r="CUB162" s="101"/>
      <c r="CUC162" s="101"/>
      <c r="CUD162" s="101"/>
      <c r="CUE162" s="101"/>
      <c r="CUF162" s="101"/>
      <c r="CUG162" s="101"/>
      <c r="CUH162" s="101"/>
      <c r="CUI162" s="101"/>
      <c r="CUJ162" s="101"/>
      <c r="CUK162" s="101"/>
      <c r="CUL162" s="101"/>
      <c r="CUM162" s="101"/>
      <c r="CUN162" s="101"/>
      <c r="CUO162" s="101"/>
      <c r="CUP162" s="101"/>
      <c r="CUQ162" s="101"/>
      <c r="CUR162" s="101"/>
      <c r="CUS162" s="101"/>
      <c r="CUT162" s="101"/>
      <c r="CUU162" s="101"/>
      <c r="CUV162" s="101"/>
      <c r="CUW162" s="101"/>
      <c r="CUX162" s="101"/>
      <c r="CUY162" s="101"/>
      <c r="CUZ162" s="101"/>
      <c r="CVA162" s="101"/>
      <c r="CVB162" s="101"/>
      <c r="CVC162" s="101"/>
      <c r="CVD162" s="101"/>
      <c r="CVE162" s="101"/>
      <c r="CVF162" s="101"/>
      <c r="CVG162" s="101"/>
      <c r="CVH162" s="101"/>
      <c r="CVI162" s="101"/>
      <c r="CVJ162" s="101"/>
      <c r="CVK162" s="101"/>
      <c r="CVL162" s="101"/>
      <c r="CVM162" s="101"/>
      <c r="CVN162" s="101"/>
      <c r="CVO162" s="101"/>
      <c r="CVP162" s="101"/>
      <c r="CVQ162" s="101"/>
      <c r="CVR162" s="101"/>
      <c r="CVS162" s="101"/>
      <c r="CVT162" s="101"/>
      <c r="CVU162" s="101"/>
      <c r="CVV162" s="101"/>
      <c r="CVW162" s="101"/>
      <c r="CVX162" s="101"/>
      <c r="CVY162" s="101"/>
      <c r="CVZ162" s="101"/>
      <c r="CWA162" s="101"/>
      <c r="CWB162" s="101"/>
      <c r="CWC162" s="101"/>
      <c r="CWD162" s="101"/>
      <c r="CWE162" s="101"/>
      <c r="CWF162" s="101"/>
      <c r="CWG162" s="101"/>
      <c r="CWH162" s="101"/>
      <c r="CWI162" s="101"/>
      <c r="CWJ162" s="101"/>
      <c r="CWK162" s="101"/>
      <c r="CWL162" s="101"/>
      <c r="CWM162" s="101"/>
      <c r="CWN162" s="101"/>
      <c r="CWO162" s="101"/>
      <c r="CWP162" s="101"/>
      <c r="CWQ162" s="101"/>
      <c r="CWR162" s="101"/>
      <c r="CWS162" s="101"/>
      <c r="CWT162" s="101"/>
      <c r="CWU162" s="101"/>
      <c r="CWV162" s="101"/>
      <c r="CWW162" s="101"/>
      <c r="CWX162" s="101"/>
      <c r="CWY162" s="101"/>
      <c r="CWZ162" s="101"/>
      <c r="CXA162" s="101"/>
      <c r="CXB162" s="101"/>
      <c r="CXC162" s="101"/>
      <c r="CXD162" s="101"/>
      <c r="CXE162" s="101"/>
      <c r="CXF162" s="101"/>
      <c r="CXG162" s="101"/>
      <c r="CXH162" s="101"/>
      <c r="CXI162" s="101"/>
      <c r="CXJ162" s="101"/>
      <c r="CXK162" s="101"/>
      <c r="CXL162" s="101"/>
      <c r="CXM162" s="101"/>
      <c r="CXN162" s="101"/>
      <c r="CXO162" s="101"/>
      <c r="CXP162" s="101"/>
      <c r="CXQ162" s="101"/>
      <c r="CXR162" s="101"/>
      <c r="CXS162" s="101"/>
      <c r="CXT162" s="101"/>
      <c r="CXU162" s="101"/>
      <c r="CXV162" s="101"/>
      <c r="CXW162" s="101"/>
      <c r="CXX162" s="101"/>
      <c r="CXY162" s="101"/>
      <c r="CXZ162" s="101"/>
      <c r="CYA162" s="101"/>
      <c r="CYB162" s="101"/>
      <c r="CYC162" s="101"/>
      <c r="CYD162" s="101"/>
      <c r="CYE162" s="101"/>
      <c r="CYF162" s="101"/>
      <c r="CYG162" s="101"/>
      <c r="CYH162" s="101"/>
      <c r="CYI162" s="101"/>
      <c r="CYJ162" s="101"/>
      <c r="CYK162" s="101"/>
      <c r="CYL162" s="101"/>
      <c r="CYM162" s="101"/>
      <c r="CYN162" s="101"/>
      <c r="CYO162" s="101"/>
      <c r="CYP162" s="101"/>
      <c r="CYQ162" s="101"/>
      <c r="CYR162" s="101"/>
      <c r="CYS162" s="101"/>
      <c r="CYT162" s="101"/>
      <c r="CYU162" s="101"/>
      <c r="CYV162" s="101"/>
      <c r="CYW162" s="101"/>
      <c r="CYX162" s="101"/>
      <c r="CYY162" s="101"/>
      <c r="CYZ162" s="101"/>
      <c r="CZA162" s="101"/>
      <c r="CZB162" s="101"/>
      <c r="CZC162" s="101"/>
      <c r="CZD162" s="101"/>
      <c r="CZE162" s="101"/>
      <c r="CZF162" s="101"/>
      <c r="CZG162" s="101"/>
      <c r="CZH162" s="101"/>
      <c r="CZI162" s="101"/>
      <c r="CZJ162" s="101"/>
      <c r="CZK162" s="101"/>
      <c r="CZL162" s="101"/>
      <c r="CZM162" s="101"/>
      <c r="CZN162" s="101"/>
      <c r="CZO162" s="101"/>
      <c r="CZP162" s="101"/>
      <c r="CZQ162" s="101"/>
      <c r="CZR162" s="101"/>
      <c r="CZS162" s="101"/>
      <c r="CZT162" s="101"/>
      <c r="CZU162" s="101"/>
      <c r="CZV162" s="101"/>
      <c r="CZW162" s="101"/>
      <c r="CZX162" s="101"/>
      <c r="CZY162" s="101"/>
      <c r="CZZ162" s="101"/>
      <c r="DAA162" s="101"/>
      <c r="DAB162" s="101"/>
      <c r="DAC162" s="101"/>
      <c r="DAD162" s="101"/>
      <c r="DAE162" s="101"/>
      <c r="DAF162" s="101"/>
      <c r="DAG162" s="101"/>
      <c r="DAH162" s="101"/>
      <c r="DAI162" s="101"/>
      <c r="DAJ162" s="101"/>
      <c r="DAK162" s="101"/>
      <c r="DAL162" s="101"/>
      <c r="DAM162" s="101"/>
      <c r="DAN162" s="101"/>
      <c r="DAO162" s="101"/>
      <c r="DAP162" s="101"/>
      <c r="DAQ162" s="101"/>
      <c r="DAR162" s="101"/>
      <c r="DAS162" s="101"/>
      <c r="DAT162" s="101"/>
      <c r="DAU162" s="101"/>
      <c r="DAV162" s="101"/>
      <c r="DAW162" s="101"/>
      <c r="DAX162" s="101"/>
      <c r="DAY162" s="101"/>
      <c r="DAZ162" s="101"/>
      <c r="DBA162" s="101"/>
      <c r="DBB162" s="101"/>
      <c r="DBC162" s="101"/>
      <c r="DBD162" s="101"/>
      <c r="DBE162" s="101"/>
      <c r="DBF162" s="101"/>
      <c r="DBG162" s="101"/>
      <c r="DBH162" s="101"/>
      <c r="DBI162" s="101"/>
      <c r="DBJ162" s="101"/>
      <c r="DBK162" s="101"/>
      <c r="DBL162" s="101"/>
      <c r="DBM162" s="101"/>
      <c r="DBN162" s="101"/>
      <c r="DBO162" s="101"/>
      <c r="DBP162" s="101"/>
      <c r="DBQ162" s="101"/>
      <c r="DBR162" s="101"/>
      <c r="DBS162" s="101"/>
      <c r="DBT162" s="101"/>
      <c r="DBU162" s="101"/>
      <c r="DBV162" s="101"/>
      <c r="DBW162" s="101"/>
      <c r="DBX162" s="101"/>
      <c r="DBY162" s="101"/>
      <c r="DBZ162" s="101"/>
      <c r="DCA162" s="101"/>
      <c r="DCB162" s="101"/>
      <c r="DCC162" s="101"/>
      <c r="DCD162" s="101"/>
      <c r="DCE162" s="101"/>
      <c r="DCF162" s="101"/>
      <c r="DCG162" s="101"/>
      <c r="DCH162" s="101"/>
      <c r="DCI162" s="101"/>
      <c r="DCJ162" s="101"/>
      <c r="DCK162" s="101"/>
      <c r="DCL162" s="101"/>
      <c r="DCM162" s="101"/>
      <c r="DCN162" s="101"/>
      <c r="DCO162" s="101"/>
      <c r="DCP162" s="101"/>
      <c r="DCQ162" s="101"/>
      <c r="DCR162" s="101"/>
      <c r="DCS162" s="101"/>
      <c r="DCT162" s="101"/>
      <c r="DCU162" s="101"/>
      <c r="DCV162" s="101"/>
      <c r="DCW162" s="101"/>
      <c r="DCX162" s="101"/>
      <c r="DCY162" s="101"/>
      <c r="DCZ162" s="101"/>
      <c r="DDA162" s="101"/>
      <c r="DDB162" s="101"/>
      <c r="DDC162" s="101"/>
      <c r="DDD162" s="101"/>
      <c r="DDE162" s="101"/>
      <c r="DDF162" s="101"/>
      <c r="DDG162" s="101"/>
      <c r="DDH162" s="101"/>
      <c r="DDI162" s="101"/>
      <c r="DDJ162" s="101"/>
      <c r="DDK162" s="101"/>
      <c r="DDL162" s="101"/>
      <c r="DDM162" s="101"/>
      <c r="DDN162" s="101"/>
      <c r="DDO162" s="101"/>
      <c r="DDP162" s="101"/>
      <c r="DDQ162" s="101"/>
      <c r="DDR162" s="101"/>
      <c r="DDS162" s="101"/>
      <c r="DDT162" s="101"/>
      <c r="DDU162" s="101"/>
      <c r="DDV162" s="101"/>
      <c r="DDW162" s="101"/>
      <c r="DDX162" s="101"/>
      <c r="DDY162" s="101"/>
      <c r="DDZ162" s="101"/>
      <c r="DEA162" s="101"/>
      <c r="DEB162" s="101"/>
      <c r="DEC162" s="101"/>
      <c r="DED162" s="101"/>
      <c r="DEE162" s="101"/>
      <c r="DEF162" s="101"/>
      <c r="DEG162" s="101"/>
      <c r="DEH162" s="101"/>
      <c r="DEI162" s="101"/>
      <c r="DEJ162" s="101"/>
      <c r="DEK162" s="101"/>
      <c r="DEL162" s="101"/>
      <c r="DEM162" s="101"/>
      <c r="DEN162" s="101"/>
      <c r="DEO162" s="101"/>
      <c r="DEP162" s="101"/>
      <c r="DEQ162" s="101"/>
      <c r="DER162" s="101"/>
      <c r="DES162" s="101"/>
      <c r="DET162" s="101"/>
      <c r="DEU162" s="101"/>
      <c r="DEV162" s="101"/>
      <c r="DEW162" s="101"/>
      <c r="DEX162" s="101"/>
      <c r="DEY162" s="101"/>
      <c r="DEZ162" s="101"/>
      <c r="DFA162" s="101"/>
      <c r="DFB162" s="101"/>
      <c r="DFC162" s="101"/>
      <c r="DFD162" s="101"/>
      <c r="DFE162" s="101"/>
      <c r="DFF162" s="101"/>
      <c r="DFG162" s="101"/>
      <c r="DFH162" s="101"/>
      <c r="DFI162" s="101"/>
      <c r="DFJ162" s="101"/>
      <c r="DFK162" s="101"/>
      <c r="DFL162" s="101"/>
      <c r="DFM162" s="101"/>
      <c r="DFN162" s="101"/>
      <c r="DFO162" s="101"/>
      <c r="DFP162" s="101"/>
      <c r="DFQ162" s="101"/>
      <c r="DFR162" s="101"/>
      <c r="DFS162" s="101"/>
      <c r="DFT162" s="101"/>
      <c r="DFU162" s="101"/>
      <c r="DFV162" s="101"/>
      <c r="DFW162" s="101"/>
      <c r="DFX162" s="101"/>
      <c r="DFY162" s="101"/>
      <c r="DFZ162" s="101"/>
      <c r="DGA162" s="101"/>
      <c r="DGB162" s="101"/>
      <c r="DGC162" s="101"/>
      <c r="DGD162" s="101"/>
      <c r="DGE162" s="101"/>
      <c r="DGF162" s="101"/>
      <c r="DGG162" s="101"/>
      <c r="DGH162" s="101"/>
      <c r="DGI162" s="101"/>
      <c r="DGJ162" s="101"/>
      <c r="DGK162" s="101"/>
      <c r="DGL162" s="101"/>
      <c r="DGM162" s="101"/>
      <c r="DGN162" s="101"/>
      <c r="DGO162" s="101"/>
      <c r="DGP162" s="101"/>
      <c r="DGQ162" s="101"/>
      <c r="DGR162" s="101"/>
      <c r="DGS162" s="101"/>
      <c r="DGT162" s="101"/>
      <c r="DGU162" s="101"/>
      <c r="DGV162" s="101"/>
      <c r="DGW162" s="101"/>
      <c r="DGX162" s="101"/>
      <c r="DGY162" s="101"/>
      <c r="DGZ162" s="101"/>
      <c r="DHA162" s="101"/>
      <c r="DHB162" s="101"/>
      <c r="DHC162" s="101"/>
      <c r="DHD162" s="101"/>
      <c r="DHE162" s="101"/>
      <c r="DHF162" s="101"/>
      <c r="DHG162" s="101"/>
      <c r="DHH162" s="101"/>
      <c r="DHI162" s="101"/>
      <c r="DHJ162" s="101"/>
      <c r="DHK162" s="101"/>
      <c r="DHL162" s="101"/>
      <c r="DHM162" s="101"/>
      <c r="DHN162" s="101"/>
      <c r="DHO162" s="101"/>
      <c r="DHP162" s="101"/>
      <c r="DHQ162" s="101"/>
      <c r="DHR162" s="101"/>
      <c r="DHS162" s="101"/>
      <c r="DHT162" s="101"/>
      <c r="DHU162" s="101"/>
      <c r="DHV162" s="101"/>
      <c r="DHW162" s="101"/>
      <c r="DHX162" s="101"/>
      <c r="DHY162" s="101"/>
      <c r="DHZ162" s="101"/>
      <c r="DIA162" s="101"/>
      <c r="DIB162" s="101"/>
      <c r="DIC162" s="101"/>
      <c r="DID162" s="101"/>
      <c r="DIE162" s="101"/>
      <c r="DIF162" s="101"/>
      <c r="DIG162" s="101"/>
      <c r="DIH162" s="101"/>
      <c r="DII162" s="101"/>
      <c r="DIJ162" s="101"/>
      <c r="DIK162" s="101"/>
      <c r="DIL162" s="101"/>
      <c r="DIM162" s="101"/>
      <c r="DIN162" s="101"/>
      <c r="DIO162" s="101"/>
      <c r="DIP162" s="101"/>
      <c r="DIQ162" s="101"/>
      <c r="DIR162" s="101"/>
      <c r="DIS162" s="101"/>
      <c r="DIT162" s="101"/>
      <c r="DIU162" s="101"/>
      <c r="DIV162" s="101"/>
      <c r="DIW162" s="101"/>
      <c r="DIX162" s="101"/>
      <c r="DIY162" s="101"/>
      <c r="DIZ162" s="101"/>
      <c r="DJA162" s="101"/>
      <c r="DJB162" s="101"/>
      <c r="DJC162" s="101"/>
      <c r="DJD162" s="101"/>
      <c r="DJE162" s="101"/>
      <c r="DJF162" s="101"/>
      <c r="DJG162" s="101"/>
      <c r="DJH162" s="101"/>
      <c r="DJI162" s="101"/>
      <c r="DJJ162" s="101"/>
      <c r="DJK162" s="101"/>
      <c r="DJL162" s="101"/>
      <c r="DJM162" s="101"/>
      <c r="DJN162" s="101"/>
      <c r="DJO162" s="101"/>
      <c r="DJP162" s="101"/>
      <c r="DJQ162" s="101"/>
      <c r="DJR162" s="101"/>
      <c r="DJS162" s="101"/>
      <c r="DJT162" s="101"/>
      <c r="DJU162" s="101"/>
      <c r="DJV162" s="101"/>
      <c r="DJW162" s="101"/>
      <c r="DJX162" s="101"/>
      <c r="DJY162" s="101"/>
      <c r="DJZ162" s="101"/>
      <c r="DKA162" s="101"/>
      <c r="DKB162" s="101"/>
      <c r="DKC162" s="101"/>
      <c r="DKD162" s="101"/>
      <c r="DKE162" s="101"/>
      <c r="DKF162" s="101"/>
      <c r="DKG162" s="101"/>
      <c r="DKH162" s="101"/>
      <c r="DKI162" s="101"/>
      <c r="DKJ162" s="101"/>
      <c r="DKK162" s="101"/>
      <c r="DKL162" s="101"/>
      <c r="DKM162" s="101"/>
      <c r="DKN162" s="101"/>
      <c r="DKO162" s="101"/>
      <c r="DKP162" s="101"/>
      <c r="DKQ162" s="101"/>
      <c r="DKR162" s="101"/>
      <c r="DKS162" s="101"/>
      <c r="DKT162" s="101"/>
      <c r="DKU162" s="101"/>
      <c r="DKV162" s="101"/>
      <c r="DKW162" s="101"/>
      <c r="DKX162" s="101"/>
      <c r="DKY162" s="101"/>
      <c r="DKZ162" s="101"/>
      <c r="DLA162" s="101"/>
      <c r="DLB162" s="101"/>
      <c r="DLC162" s="101"/>
      <c r="DLD162" s="101"/>
      <c r="DLE162" s="101"/>
      <c r="DLF162" s="101"/>
      <c r="DLG162" s="101"/>
      <c r="DLH162" s="101"/>
      <c r="DLI162" s="101"/>
      <c r="DLJ162" s="101"/>
      <c r="DLK162" s="101"/>
      <c r="DLL162" s="101"/>
      <c r="DLM162" s="101"/>
      <c r="DLN162" s="101"/>
      <c r="DLO162" s="101"/>
      <c r="DLP162" s="101"/>
      <c r="DLQ162" s="101"/>
      <c r="DLR162" s="101"/>
      <c r="DLS162" s="101"/>
      <c r="DLT162" s="101"/>
      <c r="DLU162" s="101"/>
      <c r="DLV162" s="101"/>
      <c r="DLW162" s="101"/>
      <c r="DLX162" s="101"/>
      <c r="DLY162" s="101"/>
      <c r="DLZ162" s="101"/>
      <c r="DMA162" s="101"/>
      <c r="DMB162" s="101"/>
      <c r="DMC162" s="101"/>
      <c r="DMD162" s="101"/>
      <c r="DME162" s="101"/>
      <c r="DMF162" s="101"/>
      <c r="DMG162" s="101"/>
      <c r="DMH162" s="101"/>
      <c r="DMI162" s="101"/>
      <c r="DMJ162" s="101"/>
      <c r="DMK162" s="101"/>
      <c r="DML162" s="101"/>
      <c r="DMM162" s="101"/>
      <c r="DMN162" s="101"/>
      <c r="DMO162" s="101"/>
      <c r="DMP162" s="101"/>
      <c r="DMQ162" s="101"/>
      <c r="DMR162" s="101"/>
      <c r="DMS162" s="101"/>
      <c r="DMT162" s="101"/>
      <c r="DMU162" s="101"/>
      <c r="DMV162" s="101"/>
      <c r="DMW162" s="101"/>
      <c r="DMX162" s="101"/>
      <c r="DMY162" s="101"/>
      <c r="DMZ162" s="101"/>
      <c r="DNA162" s="101"/>
      <c r="DNB162" s="101"/>
      <c r="DNC162" s="101"/>
      <c r="DND162" s="101"/>
      <c r="DNE162" s="101"/>
      <c r="DNF162" s="101"/>
      <c r="DNG162" s="101"/>
      <c r="DNH162" s="101"/>
      <c r="DNI162" s="101"/>
      <c r="DNJ162" s="101"/>
      <c r="DNK162" s="101"/>
      <c r="DNL162" s="101"/>
      <c r="DNM162" s="101"/>
      <c r="DNN162" s="101"/>
      <c r="DNO162" s="101"/>
      <c r="DNP162" s="101"/>
      <c r="DNQ162" s="101"/>
      <c r="DNR162" s="101"/>
      <c r="DNS162" s="101"/>
      <c r="DNT162" s="101"/>
      <c r="DNU162" s="101"/>
      <c r="DNV162" s="101"/>
      <c r="DNW162" s="101"/>
      <c r="DNX162" s="101"/>
      <c r="DNY162" s="101"/>
      <c r="DNZ162" s="101"/>
      <c r="DOA162" s="101"/>
      <c r="DOB162" s="101"/>
      <c r="DOC162" s="101"/>
      <c r="DOD162" s="101"/>
      <c r="DOE162" s="101"/>
      <c r="DOF162" s="101"/>
      <c r="DOG162" s="101"/>
      <c r="DOH162" s="101"/>
      <c r="DOI162" s="101"/>
      <c r="DOJ162" s="101"/>
      <c r="DOK162" s="101"/>
      <c r="DOL162" s="101"/>
      <c r="DOM162" s="101"/>
      <c r="DON162" s="101"/>
      <c r="DOO162" s="101"/>
      <c r="DOP162" s="101"/>
      <c r="DOQ162" s="101"/>
      <c r="DOR162" s="101"/>
      <c r="DOS162" s="101"/>
      <c r="DOT162" s="101"/>
      <c r="DOU162" s="101"/>
      <c r="DOV162" s="101"/>
      <c r="DOW162" s="101"/>
      <c r="DOX162" s="101"/>
      <c r="DOY162" s="101"/>
      <c r="DOZ162" s="101"/>
      <c r="DPA162" s="101"/>
      <c r="DPB162" s="101"/>
      <c r="DPC162" s="101"/>
      <c r="DPD162" s="101"/>
      <c r="DPE162" s="101"/>
      <c r="DPF162" s="101"/>
      <c r="DPG162" s="101"/>
      <c r="DPH162" s="101"/>
      <c r="DPI162" s="101"/>
      <c r="DPJ162" s="101"/>
      <c r="DPK162" s="101"/>
      <c r="DPL162" s="101"/>
      <c r="DPM162" s="101"/>
      <c r="DPN162" s="101"/>
      <c r="DPO162" s="101"/>
      <c r="DPP162" s="101"/>
      <c r="DPQ162" s="101"/>
      <c r="DPR162" s="101"/>
      <c r="DPS162" s="101"/>
      <c r="DPT162" s="101"/>
      <c r="DPU162" s="101"/>
      <c r="DPV162" s="101"/>
      <c r="DPW162" s="101"/>
      <c r="DPX162" s="101"/>
      <c r="DPY162" s="101"/>
      <c r="DPZ162" s="101"/>
      <c r="DQA162" s="101"/>
      <c r="DQB162" s="101"/>
      <c r="DQC162" s="101"/>
      <c r="DQD162" s="101"/>
      <c r="DQE162" s="101"/>
      <c r="DQF162" s="101"/>
      <c r="DQG162" s="101"/>
      <c r="DQH162" s="101"/>
      <c r="DQI162" s="101"/>
      <c r="DQJ162" s="101"/>
      <c r="DQK162" s="101"/>
      <c r="DQL162" s="101"/>
      <c r="DQM162" s="101"/>
      <c r="DQN162" s="101"/>
      <c r="DQO162" s="101"/>
      <c r="DQP162" s="101"/>
      <c r="DQQ162" s="101"/>
      <c r="DQR162" s="101"/>
      <c r="DQS162" s="101"/>
      <c r="DQT162" s="101"/>
      <c r="DQU162" s="101"/>
      <c r="DQV162" s="101"/>
      <c r="DQW162" s="101"/>
      <c r="DQX162" s="101"/>
      <c r="DQY162" s="101"/>
      <c r="DQZ162" s="101"/>
      <c r="DRA162" s="101"/>
      <c r="DRB162" s="101"/>
      <c r="DRC162" s="101"/>
      <c r="DRD162" s="101"/>
      <c r="DRE162" s="101"/>
      <c r="DRF162" s="101"/>
      <c r="DRG162" s="101"/>
      <c r="DRH162" s="101"/>
      <c r="DRI162" s="101"/>
      <c r="DRJ162" s="101"/>
      <c r="DRK162" s="101"/>
      <c r="DRL162" s="101"/>
      <c r="DRM162" s="101"/>
      <c r="DRN162" s="101"/>
      <c r="DRO162" s="101"/>
      <c r="DRP162" s="101"/>
      <c r="DRQ162" s="101"/>
      <c r="DRR162" s="101"/>
      <c r="DRS162" s="101"/>
      <c r="DRT162" s="101"/>
      <c r="DRU162" s="101"/>
      <c r="DRV162" s="101"/>
      <c r="DRW162" s="101"/>
      <c r="DRX162" s="101"/>
      <c r="DRY162" s="101"/>
      <c r="DRZ162" s="101"/>
      <c r="DSA162" s="101"/>
      <c r="DSB162" s="101"/>
      <c r="DSC162" s="101"/>
      <c r="DSD162" s="101"/>
      <c r="DSE162" s="101"/>
      <c r="DSF162" s="101"/>
      <c r="DSG162" s="101"/>
      <c r="DSH162" s="101"/>
      <c r="DSI162" s="101"/>
      <c r="DSJ162" s="101"/>
      <c r="DSK162" s="101"/>
      <c r="DSL162" s="101"/>
      <c r="DSM162" s="101"/>
      <c r="DSN162" s="101"/>
      <c r="DSO162" s="101"/>
      <c r="DSP162" s="101"/>
      <c r="DSQ162" s="101"/>
      <c r="DSR162" s="101"/>
      <c r="DSS162" s="101"/>
      <c r="DST162" s="101"/>
      <c r="DSU162" s="101"/>
      <c r="DSV162" s="101"/>
      <c r="DSW162" s="101"/>
      <c r="DSX162" s="101"/>
      <c r="DSY162" s="101"/>
      <c r="DSZ162" s="101"/>
      <c r="DTA162" s="101"/>
      <c r="DTB162" s="101"/>
      <c r="DTC162" s="101"/>
      <c r="DTD162" s="101"/>
      <c r="DTE162" s="101"/>
      <c r="DTF162" s="101"/>
      <c r="DTG162" s="101"/>
      <c r="DTH162" s="101"/>
      <c r="DTI162" s="101"/>
      <c r="DTJ162" s="101"/>
      <c r="DTK162" s="101"/>
      <c r="DTL162" s="101"/>
      <c r="DTM162" s="101"/>
      <c r="DTN162" s="101"/>
      <c r="DTO162" s="101"/>
      <c r="DTP162" s="101"/>
      <c r="DTQ162" s="101"/>
      <c r="DTR162" s="101"/>
      <c r="DTS162" s="101"/>
      <c r="DTT162" s="101"/>
      <c r="DTU162" s="101"/>
      <c r="DTV162" s="101"/>
      <c r="DTW162" s="101"/>
      <c r="DTX162" s="101"/>
      <c r="DTY162" s="101"/>
      <c r="DTZ162" s="101"/>
      <c r="DUA162" s="101"/>
      <c r="DUB162" s="101"/>
      <c r="DUC162" s="101"/>
      <c r="DUD162" s="101"/>
      <c r="DUE162" s="101"/>
      <c r="DUF162" s="101"/>
      <c r="DUG162" s="101"/>
      <c r="DUH162" s="101"/>
      <c r="DUI162" s="101"/>
      <c r="DUJ162" s="101"/>
      <c r="DUK162" s="101"/>
      <c r="DUL162" s="101"/>
      <c r="DUM162" s="101"/>
      <c r="DUN162" s="101"/>
      <c r="DUO162" s="101"/>
      <c r="DUP162" s="101"/>
      <c r="DUQ162" s="101"/>
      <c r="DUR162" s="101"/>
      <c r="DUS162" s="101"/>
      <c r="DUT162" s="101"/>
      <c r="DUU162" s="101"/>
      <c r="DUV162" s="101"/>
      <c r="DUW162" s="101"/>
      <c r="DUX162" s="101"/>
      <c r="DUY162" s="101"/>
      <c r="DUZ162" s="101"/>
      <c r="DVA162" s="101"/>
      <c r="DVB162" s="101"/>
      <c r="DVC162" s="101"/>
      <c r="DVD162" s="101"/>
      <c r="DVE162" s="101"/>
      <c r="DVF162" s="101"/>
      <c r="DVG162" s="101"/>
      <c r="DVH162" s="101"/>
      <c r="DVI162" s="101"/>
      <c r="DVJ162" s="101"/>
      <c r="DVK162" s="101"/>
      <c r="DVL162" s="101"/>
      <c r="DVM162" s="101"/>
      <c r="DVN162" s="101"/>
      <c r="DVO162" s="101"/>
      <c r="DVP162" s="101"/>
      <c r="DVQ162" s="101"/>
      <c r="DVR162" s="101"/>
      <c r="DVS162" s="101"/>
      <c r="DVT162" s="101"/>
      <c r="DVU162" s="101"/>
      <c r="DVV162" s="101"/>
      <c r="DVW162" s="101"/>
      <c r="DVX162" s="101"/>
      <c r="DVY162" s="101"/>
      <c r="DVZ162" s="101"/>
      <c r="DWA162" s="101"/>
      <c r="DWB162" s="101"/>
      <c r="DWC162" s="101"/>
      <c r="DWD162" s="101"/>
      <c r="DWE162" s="101"/>
      <c r="DWF162" s="101"/>
      <c r="DWG162" s="101"/>
      <c r="DWH162" s="101"/>
      <c r="DWI162" s="101"/>
      <c r="DWJ162" s="101"/>
      <c r="DWK162" s="101"/>
      <c r="DWL162" s="101"/>
      <c r="DWM162" s="101"/>
      <c r="DWN162" s="101"/>
      <c r="DWO162" s="101"/>
      <c r="DWP162" s="101"/>
      <c r="DWQ162" s="101"/>
      <c r="DWR162" s="101"/>
      <c r="DWS162" s="101"/>
      <c r="DWT162" s="101"/>
      <c r="DWU162" s="101"/>
      <c r="DWV162" s="101"/>
      <c r="DWW162" s="101"/>
      <c r="DWX162" s="101"/>
      <c r="DWY162" s="101"/>
      <c r="DWZ162" s="101"/>
      <c r="DXA162" s="101"/>
      <c r="DXB162" s="101"/>
      <c r="DXC162" s="101"/>
      <c r="DXD162" s="101"/>
      <c r="DXE162" s="101"/>
      <c r="DXF162" s="101"/>
      <c r="DXG162" s="101"/>
      <c r="DXH162" s="101"/>
      <c r="DXI162" s="101"/>
      <c r="DXJ162" s="101"/>
      <c r="DXK162" s="101"/>
      <c r="DXL162" s="101"/>
      <c r="DXM162" s="101"/>
      <c r="DXN162" s="101"/>
      <c r="DXO162" s="101"/>
      <c r="DXP162" s="101"/>
      <c r="DXQ162" s="101"/>
      <c r="DXR162" s="101"/>
      <c r="DXS162" s="101"/>
      <c r="DXT162" s="101"/>
      <c r="DXU162" s="101"/>
      <c r="DXV162" s="101"/>
      <c r="DXW162" s="101"/>
      <c r="DXX162" s="101"/>
      <c r="DXY162" s="101"/>
      <c r="DXZ162" s="101"/>
      <c r="DYA162" s="101"/>
      <c r="DYB162" s="101"/>
      <c r="DYC162" s="101"/>
      <c r="DYD162" s="101"/>
      <c r="DYE162" s="101"/>
      <c r="DYF162" s="101"/>
      <c r="DYG162" s="101"/>
      <c r="DYH162" s="101"/>
      <c r="DYI162" s="101"/>
      <c r="DYJ162" s="101"/>
      <c r="DYK162" s="101"/>
      <c r="DYL162" s="101"/>
      <c r="DYM162" s="101"/>
      <c r="DYN162" s="101"/>
      <c r="DYO162" s="101"/>
      <c r="DYP162" s="101"/>
      <c r="DYQ162" s="101"/>
      <c r="DYR162" s="101"/>
      <c r="DYS162" s="101"/>
      <c r="DYT162" s="101"/>
      <c r="DYU162" s="101"/>
      <c r="DYV162" s="101"/>
      <c r="DYW162" s="101"/>
      <c r="DYX162" s="101"/>
      <c r="DYY162" s="101"/>
      <c r="DYZ162" s="101"/>
      <c r="DZA162" s="101"/>
      <c r="DZB162" s="101"/>
      <c r="DZC162" s="101"/>
      <c r="DZD162" s="101"/>
      <c r="DZE162" s="101"/>
      <c r="DZF162" s="101"/>
      <c r="DZG162" s="101"/>
      <c r="DZH162" s="101"/>
      <c r="DZI162" s="101"/>
      <c r="DZJ162" s="101"/>
      <c r="DZK162" s="101"/>
      <c r="DZL162" s="101"/>
      <c r="DZM162" s="101"/>
      <c r="DZN162" s="101"/>
      <c r="DZO162" s="101"/>
      <c r="DZP162" s="101"/>
      <c r="DZQ162" s="101"/>
      <c r="DZR162" s="101"/>
      <c r="DZS162" s="101"/>
      <c r="DZT162" s="101"/>
      <c r="DZU162" s="101"/>
      <c r="DZV162" s="101"/>
      <c r="DZW162" s="101"/>
      <c r="DZX162" s="101"/>
      <c r="DZY162" s="101"/>
      <c r="DZZ162" s="101"/>
      <c r="EAA162" s="101"/>
      <c r="EAB162" s="101"/>
      <c r="EAC162" s="101"/>
      <c r="EAD162" s="101"/>
      <c r="EAE162" s="101"/>
      <c r="EAF162" s="101"/>
      <c r="EAG162" s="101"/>
      <c r="EAH162" s="101"/>
      <c r="EAI162" s="101"/>
      <c r="EAJ162" s="101"/>
      <c r="EAK162" s="101"/>
      <c r="EAL162" s="101"/>
      <c r="EAM162" s="101"/>
      <c r="EAN162" s="101"/>
      <c r="EAO162" s="101"/>
      <c r="EAP162" s="101"/>
      <c r="EAQ162" s="101"/>
      <c r="EAR162" s="101"/>
      <c r="EAS162" s="101"/>
      <c r="EAT162" s="101"/>
      <c r="EAU162" s="101"/>
      <c r="EAV162" s="101"/>
      <c r="EAW162" s="101"/>
      <c r="EAX162" s="101"/>
      <c r="EAY162" s="101"/>
      <c r="EAZ162" s="101"/>
      <c r="EBA162" s="101"/>
      <c r="EBB162" s="101"/>
      <c r="EBC162" s="101"/>
      <c r="EBD162" s="101"/>
      <c r="EBE162" s="101"/>
      <c r="EBF162" s="101"/>
      <c r="EBG162" s="101"/>
      <c r="EBH162" s="101"/>
      <c r="EBI162" s="101"/>
      <c r="EBJ162" s="101"/>
      <c r="EBK162" s="101"/>
      <c r="EBL162" s="101"/>
      <c r="EBM162" s="101"/>
      <c r="EBN162" s="101"/>
      <c r="EBO162" s="101"/>
      <c r="EBP162" s="101"/>
      <c r="EBQ162" s="101"/>
      <c r="EBR162" s="101"/>
      <c r="EBS162" s="101"/>
      <c r="EBT162" s="101"/>
      <c r="EBU162" s="101"/>
      <c r="EBV162" s="101"/>
      <c r="EBW162" s="101"/>
      <c r="EBX162" s="101"/>
      <c r="EBY162" s="101"/>
      <c r="EBZ162" s="101"/>
      <c r="ECA162" s="101"/>
      <c r="ECB162" s="101"/>
      <c r="ECC162" s="101"/>
      <c r="ECD162" s="101"/>
      <c r="ECE162" s="101"/>
      <c r="ECF162" s="101"/>
      <c r="ECG162" s="101"/>
      <c r="ECH162" s="101"/>
      <c r="ECI162" s="101"/>
      <c r="ECJ162" s="101"/>
      <c r="ECK162" s="101"/>
      <c r="ECL162" s="101"/>
      <c r="ECM162" s="101"/>
      <c r="ECN162" s="101"/>
      <c r="ECO162" s="101"/>
      <c r="ECP162" s="101"/>
      <c r="ECQ162" s="101"/>
      <c r="ECR162" s="101"/>
      <c r="ECS162" s="101"/>
      <c r="ECT162" s="101"/>
      <c r="ECU162" s="101"/>
      <c r="ECV162" s="101"/>
      <c r="ECW162" s="101"/>
      <c r="ECX162" s="101"/>
      <c r="ECY162" s="101"/>
      <c r="ECZ162" s="101"/>
      <c r="EDA162" s="101"/>
      <c r="EDB162" s="101"/>
      <c r="EDC162" s="101"/>
      <c r="EDD162" s="101"/>
      <c r="EDE162" s="101"/>
      <c r="EDF162" s="101"/>
      <c r="EDG162" s="101"/>
      <c r="EDH162" s="101"/>
      <c r="EDI162" s="101"/>
      <c r="EDJ162" s="101"/>
      <c r="EDK162" s="101"/>
      <c r="EDL162" s="101"/>
      <c r="EDM162" s="101"/>
      <c r="EDN162" s="101"/>
      <c r="EDO162" s="101"/>
      <c r="EDP162" s="101"/>
      <c r="EDQ162" s="101"/>
      <c r="EDR162" s="101"/>
      <c r="EDS162" s="101"/>
      <c r="EDT162" s="101"/>
      <c r="EDU162" s="101"/>
      <c r="EDV162" s="101"/>
      <c r="EDW162" s="101"/>
      <c r="EDX162" s="101"/>
      <c r="EDY162" s="101"/>
      <c r="EDZ162" s="101"/>
      <c r="EEA162" s="101"/>
      <c r="EEB162" s="101"/>
      <c r="EEC162" s="101"/>
      <c r="EED162" s="101"/>
      <c r="EEE162" s="101"/>
      <c r="EEF162" s="101"/>
      <c r="EEG162" s="101"/>
      <c r="EEH162" s="101"/>
      <c r="EEI162" s="101"/>
      <c r="EEJ162" s="101"/>
      <c r="EEK162" s="101"/>
      <c r="EEL162" s="101"/>
      <c r="EEM162" s="101"/>
      <c r="EEN162" s="101"/>
      <c r="EEO162" s="101"/>
      <c r="EEP162" s="101"/>
      <c r="EEQ162" s="101"/>
      <c r="EER162" s="101"/>
      <c r="EES162" s="101"/>
      <c r="EET162" s="101"/>
      <c r="EEU162" s="101"/>
      <c r="EEV162" s="101"/>
      <c r="EEW162" s="101"/>
      <c r="EEX162" s="101"/>
      <c r="EEY162" s="101"/>
      <c r="EEZ162" s="101"/>
      <c r="EFA162" s="101"/>
      <c r="EFB162" s="101"/>
      <c r="EFC162" s="101"/>
      <c r="EFD162" s="101"/>
      <c r="EFE162" s="101"/>
      <c r="EFF162" s="101"/>
      <c r="EFG162" s="101"/>
      <c r="EFH162" s="101"/>
      <c r="EFI162" s="101"/>
      <c r="EFJ162" s="101"/>
      <c r="EFK162" s="101"/>
      <c r="EFL162" s="101"/>
      <c r="EFM162" s="101"/>
      <c r="EFN162" s="101"/>
      <c r="EFO162" s="101"/>
      <c r="EFP162" s="101"/>
      <c r="EFQ162" s="101"/>
      <c r="EFR162" s="101"/>
      <c r="EFS162" s="101"/>
      <c r="EFT162" s="101"/>
      <c r="EFU162" s="101"/>
      <c r="EFV162" s="101"/>
      <c r="EFW162" s="101"/>
      <c r="EFX162" s="101"/>
      <c r="EFY162" s="101"/>
      <c r="EFZ162" s="101"/>
      <c r="EGA162" s="101"/>
      <c r="EGB162" s="101"/>
      <c r="EGC162" s="101"/>
      <c r="EGD162" s="101"/>
      <c r="EGE162" s="101"/>
      <c r="EGF162" s="101"/>
      <c r="EGG162" s="101"/>
      <c r="EGH162" s="101"/>
      <c r="EGI162" s="101"/>
      <c r="EGJ162" s="101"/>
      <c r="EGK162" s="101"/>
      <c r="EGL162" s="101"/>
      <c r="EGM162" s="101"/>
      <c r="EGN162" s="101"/>
      <c r="EGO162" s="101"/>
      <c r="EGP162" s="101"/>
      <c r="EGQ162" s="101"/>
      <c r="EGR162" s="101"/>
      <c r="EGS162" s="101"/>
      <c r="EGT162" s="101"/>
      <c r="EGU162" s="101"/>
      <c r="EGV162" s="101"/>
      <c r="EGW162" s="101"/>
      <c r="EGX162" s="101"/>
      <c r="EGY162" s="101"/>
      <c r="EGZ162" s="101"/>
      <c r="EHA162" s="101"/>
      <c r="EHB162" s="101"/>
      <c r="EHC162" s="101"/>
      <c r="EHD162" s="101"/>
      <c r="EHE162" s="101"/>
      <c r="EHF162" s="101"/>
      <c r="EHG162" s="101"/>
      <c r="EHH162" s="101"/>
      <c r="EHI162" s="101"/>
      <c r="EHJ162" s="101"/>
      <c r="EHK162" s="101"/>
      <c r="EHL162" s="101"/>
      <c r="EHM162" s="101"/>
      <c r="EHN162" s="101"/>
      <c r="EHO162" s="101"/>
      <c r="EHP162" s="101"/>
      <c r="EHQ162" s="101"/>
      <c r="EHR162" s="101"/>
      <c r="EHS162" s="101"/>
      <c r="EHT162" s="101"/>
      <c r="EHU162" s="101"/>
      <c r="EHV162" s="101"/>
      <c r="EHW162" s="101"/>
      <c r="EHX162" s="101"/>
      <c r="EHY162" s="101"/>
      <c r="EHZ162" s="101"/>
      <c r="EIA162" s="101"/>
      <c r="EIB162" s="101"/>
      <c r="EIC162" s="101"/>
      <c r="EID162" s="101"/>
      <c r="EIE162" s="101"/>
      <c r="EIF162" s="101"/>
      <c r="EIG162" s="101"/>
      <c r="EIH162" s="101"/>
      <c r="EII162" s="101"/>
      <c r="EIJ162" s="101"/>
      <c r="EIK162" s="101"/>
      <c r="EIL162" s="101"/>
      <c r="EIM162" s="101"/>
      <c r="EIN162" s="101"/>
      <c r="EIO162" s="101"/>
      <c r="EIP162" s="101"/>
      <c r="EIQ162" s="101"/>
      <c r="EIR162" s="101"/>
      <c r="EIS162" s="101"/>
      <c r="EIT162" s="101"/>
      <c r="EIU162" s="101"/>
      <c r="EIV162" s="101"/>
      <c r="EIW162" s="101"/>
      <c r="EIX162" s="101"/>
      <c r="EIY162" s="101"/>
      <c r="EIZ162" s="101"/>
      <c r="EJA162" s="101"/>
      <c r="EJB162" s="101"/>
      <c r="EJC162" s="101"/>
      <c r="EJD162" s="101"/>
      <c r="EJE162" s="101"/>
      <c r="EJF162" s="101"/>
      <c r="EJG162" s="101"/>
      <c r="EJH162" s="101"/>
      <c r="EJI162" s="101"/>
      <c r="EJJ162" s="101"/>
      <c r="EJK162" s="101"/>
      <c r="EJL162" s="101"/>
      <c r="EJM162" s="101"/>
      <c r="EJN162" s="101"/>
      <c r="EJO162" s="101"/>
      <c r="EJP162" s="101"/>
      <c r="EJQ162" s="101"/>
      <c r="EJR162" s="101"/>
      <c r="EJS162" s="101"/>
      <c r="EJT162" s="101"/>
      <c r="EJU162" s="101"/>
      <c r="EJV162" s="101"/>
      <c r="EJW162" s="101"/>
      <c r="EJX162" s="101"/>
      <c r="EJY162" s="101"/>
      <c r="EJZ162" s="101"/>
      <c r="EKA162" s="101"/>
      <c r="EKB162" s="101"/>
      <c r="EKC162" s="101"/>
      <c r="EKD162" s="101"/>
      <c r="EKE162" s="101"/>
      <c r="EKF162" s="101"/>
      <c r="EKG162" s="101"/>
      <c r="EKH162" s="101"/>
      <c r="EKI162" s="101"/>
      <c r="EKJ162" s="101"/>
      <c r="EKK162" s="101"/>
      <c r="EKL162" s="101"/>
      <c r="EKM162" s="101"/>
      <c r="EKN162" s="101"/>
      <c r="EKO162" s="101"/>
      <c r="EKP162" s="101"/>
      <c r="EKQ162" s="101"/>
      <c r="EKR162" s="101"/>
      <c r="EKS162" s="101"/>
      <c r="EKT162" s="101"/>
      <c r="EKU162" s="101"/>
      <c r="EKV162" s="101"/>
      <c r="EKW162" s="101"/>
      <c r="EKX162" s="101"/>
      <c r="EKY162" s="101"/>
      <c r="EKZ162" s="101"/>
      <c r="ELA162" s="101"/>
      <c r="ELB162" s="101"/>
      <c r="ELC162" s="101"/>
      <c r="ELD162" s="101"/>
      <c r="ELE162" s="101"/>
      <c r="ELF162" s="101"/>
      <c r="ELG162" s="101"/>
      <c r="ELH162" s="101"/>
      <c r="ELI162" s="101"/>
      <c r="ELJ162" s="101"/>
      <c r="ELK162" s="101"/>
      <c r="ELL162" s="101"/>
      <c r="ELM162" s="101"/>
      <c r="ELN162" s="101"/>
      <c r="ELO162" s="101"/>
      <c r="ELP162" s="101"/>
      <c r="ELQ162" s="101"/>
      <c r="ELR162" s="101"/>
      <c r="ELS162" s="101"/>
      <c r="ELT162" s="101"/>
      <c r="ELU162" s="101"/>
      <c r="ELV162" s="101"/>
      <c r="ELW162" s="101"/>
      <c r="ELX162" s="101"/>
      <c r="ELY162" s="101"/>
      <c r="ELZ162" s="101"/>
      <c r="EMA162" s="101"/>
      <c r="EMB162" s="101"/>
      <c r="EMC162" s="101"/>
      <c r="EMD162" s="101"/>
      <c r="EME162" s="101"/>
      <c r="EMF162" s="101"/>
      <c r="EMG162" s="101"/>
      <c r="EMH162" s="101"/>
      <c r="EMI162" s="101"/>
      <c r="EMJ162" s="101"/>
      <c r="EMK162" s="101"/>
      <c r="EML162" s="101"/>
      <c r="EMM162" s="101"/>
      <c r="EMN162" s="101"/>
      <c r="EMO162" s="101"/>
      <c r="EMP162" s="101"/>
      <c r="EMQ162" s="101"/>
      <c r="EMR162" s="101"/>
      <c r="EMS162" s="101"/>
      <c r="EMT162" s="101"/>
      <c r="EMU162" s="101"/>
      <c r="EMV162" s="101"/>
      <c r="EMW162" s="101"/>
      <c r="EMX162" s="101"/>
      <c r="EMY162" s="101"/>
      <c r="EMZ162" s="101"/>
      <c r="ENA162" s="101"/>
      <c r="ENB162" s="101"/>
      <c r="ENC162" s="101"/>
      <c r="END162" s="101"/>
      <c r="ENE162" s="101"/>
      <c r="ENF162" s="101"/>
      <c r="ENG162" s="101"/>
      <c r="ENH162" s="101"/>
      <c r="ENI162" s="101"/>
      <c r="ENJ162" s="101"/>
      <c r="ENK162" s="101"/>
      <c r="ENL162" s="101"/>
      <c r="ENM162" s="101"/>
      <c r="ENN162" s="101"/>
      <c r="ENO162" s="101"/>
      <c r="ENP162" s="101"/>
      <c r="ENQ162" s="101"/>
      <c r="ENR162" s="101"/>
      <c r="ENS162" s="101"/>
      <c r="ENT162" s="101"/>
      <c r="ENU162" s="101"/>
      <c r="ENV162" s="101"/>
      <c r="ENW162" s="101"/>
      <c r="ENX162" s="101"/>
      <c r="ENY162" s="101"/>
      <c r="ENZ162" s="101"/>
      <c r="EOA162" s="101"/>
      <c r="EOB162" s="101"/>
      <c r="EOC162" s="101"/>
      <c r="EOD162" s="101"/>
      <c r="EOE162" s="101"/>
      <c r="EOF162" s="101"/>
      <c r="EOG162" s="101"/>
      <c r="EOH162" s="101"/>
      <c r="EOI162" s="101"/>
      <c r="EOJ162" s="101"/>
      <c r="EOK162" s="101"/>
      <c r="EOL162" s="101"/>
      <c r="EOM162" s="101"/>
      <c r="EON162" s="101"/>
      <c r="EOO162" s="101"/>
      <c r="EOP162" s="101"/>
      <c r="EOQ162" s="101"/>
      <c r="EOR162" s="101"/>
      <c r="EOS162" s="101"/>
      <c r="EOT162" s="101"/>
      <c r="EOU162" s="101"/>
      <c r="EOV162" s="101"/>
      <c r="EOW162" s="101"/>
      <c r="EOX162" s="101"/>
      <c r="EOY162" s="101"/>
      <c r="EOZ162" s="101"/>
      <c r="EPA162" s="101"/>
      <c r="EPB162" s="101"/>
      <c r="EPC162" s="101"/>
      <c r="EPD162" s="101"/>
      <c r="EPE162" s="101"/>
      <c r="EPF162" s="101"/>
      <c r="EPG162" s="101"/>
      <c r="EPH162" s="101"/>
      <c r="EPI162" s="101"/>
      <c r="EPJ162" s="101"/>
      <c r="EPK162" s="101"/>
      <c r="EPL162" s="101"/>
      <c r="EPM162" s="101"/>
      <c r="EPN162" s="101"/>
      <c r="EPO162" s="101"/>
      <c r="EPP162" s="101"/>
      <c r="EPQ162" s="101"/>
      <c r="EPR162" s="101"/>
      <c r="EPS162" s="101"/>
      <c r="EPT162" s="101"/>
      <c r="EPU162" s="101"/>
      <c r="EPV162" s="101"/>
      <c r="EPW162" s="101"/>
      <c r="EPX162" s="101"/>
      <c r="EPY162" s="101"/>
      <c r="EPZ162" s="101"/>
      <c r="EQA162" s="101"/>
      <c r="EQB162" s="101"/>
      <c r="EQC162" s="101"/>
      <c r="EQD162" s="101"/>
      <c r="EQE162" s="101"/>
      <c r="EQF162" s="101"/>
      <c r="EQG162" s="101"/>
      <c r="EQH162" s="101"/>
      <c r="EQI162" s="101"/>
      <c r="EQJ162" s="101"/>
      <c r="EQK162" s="101"/>
      <c r="EQL162" s="101"/>
      <c r="EQM162" s="101"/>
      <c r="EQN162" s="101"/>
      <c r="EQO162" s="101"/>
      <c r="EQP162" s="101"/>
      <c r="EQQ162" s="101"/>
      <c r="EQR162" s="101"/>
      <c r="EQS162" s="101"/>
      <c r="EQT162" s="101"/>
      <c r="EQU162" s="101"/>
      <c r="EQV162" s="101"/>
      <c r="EQW162" s="101"/>
      <c r="EQX162" s="101"/>
      <c r="EQY162" s="101"/>
      <c r="EQZ162" s="101"/>
      <c r="ERA162" s="101"/>
      <c r="ERB162" s="101"/>
      <c r="ERC162" s="101"/>
      <c r="ERD162" s="101"/>
      <c r="ERE162" s="101"/>
      <c r="ERF162" s="101"/>
      <c r="ERG162" s="101"/>
      <c r="ERH162" s="101"/>
      <c r="ERI162" s="101"/>
      <c r="ERJ162" s="101"/>
      <c r="ERK162" s="101"/>
      <c r="ERL162" s="101"/>
      <c r="ERM162" s="101"/>
      <c r="ERN162" s="101"/>
      <c r="ERO162" s="101"/>
      <c r="ERP162" s="101"/>
      <c r="ERQ162" s="101"/>
      <c r="ERR162" s="101"/>
      <c r="ERS162" s="101"/>
      <c r="ERT162" s="101"/>
      <c r="ERU162" s="101"/>
      <c r="ERV162" s="101"/>
      <c r="ERW162" s="101"/>
      <c r="ERX162" s="101"/>
      <c r="ERY162" s="101"/>
      <c r="ERZ162" s="101"/>
      <c r="ESA162" s="101"/>
      <c r="ESB162" s="101"/>
      <c r="ESC162" s="101"/>
      <c r="ESD162" s="101"/>
      <c r="ESE162" s="101"/>
      <c r="ESF162" s="101"/>
      <c r="ESG162" s="101"/>
      <c r="ESH162" s="101"/>
      <c r="ESI162" s="101"/>
      <c r="ESJ162" s="101"/>
      <c r="ESK162" s="101"/>
      <c r="ESL162" s="101"/>
      <c r="ESM162" s="101"/>
      <c r="ESN162" s="101"/>
      <c r="ESO162" s="101"/>
      <c r="ESP162" s="101"/>
      <c r="ESQ162" s="101"/>
      <c r="ESR162" s="101"/>
      <c r="ESS162" s="101"/>
      <c r="EST162" s="101"/>
      <c r="ESU162" s="101"/>
      <c r="ESV162" s="101"/>
      <c r="ESW162" s="101"/>
      <c r="ESX162" s="101"/>
      <c r="ESY162" s="101"/>
      <c r="ESZ162" s="101"/>
      <c r="ETA162" s="101"/>
      <c r="ETB162" s="101"/>
      <c r="ETC162" s="101"/>
      <c r="ETD162" s="101"/>
      <c r="ETE162" s="101"/>
      <c r="ETF162" s="101"/>
      <c r="ETG162" s="101"/>
      <c r="ETH162" s="101"/>
      <c r="ETI162" s="101"/>
      <c r="ETJ162" s="101"/>
      <c r="ETK162" s="101"/>
      <c r="ETL162" s="101"/>
      <c r="ETM162" s="101"/>
      <c r="ETN162" s="101"/>
      <c r="ETO162" s="101"/>
      <c r="ETP162" s="101"/>
      <c r="ETQ162" s="101"/>
      <c r="ETR162" s="101"/>
      <c r="ETS162" s="101"/>
      <c r="ETT162" s="101"/>
      <c r="ETU162" s="101"/>
      <c r="ETV162" s="101"/>
      <c r="ETW162" s="101"/>
      <c r="ETX162" s="101"/>
      <c r="ETY162" s="101"/>
      <c r="ETZ162" s="101"/>
      <c r="EUA162" s="101"/>
      <c r="EUB162" s="101"/>
      <c r="EUC162" s="101"/>
      <c r="EUD162" s="101"/>
      <c r="EUE162" s="101"/>
      <c r="EUF162" s="101"/>
      <c r="EUG162" s="101"/>
      <c r="EUH162" s="101"/>
      <c r="EUI162" s="101"/>
      <c r="EUJ162" s="101"/>
      <c r="EUK162" s="101"/>
      <c r="EUL162" s="101"/>
      <c r="EUM162" s="101"/>
      <c r="EUN162" s="101"/>
      <c r="EUO162" s="101"/>
      <c r="EUP162" s="101"/>
      <c r="EUQ162" s="101"/>
      <c r="EUR162" s="101"/>
      <c r="EUS162" s="101"/>
      <c r="EUT162" s="101"/>
      <c r="EUU162" s="101"/>
      <c r="EUV162" s="101"/>
      <c r="EUW162" s="101"/>
      <c r="EUX162" s="101"/>
      <c r="EUY162" s="101"/>
      <c r="EUZ162" s="101"/>
      <c r="EVA162" s="101"/>
      <c r="EVB162" s="101"/>
      <c r="EVC162" s="101"/>
      <c r="EVD162" s="101"/>
      <c r="EVE162" s="101"/>
      <c r="EVF162" s="101"/>
      <c r="EVG162" s="101"/>
      <c r="EVH162" s="101"/>
      <c r="EVI162" s="101"/>
      <c r="EVJ162" s="101"/>
      <c r="EVK162" s="101"/>
      <c r="EVL162" s="101"/>
      <c r="EVM162" s="101"/>
      <c r="EVN162" s="101"/>
      <c r="EVO162" s="101"/>
      <c r="EVP162" s="101"/>
      <c r="EVQ162" s="101"/>
      <c r="EVR162" s="101"/>
      <c r="EVS162" s="101"/>
      <c r="EVT162" s="101"/>
      <c r="EVU162" s="101"/>
      <c r="EVV162" s="101"/>
      <c r="EVW162" s="101"/>
      <c r="EVX162" s="101"/>
      <c r="EVY162" s="101"/>
      <c r="EVZ162" s="101"/>
      <c r="EWA162" s="101"/>
      <c r="EWB162" s="101"/>
      <c r="EWC162" s="101"/>
      <c r="EWD162" s="101"/>
      <c r="EWE162" s="101"/>
      <c r="EWF162" s="101"/>
      <c r="EWG162" s="101"/>
      <c r="EWH162" s="101"/>
      <c r="EWI162" s="101"/>
      <c r="EWJ162" s="101"/>
      <c r="EWK162" s="101"/>
      <c r="EWL162" s="101"/>
      <c r="EWM162" s="101"/>
      <c r="EWN162" s="101"/>
      <c r="EWO162" s="101"/>
      <c r="EWP162" s="101"/>
      <c r="EWQ162" s="101"/>
      <c r="EWR162" s="101"/>
      <c r="EWS162" s="101"/>
      <c r="EWT162" s="101"/>
      <c r="EWU162" s="101"/>
      <c r="EWV162" s="101"/>
      <c r="EWW162" s="101"/>
      <c r="EWX162" s="101"/>
      <c r="EWY162" s="101"/>
      <c r="EWZ162" s="101"/>
      <c r="EXA162" s="101"/>
      <c r="EXB162" s="101"/>
      <c r="EXC162" s="101"/>
      <c r="EXD162" s="101"/>
      <c r="EXE162" s="101"/>
      <c r="EXF162" s="101"/>
      <c r="EXG162" s="101"/>
      <c r="EXH162" s="101"/>
      <c r="EXI162" s="101"/>
      <c r="EXJ162" s="101"/>
      <c r="EXK162" s="101"/>
      <c r="EXL162" s="101"/>
      <c r="EXM162" s="101"/>
      <c r="EXN162" s="101"/>
      <c r="EXO162" s="101"/>
      <c r="EXP162" s="101"/>
      <c r="EXQ162" s="101"/>
      <c r="EXR162" s="101"/>
      <c r="EXS162" s="101"/>
      <c r="EXT162" s="101"/>
      <c r="EXU162" s="101"/>
      <c r="EXV162" s="101"/>
      <c r="EXW162" s="101"/>
      <c r="EXX162" s="101"/>
      <c r="EXY162" s="101"/>
      <c r="EXZ162" s="101"/>
      <c r="EYA162" s="101"/>
      <c r="EYB162" s="101"/>
      <c r="EYC162" s="101"/>
      <c r="EYD162" s="101"/>
      <c r="EYE162" s="101"/>
      <c r="EYF162" s="101"/>
      <c r="EYG162" s="101"/>
      <c r="EYH162" s="101"/>
      <c r="EYI162" s="101"/>
      <c r="EYJ162" s="101"/>
      <c r="EYK162" s="101"/>
      <c r="EYL162" s="101"/>
      <c r="EYM162" s="101"/>
      <c r="EYN162" s="101"/>
      <c r="EYO162" s="101"/>
      <c r="EYP162" s="101"/>
      <c r="EYQ162" s="101"/>
      <c r="EYR162" s="101"/>
      <c r="EYS162" s="101"/>
      <c r="EYT162" s="101"/>
      <c r="EYU162" s="101"/>
      <c r="EYV162" s="101"/>
      <c r="EYW162" s="101"/>
      <c r="EYX162" s="101"/>
      <c r="EYY162" s="101"/>
      <c r="EYZ162" s="101"/>
      <c r="EZA162" s="101"/>
      <c r="EZB162" s="101"/>
      <c r="EZC162" s="101"/>
      <c r="EZD162" s="101"/>
      <c r="EZE162" s="101"/>
      <c r="EZF162" s="101"/>
      <c r="EZG162" s="101"/>
      <c r="EZH162" s="101"/>
      <c r="EZI162" s="101"/>
      <c r="EZJ162" s="101"/>
      <c r="EZK162" s="101"/>
      <c r="EZL162" s="101"/>
      <c r="EZM162" s="101"/>
      <c r="EZN162" s="101"/>
      <c r="EZO162" s="101"/>
      <c r="EZP162" s="101"/>
      <c r="EZQ162" s="101"/>
      <c r="EZR162" s="101"/>
      <c r="EZS162" s="101"/>
      <c r="EZT162" s="101"/>
      <c r="EZU162" s="101"/>
      <c r="EZV162" s="101"/>
      <c r="EZW162" s="101"/>
      <c r="EZX162" s="101"/>
      <c r="EZY162" s="101"/>
      <c r="EZZ162" s="101"/>
      <c r="FAA162" s="101"/>
      <c r="FAB162" s="101"/>
      <c r="FAC162" s="101"/>
      <c r="FAD162" s="101"/>
      <c r="FAE162" s="101"/>
      <c r="FAF162" s="101"/>
      <c r="FAG162" s="101"/>
      <c r="FAH162" s="101"/>
      <c r="FAI162" s="101"/>
      <c r="FAJ162" s="101"/>
      <c r="FAK162" s="101"/>
      <c r="FAL162" s="101"/>
      <c r="FAM162" s="101"/>
      <c r="FAN162" s="101"/>
      <c r="FAO162" s="101"/>
      <c r="FAP162" s="101"/>
      <c r="FAQ162" s="101"/>
      <c r="FAR162" s="101"/>
      <c r="FAS162" s="101"/>
      <c r="FAT162" s="101"/>
      <c r="FAU162" s="101"/>
      <c r="FAV162" s="101"/>
      <c r="FAW162" s="101"/>
      <c r="FAX162" s="101"/>
      <c r="FAY162" s="101"/>
      <c r="FAZ162" s="101"/>
      <c r="FBA162" s="101"/>
      <c r="FBB162" s="101"/>
      <c r="FBC162" s="101"/>
      <c r="FBD162" s="101"/>
      <c r="FBE162" s="101"/>
      <c r="FBF162" s="101"/>
      <c r="FBG162" s="101"/>
      <c r="FBH162" s="101"/>
      <c r="FBI162" s="101"/>
      <c r="FBJ162" s="101"/>
      <c r="FBK162" s="101"/>
      <c r="FBL162" s="101"/>
      <c r="FBM162" s="101"/>
      <c r="FBN162" s="101"/>
      <c r="FBO162" s="101"/>
      <c r="FBP162" s="101"/>
      <c r="FBQ162" s="101"/>
      <c r="FBR162" s="101"/>
      <c r="FBS162" s="101"/>
      <c r="FBT162" s="101"/>
      <c r="FBU162" s="101"/>
      <c r="FBV162" s="101"/>
      <c r="FBW162" s="101"/>
      <c r="FBX162" s="101"/>
      <c r="FBY162" s="101"/>
      <c r="FBZ162" s="101"/>
      <c r="FCA162" s="101"/>
      <c r="FCB162" s="101"/>
      <c r="FCC162" s="101"/>
      <c r="FCD162" s="101"/>
      <c r="FCE162" s="101"/>
      <c r="FCF162" s="101"/>
      <c r="FCG162" s="101"/>
      <c r="FCH162" s="101"/>
      <c r="FCI162" s="101"/>
      <c r="FCJ162" s="101"/>
      <c r="FCK162" s="101"/>
      <c r="FCL162" s="101"/>
      <c r="FCM162" s="101"/>
      <c r="FCN162" s="101"/>
      <c r="FCO162" s="101"/>
      <c r="FCP162" s="101"/>
      <c r="FCQ162" s="101"/>
      <c r="FCR162" s="101"/>
      <c r="FCS162" s="101"/>
      <c r="FCT162" s="101"/>
      <c r="FCU162" s="101"/>
      <c r="FCV162" s="101"/>
      <c r="FCW162" s="101"/>
      <c r="FCX162" s="101"/>
      <c r="FCY162" s="101"/>
      <c r="FCZ162" s="101"/>
      <c r="FDA162" s="101"/>
      <c r="FDB162" s="101"/>
      <c r="FDC162" s="101"/>
      <c r="FDD162" s="101"/>
      <c r="FDE162" s="101"/>
      <c r="FDF162" s="101"/>
      <c r="FDG162" s="101"/>
      <c r="FDH162" s="101"/>
      <c r="FDI162" s="101"/>
      <c r="FDJ162" s="101"/>
      <c r="FDK162" s="101"/>
      <c r="FDL162" s="101"/>
      <c r="FDM162" s="101"/>
      <c r="FDN162" s="101"/>
      <c r="FDO162" s="101"/>
      <c r="FDP162" s="101"/>
      <c r="FDQ162" s="101"/>
      <c r="FDR162" s="101"/>
      <c r="FDS162" s="101"/>
      <c r="FDT162" s="101"/>
      <c r="FDU162" s="101"/>
      <c r="FDV162" s="101"/>
      <c r="FDW162" s="101"/>
      <c r="FDX162" s="101"/>
      <c r="FDY162" s="101"/>
      <c r="FDZ162" s="101"/>
      <c r="FEA162" s="101"/>
      <c r="FEB162" s="101"/>
      <c r="FEC162" s="101"/>
      <c r="FED162" s="101"/>
      <c r="FEE162" s="101"/>
      <c r="FEF162" s="101"/>
      <c r="FEG162" s="101"/>
      <c r="FEH162" s="101"/>
      <c r="FEI162" s="101"/>
      <c r="FEJ162" s="101"/>
      <c r="FEK162" s="101"/>
      <c r="FEL162" s="101"/>
      <c r="FEM162" s="101"/>
      <c r="FEN162" s="101"/>
      <c r="FEO162" s="101"/>
      <c r="FEP162" s="101"/>
      <c r="FEQ162" s="101"/>
      <c r="FER162" s="101"/>
      <c r="FES162" s="101"/>
      <c r="FET162" s="101"/>
      <c r="FEU162" s="101"/>
      <c r="FEV162" s="101"/>
      <c r="FEW162" s="101"/>
      <c r="FEX162" s="101"/>
      <c r="FEY162" s="101"/>
      <c r="FEZ162" s="101"/>
      <c r="FFA162" s="101"/>
      <c r="FFB162" s="101"/>
      <c r="FFC162" s="101"/>
      <c r="FFD162" s="101"/>
      <c r="FFE162" s="101"/>
      <c r="FFF162" s="101"/>
      <c r="FFG162" s="101"/>
      <c r="FFH162" s="101"/>
      <c r="FFI162" s="101"/>
      <c r="FFJ162" s="101"/>
      <c r="FFK162" s="101"/>
      <c r="FFL162" s="101"/>
      <c r="FFM162" s="101"/>
      <c r="FFN162" s="101"/>
      <c r="FFO162" s="101"/>
      <c r="FFP162" s="101"/>
      <c r="FFQ162" s="101"/>
      <c r="FFR162" s="101"/>
      <c r="FFS162" s="101"/>
      <c r="FFT162" s="101"/>
      <c r="FFU162" s="101"/>
      <c r="FFV162" s="101"/>
      <c r="FFW162" s="101"/>
      <c r="FFX162" s="101"/>
      <c r="FFY162" s="101"/>
      <c r="FFZ162" s="101"/>
      <c r="FGA162" s="101"/>
      <c r="FGB162" s="101"/>
      <c r="FGC162" s="101"/>
      <c r="FGD162" s="101"/>
      <c r="FGE162" s="101"/>
      <c r="FGF162" s="101"/>
      <c r="FGG162" s="101"/>
      <c r="FGH162" s="101"/>
      <c r="FGI162" s="101"/>
      <c r="FGJ162" s="101"/>
      <c r="FGK162" s="101"/>
      <c r="FGL162" s="101"/>
      <c r="FGM162" s="101"/>
      <c r="FGN162" s="101"/>
      <c r="FGO162" s="101"/>
      <c r="FGP162" s="101"/>
      <c r="FGQ162" s="101"/>
      <c r="FGR162" s="101"/>
      <c r="FGS162" s="101"/>
      <c r="FGT162" s="101"/>
      <c r="FGU162" s="101"/>
      <c r="FGV162" s="101"/>
      <c r="FGW162" s="101"/>
      <c r="FGX162" s="101"/>
      <c r="FGY162" s="101"/>
      <c r="FGZ162" s="101"/>
      <c r="FHA162" s="101"/>
      <c r="FHB162" s="101"/>
      <c r="FHC162" s="101"/>
      <c r="FHD162" s="101"/>
      <c r="FHE162" s="101"/>
      <c r="FHF162" s="101"/>
      <c r="FHG162" s="101"/>
      <c r="FHH162" s="101"/>
      <c r="FHI162" s="101"/>
      <c r="FHJ162" s="101"/>
      <c r="FHK162" s="101"/>
      <c r="FHL162" s="101"/>
      <c r="FHM162" s="101"/>
      <c r="FHN162" s="101"/>
      <c r="FHO162" s="101"/>
      <c r="FHP162" s="101"/>
      <c r="FHQ162" s="101"/>
      <c r="FHR162" s="101"/>
      <c r="FHS162" s="101"/>
      <c r="FHT162" s="101"/>
      <c r="FHU162" s="101"/>
      <c r="FHV162" s="101"/>
      <c r="FHW162" s="101"/>
      <c r="FHX162" s="101"/>
      <c r="FHY162" s="101"/>
      <c r="FHZ162" s="101"/>
      <c r="FIA162" s="101"/>
      <c r="FIB162" s="101"/>
      <c r="FIC162" s="101"/>
      <c r="FID162" s="101"/>
      <c r="FIE162" s="101"/>
      <c r="FIF162" s="101"/>
      <c r="FIG162" s="101"/>
      <c r="FIH162" s="101"/>
      <c r="FII162" s="101"/>
      <c r="FIJ162" s="101"/>
      <c r="FIK162" s="101"/>
      <c r="FIL162" s="101"/>
      <c r="FIM162" s="101"/>
      <c r="FIN162" s="101"/>
      <c r="FIO162" s="101"/>
      <c r="FIP162" s="101"/>
      <c r="FIQ162" s="101"/>
      <c r="FIR162" s="101"/>
      <c r="FIS162" s="101"/>
      <c r="FIT162" s="101"/>
      <c r="FIU162" s="101"/>
      <c r="FIV162" s="101"/>
      <c r="FIW162" s="101"/>
      <c r="FIX162" s="101"/>
      <c r="FIY162" s="101"/>
      <c r="FIZ162" s="101"/>
      <c r="FJA162" s="101"/>
      <c r="FJB162" s="101"/>
      <c r="FJC162" s="101"/>
      <c r="FJD162" s="101"/>
      <c r="FJE162" s="101"/>
      <c r="FJF162" s="101"/>
      <c r="FJG162" s="101"/>
      <c r="FJH162" s="101"/>
      <c r="FJI162" s="101"/>
      <c r="FJJ162" s="101"/>
      <c r="FJK162" s="101"/>
      <c r="FJL162" s="101"/>
      <c r="FJM162" s="101"/>
      <c r="FJN162" s="101"/>
      <c r="FJO162" s="101"/>
      <c r="FJP162" s="101"/>
      <c r="FJQ162" s="101"/>
      <c r="FJR162" s="101"/>
      <c r="FJS162" s="101"/>
      <c r="FJT162" s="101"/>
      <c r="FJU162" s="101"/>
      <c r="FJV162" s="101"/>
      <c r="FJW162" s="101"/>
      <c r="FJX162" s="101"/>
      <c r="FJY162" s="101"/>
      <c r="FJZ162" s="101"/>
      <c r="FKA162" s="101"/>
      <c r="FKB162" s="101"/>
      <c r="FKC162" s="101"/>
      <c r="FKD162" s="101"/>
      <c r="FKE162" s="101"/>
      <c r="FKF162" s="101"/>
      <c r="FKG162" s="101"/>
      <c r="FKH162" s="101"/>
      <c r="FKI162" s="101"/>
      <c r="FKJ162" s="101"/>
      <c r="FKK162" s="101"/>
      <c r="FKL162" s="101"/>
      <c r="FKM162" s="101"/>
      <c r="FKN162" s="101"/>
      <c r="FKO162" s="101"/>
      <c r="FKP162" s="101"/>
      <c r="FKQ162" s="101"/>
      <c r="FKR162" s="101"/>
      <c r="FKS162" s="101"/>
      <c r="FKT162" s="101"/>
      <c r="FKU162" s="101"/>
      <c r="FKV162" s="101"/>
      <c r="FKW162" s="101"/>
      <c r="FKX162" s="101"/>
      <c r="FKY162" s="101"/>
      <c r="FKZ162" s="101"/>
      <c r="FLA162" s="101"/>
      <c r="FLB162" s="101"/>
      <c r="FLC162" s="101"/>
      <c r="FLD162" s="101"/>
      <c r="FLE162" s="101"/>
      <c r="FLF162" s="101"/>
      <c r="FLG162" s="101"/>
      <c r="FLH162" s="101"/>
      <c r="FLI162" s="101"/>
      <c r="FLJ162" s="101"/>
      <c r="FLK162" s="101"/>
      <c r="FLL162" s="101"/>
      <c r="FLM162" s="101"/>
      <c r="FLN162" s="101"/>
      <c r="FLO162" s="101"/>
      <c r="FLP162" s="101"/>
      <c r="FLQ162" s="101"/>
      <c r="FLR162" s="101"/>
      <c r="FLS162" s="101"/>
      <c r="FLT162" s="101"/>
      <c r="FLU162" s="101"/>
      <c r="FLV162" s="101"/>
      <c r="FLW162" s="101"/>
      <c r="FLX162" s="101"/>
      <c r="FLY162" s="101"/>
      <c r="FLZ162" s="101"/>
      <c r="FMA162" s="101"/>
      <c r="FMB162" s="101"/>
      <c r="FMC162" s="101"/>
      <c r="FMD162" s="101"/>
      <c r="FME162" s="101"/>
      <c r="FMF162" s="101"/>
      <c r="FMG162" s="101"/>
      <c r="FMH162" s="101"/>
      <c r="FMI162" s="101"/>
      <c r="FMJ162" s="101"/>
      <c r="FMK162" s="101"/>
      <c r="FML162" s="101"/>
      <c r="FMM162" s="101"/>
      <c r="FMN162" s="101"/>
      <c r="FMO162" s="101"/>
      <c r="FMP162" s="101"/>
      <c r="FMQ162" s="101"/>
      <c r="FMR162" s="101"/>
      <c r="FMS162" s="101"/>
      <c r="FMT162" s="101"/>
      <c r="FMU162" s="101"/>
      <c r="FMV162" s="101"/>
      <c r="FMW162" s="101"/>
      <c r="FMX162" s="101"/>
      <c r="FMY162" s="101"/>
      <c r="FMZ162" s="101"/>
      <c r="FNA162" s="101"/>
      <c r="FNB162" s="101"/>
      <c r="FNC162" s="101"/>
      <c r="FND162" s="101"/>
      <c r="FNE162" s="101"/>
      <c r="FNF162" s="101"/>
      <c r="FNG162" s="101"/>
      <c r="FNH162" s="101"/>
      <c r="FNI162" s="101"/>
      <c r="FNJ162" s="101"/>
      <c r="FNK162" s="101"/>
      <c r="FNL162" s="101"/>
      <c r="FNM162" s="101"/>
      <c r="FNN162" s="101"/>
      <c r="FNO162" s="101"/>
      <c r="FNP162" s="101"/>
      <c r="FNQ162" s="101"/>
      <c r="FNR162" s="101"/>
      <c r="FNS162" s="101"/>
      <c r="FNT162" s="101"/>
      <c r="FNU162" s="101"/>
      <c r="FNV162" s="101"/>
      <c r="FNW162" s="101"/>
      <c r="FNX162" s="101"/>
      <c r="FNY162" s="101"/>
      <c r="FNZ162" s="101"/>
      <c r="FOA162" s="101"/>
      <c r="FOB162" s="101"/>
      <c r="FOC162" s="101"/>
      <c r="FOD162" s="101"/>
      <c r="FOE162" s="101"/>
      <c r="FOF162" s="101"/>
      <c r="FOG162" s="101"/>
      <c r="FOH162" s="101"/>
      <c r="FOI162" s="101"/>
      <c r="FOJ162" s="101"/>
      <c r="FOK162" s="101"/>
      <c r="FOL162" s="101"/>
      <c r="FOM162" s="101"/>
      <c r="FON162" s="101"/>
      <c r="FOO162" s="101"/>
      <c r="FOP162" s="101"/>
      <c r="FOQ162" s="101"/>
      <c r="FOR162" s="101"/>
      <c r="FOS162" s="101"/>
      <c r="FOT162" s="101"/>
      <c r="FOU162" s="101"/>
      <c r="FOV162" s="101"/>
      <c r="FOW162" s="101"/>
      <c r="FOX162" s="101"/>
      <c r="FOY162" s="101"/>
      <c r="FOZ162" s="101"/>
      <c r="FPA162" s="101"/>
      <c r="FPB162" s="101"/>
      <c r="FPC162" s="101"/>
      <c r="FPD162" s="101"/>
      <c r="FPE162" s="101"/>
      <c r="FPF162" s="101"/>
      <c r="FPG162" s="101"/>
      <c r="FPH162" s="101"/>
      <c r="FPI162" s="101"/>
      <c r="FPJ162" s="101"/>
      <c r="FPK162" s="101"/>
      <c r="FPL162" s="101"/>
      <c r="FPM162" s="101"/>
      <c r="FPN162" s="101"/>
      <c r="FPO162" s="101"/>
      <c r="FPP162" s="101"/>
      <c r="FPQ162" s="101"/>
      <c r="FPR162" s="101"/>
      <c r="FPS162" s="101"/>
      <c r="FPT162" s="101"/>
      <c r="FPU162" s="101"/>
      <c r="FPV162" s="101"/>
      <c r="FPW162" s="101"/>
      <c r="FPX162" s="101"/>
      <c r="FPY162" s="101"/>
      <c r="FPZ162" s="101"/>
      <c r="FQA162" s="101"/>
      <c r="FQB162" s="101"/>
      <c r="FQC162" s="101"/>
      <c r="FQD162" s="101"/>
      <c r="FQE162" s="101"/>
      <c r="FQF162" s="101"/>
      <c r="FQG162" s="101"/>
      <c r="FQH162" s="101"/>
      <c r="FQI162" s="101"/>
      <c r="FQJ162" s="101"/>
      <c r="FQK162" s="101"/>
      <c r="FQL162" s="101"/>
      <c r="FQM162" s="101"/>
      <c r="FQN162" s="101"/>
      <c r="FQO162" s="101"/>
      <c r="FQP162" s="101"/>
      <c r="FQQ162" s="101"/>
      <c r="FQR162" s="101"/>
      <c r="FQS162" s="101"/>
      <c r="FQT162" s="101"/>
      <c r="FQU162" s="101"/>
      <c r="FQV162" s="101"/>
      <c r="FQW162" s="101"/>
      <c r="FQX162" s="101"/>
      <c r="FQY162" s="101"/>
      <c r="FQZ162" s="101"/>
      <c r="FRA162" s="101"/>
      <c r="FRB162" s="101"/>
      <c r="FRC162" s="101"/>
      <c r="FRD162" s="101"/>
      <c r="FRE162" s="101"/>
      <c r="FRF162" s="101"/>
      <c r="FRG162" s="101"/>
      <c r="FRH162" s="101"/>
      <c r="FRI162" s="101"/>
      <c r="FRJ162" s="101"/>
      <c r="FRK162" s="101"/>
      <c r="FRL162" s="101"/>
      <c r="FRM162" s="101"/>
      <c r="FRN162" s="101"/>
      <c r="FRO162" s="101"/>
      <c r="FRP162" s="101"/>
      <c r="FRQ162" s="101"/>
      <c r="FRR162" s="101"/>
      <c r="FRS162" s="101"/>
      <c r="FRT162" s="101"/>
      <c r="FRU162" s="101"/>
      <c r="FRV162" s="101"/>
      <c r="FRW162" s="101"/>
      <c r="FRX162" s="101"/>
      <c r="FRY162" s="101"/>
      <c r="FRZ162" s="101"/>
      <c r="FSA162" s="101"/>
      <c r="FSB162" s="101"/>
      <c r="FSC162" s="101"/>
      <c r="FSD162" s="101"/>
      <c r="FSE162" s="101"/>
      <c r="FSF162" s="101"/>
      <c r="FSG162" s="101"/>
      <c r="FSH162" s="101"/>
      <c r="FSI162" s="101"/>
      <c r="FSJ162" s="101"/>
      <c r="FSK162" s="101"/>
      <c r="FSL162" s="101"/>
      <c r="FSM162" s="101"/>
      <c r="FSN162" s="101"/>
      <c r="FSO162" s="101"/>
      <c r="FSP162" s="101"/>
      <c r="FSQ162" s="101"/>
      <c r="FSR162" s="101"/>
      <c r="FSS162" s="101"/>
      <c r="FST162" s="101"/>
      <c r="FSU162" s="101"/>
      <c r="FSV162" s="101"/>
      <c r="FSW162" s="101"/>
      <c r="FSX162" s="101"/>
      <c r="FSY162" s="101"/>
      <c r="FSZ162" s="101"/>
      <c r="FTA162" s="101"/>
      <c r="FTB162" s="101"/>
      <c r="FTC162" s="101"/>
      <c r="FTD162" s="101"/>
      <c r="FTE162" s="101"/>
      <c r="FTF162" s="101"/>
      <c r="FTG162" s="101"/>
      <c r="FTH162" s="101"/>
      <c r="FTI162" s="101"/>
      <c r="FTJ162" s="101"/>
      <c r="FTK162" s="101"/>
      <c r="FTL162" s="101"/>
      <c r="FTM162" s="101"/>
      <c r="FTN162" s="101"/>
      <c r="FTO162" s="101"/>
      <c r="FTP162" s="101"/>
      <c r="FTQ162" s="101"/>
      <c r="FTR162" s="101"/>
      <c r="FTS162" s="101"/>
      <c r="FTT162" s="101"/>
      <c r="FTU162" s="101"/>
      <c r="FTV162" s="101"/>
      <c r="FTW162" s="101"/>
      <c r="FTX162" s="101"/>
      <c r="FTY162" s="101"/>
      <c r="FTZ162" s="101"/>
      <c r="FUA162" s="101"/>
      <c r="FUB162" s="101"/>
      <c r="FUC162" s="101"/>
      <c r="FUD162" s="101"/>
      <c r="FUE162" s="101"/>
      <c r="FUF162" s="101"/>
      <c r="FUG162" s="101"/>
      <c r="FUH162" s="101"/>
      <c r="FUI162" s="101"/>
      <c r="FUJ162" s="101"/>
      <c r="FUK162" s="101"/>
      <c r="FUL162" s="101"/>
      <c r="FUM162" s="101"/>
      <c r="FUN162" s="101"/>
      <c r="FUO162" s="101"/>
      <c r="FUP162" s="101"/>
      <c r="FUQ162" s="101"/>
      <c r="FUR162" s="101"/>
      <c r="FUS162" s="101"/>
      <c r="FUT162" s="101"/>
      <c r="FUU162" s="101"/>
      <c r="FUV162" s="101"/>
      <c r="FUW162" s="101"/>
      <c r="FUX162" s="101"/>
      <c r="FUY162" s="101"/>
      <c r="FUZ162" s="101"/>
      <c r="FVA162" s="101"/>
      <c r="FVB162" s="101"/>
      <c r="FVC162" s="101"/>
      <c r="FVD162" s="101"/>
      <c r="FVE162" s="101"/>
      <c r="FVF162" s="101"/>
      <c r="FVG162" s="101"/>
      <c r="FVH162" s="101"/>
      <c r="FVI162" s="101"/>
      <c r="FVJ162" s="101"/>
      <c r="FVK162" s="101"/>
      <c r="FVL162" s="101"/>
      <c r="FVM162" s="101"/>
      <c r="FVN162" s="101"/>
      <c r="FVO162" s="101"/>
      <c r="FVP162" s="101"/>
      <c r="FVQ162" s="101"/>
      <c r="FVR162" s="101"/>
      <c r="FVS162" s="101"/>
      <c r="FVT162" s="101"/>
      <c r="FVU162" s="101"/>
      <c r="FVV162" s="101"/>
      <c r="FVW162" s="101"/>
      <c r="FVX162" s="101"/>
      <c r="FVY162" s="101"/>
      <c r="FVZ162" s="101"/>
      <c r="FWA162" s="101"/>
      <c r="FWB162" s="101"/>
      <c r="FWC162" s="101"/>
      <c r="FWD162" s="101"/>
      <c r="FWE162" s="101"/>
      <c r="FWF162" s="101"/>
      <c r="FWG162" s="101"/>
      <c r="FWH162" s="101"/>
      <c r="FWI162" s="101"/>
      <c r="FWJ162" s="101"/>
      <c r="FWK162" s="101"/>
      <c r="FWL162" s="101"/>
      <c r="FWM162" s="101"/>
      <c r="FWN162" s="101"/>
      <c r="FWO162" s="101"/>
      <c r="FWP162" s="101"/>
      <c r="FWQ162" s="101"/>
      <c r="FWR162" s="101"/>
      <c r="FWS162" s="101"/>
      <c r="FWT162" s="101"/>
      <c r="FWU162" s="101"/>
      <c r="FWV162" s="101"/>
      <c r="FWW162" s="101"/>
      <c r="FWX162" s="101"/>
      <c r="FWY162" s="101"/>
      <c r="FWZ162" s="101"/>
      <c r="FXA162" s="101"/>
      <c r="FXB162" s="101"/>
      <c r="FXC162" s="101"/>
      <c r="FXD162" s="101"/>
      <c r="FXE162" s="101"/>
      <c r="FXF162" s="101"/>
      <c r="FXG162" s="101"/>
      <c r="FXH162" s="101"/>
      <c r="FXI162" s="101"/>
      <c r="FXJ162" s="101"/>
      <c r="FXK162" s="101"/>
      <c r="FXL162" s="101"/>
      <c r="FXM162" s="101"/>
      <c r="FXN162" s="101"/>
      <c r="FXO162" s="101"/>
      <c r="FXP162" s="101"/>
      <c r="FXQ162" s="101"/>
      <c r="FXR162" s="101"/>
      <c r="FXS162" s="101"/>
      <c r="FXT162" s="101"/>
      <c r="FXU162" s="101"/>
      <c r="FXV162" s="101"/>
      <c r="FXW162" s="101"/>
      <c r="FXX162" s="101"/>
      <c r="FXY162" s="101"/>
      <c r="FXZ162" s="101"/>
      <c r="FYA162" s="101"/>
      <c r="FYB162" s="101"/>
      <c r="FYC162" s="101"/>
      <c r="FYD162" s="101"/>
      <c r="FYE162" s="101"/>
      <c r="FYF162" s="101"/>
      <c r="FYG162" s="101"/>
      <c r="FYH162" s="101"/>
      <c r="FYI162" s="101"/>
      <c r="FYJ162" s="101"/>
      <c r="FYK162" s="101"/>
      <c r="FYL162" s="101"/>
      <c r="FYM162" s="101"/>
      <c r="FYN162" s="101"/>
      <c r="FYO162" s="101"/>
      <c r="FYP162" s="101"/>
      <c r="FYQ162" s="101"/>
      <c r="FYR162" s="101"/>
      <c r="FYS162" s="101"/>
      <c r="FYT162" s="101"/>
      <c r="FYU162" s="101"/>
      <c r="FYV162" s="101"/>
      <c r="FYW162" s="101"/>
      <c r="FYX162" s="101"/>
      <c r="FYY162" s="101"/>
      <c r="FYZ162" s="101"/>
      <c r="FZA162" s="101"/>
      <c r="FZB162" s="101"/>
      <c r="FZC162" s="101"/>
      <c r="FZD162" s="101"/>
      <c r="FZE162" s="101"/>
      <c r="FZF162" s="101"/>
      <c r="FZG162" s="101"/>
      <c r="FZH162" s="101"/>
      <c r="FZI162" s="101"/>
      <c r="FZJ162" s="101"/>
      <c r="FZK162" s="101"/>
      <c r="FZL162" s="101"/>
      <c r="FZM162" s="101"/>
      <c r="FZN162" s="101"/>
      <c r="FZO162" s="101"/>
      <c r="FZP162" s="101"/>
      <c r="FZQ162" s="101"/>
      <c r="FZR162" s="101"/>
      <c r="FZS162" s="101"/>
      <c r="FZT162" s="101"/>
      <c r="FZU162" s="101"/>
      <c r="FZV162" s="101"/>
      <c r="FZW162" s="101"/>
      <c r="FZX162" s="101"/>
      <c r="FZY162" s="101"/>
      <c r="FZZ162" s="101"/>
      <c r="GAA162" s="101"/>
      <c r="GAB162" s="101"/>
      <c r="GAC162" s="101"/>
      <c r="GAD162" s="101"/>
      <c r="GAE162" s="101"/>
      <c r="GAF162" s="101"/>
      <c r="GAG162" s="101"/>
      <c r="GAH162" s="101"/>
      <c r="GAI162" s="101"/>
      <c r="GAJ162" s="101"/>
      <c r="GAK162" s="101"/>
      <c r="GAL162" s="101"/>
      <c r="GAM162" s="101"/>
      <c r="GAN162" s="101"/>
      <c r="GAO162" s="101"/>
      <c r="GAP162" s="101"/>
      <c r="GAQ162" s="101"/>
      <c r="GAR162" s="101"/>
      <c r="GAS162" s="101"/>
      <c r="GAT162" s="101"/>
      <c r="GAU162" s="101"/>
      <c r="GAV162" s="101"/>
      <c r="GAW162" s="101"/>
      <c r="GAX162" s="101"/>
      <c r="GAY162" s="101"/>
      <c r="GAZ162" s="101"/>
      <c r="GBA162" s="101"/>
      <c r="GBB162" s="101"/>
      <c r="GBC162" s="101"/>
      <c r="GBD162" s="101"/>
      <c r="GBE162" s="101"/>
      <c r="GBF162" s="101"/>
      <c r="GBG162" s="101"/>
      <c r="GBH162" s="101"/>
      <c r="GBI162" s="101"/>
      <c r="GBJ162" s="101"/>
      <c r="GBK162" s="101"/>
      <c r="GBL162" s="101"/>
      <c r="GBM162" s="101"/>
      <c r="GBN162" s="101"/>
      <c r="GBO162" s="101"/>
      <c r="GBP162" s="101"/>
      <c r="GBQ162" s="101"/>
      <c r="GBR162" s="101"/>
      <c r="GBS162" s="101"/>
      <c r="GBT162" s="101"/>
      <c r="GBU162" s="101"/>
      <c r="GBV162" s="101"/>
      <c r="GBW162" s="101"/>
      <c r="GBX162" s="101"/>
      <c r="GBY162" s="101"/>
      <c r="GBZ162" s="101"/>
      <c r="GCA162" s="101"/>
      <c r="GCB162" s="101"/>
      <c r="GCC162" s="101"/>
      <c r="GCD162" s="101"/>
      <c r="GCE162" s="101"/>
      <c r="GCF162" s="101"/>
      <c r="GCG162" s="101"/>
      <c r="GCH162" s="101"/>
      <c r="GCI162" s="101"/>
      <c r="GCJ162" s="101"/>
      <c r="GCK162" s="101"/>
      <c r="GCL162" s="101"/>
      <c r="GCM162" s="101"/>
      <c r="GCN162" s="101"/>
      <c r="GCO162" s="101"/>
      <c r="GCP162" s="101"/>
      <c r="GCQ162" s="101"/>
      <c r="GCR162" s="101"/>
      <c r="GCS162" s="101"/>
      <c r="GCT162" s="101"/>
      <c r="GCU162" s="101"/>
      <c r="GCV162" s="101"/>
      <c r="GCW162" s="101"/>
      <c r="GCX162" s="101"/>
      <c r="GCY162" s="101"/>
      <c r="GCZ162" s="101"/>
      <c r="GDA162" s="101"/>
      <c r="GDB162" s="101"/>
      <c r="GDC162" s="101"/>
      <c r="GDD162" s="101"/>
      <c r="GDE162" s="101"/>
      <c r="GDF162" s="101"/>
      <c r="GDG162" s="101"/>
      <c r="GDH162" s="101"/>
      <c r="GDI162" s="101"/>
      <c r="GDJ162" s="101"/>
      <c r="GDK162" s="101"/>
      <c r="GDL162" s="101"/>
      <c r="GDM162" s="101"/>
      <c r="GDN162" s="101"/>
      <c r="GDO162" s="101"/>
      <c r="GDP162" s="101"/>
      <c r="GDQ162" s="101"/>
      <c r="GDR162" s="101"/>
      <c r="GDS162" s="101"/>
      <c r="GDT162" s="101"/>
      <c r="GDU162" s="101"/>
      <c r="GDV162" s="101"/>
      <c r="GDW162" s="101"/>
      <c r="GDX162" s="101"/>
      <c r="GDY162" s="101"/>
      <c r="GDZ162" s="101"/>
      <c r="GEA162" s="101"/>
      <c r="GEB162" s="101"/>
      <c r="GEC162" s="101"/>
      <c r="GED162" s="101"/>
      <c r="GEE162" s="101"/>
      <c r="GEF162" s="101"/>
      <c r="GEG162" s="101"/>
      <c r="GEH162" s="101"/>
      <c r="GEI162" s="101"/>
      <c r="GEJ162" s="101"/>
      <c r="GEK162" s="101"/>
      <c r="GEL162" s="101"/>
      <c r="GEM162" s="101"/>
      <c r="GEN162" s="101"/>
      <c r="GEO162" s="101"/>
      <c r="GEP162" s="101"/>
      <c r="GEQ162" s="101"/>
      <c r="GER162" s="101"/>
      <c r="GES162" s="101"/>
      <c r="GET162" s="101"/>
      <c r="GEU162" s="101"/>
      <c r="GEV162" s="101"/>
      <c r="GEW162" s="101"/>
      <c r="GEX162" s="101"/>
      <c r="GEY162" s="101"/>
      <c r="GEZ162" s="101"/>
      <c r="GFA162" s="101"/>
      <c r="GFB162" s="101"/>
      <c r="GFC162" s="101"/>
      <c r="GFD162" s="101"/>
      <c r="GFE162" s="101"/>
      <c r="GFF162" s="101"/>
      <c r="GFG162" s="101"/>
      <c r="GFH162" s="101"/>
      <c r="GFI162" s="101"/>
      <c r="GFJ162" s="101"/>
      <c r="GFK162" s="101"/>
      <c r="GFL162" s="101"/>
      <c r="GFM162" s="101"/>
      <c r="GFN162" s="101"/>
      <c r="GFO162" s="101"/>
      <c r="GFP162" s="101"/>
      <c r="GFQ162" s="101"/>
      <c r="GFR162" s="101"/>
      <c r="GFS162" s="101"/>
      <c r="GFT162" s="101"/>
      <c r="GFU162" s="101"/>
      <c r="GFV162" s="101"/>
      <c r="GFW162" s="101"/>
      <c r="GFX162" s="101"/>
      <c r="GFY162" s="101"/>
      <c r="GFZ162" s="101"/>
      <c r="GGA162" s="101"/>
      <c r="GGB162" s="101"/>
      <c r="GGC162" s="101"/>
      <c r="GGD162" s="101"/>
      <c r="GGE162" s="101"/>
      <c r="GGF162" s="101"/>
      <c r="GGG162" s="101"/>
      <c r="GGH162" s="101"/>
      <c r="GGI162" s="101"/>
      <c r="GGJ162" s="101"/>
      <c r="GGK162" s="101"/>
      <c r="GGL162" s="101"/>
      <c r="GGM162" s="101"/>
      <c r="GGN162" s="101"/>
      <c r="GGO162" s="101"/>
      <c r="GGP162" s="101"/>
      <c r="GGQ162" s="101"/>
      <c r="GGR162" s="101"/>
      <c r="GGS162" s="101"/>
      <c r="GGT162" s="101"/>
      <c r="GGU162" s="101"/>
      <c r="GGV162" s="101"/>
      <c r="GGW162" s="101"/>
      <c r="GGX162" s="101"/>
      <c r="GGY162" s="101"/>
      <c r="GGZ162" s="101"/>
      <c r="GHA162" s="101"/>
      <c r="GHB162" s="101"/>
      <c r="GHC162" s="101"/>
      <c r="GHD162" s="101"/>
      <c r="GHE162" s="101"/>
      <c r="GHF162" s="101"/>
      <c r="GHG162" s="101"/>
      <c r="GHH162" s="101"/>
      <c r="GHI162" s="101"/>
      <c r="GHJ162" s="101"/>
      <c r="GHK162" s="101"/>
      <c r="GHL162" s="101"/>
      <c r="GHM162" s="101"/>
      <c r="GHN162" s="101"/>
      <c r="GHO162" s="101"/>
      <c r="GHP162" s="101"/>
      <c r="GHQ162" s="101"/>
      <c r="GHR162" s="101"/>
      <c r="GHS162" s="101"/>
      <c r="GHT162" s="101"/>
      <c r="GHU162" s="101"/>
      <c r="GHV162" s="101"/>
      <c r="GHW162" s="101"/>
      <c r="GHX162" s="101"/>
      <c r="GHY162" s="101"/>
      <c r="GHZ162" s="101"/>
      <c r="GIA162" s="101"/>
      <c r="GIB162" s="101"/>
      <c r="GIC162" s="101"/>
      <c r="GID162" s="101"/>
      <c r="GIE162" s="101"/>
      <c r="GIF162" s="101"/>
      <c r="GIG162" s="101"/>
      <c r="GIH162" s="101"/>
      <c r="GII162" s="101"/>
      <c r="GIJ162" s="101"/>
      <c r="GIK162" s="101"/>
      <c r="GIL162" s="101"/>
      <c r="GIM162" s="101"/>
      <c r="GIN162" s="101"/>
      <c r="GIO162" s="101"/>
      <c r="GIP162" s="101"/>
      <c r="GIQ162" s="101"/>
      <c r="GIR162" s="101"/>
      <c r="GIS162" s="101"/>
      <c r="GIT162" s="101"/>
      <c r="GIU162" s="101"/>
      <c r="GIV162" s="101"/>
      <c r="GIW162" s="101"/>
      <c r="GIX162" s="101"/>
      <c r="GIY162" s="101"/>
      <c r="GIZ162" s="101"/>
      <c r="GJA162" s="101"/>
      <c r="GJB162" s="101"/>
      <c r="GJC162" s="101"/>
      <c r="GJD162" s="101"/>
      <c r="GJE162" s="101"/>
      <c r="GJF162" s="101"/>
      <c r="GJG162" s="101"/>
      <c r="GJH162" s="101"/>
      <c r="GJI162" s="101"/>
      <c r="GJJ162" s="101"/>
      <c r="GJK162" s="101"/>
      <c r="GJL162" s="101"/>
      <c r="GJM162" s="101"/>
      <c r="GJN162" s="101"/>
      <c r="GJO162" s="101"/>
      <c r="GJP162" s="101"/>
      <c r="GJQ162" s="101"/>
      <c r="GJR162" s="101"/>
      <c r="GJS162" s="101"/>
      <c r="GJT162" s="101"/>
      <c r="GJU162" s="101"/>
      <c r="GJV162" s="101"/>
      <c r="GJW162" s="101"/>
      <c r="GJX162" s="101"/>
      <c r="GJY162" s="101"/>
      <c r="GJZ162" s="101"/>
      <c r="GKA162" s="101"/>
      <c r="GKB162" s="101"/>
      <c r="GKC162" s="101"/>
      <c r="GKD162" s="101"/>
      <c r="GKE162" s="101"/>
      <c r="GKF162" s="101"/>
      <c r="GKG162" s="101"/>
      <c r="GKH162" s="101"/>
      <c r="GKI162" s="101"/>
      <c r="GKJ162" s="101"/>
      <c r="GKK162" s="101"/>
      <c r="GKL162" s="101"/>
      <c r="GKM162" s="101"/>
      <c r="GKN162" s="101"/>
      <c r="GKO162" s="101"/>
      <c r="GKP162" s="101"/>
      <c r="GKQ162" s="101"/>
      <c r="GKR162" s="101"/>
      <c r="GKS162" s="101"/>
      <c r="GKT162" s="101"/>
      <c r="GKU162" s="101"/>
      <c r="GKV162" s="101"/>
      <c r="GKW162" s="101"/>
      <c r="GKX162" s="101"/>
      <c r="GKY162" s="101"/>
      <c r="GKZ162" s="101"/>
      <c r="GLA162" s="101"/>
      <c r="GLB162" s="101"/>
      <c r="GLC162" s="101"/>
      <c r="GLD162" s="101"/>
      <c r="GLE162" s="101"/>
      <c r="GLF162" s="101"/>
      <c r="GLG162" s="101"/>
      <c r="GLH162" s="101"/>
      <c r="GLI162" s="101"/>
      <c r="GLJ162" s="101"/>
      <c r="GLK162" s="101"/>
      <c r="GLL162" s="101"/>
      <c r="GLM162" s="101"/>
      <c r="GLN162" s="101"/>
      <c r="GLO162" s="101"/>
      <c r="GLP162" s="101"/>
      <c r="GLQ162" s="101"/>
      <c r="GLR162" s="101"/>
      <c r="GLS162" s="101"/>
      <c r="GLT162" s="101"/>
      <c r="GLU162" s="101"/>
      <c r="GLV162" s="101"/>
      <c r="GLW162" s="101"/>
      <c r="GLX162" s="101"/>
      <c r="GLY162" s="101"/>
      <c r="GLZ162" s="101"/>
      <c r="GMA162" s="101"/>
      <c r="GMB162" s="101"/>
      <c r="GMC162" s="101"/>
      <c r="GMD162" s="101"/>
      <c r="GME162" s="101"/>
      <c r="GMF162" s="101"/>
      <c r="GMG162" s="101"/>
      <c r="GMH162" s="101"/>
      <c r="GMI162" s="101"/>
      <c r="GMJ162" s="101"/>
      <c r="GMK162" s="101"/>
      <c r="GML162" s="101"/>
      <c r="GMM162" s="101"/>
      <c r="GMN162" s="101"/>
      <c r="GMO162" s="101"/>
      <c r="GMP162" s="101"/>
      <c r="GMQ162" s="101"/>
      <c r="GMR162" s="101"/>
      <c r="GMS162" s="101"/>
      <c r="GMT162" s="101"/>
      <c r="GMU162" s="101"/>
      <c r="GMV162" s="101"/>
      <c r="GMW162" s="101"/>
      <c r="GMX162" s="101"/>
      <c r="GMY162" s="101"/>
      <c r="GMZ162" s="101"/>
      <c r="GNA162" s="101"/>
      <c r="GNB162" s="101"/>
      <c r="GNC162" s="101"/>
      <c r="GND162" s="101"/>
      <c r="GNE162" s="101"/>
      <c r="GNF162" s="101"/>
      <c r="GNG162" s="101"/>
      <c r="GNH162" s="101"/>
      <c r="GNI162" s="101"/>
      <c r="GNJ162" s="101"/>
      <c r="GNK162" s="101"/>
      <c r="GNL162" s="101"/>
      <c r="GNM162" s="101"/>
      <c r="GNN162" s="101"/>
      <c r="GNO162" s="101"/>
      <c r="GNP162" s="101"/>
      <c r="GNQ162" s="101"/>
      <c r="GNR162" s="101"/>
      <c r="GNS162" s="101"/>
      <c r="GNT162" s="101"/>
      <c r="GNU162" s="101"/>
      <c r="GNV162" s="101"/>
      <c r="GNW162" s="101"/>
      <c r="GNX162" s="101"/>
      <c r="GNY162" s="101"/>
      <c r="GNZ162" s="101"/>
      <c r="GOA162" s="101"/>
      <c r="GOB162" s="101"/>
      <c r="GOC162" s="101"/>
      <c r="GOD162" s="101"/>
      <c r="GOE162" s="101"/>
      <c r="GOF162" s="101"/>
      <c r="GOG162" s="101"/>
      <c r="GOH162" s="101"/>
      <c r="GOI162" s="101"/>
      <c r="GOJ162" s="101"/>
      <c r="GOK162" s="101"/>
      <c r="GOL162" s="101"/>
      <c r="GOM162" s="101"/>
      <c r="GON162" s="101"/>
      <c r="GOO162" s="101"/>
      <c r="GOP162" s="101"/>
      <c r="GOQ162" s="101"/>
      <c r="GOR162" s="101"/>
      <c r="GOS162" s="101"/>
      <c r="GOT162" s="101"/>
      <c r="GOU162" s="101"/>
      <c r="GOV162" s="101"/>
      <c r="GOW162" s="101"/>
      <c r="GOX162" s="101"/>
      <c r="GOY162" s="101"/>
      <c r="GOZ162" s="101"/>
      <c r="GPA162" s="101"/>
      <c r="GPB162" s="101"/>
      <c r="GPC162" s="101"/>
      <c r="GPD162" s="101"/>
      <c r="GPE162" s="101"/>
      <c r="GPF162" s="101"/>
      <c r="GPG162" s="101"/>
      <c r="GPH162" s="101"/>
      <c r="GPI162" s="101"/>
      <c r="GPJ162" s="101"/>
      <c r="GPK162" s="101"/>
      <c r="GPL162" s="101"/>
      <c r="GPM162" s="101"/>
      <c r="GPN162" s="101"/>
      <c r="GPO162" s="101"/>
      <c r="GPP162" s="101"/>
      <c r="GPQ162" s="101"/>
      <c r="GPR162" s="101"/>
      <c r="GPS162" s="101"/>
      <c r="GPT162" s="101"/>
      <c r="GPU162" s="101"/>
      <c r="GPV162" s="101"/>
      <c r="GPW162" s="101"/>
      <c r="GPX162" s="101"/>
      <c r="GPY162" s="101"/>
      <c r="GPZ162" s="101"/>
      <c r="GQA162" s="101"/>
      <c r="GQB162" s="101"/>
      <c r="GQC162" s="101"/>
      <c r="GQD162" s="101"/>
      <c r="GQE162" s="101"/>
      <c r="GQF162" s="101"/>
      <c r="GQG162" s="101"/>
      <c r="GQH162" s="101"/>
      <c r="GQI162" s="101"/>
      <c r="GQJ162" s="101"/>
      <c r="GQK162" s="101"/>
      <c r="GQL162" s="101"/>
      <c r="GQM162" s="101"/>
      <c r="GQN162" s="101"/>
      <c r="GQO162" s="101"/>
      <c r="GQP162" s="101"/>
      <c r="GQQ162" s="101"/>
      <c r="GQR162" s="101"/>
      <c r="GQS162" s="101"/>
      <c r="GQT162" s="101"/>
      <c r="GQU162" s="101"/>
      <c r="GQV162" s="101"/>
      <c r="GQW162" s="101"/>
      <c r="GQX162" s="101"/>
      <c r="GQY162" s="101"/>
      <c r="GQZ162" s="101"/>
      <c r="GRA162" s="101"/>
      <c r="GRB162" s="101"/>
      <c r="GRC162" s="101"/>
      <c r="GRD162" s="101"/>
      <c r="GRE162" s="101"/>
      <c r="GRF162" s="101"/>
      <c r="GRG162" s="101"/>
      <c r="GRH162" s="101"/>
      <c r="GRI162" s="101"/>
      <c r="GRJ162" s="101"/>
      <c r="GRK162" s="101"/>
      <c r="GRL162" s="101"/>
      <c r="GRM162" s="101"/>
      <c r="GRN162" s="101"/>
      <c r="GRO162" s="101"/>
      <c r="GRP162" s="101"/>
      <c r="GRQ162" s="101"/>
      <c r="GRR162" s="101"/>
      <c r="GRS162" s="101"/>
      <c r="GRT162" s="101"/>
      <c r="GRU162" s="101"/>
      <c r="GRV162" s="101"/>
      <c r="GRW162" s="101"/>
      <c r="GRX162" s="101"/>
      <c r="GRY162" s="101"/>
      <c r="GRZ162" s="101"/>
      <c r="GSA162" s="101"/>
      <c r="GSB162" s="101"/>
      <c r="GSC162" s="101"/>
      <c r="GSD162" s="101"/>
      <c r="GSE162" s="101"/>
      <c r="GSF162" s="101"/>
      <c r="GSG162" s="101"/>
      <c r="GSH162" s="101"/>
      <c r="GSI162" s="101"/>
      <c r="GSJ162" s="101"/>
      <c r="GSK162" s="101"/>
      <c r="GSL162" s="101"/>
      <c r="GSM162" s="101"/>
      <c r="GSN162" s="101"/>
      <c r="GSO162" s="101"/>
      <c r="GSP162" s="101"/>
      <c r="GSQ162" s="101"/>
      <c r="GSR162" s="101"/>
      <c r="GSS162" s="101"/>
      <c r="GST162" s="101"/>
      <c r="GSU162" s="101"/>
      <c r="GSV162" s="101"/>
      <c r="GSW162" s="101"/>
      <c r="GSX162" s="101"/>
      <c r="GSY162" s="101"/>
      <c r="GSZ162" s="101"/>
      <c r="GTA162" s="101"/>
      <c r="GTB162" s="101"/>
      <c r="GTC162" s="101"/>
      <c r="GTD162" s="101"/>
      <c r="GTE162" s="101"/>
      <c r="GTF162" s="101"/>
      <c r="GTG162" s="101"/>
      <c r="GTH162" s="101"/>
      <c r="GTI162" s="101"/>
      <c r="GTJ162" s="101"/>
      <c r="GTK162" s="101"/>
      <c r="GTL162" s="101"/>
      <c r="GTM162" s="101"/>
      <c r="GTN162" s="101"/>
      <c r="GTO162" s="101"/>
      <c r="GTP162" s="101"/>
      <c r="GTQ162" s="101"/>
      <c r="GTR162" s="101"/>
      <c r="GTS162" s="101"/>
      <c r="GTT162" s="101"/>
      <c r="GTU162" s="101"/>
      <c r="GTV162" s="101"/>
      <c r="GTW162" s="101"/>
      <c r="GTX162" s="101"/>
      <c r="GTY162" s="101"/>
      <c r="GTZ162" s="101"/>
      <c r="GUA162" s="101"/>
      <c r="GUB162" s="101"/>
      <c r="GUC162" s="101"/>
      <c r="GUD162" s="101"/>
      <c r="GUE162" s="101"/>
      <c r="GUF162" s="101"/>
      <c r="GUG162" s="101"/>
      <c r="GUH162" s="101"/>
      <c r="GUI162" s="101"/>
      <c r="GUJ162" s="101"/>
      <c r="GUK162" s="101"/>
      <c r="GUL162" s="101"/>
      <c r="GUM162" s="101"/>
      <c r="GUN162" s="101"/>
      <c r="GUO162" s="101"/>
      <c r="GUP162" s="101"/>
      <c r="GUQ162" s="101"/>
      <c r="GUR162" s="101"/>
      <c r="GUS162" s="101"/>
      <c r="GUT162" s="101"/>
      <c r="GUU162" s="101"/>
      <c r="GUV162" s="101"/>
      <c r="GUW162" s="101"/>
      <c r="GUX162" s="101"/>
      <c r="GUY162" s="101"/>
      <c r="GUZ162" s="101"/>
      <c r="GVA162" s="101"/>
      <c r="GVB162" s="101"/>
      <c r="GVC162" s="101"/>
      <c r="GVD162" s="101"/>
      <c r="GVE162" s="101"/>
      <c r="GVF162" s="101"/>
      <c r="GVG162" s="101"/>
      <c r="GVH162" s="101"/>
      <c r="GVI162" s="101"/>
      <c r="GVJ162" s="101"/>
      <c r="GVK162" s="101"/>
      <c r="GVL162" s="101"/>
      <c r="GVM162" s="101"/>
      <c r="GVN162" s="101"/>
      <c r="GVO162" s="101"/>
      <c r="GVP162" s="101"/>
      <c r="GVQ162" s="101"/>
      <c r="GVR162" s="101"/>
      <c r="GVS162" s="101"/>
      <c r="GVT162" s="101"/>
      <c r="GVU162" s="101"/>
      <c r="GVV162" s="101"/>
      <c r="GVW162" s="101"/>
      <c r="GVX162" s="101"/>
      <c r="GVY162" s="101"/>
      <c r="GVZ162" s="101"/>
      <c r="GWA162" s="101"/>
      <c r="GWB162" s="101"/>
      <c r="GWC162" s="101"/>
      <c r="GWD162" s="101"/>
      <c r="GWE162" s="101"/>
      <c r="GWF162" s="101"/>
      <c r="GWG162" s="101"/>
      <c r="GWH162" s="101"/>
      <c r="GWI162" s="101"/>
      <c r="GWJ162" s="101"/>
      <c r="GWK162" s="101"/>
      <c r="GWL162" s="101"/>
      <c r="GWM162" s="101"/>
      <c r="GWN162" s="101"/>
      <c r="GWO162" s="101"/>
      <c r="GWP162" s="101"/>
      <c r="GWQ162" s="101"/>
      <c r="GWR162" s="101"/>
      <c r="GWS162" s="101"/>
      <c r="GWT162" s="101"/>
      <c r="GWU162" s="101"/>
      <c r="GWV162" s="101"/>
      <c r="GWW162" s="101"/>
      <c r="GWX162" s="101"/>
      <c r="GWY162" s="101"/>
      <c r="GWZ162" s="101"/>
      <c r="GXA162" s="101"/>
      <c r="GXB162" s="101"/>
      <c r="GXC162" s="101"/>
      <c r="GXD162" s="101"/>
      <c r="GXE162" s="101"/>
      <c r="GXF162" s="101"/>
      <c r="GXG162" s="101"/>
      <c r="GXH162" s="101"/>
      <c r="GXI162" s="101"/>
      <c r="GXJ162" s="101"/>
      <c r="GXK162" s="101"/>
      <c r="GXL162" s="101"/>
      <c r="GXM162" s="101"/>
      <c r="GXN162" s="101"/>
      <c r="GXO162" s="101"/>
      <c r="GXP162" s="101"/>
      <c r="GXQ162" s="101"/>
      <c r="GXR162" s="101"/>
      <c r="GXS162" s="101"/>
      <c r="GXT162" s="101"/>
      <c r="GXU162" s="101"/>
      <c r="GXV162" s="101"/>
      <c r="GXW162" s="101"/>
      <c r="GXX162" s="101"/>
      <c r="GXY162" s="101"/>
      <c r="GXZ162" s="101"/>
      <c r="GYA162" s="101"/>
      <c r="GYB162" s="101"/>
      <c r="GYC162" s="101"/>
      <c r="GYD162" s="101"/>
      <c r="GYE162" s="101"/>
      <c r="GYF162" s="101"/>
      <c r="GYG162" s="101"/>
      <c r="GYH162" s="101"/>
      <c r="GYI162" s="101"/>
      <c r="GYJ162" s="101"/>
      <c r="GYK162" s="101"/>
      <c r="GYL162" s="101"/>
      <c r="GYM162" s="101"/>
      <c r="GYN162" s="101"/>
      <c r="GYO162" s="101"/>
      <c r="GYP162" s="101"/>
      <c r="GYQ162" s="101"/>
      <c r="GYR162" s="101"/>
      <c r="GYS162" s="101"/>
      <c r="GYT162" s="101"/>
      <c r="GYU162" s="101"/>
      <c r="GYV162" s="101"/>
      <c r="GYW162" s="101"/>
      <c r="GYX162" s="101"/>
      <c r="GYY162" s="101"/>
      <c r="GYZ162" s="101"/>
      <c r="GZA162" s="101"/>
      <c r="GZB162" s="101"/>
      <c r="GZC162" s="101"/>
      <c r="GZD162" s="101"/>
      <c r="GZE162" s="101"/>
      <c r="GZF162" s="101"/>
      <c r="GZG162" s="101"/>
      <c r="GZH162" s="101"/>
      <c r="GZI162" s="101"/>
      <c r="GZJ162" s="101"/>
      <c r="GZK162" s="101"/>
      <c r="GZL162" s="101"/>
      <c r="GZM162" s="101"/>
      <c r="GZN162" s="101"/>
      <c r="GZO162" s="101"/>
      <c r="GZP162" s="101"/>
      <c r="GZQ162" s="101"/>
      <c r="GZR162" s="101"/>
      <c r="GZS162" s="101"/>
      <c r="GZT162" s="101"/>
      <c r="GZU162" s="101"/>
      <c r="GZV162" s="101"/>
      <c r="GZW162" s="101"/>
      <c r="GZX162" s="101"/>
      <c r="GZY162" s="101"/>
      <c r="GZZ162" s="101"/>
      <c r="HAA162" s="101"/>
      <c r="HAB162" s="101"/>
      <c r="HAC162" s="101"/>
      <c r="HAD162" s="101"/>
      <c r="HAE162" s="101"/>
      <c r="HAF162" s="101"/>
      <c r="HAG162" s="101"/>
      <c r="HAH162" s="101"/>
      <c r="HAI162" s="101"/>
      <c r="HAJ162" s="101"/>
      <c r="HAK162" s="101"/>
      <c r="HAL162" s="101"/>
      <c r="HAM162" s="101"/>
      <c r="HAN162" s="101"/>
      <c r="HAO162" s="101"/>
      <c r="HAP162" s="101"/>
      <c r="HAQ162" s="101"/>
      <c r="HAR162" s="101"/>
      <c r="HAS162" s="101"/>
      <c r="HAT162" s="101"/>
      <c r="HAU162" s="101"/>
      <c r="HAV162" s="101"/>
      <c r="HAW162" s="101"/>
      <c r="HAX162" s="101"/>
      <c r="HAY162" s="101"/>
      <c r="HAZ162" s="101"/>
      <c r="HBA162" s="101"/>
      <c r="HBB162" s="101"/>
      <c r="HBC162" s="101"/>
      <c r="HBD162" s="101"/>
      <c r="HBE162" s="101"/>
      <c r="HBF162" s="101"/>
      <c r="HBG162" s="101"/>
      <c r="HBH162" s="101"/>
      <c r="HBI162" s="101"/>
      <c r="HBJ162" s="101"/>
      <c r="HBK162" s="101"/>
      <c r="HBL162" s="101"/>
      <c r="HBM162" s="101"/>
      <c r="HBN162" s="101"/>
      <c r="HBO162" s="101"/>
      <c r="HBP162" s="101"/>
      <c r="HBQ162" s="101"/>
      <c r="HBR162" s="101"/>
      <c r="HBS162" s="101"/>
      <c r="HBT162" s="101"/>
      <c r="HBU162" s="101"/>
      <c r="HBV162" s="101"/>
      <c r="HBW162" s="101"/>
      <c r="HBX162" s="101"/>
      <c r="HBY162" s="101"/>
      <c r="HBZ162" s="101"/>
      <c r="HCA162" s="101"/>
      <c r="HCB162" s="101"/>
      <c r="HCC162" s="101"/>
      <c r="HCD162" s="101"/>
      <c r="HCE162" s="101"/>
      <c r="HCF162" s="101"/>
      <c r="HCG162" s="101"/>
      <c r="HCH162" s="101"/>
      <c r="HCI162" s="101"/>
      <c r="HCJ162" s="101"/>
      <c r="HCK162" s="101"/>
      <c r="HCL162" s="101"/>
      <c r="HCM162" s="101"/>
      <c r="HCN162" s="101"/>
      <c r="HCO162" s="101"/>
      <c r="HCP162" s="101"/>
      <c r="HCQ162" s="101"/>
      <c r="HCR162" s="101"/>
      <c r="HCS162" s="101"/>
      <c r="HCT162" s="101"/>
      <c r="HCU162" s="101"/>
      <c r="HCV162" s="101"/>
      <c r="HCW162" s="101"/>
      <c r="HCX162" s="101"/>
      <c r="HCY162" s="101"/>
      <c r="HCZ162" s="101"/>
      <c r="HDA162" s="101"/>
      <c r="HDB162" s="101"/>
      <c r="HDC162" s="101"/>
      <c r="HDD162" s="101"/>
      <c r="HDE162" s="101"/>
      <c r="HDF162" s="101"/>
      <c r="HDG162" s="101"/>
      <c r="HDH162" s="101"/>
      <c r="HDI162" s="101"/>
      <c r="HDJ162" s="101"/>
      <c r="HDK162" s="101"/>
      <c r="HDL162" s="101"/>
      <c r="HDM162" s="101"/>
      <c r="HDN162" s="101"/>
      <c r="HDO162" s="101"/>
      <c r="HDP162" s="101"/>
      <c r="HDQ162" s="101"/>
      <c r="HDR162" s="101"/>
      <c r="HDS162" s="101"/>
      <c r="HDT162" s="101"/>
      <c r="HDU162" s="101"/>
      <c r="HDV162" s="101"/>
      <c r="HDW162" s="101"/>
      <c r="HDX162" s="101"/>
      <c r="HDY162" s="101"/>
      <c r="HDZ162" s="101"/>
      <c r="HEA162" s="101"/>
      <c r="HEB162" s="101"/>
      <c r="HEC162" s="101"/>
      <c r="HED162" s="101"/>
      <c r="HEE162" s="101"/>
      <c r="HEF162" s="101"/>
      <c r="HEG162" s="101"/>
      <c r="HEH162" s="101"/>
      <c r="HEI162" s="101"/>
      <c r="HEJ162" s="101"/>
      <c r="HEK162" s="101"/>
      <c r="HEL162" s="101"/>
      <c r="HEM162" s="101"/>
      <c r="HEN162" s="101"/>
      <c r="HEO162" s="101"/>
      <c r="HEP162" s="101"/>
      <c r="HEQ162" s="101"/>
      <c r="HER162" s="101"/>
      <c r="HES162" s="101"/>
      <c r="HET162" s="101"/>
      <c r="HEU162" s="101"/>
      <c r="HEV162" s="101"/>
      <c r="HEW162" s="101"/>
      <c r="HEX162" s="101"/>
      <c r="HEY162" s="101"/>
      <c r="HEZ162" s="101"/>
      <c r="HFA162" s="101"/>
      <c r="HFB162" s="101"/>
      <c r="HFC162" s="101"/>
      <c r="HFD162" s="101"/>
      <c r="HFE162" s="101"/>
      <c r="HFF162" s="101"/>
      <c r="HFG162" s="101"/>
      <c r="HFH162" s="101"/>
      <c r="HFI162" s="101"/>
      <c r="HFJ162" s="101"/>
      <c r="HFK162" s="101"/>
      <c r="HFL162" s="101"/>
      <c r="HFM162" s="101"/>
      <c r="HFN162" s="101"/>
      <c r="HFO162" s="101"/>
      <c r="HFP162" s="101"/>
      <c r="HFQ162" s="101"/>
      <c r="HFR162" s="101"/>
      <c r="HFS162" s="101"/>
      <c r="HFT162" s="101"/>
      <c r="HFU162" s="101"/>
      <c r="HFV162" s="101"/>
      <c r="HFW162" s="101"/>
      <c r="HFX162" s="101"/>
      <c r="HFY162" s="101"/>
      <c r="HFZ162" s="101"/>
      <c r="HGA162" s="101"/>
      <c r="HGB162" s="101"/>
      <c r="HGC162" s="101"/>
      <c r="HGD162" s="101"/>
      <c r="HGE162" s="101"/>
      <c r="HGF162" s="101"/>
      <c r="HGG162" s="101"/>
      <c r="HGH162" s="101"/>
      <c r="HGI162" s="101"/>
      <c r="HGJ162" s="101"/>
      <c r="HGK162" s="101"/>
      <c r="HGL162" s="101"/>
      <c r="HGM162" s="101"/>
      <c r="HGN162" s="101"/>
      <c r="HGO162" s="101"/>
      <c r="HGP162" s="101"/>
      <c r="HGQ162" s="101"/>
      <c r="HGR162" s="101"/>
      <c r="HGS162" s="101"/>
      <c r="HGT162" s="101"/>
      <c r="HGU162" s="101"/>
      <c r="HGV162" s="101"/>
      <c r="HGW162" s="101"/>
      <c r="HGX162" s="101"/>
      <c r="HGY162" s="101"/>
      <c r="HGZ162" s="101"/>
      <c r="HHA162" s="101"/>
      <c r="HHB162" s="101"/>
      <c r="HHC162" s="101"/>
      <c r="HHD162" s="101"/>
      <c r="HHE162" s="101"/>
      <c r="HHF162" s="101"/>
      <c r="HHG162" s="101"/>
      <c r="HHH162" s="101"/>
      <c r="HHI162" s="101"/>
      <c r="HHJ162" s="101"/>
      <c r="HHK162" s="101"/>
      <c r="HHL162" s="101"/>
      <c r="HHM162" s="101"/>
      <c r="HHN162" s="101"/>
      <c r="HHO162" s="101"/>
      <c r="HHP162" s="101"/>
      <c r="HHQ162" s="101"/>
      <c r="HHR162" s="101"/>
      <c r="HHS162" s="101"/>
      <c r="HHT162" s="101"/>
      <c r="HHU162" s="101"/>
      <c r="HHV162" s="101"/>
      <c r="HHW162" s="101"/>
      <c r="HHX162" s="101"/>
      <c r="HHY162" s="101"/>
      <c r="HHZ162" s="101"/>
      <c r="HIA162" s="101"/>
      <c r="HIB162" s="101"/>
      <c r="HIC162" s="101"/>
      <c r="HID162" s="101"/>
      <c r="HIE162" s="101"/>
      <c r="HIF162" s="101"/>
      <c r="HIG162" s="101"/>
      <c r="HIH162" s="101"/>
      <c r="HII162" s="101"/>
      <c r="HIJ162" s="101"/>
      <c r="HIK162" s="101"/>
      <c r="HIL162" s="101"/>
      <c r="HIM162" s="101"/>
      <c r="HIN162" s="101"/>
      <c r="HIO162" s="101"/>
      <c r="HIP162" s="101"/>
      <c r="HIQ162" s="101"/>
      <c r="HIR162" s="101"/>
      <c r="HIS162" s="101"/>
      <c r="HIT162" s="101"/>
      <c r="HIU162" s="101"/>
      <c r="HIV162" s="101"/>
      <c r="HIW162" s="101"/>
      <c r="HIX162" s="101"/>
      <c r="HIY162" s="101"/>
      <c r="HIZ162" s="101"/>
      <c r="HJA162" s="101"/>
      <c r="HJB162" s="101"/>
      <c r="HJC162" s="101"/>
      <c r="HJD162" s="101"/>
      <c r="HJE162" s="101"/>
      <c r="HJF162" s="101"/>
      <c r="HJG162" s="101"/>
      <c r="HJH162" s="101"/>
      <c r="HJI162" s="101"/>
      <c r="HJJ162" s="101"/>
      <c r="HJK162" s="101"/>
      <c r="HJL162" s="101"/>
      <c r="HJM162" s="101"/>
      <c r="HJN162" s="101"/>
      <c r="HJO162" s="101"/>
      <c r="HJP162" s="101"/>
      <c r="HJQ162" s="101"/>
      <c r="HJR162" s="101"/>
      <c r="HJS162" s="101"/>
      <c r="HJT162" s="101"/>
      <c r="HJU162" s="101"/>
      <c r="HJV162" s="101"/>
      <c r="HJW162" s="101"/>
      <c r="HJX162" s="101"/>
      <c r="HJY162" s="101"/>
      <c r="HJZ162" s="101"/>
      <c r="HKA162" s="101"/>
      <c r="HKB162" s="101"/>
      <c r="HKC162" s="101"/>
      <c r="HKD162" s="101"/>
      <c r="HKE162" s="101"/>
      <c r="HKF162" s="101"/>
      <c r="HKG162" s="101"/>
      <c r="HKH162" s="101"/>
      <c r="HKI162" s="101"/>
      <c r="HKJ162" s="101"/>
      <c r="HKK162" s="101"/>
      <c r="HKL162" s="101"/>
      <c r="HKM162" s="101"/>
      <c r="HKN162" s="101"/>
      <c r="HKO162" s="101"/>
      <c r="HKP162" s="101"/>
      <c r="HKQ162" s="101"/>
      <c r="HKR162" s="101"/>
      <c r="HKS162" s="101"/>
      <c r="HKT162" s="101"/>
      <c r="HKU162" s="101"/>
      <c r="HKV162" s="101"/>
      <c r="HKW162" s="101"/>
      <c r="HKX162" s="101"/>
      <c r="HKY162" s="101"/>
      <c r="HKZ162" s="101"/>
      <c r="HLA162" s="101"/>
      <c r="HLB162" s="101"/>
      <c r="HLC162" s="101"/>
      <c r="HLD162" s="101"/>
      <c r="HLE162" s="101"/>
      <c r="HLF162" s="101"/>
      <c r="HLG162" s="101"/>
      <c r="HLH162" s="101"/>
      <c r="HLI162" s="101"/>
      <c r="HLJ162" s="101"/>
      <c r="HLK162" s="101"/>
      <c r="HLL162" s="101"/>
      <c r="HLM162" s="101"/>
      <c r="HLN162" s="101"/>
      <c r="HLO162" s="101"/>
      <c r="HLP162" s="101"/>
      <c r="HLQ162" s="101"/>
      <c r="HLR162" s="101"/>
      <c r="HLS162" s="101"/>
      <c r="HLT162" s="101"/>
      <c r="HLU162" s="101"/>
      <c r="HLV162" s="101"/>
      <c r="HLW162" s="101"/>
      <c r="HLX162" s="101"/>
      <c r="HLY162" s="101"/>
      <c r="HLZ162" s="101"/>
      <c r="HMA162" s="101"/>
      <c r="HMB162" s="101"/>
      <c r="HMC162" s="101"/>
      <c r="HMD162" s="101"/>
      <c r="HME162" s="101"/>
      <c r="HMF162" s="101"/>
      <c r="HMG162" s="101"/>
      <c r="HMH162" s="101"/>
      <c r="HMI162" s="101"/>
      <c r="HMJ162" s="101"/>
      <c r="HMK162" s="101"/>
      <c r="HML162" s="101"/>
      <c r="HMM162" s="101"/>
      <c r="HMN162" s="101"/>
      <c r="HMO162" s="101"/>
      <c r="HMP162" s="101"/>
      <c r="HMQ162" s="101"/>
      <c r="HMR162" s="101"/>
      <c r="HMS162" s="101"/>
      <c r="HMT162" s="101"/>
      <c r="HMU162" s="101"/>
      <c r="HMV162" s="101"/>
      <c r="HMW162" s="101"/>
      <c r="HMX162" s="101"/>
      <c r="HMY162" s="101"/>
      <c r="HMZ162" s="101"/>
      <c r="HNA162" s="101"/>
      <c r="HNB162" s="101"/>
      <c r="HNC162" s="101"/>
      <c r="HND162" s="101"/>
      <c r="HNE162" s="101"/>
      <c r="HNF162" s="101"/>
      <c r="HNG162" s="101"/>
      <c r="HNH162" s="101"/>
      <c r="HNI162" s="101"/>
      <c r="HNJ162" s="101"/>
      <c r="HNK162" s="101"/>
      <c r="HNL162" s="101"/>
      <c r="HNM162" s="101"/>
      <c r="HNN162" s="101"/>
      <c r="HNO162" s="101"/>
      <c r="HNP162" s="101"/>
      <c r="HNQ162" s="101"/>
      <c r="HNR162" s="101"/>
      <c r="HNS162" s="101"/>
      <c r="HNT162" s="101"/>
      <c r="HNU162" s="101"/>
      <c r="HNV162" s="101"/>
      <c r="HNW162" s="101"/>
      <c r="HNX162" s="101"/>
      <c r="HNY162" s="101"/>
      <c r="HNZ162" s="101"/>
      <c r="HOA162" s="101"/>
      <c r="HOB162" s="101"/>
      <c r="HOC162" s="101"/>
      <c r="HOD162" s="101"/>
      <c r="HOE162" s="101"/>
      <c r="HOF162" s="101"/>
      <c r="HOG162" s="101"/>
      <c r="HOH162" s="101"/>
      <c r="HOI162" s="101"/>
      <c r="HOJ162" s="101"/>
      <c r="HOK162" s="101"/>
      <c r="HOL162" s="101"/>
      <c r="HOM162" s="101"/>
      <c r="HON162" s="101"/>
      <c r="HOO162" s="101"/>
      <c r="HOP162" s="101"/>
      <c r="HOQ162" s="101"/>
      <c r="HOR162" s="101"/>
      <c r="HOS162" s="101"/>
      <c r="HOT162" s="101"/>
      <c r="HOU162" s="101"/>
      <c r="HOV162" s="101"/>
      <c r="HOW162" s="101"/>
      <c r="HOX162" s="101"/>
      <c r="HOY162" s="101"/>
      <c r="HOZ162" s="101"/>
      <c r="HPA162" s="101"/>
      <c r="HPB162" s="101"/>
      <c r="HPC162" s="101"/>
      <c r="HPD162" s="101"/>
      <c r="HPE162" s="101"/>
      <c r="HPF162" s="101"/>
      <c r="HPG162" s="101"/>
      <c r="HPH162" s="101"/>
      <c r="HPI162" s="101"/>
      <c r="HPJ162" s="101"/>
      <c r="HPK162" s="101"/>
      <c r="HPL162" s="101"/>
      <c r="HPM162" s="101"/>
      <c r="HPN162" s="101"/>
      <c r="HPO162" s="101"/>
      <c r="HPP162" s="101"/>
      <c r="HPQ162" s="101"/>
      <c r="HPR162" s="101"/>
      <c r="HPS162" s="101"/>
      <c r="HPT162" s="101"/>
      <c r="HPU162" s="101"/>
      <c r="HPV162" s="101"/>
      <c r="HPW162" s="101"/>
      <c r="HPX162" s="101"/>
      <c r="HPY162" s="101"/>
      <c r="HPZ162" s="101"/>
      <c r="HQA162" s="101"/>
      <c r="HQB162" s="101"/>
      <c r="HQC162" s="101"/>
      <c r="HQD162" s="101"/>
      <c r="HQE162" s="101"/>
      <c r="HQF162" s="101"/>
      <c r="HQG162" s="101"/>
      <c r="HQH162" s="101"/>
      <c r="HQI162" s="101"/>
      <c r="HQJ162" s="101"/>
      <c r="HQK162" s="101"/>
      <c r="HQL162" s="101"/>
      <c r="HQM162" s="101"/>
      <c r="HQN162" s="101"/>
      <c r="HQO162" s="101"/>
      <c r="HQP162" s="101"/>
      <c r="HQQ162" s="101"/>
      <c r="HQR162" s="101"/>
      <c r="HQS162" s="101"/>
      <c r="HQT162" s="101"/>
      <c r="HQU162" s="101"/>
      <c r="HQV162" s="101"/>
      <c r="HQW162" s="101"/>
      <c r="HQX162" s="101"/>
      <c r="HQY162" s="101"/>
      <c r="HQZ162" s="101"/>
      <c r="HRA162" s="101"/>
      <c r="HRB162" s="101"/>
      <c r="HRC162" s="101"/>
      <c r="HRD162" s="101"/>
      <c r="HRE162" s="101"/>
      <c r="HRF162" s="101"/>
      <c r="HRG162" s="101"/>
      <c r="HRH162" s="101"/>
      <c r="HRI162" s="101"/>
      <c r="HRJ162" s="101"/>
      <c r="HRK162" s="101"/>
      <c r="HRL162" s="101"/>
      <c r="HRM162" s="101"/>
      <c r="HRN162" s="101"/>
      <c r="HRO162" s="101"/>
      <c r="HRP162" s="101"/>
      <c r="HRQ162" s="101"/>
      <c r="HRR162" s="101"/>
      <c r="HRS162" s="101"/>
      <c r="HRT162" s="101"/>
      <c r="HRU162" s="101"/>
      <c r="HRV162" s="101"/>
      <c r="HRW162" s="101"/>
      <c r="HRX162" s="101"/>
      <c r="HRY162" s="101"/>
      <c r="HRZ162" s="101"/>
      <c r="HSA162" s="101"/>
      <c r="HSB162" s="101"/>
      <c r="HSC162" s="101"/>
      <c r="HSD162" s="101"/>
      <c r="HSE162" s="101"/>
      <c r="HSF162" s="101"/>
      <c r="HSG162" s="101"/>
      <c r="HSH162" s="101"/>
      <c r="HSI162" s="101"/>
      <c r="HSJ162" s="101"/>
      <c r="HSK162" s="101"/>
      <c r="HSL162" s="101"/>
      <c r="HSM162" s="101"/>
      <c r="HSN162" s="101"/>
      <c r="HSO162" s="101"/>
      <c r="HSP162" s="101"/>
      <c r="HSQ162" s="101"/>
      <c r="HSR162" s="101"/>
      <c r="HSS162" s="101"/>
      <c r="HST162" s="101"/>
      <c r="HSU162" s="101"/>
      <c r="HSV162" s="101"/>
      <c r="HSW162" s="101"/>
      <c r="HSX162" s="101"/>
      <c r="HSY162" s="101"/>
      <c r="HSZ162" s="101"/>
      <c r="HTA162" s="101"/>
      <c r="HTB162" s="101"/>
      <c r="HTC162" s="101"/>
      <c r="HTD162" s="101"/>
      <c r="HTE162" s="101"/>
      <c r="HTF162" s="101"/>
      <c r="HTG162" s="101"/>
      <c r="HTH162" s="101"/>
      <c r="HTI162" s="101"/>
      <c r="HTJ162" s="101"/>
      <c r="HTK162" s="101"/>
      <c r="HTL162" s="101"/>
      <c r="HTM162" s="101"/>
      <c r="HTN162" s="101"/>
      <c r="HTO162" s="101"/>
      <c r="HTP162" s="101"/>
      <c r="HTQ162" s="101"/>
      <c r="HTR162" s="101"/>
      <c r="HTS162" s="101"/>
      <c r="HTT162" s="101"/>
      <c r="HTU162" s="101"/>
      <c r="HTV162" s="101"/>
      <c r="HTW162" s="101"/>
      <c r="HTX162" s="101"/>
      <c r="HTY162" s="101"/>
      <c r="HTZ162" s="101"/>
      <c r="HUA162" s="101"/>
      <c r="HUB162" s="101"/>
      <c r="HUC162" s="101"/>
      <c r="HUD162" s="101"/>
      <c r="HUE162" s="101"/>
      <c r="HUF162" s="101"/>
      <c r="HUG162" s="101"/>
      <c r="HUH162" s="101"/>
      <c r="HUI162" s="101"/>
      <c r="HUJ162" s="101"/>
      <c r="HUK162" s="101"/>
      <c r="HUL162" s="101"/>
      <c r="HUM162" s="101"/>
      <c r="HUN162" s="101"/>
      <c r="HUO162" s="101"/>
      <c r="HUP162" s="101"/>
      <c r="HUQ162" s="101"/>
      <c r="HUR162" s="101"/>
      <c r="HUS162" s="101"/>
      <c r="HUT162" s="101"/>
      <c r="HUU162" s="101"/>
      <c r="HUV162" s="101"/>
      <c r="HUW162" s="101"/>
      <c r="HUX162" s="101"/>
      <c r="HUY162" s="101"/>
      <c r="HUZ162" s="101"/>
      <c r="HVA162" s="101"/>
      <c r="HVB162" s="101"/>
      <c r="HVC162" s="101"/>
      <c r="HVD162" s="101"/>
      <c r="HVE162" s="101"/>
      <c r="HVF162" s="101"/>
      <c r="HVG162" s="101"/>
      <c r="HVH162" s="101"/>
      <c r="HVI162" s="101"/>
      <c r="HVJ162" s="101"/>
      <c r="HVK162" s="101"/>
      <c r="HVL162" s="101"/>
      <c r="HVM162" s="101"/>
      <c r="HVN162" s="101"/>
      <c r="HVO162" s="101"/>
      <c r="HVP162" s="101"/>
      <c r="HVQ162" s="101"/>
      <c r="HVR162" s="101"/>
      <c r="HVS162" s="101"/>
      <c r="HVT162" s="101"/>
      <c r="HVU162" s="101"/>
      <c r="HVV162" s="101"/>
      <c r="HVW162" s="101"/>
      <c r="HVX162" s="101"/>
      <c r="HVY162" s="101"/>
      <c r="HVZ162" s="101"/>
      <c r="HWA162" s="101"/>
      <c r="HWB162" s="101"/>
      <c r="HWC162" s="101"/>
      <c r="HWD162" s="101"/>
      <c r="HWE162" s="101"/>
      <c r="HWF162" s="101"/>
      <c r="HWG162" s="101"/>
      <c r="HWH162" s="101"/>
      <c r="HWI162" s="101"/>
      <c r="HWJ162" s="101"/>
      <c r="HWK162" s="101"/>
      <c r="HWL162" s="101"/>
      <c r="HWM162" s="101"/>
      <c r="HWN162" s="101"/>
      <c r="HWO162" s="101"/>
      <c r="HWP162" s="101"/>
      <c r="HWQ162" s="101"/>
      <c r="HWR162" s="101"/>
      <c r="HWS162" s="101"/>
      <c r="HWT162" s="101"/>
      <c r="HWU162" s="101"/>
      <c r="HWV162" s="101"/>
      <c r="HWW162" s="101"/>
      <c r="HWX162" s="101"/>
      <c r="HWY162" s="101"/>
      <c r="HWZ162" s="101"/>
      <c r="HXA162" s="101"/>
      <c r="HXB162" s="101"/>
      <c r="HXC162" s="101"/>
      <c r="HXD162" s="101"/>
      <c r="HXE162" s="101"/>
      <c r="HXF162" s="101"/>
      <c r="HXG162" s="101"/>
      <c r="HXH162" s="101"/>
      <c r="HXI162" s="101"/>
      <c r="HXJ162" s="101"/>
      <c r="HXK162" s="101"/>
      <c r="HXL162" s="101"/>
      <c r="HXM162" s="101"/>
      <c r="HXN162" s="101"/>
      <c r="HXO162" s="101"/>
      <c r="HXP162" s="101"/>
      <c r="HXQ162" s="101"/>
      <c r="HXR162" s="101"/>
      <c r="HXS162" s="101"/>
      <c r="HXT162" s="101"/>
      <c r="HXU162" s="101"/>
      <c r="HXV162" s="101"/>
      <c r="HXW162" s="101"/>
      <c r="HXX162" s="101"/>
      <c r="HXY162" s="101"/>
      <c r="HXZ162" s="101"/>
      <c r="HYA162" s="101"/>
      <c r="HYB162" s="101"/>
      <c r="HYC162" s="101"/>
      <c r="HYD162" s="101"/>
      <c r="HYE162" s="101"/>
      <c r="HYF162" s="101"/>
      <c r="HYG162" s="101"/>
      <c r="HYH162" s="101"/>
      <c r="HYI162" s="101"/>
      <c r="HYJ162" s="101"/>
      <c r="HYK162" s="101"/>
      <c r="HYL162" s="101"/>
      <c r="HYM162" s="101"/>
      <c r="HYN162" s="101"/>
      <c r="HYO162" s="101"/>
      <c r="HYP162" s="101"/>
      <c r="HYQ162" s="101"/>
      <c r="HYR162" s="101"/>
      <c r="HYS162" s="101"/>
      <c r="HYT162" s="101"/>
      <c r="HYU162" s="101"/>
      <c r="HYV162" s="101"/>
      <c r="HYW162" s="101"/>
      <c r="HYX162" s="101"/>
      <c r="HYY162" s="101"/>
      <c r="HYZ162" s="101"/>
      <c r="HZA162" s="101"/>
      <c r="HZB162" s="101"/>
      <c r="HZC162" s="101"/>
      <c r="HZD162" s="101"/>
      <c r="HZE162" s="101"/>
      <c r="HZF162" s="101"/>
      <c r="HZG162" s="101"/>
      <c r="HZH162" s="101"/>
      <c r="HZI162" s="101"/>
      <c r="HZJ162" s="101"/>
      <c r="HZK162" s="101"/>
      <c r="HZL162" s="101"/>
      <c r="HZM162" s="101"/>
      <c r="HZN162" s="101"/>
      <c r="HZO162" s="101"/>
      <c r="HZP162" s="101"/>
      <c r="HZQ162" s="101"/>
      <c r="HZR162" s="101"/>
      <c r="HZS162" s="101"/>
      <c r="HZT162" s="101"/>
      <c r="HZU162" s="101"/>
      <c r="HZV162" s="101"/>
      <c r="HZW162" s="101"/>
      <c r="HZX162" s="101"/>
      <c r="HZY162" s="101"/>
      <c r="HZZ162" s="101"/>
      <c r="IAA162" s="101"/>
      <c r="IAB162" s="101"/>
      <c r="IAC162" s="101"/>
      <c r="IAD162" s="101"/>
      <c r="IAE162" s="101"/>
      <c r="IAF162" s="101"/>
      <c r="IAG162" s="101"/>
      <c r="IAH162" s="101"/>
      <c r="IAI162" s="101"/>
      <c r="IAJ162" s="101"/>
      <c r="IAK162" s="101"/>
      <c r="IAL162" s="101"/>
      <c r="IAM162" s="101"/>
      <c r="IAN162" s="101"/>
      <c r="IAO162" s="101"/>
      <c r="IAP162" s="101"/>
      <c r="IAQ162" s="101"/>
      <c r="IAR162" s="101"/>
      <c r="IAS162" s="101"/>
      <c r="IAT162" s="101"/>
      <c r="IAU162" s="101"/>
      <c r="IAV162" s="101"/>
      <c r="IAW162" s="101"/>
      <c r="IAX162" s="101"/>
      <c r="IAY162" s="101"/>
      <c r="IAZ162" s="101"/>
      <c r="IBA162" s="101"/>
      <c r="IBB162" s="101"/>
      <c r="IBC162" s="101"/>
      <c r="IBD162" s="101"/>
      <c r="IBE162" s="101"/>
      <c r="IBF162" s="101"/>
      <c r="IBG162" s="101"/>
      <c r="IBH162" s="101"/>
      <c r="IBI162" s="101"/>
      <c r="IBJ162" s="101"/>
      <c r="IBK162" s="101"/>
      <c r="IBL162" s="101"/>
      <c r="IBM162" s="101"/>
      <c r="IBN162" s="101"/>
      <c r="IBO162" s="101"/>
      <c r="IBP162" s="101"/>
      <c r="IBQ162" s="101"/>
      <c r="IBR162" s="101"/>
      <c r="IBS162" s="101"/>
      <c r="IBT162" s="101"/>
      <c r="IBU162" s="101"/>
      <c r="IBV162" s="101"/>
      <c r="IBW162" s="101"/>
      <c r="IBX162" s="101"/>
      <c r="IBY162" s="101"/>
      <c r="IBZ162" s="101"/>
      <c r="ICA162" s="101"/>
      <c r="ICB162" s="101"/>
      <c r="ICC162" s="101"/>
      <c r="ICD162" s="101"/>
      <c r="ICE162" s="101"/>
      <c r="ICF162" s="101"/>
      <c r="ICG162" s="101"/>
      <c r="ICH162" s="101"/>
      <c r="ICI162" s="101"/>
      <c r="ICJ162" s="101"/>
      <c r="ICK162" s="101"/>
      <c r="ICL162" s="101"/>
      <c r="ICM162" s="101"/>
      <c r="ICN162" s="101"/>
      <c r="ICO162" s="101"/>
      <c r="ICP162" s="101"/>
      <c r="ICQ162" s="101"/>
      <c r="ICR162" s="101"/>
      <c r="ICS162" s="101"/>
      <c r="ICT162" s="101"/>
      <c r="ICU162" s="101"/>
      <c r="ICV162" s="101"/>
      <c r="ICW162" s="101"/>
      <c r="ICX162" s="101"/>
      <c r="ICY162" s="101"/>
      <c r="ICZ162" s="101"/>
      <c r="IDA162" s="101"/>
      <c r="IDB162" s="101"/>
      <c r="IDC162" s="101"/>
      <c r="IDD162" s="101"/>
      <c r="IDE162" s="101"/>
      <c r="IDF162" s="101"/>
      <c r="IDG162" s="101"/>
      <c r="IDH162" s="101"/>
      <c r="IDI162" s="101"/>
      <c r="IDJ162" s="101"/>
      <c r="IDK162" s="101"/>
      <c r="IDL162" s="101"/>
      <c r="IDM162" s="101"/>
      <c r="IDN162" s="101"/>
      <c r="IDO162" s="101"/>
      <c r="IDP162" s="101"/>
      <c r="IDQ162" s="101"/>
      <c r="IDR162" s="101"/>
      <c r="IDS162" s="101"/>
      <c r="IDT162" s="101"/>
      <c r="IDU162" s="101"/>
      <c r="IDV162" s="101"/>
      <c r="IDW162" s="101"/>
      <c r="IDX162" s="101"/>
      <c r="IDY162" s="101"/>
      <c r="IDZ162" s="101"/>
      <c r="IEA162" s="101"/>
      <c r="IEB162" s="101"/>
      <c r="IEC162" s="101"/>
      <c r="IED162" s="101"/>
      <c r="IEE162" s="101"/>
      <c r="IEF162" s="101"/>
      <c r="IEG162" s="101"/>
      <c r="IEH162" s="101"/>
      <c r="IEI162" s="101"/>
      <c r="IEJ162" s="101"/>
      <c r="IEK162" s="101"/>
      <c r="IEL162" s="101"/>
      <c r="IEM162" s="101"/>
      <c r="IEN162" s="101"/>
      <c r="IEO162" s="101"/>
      <c r="IEP162" s="101"/>
      <c r="IEQ162" s="101"/>
      <c r="IER162" s="101"/>
      <c r="IES162" s="101"/>
      <c r="IET162" s="101"/>
      <c r="IEU162" s="101"/>
      <c r="IEV162" s="101"/>
      <c r="IEW162" s="101"/>
      <c r="IEX162" s="101"/>
      <c r="IEY162" s="101"/>
      <c r="IEZ162" s="101"/>
      <c r="IFA162" s="101"/>
      <c r="IFB162" s="101"/>
      <c r="IFC162" s="101"/>
      <c r="IFD162" s="101"/>
      <c r="IFE162" s="101"/>
      <c r="IFF162" s="101"/>
      <c r="IFG162" s="101"/>
      <c r="IFH162" s="101"/>
      <c r="IFI162" s="101"/>
      <c r="IFJ162" s="101"/>
      <c r="IFK162" s="101"/>
      <c r="IFL162" s="101"/>
      <c r="IFM162" s="101"/>
      <c r="IFN162" s="101"/>
      <c r="IFO162" s="101"/>
      <c r="IFP162" s="101"/>
      <c r="IFQ162" s="101"/>
      <c r="IFR162" s="101"/>
      <c r="IFS162" s="101"/>
      <c r="IFT162" s="101"/>
      <c r="IFU162" s="101"/>
      <c r="IFV162" s="101"/>
      <c r="IFW162" s="101"/>
      <c r="IFX162" s="101"/>
      <c r="IFY162" s="101"/>
      <c r="IFZ162" s="101"/>
      <c r="IGA162" s="101"/>
      <c r="IGB162" s="101"/>
      <c r="IGC162" s="101"/>
      <c r="IGD162" s="101"/>
      <c r="IGE162" s="101"/>
      <c r="IGF162" s="101"/>
      <c r="IGG162" s="101"/>
      <c r="IGH162" s="101"/>
      <c r="IGI162" s="101"/>
      <c r="IGJ162" s="101"/>
      <c r="IGK162" s="101"/>
      <c r="IGL162" s="101"/>
      <c r="IGM162" s="101"/>
      <c r="IGN162" s="101"/>
      <c r="IGO162" s="101"/>
      <c r="IGP162" s="101"/>
      <c r="IGQ162" s="101"/>
      <c r="IGR162" s="101"/>
      <c r="IGS162" s="101"/>
      <c r="IGT162" s="101"/>
      <c r="IGU162" s="101"/>
      <c r="IGV162" s="101"/>
      <c r="IGW162" s="101"/>
      <c r="IGX162" s="101"/>
      <c r="IGY162" s="101"/>
      <c r="IGZ162" s="101"/>
      <c r="IHA162" s="101"/>
      <c r="IHB162" s="101"/>
      <c r="IHC162" s="101"/>
      <c r="IHD162" s="101"/>
      <c r="IHE162" s="101"/>
      <c r="IHF162" s="101"/>
      <c r="IHG162" s="101"/>
      <c r="IHH162" s="101"/>
      <c r="IHI162" s="101"/>
      <c r="IHJ162" s="101"/>
      <c r="IHK162" s="101"/>
      <c r="IHL162" s="101"/>
      <c r="IHM162" s="101"/>
      <c r="IHN162" s="101"/>
      <c r="IHO162" s="101"/>
      <c r="IHP162" s="101"/>
      <c r="IHQ162" s="101"/>
      <c r="IHR162" s="101"/>
      <c r="IHS162" s="101"/>
      <c r="IHT162" s="101"/>
      <c r="IHU162" s="101"/>
      <c r="IHV162" s="101"/>
      <c r="IHW162" s="101"/>
      <c r="IHX162" s="101"/>
      <c r="IHY162" s="101"/>
      <c r="IHZ162" s="101"/>
      <c r="IIA162" s="101"/>
      <c r="IIB162" s="101"/>
      <c r="IIC162" s="101"/>
      <c r="IID162" s="101"/>
      <c r="IIE162" s="101"/>
      <c r="IIF162" s="101"/>
      <c r="IIG162" s="101"/>
      <c r="IIH162" s="101"/>
      <c r="III162" s="101"/>
      <c r="IIJ162" s="101"/>
      <c r="IIK162" s="101"/>
      <c r="IIL162" s="101"/>
      <c r="IIM162" s="101"/>
      <c r="IIN162" s="101"/>
      <c r="IIO162" s="101"/>
      <c r="IIP162" s="101"/>
      <c r="IIQ162" s="101"/>
      <c r="IIR162" s="101"/>
      <c r="IIS162" s="101"/>
      <c r="IIT162" s="101"/>
      <c r="IIU162" s="101"/>
      <c r="IIV162" s="101"/>
      <c r="IIW162" s="101"/>
      <c r="IIX162" s="101"/>
      <c r="IIY162" s="101"/>
      <c r="IIZ162" s="101"/>
      <c r="IJA162" s="101"/>
      <c r="IJB162" s="101"/>
      <c r="IJC162" s="101"/>
      <c r="IJD162" s="101"/>
      <c r="IJE162" s="101"/>
      <c r="IJF162" s="101"/>
      <c r="IJG162" s="101"/>
      <c r="IJH162" s="101"/>
      <c r="IJI162" s="101"/>
      <c r="IJJ162" s="101"/>
      <c r="IJK162" s="101"/>
      <c r="IJL162" s="101"/>
      <c r="IJM162" s="101"/>
      <c r="IJN162" s="101"/>
      <c r="IJO162" s="101"/>
      <c r="IJP162" s="101"/>
      <c r="IJQ162" s="101"/>
      <c r="IJR162" s="101"/>
      <c r="IJS162" s="101"/>
      <c r="IJT162" s="101"/>
      <c r="IJU162" s="101"/>
      <c r="IJV162" s="101"/>
      <c r="IJW162" s="101"/>
      <c r="IJX162" s="101"/>
      <c r="IJY162" s="101"/>
      <c r="IJZ162" s="101"/>
      <c r="IKA162" s="101"/>
      <c r="IKB162" s="101"/>
      <c r="IKC162" s="101"/>
      <c r="IKD162" s="101"/>
      <c r="IKE162" s="101"/>
      <c r="IKF162" s="101"/>
      <c r="IKG162" s="101"/>
      <c r="IKH162" s="101"/>
      <c r="IKI162" s="101"/>
      <c r="IKJ162" s="101"/>
      <c r="IKK162" s="101"/>
      <c r="IKL162" s="101"/>
      <c r="IKM162" s="101"/>
      <c r="IKN162" s="101"/>
      <c r="IKO162" s="101"/>
      <c r="IKP162" s="101"/>
      <c r="IKQ162" s="101"/>
      <c r="IKR162" s="101"/>
      <c r="IKS162" s="101"/>
      <c r="IKT162" s="101"/>
      <c r="IKU162" s="101"/>
      <c r="IKV162" s="101"/>
      <c r="IKW162" s="101"/>
      <c r="IKX162" s="101"/>
      <c r="IKY162" s="101"/>
      <c r="IKZ162" s="101"/>
      <c r="ILA162" s="101"/>
      <c r="ILB162" s="101"/>
      <c r="ILC162" s="101"/>
      <c r="ILD162" s="101"/>
      <c r="ILE162" s="101"/>
      <c r="ILF162" s="101"/>
      <c r="ILG162" s="101"/>
      <c r="ILH162" s="101"/>
      <c r="ILI162" s="101"/>
      <c r="ILJ162" s="101"/>
      <c r="ILK162" s="101"/>
      <c r="ILL162" s="101"/>
      <c r="ILM162" s="101"/>
      <c r="ILN162" s="101"/>
      <c r="ILO162" s="101"/>
      <c r="ILP162" s="101"/>
      <c r="ILQ162" s="101"/>
      <c r="ILR162" s="101"/>
      <c r="ILS162" s="101"/>
      <c r="ILT162" s="101"/>
      <c r="ILU162" s="101"/>
      <c r="ILV162" s="101"/>
      <c r="ILW162" s="101"/>
      <c r="ILX162" s="101"/>
      <c r="ILY162" s="101"/>
      <c r="ILZ162" s="101"/>
      <c r="IMA162" s="101"/>
      <c r="IMB162" s="101"/>
      <c r="IMC162" s="101"/>
      <c r="IMD162" s="101"/>
      <c r="IME162" s="101"/>
      <c r="IMF162" s="101"/>
      <c r="IMG162" s="101"/>
      <c r="IMH162" s="101"/>
      <c r="IMI162" s="101"/>
      <c r="IMJ162" s="101"/>
      <c r="IMK162" s="101"/>
      <c r="IML162" s="101"/>
      <c r="IMM162" s="101"/>
      <c r="IMN162" s="101"/>
      <c r="IMO162" s="101"/>
      <c r="IMP162" s="101"/>
      <c r="IMQ162" s="101"/>
      <c r="IMR162" s="101"/>
      <c r="IMS162" s="101"/>
      <c r="IMT162" s="101"/>
      <c r="IMU162" s="101"/>
      <c r="IMV162" s="101"/>
      <c r="IMW162" s="101"/>
      <c r="IMX162" s="101"/>
      <c r="IMY162" s="101"/>
      <c r="IMZ162" s="101"/>
      <c r="INA162" s="101"/>
      <c r="INB162" s="101"/>
      <c r="INC162" s="101"/>
      <c r="IND162" s="101"/>
      <c r="INE162" s="101"/>
      <c r="INF162" s="101"/>
      <c r="ING162" s="101"/>
      <c r="INH162" s="101"/>
      <c r="INI162" s="101"/>
      <c r="INJ162" s="101"/>
      <c r="INK162" s="101"/>
      <c r="INL162" s="101"/>
      <c r="INM162" s="101"/>
      <c r="INN162" s="101"/>
      <c r="INO162" s="101"/>
      <c r="INP162" s="101"/>
      <c r="INQ162" s="101"/>
      <c r="INR162" s="101"/>
      <c r="INS162" s="101"/>
      <c r="INT162" s="101"/>
      <c r="INU162" s="101"/>
      <c r="INV162" s="101"/>
      <c r="INW162" s="101"/>
      <c r="INX162" s="101"/>
      <c r="INY162" s="101"/>
      <c r="INZ162" s="101"/>
      <c r="IOA162" s="101"/>
      <c r="IOB162" s="101"/>
      <c r="IOC162" s="101"/>
      <c r="IOD162" s="101"/>
      <c r="IOE162" s="101"/>
      <c r="IOF162" s="101"/>
      <c r="IOG162" s="101"/>
      <c r="IOH162" s="101"/>
      <c r="IOI162" s="101"/>
      <c r="IOJ162" s="101"/>
      <c r="IOK162" s="101"/>
      <c r="IOL162" s="101"/>
      <c r="IOM162" s="101"/>
      <c r="ION162" s="101"/>
      <c r="IOO162" s="101"/>
      <c r="IOP162" s="101"/>
      <c r="IOQ162" s="101"/>
      <c r="IOR162" s="101"/>
      <c r="IOS162" s="101"/>
      <c r="IOT162" s="101"/>
      <c r="IOU162" s="101"/>
      <c r="IOV162" s="101"/>
      <c r="IOW162" s="101"/>
      <c r="IOX162" s="101"/>
      <c r="IOY162" s="101"/>
      <c r="IOZ162" s="101"/>
      <c r="IPA162" s="101"/>
      <c r="IPB162" s="101"/>
      <c r="IPC162" s="101"/>
      <c r="IPD162" s="101"/>
      <c r="IPE162" s="101"/>
      <c r="IPF162" s="101"/>
      <c r="IPG162" s="101"/>
      <c r="IPH162" s="101"/>
      <c r="IPI162" s="101"/>
      <c r="IPJ162" s="101"/>
      <c r="IPK162" s="101"/>
      <c r="IPL162" s="101"/>
      <c r="IPM162" s="101"/>
      <c r="IPN162" s="101"/>
      <c r="IPO162" s="101"/>
      <c r="IPP162" s="101"/>
      <c r="IPQ162" s="101"/>
      <c r="IPR162" s="101"/>
      <c r="IPS162" s="101"/>
      <c r="IPT162" s="101"/>
      <c r="IPU162" s="101"/>
      <c r="IPV162" s="101"/>
      <c r="IPW162" s="101"/>
      <c r="IPX162" s="101"/>
      <c r="IPY162" s="101"/>
      <c r="IPZ162" s="101"/>
      <c r="IQA162" s="101"/>
      <c r="IQB162" s="101"/>
      <c r="IQC162" s="101"/>
      <c r="IQD162" s="101"/>
      <c r="IQE162" s="101"/>
      <c r="IQF162" s="101"/>
      <c r="IQG162" s="101"/>
      <c r="IQH162" s="101"/>
      <c r="IQI162" s="101"/>
      <c r="IQJ162" s="101"/>
      <c r="IQK162" s="101"/>
      <c r="IQL162" s="101"/>
      <c r="IQM162" s="101"/>
      <c r="IQN162" s="101"/>
      <c r="IQO162" s="101"/>
      <c r="IQP162" s="101"/>
      <c r="IQQ162" s="101"/>
      <c r="IQR162" s="101"/>
      <c r="IQS162" s="101"/>
      <c r="IQT162" s="101"/>
      <c r="IQU162" s="101"/>
      <c r="IQV162" s="101"/>
      <c r="IQW162" s="101"/>
      <c r="IQX162" s="101"/>
      <c r="IQY162" s="101"/>
      <c r="IQZ162" s="101"/>
      <c r="IRA162" s="101"/>
      <c r="IRB162" s="101"/>
      <c r="IRC162" s="101"/>
      <c r="IRD162" s="101"/>
      <c r="IRE162" s="101"/>
      <c r="IRF162" s="101"/>
      <c r="IRG162" s="101"/>
      <c r="IRH162" s="101"/>
      <c r="IRI162" s="101"/>
      <c r="IRJ162" s="101"/>
      <c r="IRK162" s="101"/>
      <c r="IRL162" s="101"/>
      <c r="IRM162" s="101"/>
      <c r="IRN162" s="101"/>
      <c r="IRO162" s="101"/>
      <c r="IRP162" s="101"/>
      <c r="IRQ162" s="101"/>
      <c r="IRR162" s="101"/>
      <c r="IRS162" s="101"/>
      <c r="IRT162" s="101"/>
      <c r="IRU162" s="101"/>
      <c r="IRV162" s="101"/>
      <c r="IRW162" s="101"/>
      <c r="IRX162" s="101"/>
      <c r="IRY162" s="101"/>
      <c r="IRZ162" s="101"/>
      <c r="ISA162" s="101"/>
      <c r="ISB162" s="101"/>
      <c r="ISC162" s="101"/>
      <c r="ISD162" s="101"/>
      <c r="ISE162" s="101"/>
      <c r="ISF162" s="101"/>
      <c r="ISG162" s="101"/>
      <c r="ISH162" s="101"/>
      <c r="ISI162" s="101"/>
      <c r="ISJ162" s="101"/>
      <c r="ISK162" s="101"/>
      <c r="ISL162" s="101"/>
      <c r="ISM162" s="101"/>
      <c r="ISN162" s="101"/>
      <c r="ISO162" s="101"/>
      <c r="ISP162" s="101"/>
      <c r="ISQ162" s="101"/>
      <c r="ISR162" s="101"/>
      <c r="ISS162" s="101"/>
      <c r="IST162" s="101"/>
      <c r="ISU162" s="101"/>
      <c r="ISV162" s="101"/>
      <c r="ISW162" s="101"/>
      <c r="ISX162" s="101"/>
      <c r="ISY162" s="101"/>
      <c r="ISZ162" s="101"/>
      <c r="ITA162" s="101"/>
      <c r="ITB162" s="101"/>
      <c r="ITC162" s="101"/>
      <c r="ITD162" s="101"/>
      <c r="ITE162" s="101"/>
      <c r="ITF162" s="101"/>
      <c r="ITG162" s="101"/>
      <c r="ITH162" s="101"/>
      <c r="ITI162" s="101"/>
      <c r="ITJ162" s="101"/>
      <c r="ITK162" s="101"/>
      <c r="ITL162" s="101"/>
      <c r="ITM162" s="101"/>
      <c r="ITN162" s="101"/>
      <c r="ITO162" s="101"/>
      <c r="ITP162" s="101"/>
      <c r="ITQ162" s="101"/>
      <c r="ITR162" s="101"/>
      <c r="ITS162" s="101"/>
      <c r="ITT162" s="101"/>
      <c r="ITU162" s="101"/>
      <c r="ITV162" s="101"/>
      <c r="ITW162" s="101"/>
      <c r="ITX162" s="101"/>
      <c r="ITY162" s="101"/>
      <c r="ITZ162" s="101"/>
      <c r="IUA162" s="101"/>
      <c r="IUB162" s="101"/>
      <c r="IUC162" s="101"/>
      <c r="IUD162" s="101"/>
      <c r="IUE162" s="101"/>
      <c r="IUF162" s="101"/>
      <c r="IUG162" s="101"/>
      <c r="IUH162" s="101"/>
      <c r="IUI162" s="101"/>
      <c r="IUJ162" s="101"/>
      <c r="IUK162" s="101"/>
      <c r="IUL162" s="101"/>
      <c r="IUM162" s="101"/>
      <c r="IUN162" s="101"/>
      <c r="IUO162" s="101"/>
      <c r="IUP162" s="101"/>
      <c r="IUQ162" s="101"/>
      <c r="IUR162" s="101"/>
      <c r="IUS162" s="101"/>
      <c r="IUT162" s="101"/>
      <c r="IUU162" s="101"/>
      <c r="IUV162" s="101"/>
      <c r="IUW162" s="101"/>
      <c r="IUX162" s="101"/>
      <c r="IUY162" s="101"/>
      <c r="IUZ162" s="101"/>
      <c r="IVA162" s="101"/>
      <c r="IVB162" s="101"/>
      <c r="IVC162" s="101"/>
      <c r="IVD162" s="101"/>
      <c r="IVE162" s="101"/>
      <c r="IVF162" s="101"/>
      <c r="IVG162" s="101"/>
      <c r="IVH162" s="101"/>
      <c r="IVI162" s="101"/>
      <c r="IVJ162" s="101"/>
      <c r="IVK162" s="101"/>
      <c r="IVL162" s="101"/>
      <c r="IVM162" s="101"/>
      <c r="IVN162" s="101"/>
      <c r="IVO162" s="101"/>
      <c r="IVP162" s="101"/>
      <c r="IVQ162" s="101"/>
      <c r="IVR162" s="101"/>
      <c r="IVS162" s="101"/>
      <c r="IVT162" s="101"/>
      <c r="IVU162" s="101"/>
      <c r="IVV162" s="101"/>
      <c r="IVW162" s="101"/>
      <c r="IVX162" s="101"/>
      <c r="IVY162" s="101"/>
      <c r="IVZ162" s="101"/>
      <c r="IWA162" s="101"/>
      <c r="IWB162" s="101"/>
      <c r="IWC162" s="101"/>
      <c r="IWD162" s="101"/>
      <c r="IWE162" s="101"/>
      <c r="IWF162" s="101"/>
      <c r="IWG162" s="101"/>
      <c r="IWH162" s="101"/>
      <c r="IWI162" s="101"/>
      <c r="IWJ162" s="101"/>
      <c r="IWK162" s="101"/>
      <c r="IWL162" s="101"/>
      <c r="IWM162" s="101"/>
      <c r="IWN162" s="101"/>
      <c r="IWO162" s="101"/>
      <c r="IWP162" s="101"/>
      <c r="IWQ162" s="101"/>
      <c r="IWR162" s="101"/>
      <c r="IWS162" s="101"/>
      <c r="IWT162" s="101"/>
      <c r="IWU162" s="101"/>
      <c r="IWV162" s="101"/>
      <c r="IWW162" s="101"/>
      <c r="IWX162" s="101"/>
      <c r="IWY162" s="101"/>
      <c r="IWZ162" s="101"/>
      <c r="IXA162" s="101"/>
      <c r="IXB162" s="101"/>
      <c r="IXC162" s="101"/>
      <c r="IXD162" s="101"/>
      <c r="IXE162" s="101"/>
      <c r="IXF162" s="101"/>
      <c r="IXG162" s="101"/>
      <c r="IXH162" s="101"/>
      <c r="IXI162" s="101"/>
      <c r="IXJ162" s="101"/>
      <c r="IXK162" s="101"/>
      <c r="IXL162" s="101"/>
      <c r="IXM162" s="101"/>
      <c r="IXN162" s="101"/>
      <c r="IXO162" s="101"/>
      <c r="IXP162" s="101"/>
      <c r="IXQ162" s="101"/>
      <c r="IXR162" s="101"/>
      <c r="IXS162" s="101"/>
      <c r="IXT162" s="101"/>
      <c r="IXU162" s="101"/>
      <c r="IXV162" s="101"/>
      <c r="IXW162" s="101"/>
      <c r="IXX162" s="101"/>
      <c r="IXY162" s="101"/>
      <c r="IXZ162" s="101"/>
      <c r="IYA162" s="101"/>
      <c r="IYB162" s="101"/>
      <c r="IYC162" s="101"/>
      <c r="IYD162" s="101"/>
      <c r="IYE162" s="101"/>
      <c r="IYF162" s="101"/>
      <c r="IYG162" s="101"/>
      <c r="IYH162" s="101"/>
      <c r="IYI162" s="101"/>
      <c r="IYJ162" s="101"/>
      <c r="IYK162" s="101"/>
      <c r="IYL162" s="101"/>
      <c r="IYM162" s="101"/>
      <c r="IYN162" s="101"/>
      <c r="IYO162" s="101"/>
      <c r="IYP162" s="101"/>
      <c r="IYQ162" s="101"/>
      <c r="IYR162" s="101"/>
      <c r="IYS162" s="101"/>
      <c r="IYT162" s="101"/>
      <c r="IYU162" s="101"/>
      <c r="IYV162" s="101"/>
      <c r="IYW162" s="101"/>
      <c r="IYX162" s="101"/>
      <c r="IYY162" s="101"/>
      <c r="IYZ162" s="101"/>
      <c r="IZA162" s="101"/>
      <c r="IZB162" s="101"/>
      <c r="IZC162" s="101"/>
      <c r="IZD162" s="101"/>
      <c r="IZE162" s="101"/>
      <c r="IZF162" s="101"/>
      <c r="IZG162" s="101"/>
      <c r="IZH162" s="101"/>
      <c r="IZI162" s="101"/>
      <c r="IZJ162" s="101"/>
      <c r="IZK162" s="101"/>
      <c r="IZL162" s="101"/>
      <c r="IZM162" s="101"/>
      <c r="IZN162" s="101"/>
      <c r="IZO162" s="101"/>
      <c r="IZP162" s="101"/>
      <c r="IZQ162" s="101"/>
      <c r="IZR162" s="101"/>
      <c r="IZS162" s="101"/>
      <c r="IZT162" s="101"/>
      <c r="IZU162" s="101"/>
      <c r="IZV162" s="101"/>
      <c r="IZW162" s="101"/>
      <c r="IZX162" s="101"/>
      <c r="IZY162" s="101"/>
      <c r="IZZ162" s="101"/>
      <c r="JAA162" s="101"/>
      <c r="JAB162" s="101"/>
      <c r="JAC162" s="101"/>
      <c r="JAD162" s="101"/>
      <c r="JAE162" s="101"/>
      <c r="JAF162" s="101"/>
      <c r="JAG162" s="101"/>
      <c r="JAH162" s="101"/>
      <c r="JAI162" s="101"/>
      <c r="JAJ162" s="101"/>
      <c r="JAK162" s="101"/>
      <c r="JAL162" s="101"/>
      <c r="JAM162" s="101"/>
      <c r="JAN162" s="101"/>
      <c r="JAO162" s="101"/>
      <c r="JAP162" s="101"/>
      <c r="JAQ162" s="101"/>
      <c r="JAR162" s="101"/>
      <c r="JAS162" s="101"/>
      <c r="JAT162" s="101"/>
      <c r="JAU162" s="101"/>
      <c r="JAV162" s="101"/>
      <c r="JAW162" s="101"/>
      <c r="JAX162" s="101"/>
      <c r="JAY162" s="101"/>
      <c r="JAZ162" s="101"/>
      <c r="JBA162" s="101"/>
      <c r="JBB162" s="101"/>
      <c r="JBC162" s="101"/>
      <c r="JBD162" s="101"/>
      <c r="JBE162" s="101"/>
      <c r="JBF162" s="101"/>
      <c r="JBG162" s="101"/>
      <c r="JBH162" s="101"/>
      <c r="JBI162" s="101"/>
      <c r="JBJ162" s="101"/>
      <c r="JBK162" s="101"/>
      <c r="JBL162" s="101"/>
      <c r="JBM162" s="101"/>
      <c r="JBN162" s="101"/>
      <c r="JBO162" s="101"/>
      <c r="JBP162" s="101"/>
      <c r="JBQ162" s="101"/>
      <c r="JBR162" s="101"/>
      <c r="JBS162" s="101"/>
      <c r="JBT162" s="101"/>
      <c r="JBU162" s="101"/>
      <c r="JBV162" s="101"/>
      <c r="JBW162" s="101"/>
      <c r="JBX162" s="101"/>
      <c r="JBY162" s="101"/>
      <c r="JBZ162" s="101"/>
      <c r="JCA162" s="101"/>
      <c r="JCB162" s="101"/>
      <c r="JCC162" s="101"/>
      <c r="JCD162" s="101"/>
      <c r="JCE162" s="101"/>
      <c r="JCF162" s="101"/>
      <c r="JCG162" s="101"/>
      <c r="JCH162" s="101"/>
      <c r="JCI162" s="101"/>
      <c r="JCJ162" s="101"/>
      <c r="JCK162" s="101"/>
      <c r="JCL162" s="101"/>
      <c r="JCM162" s="101"/>
      <c r="JCN162" s="101"/>
      <c r="JCO162" s="101"/>
      <c r="JCP162" s="101"/>
      <c r="JCQ162" s="101"/>
      <c r="JCR162" s="101"/>
      <c r="JCS162" s="101"/>
      <c r="JCT162" s="101"/>
      <c r="JCU162" s="101"/>
      <c r="JCV162" s="101"/>
      <c r="JCW162" s="101"/>
      <c r="JCX162" s="101"/>
      <c r="JCY162" s="101"/>
      <c r="JCZ162" s="101"/>
      <c r="JDA162" s="101"/>
      <c r="JDB162" s="101"/>
      <c r="JDC162" s="101"/>
      <c r="JDD162" s="101"/>
      <c r="JDE162" s="101"/>
      <c r="JDF162" s="101"/>
      <c r="JDG162" s="101"/>
      <c r="JDH162" s="101"/>
      <c r="JDI162" s="101"/>
      <c r="JDJ162" s="101"/>
      <c r="JDK162" s="101"/>
      <c r="JDL162" s="101"/>
      <c r="JDM162" s="101"/>
      <c r="JDN162" s="101"/>
      <c r="JDO162" s="101"/>
      <c r="JDP162" s="101"/>
      <c r="JDQ162" s="101"/>
      <c r="JDR162" s="101"/>
      <c r="JDS162" s="101"/>
      <c r="JDT162" s="101"/>
      <c r="JDU162" s="101"/>
      <c r="JDV162" s="101"/>
      <c r="JDW162" s="101"/>
      <c r="JDX162" s="101"/>
      <c r="JDY162" s="101"/>
      <c r="JDZ162" s="101"/>
      <c r="JEA162" s="101"/>
      <c r="JEB162" s="101"/>
      <c r="JEC162" s="101"/>
      <c r="JED162" s="101"/>
      <c r="JEE162" s="101"/>
      <c r="JEF162" s="101"/>
      <c r="JEG162" s="101"/>
      <c r="JEH162" s="101"/>
      <c r="JEI162" s="101"/>
      <c r="JEJ162" s="101"/>
      <c r="JEK162" s="101"/>
      <c r="JEL162" s="101"/>
      <c r="JEM162" s="101"/>
      <c r="JEN162" s="101"/>
      <c r="JEO162" s="101"/>
      <c r="JEP162" s="101"/>
      <c r="JEQ162" s="101"/>
      <c r="JER162" s="101"/>
      <c r="JES162" s="101"/>
      <c r="JET162" s="101"/>
      <c r="JEU162" s="101"/>
      <c r="JEV162" s="101"/>
      <c r="JEW162" s="101"/>
      <c r="JEX162" s="101"/>
      <c r="JEY162" s="101"/>
      <c r="JEZ162" s="101"/>
      <c r="JFA162" s="101"/>
      <c r="JFB162" s="101"/>
      <c r="JFC162" s="101"/>
      <c r="JFD162" s="101"/>
      <c r="JFE162" s="101"/>
      <c r="JFF162" s="101"/>
      <c r="JFG162" s="101"/>
      <c r="JFH162" s="101"/>
      <c r="JFI162" s="101"/>
      <c r="JFJ162" s="101"/>
      <c r="JFK162" s="101"/>
      <c r="JFL162" s="101"/>
      <c r="JFM162" s="101"/>
      <c r="JFN162" s="101"/>
      <c r="JFO162" s="101"/>
      <c r="JFP162" s="101"/>
      <c r="JFQ162" s="101"/>
      <c r="JFR162" s="101"/>
      <c r="JFS162" s="101"/>
      <c r="JFT162" s="101"/>
      <c r="JFU162" s="101"/>
      <c r="JFV162" s="101"/>
      <c r="JFW162" s="101"/>
      <c r="JFX162" s="101"/>
      <c r="JFY162" s="101"/>
      <c r="JFZ162" s="101"/>
      <c r="JGA162" s="101"/>
      <c r="JGB162" s="101"/>
      <c r="JGC162" s="101"/>
      <c r="JGD162" s="101"/>
      <c r="JGE162" s="101"/>
      <c r="JGF162" s="101"/>
      <c r="JGG162" s="101"/>
      <c r="JGH162" s="101"/>
      <c r="JGI162" s="101"/>
      <c r="JGJ162" s="101"/>
      <c r="JGK162" s="101"/>
      <c r="JGL162" s="101"/>
      <c r="JGM162" s="101"/>
      <c r="JGN162" s="101"/>
      <c r="JGO162" s="101"/>
      <c r="JGP162" s="101"/>
      <c r="JGQ162" s="101"/>
      <c r="JGR162" s="101"/>
      <c r="JGS162" s="101"/>
      <c r="JGT162" s="101"/>
      <c r="JGU162" s="101"/>
      <c r="JGV162" s="101"/>
      <c r="JGW162" s="101"/>
      <c r="JGX162" s="101"/>
      <c r="JGY162" s="101"/>
      <c r="JGZ162" s="101"/>
      <c r="JHA162" s="101"/>
      <c r="JHB162" s="101"/>
      <c r="JHC162" s="101"/>
      <c r="JHD162" s="101"/>
      <c r="JHE162" s="101"/>
      <c r="JHF162" s="101"/>
      <c r="JHG162" s="101"/>
      <c r="JHH162" s="101"/>
      <c r="JHI162" s="101"/>
      <c r="JHJ162" s="101"/>
      <c r="JHK162" s="101"/>
      <c r="JHL162" s="101"/>
      <c r="JHM162" s="101"/>
      <c r="JHN162" s="101"/>
      <c r="JHO162" s="101"/>
      <c r="JHP162" s="101"/>
      <c r="JHQ162" s="101"/>
      <c r="JHR162" s="101"/>
      <c r="JHS162" s="101"/>
      <c r="JHT162" s="101"/>
      <c r="JHU162" s="101"/>
      <c r="JHV162" s="101"/>
      <c r="JHW162" s="101"/>
      <c r="JHX162" s="101"/>
      <c r="JHY162" s="101"/>
      <c r="JHZ162" s="101"/>
      <c r="JIA162" s="101"/>
      <c r="JIB162" s="101"/>
      <c r="JIC162" s="101"/>
      <c r="JID162" s="101"/>
      <c r="JIE162" s="101"/>
      <c r="JIF162" s="101"/>
      <c r="JIG162" s="101"/>
      <c r="JIH162" s="101"/>
      <c r="JII162" s="101"/>
      <c r="JIJ162" s="101"/>
      <c r="JIK162" s="101"/>
      <c r="JIL162" s="101"/>
      <c r="JIM162" s="101"/>
      <c r="JIN162" s="101"/>
      <c r="JIO162" s="101"/>
      <c r="JIP162" s="101"/>
      <c r="JIQ162" s="101"/>
      <c r="JIR162" s="101"/>
      <c r="JIS162" s="101"/>
      <c r="JIT162" s="101"/>
      <c r="JIU162" s="101"/>
      <c r="JIV162" s="101"/>
      <c r="JIW162" s="101"/>
      <c r="JIX162" s="101"/>
      <c r="JIY162" s="101"/>
      <c r="JIZ162" s="101"/>
      <c r="JJA162" s="101"/>
      <c r="JJB162" s="101"/>
      <c r="JJC162" s="101"/>
      <c r="JJD162" s="101"/>
      <c r="JJE162" s="101"/>
      <c r="JJF162" s="101"/>
      <c r="JJG162" s="101"/>
      <c r="JJH162" s="101"/>
      <c r="JJI162" s="101"/>
      <c r="JJJ162" s="101"/>
      <c r="JJK162" s="101"/>
      <c r="JJL162" s="101"/>
      <c r="JJM162" s="101"/>
      <c r="JJN162" s="101"/>
      <c r="JJO162" s="101"/>
      <c r="JJP162" s="101"/>
      <c r="JJQ162" s="101"/>
      <c r="JJR162" s="101"/>
      <c r="JJS162" s="101"/>
      <c r="JJT162" s="101"/>
      <c r="JJU162" s="101"/>
      <c r="JJV162" s="101"/>
      <c r="JJW162" s="101"/>
      <c r="JJX162" s="101"/>
      <c r="JJY162" s="101"/>
      <c r="JJZ162" s="101"/>
      <c r="JKA162" s="101"/>
      <c r="JKB162" s="101"/>
      <c r="JKC162" s="101"/>
      <c r="JKD162" s="101"/>
      <c r="JKE162" s="101"/>
      <c r="JKF162" s="101"/>
      <c r="JKG162" s="101"/>
      <c r="JKH162" s="101"/>
      <c r="JKI162" s="101"/>
      <c r="JKJ162" s="101"/>
      <c r="JKK162" s="101"/>
      <c r="JKL162" s="101"/>
      <c r="JKM162" s="101"/>
      <c r="JKN162" s="101"/>
      <c r="JKO162" s="101"/>
      <c r="JKP162" s="101"/>
      <c r="JKQ162" s="101"/>
      <c r="JKR162" s="101"/>
      <c r="JKS162" s="101"/>
      <c r="JKT162" s="101"/>
      <c r="JKU162" s="101"/>
      <c r="JKV162" s="101"/>
      <c r="JKW162" s="101"/>
      <c r="JKX162" s="101"/>
      <c r="JKY162" s="101"/>
      <c r="JKZ162" s="101"/>
      <c r="JLA162" s="101"/>
      <c r="JLB162" s="101"/>
      <c r="JLC162" s="101"/>
      <c r="JLD162" s="101"/>
      <c r="JLE162" s="101"/>
      <c r="JLF162" s="101"/>
      <c r="JLG162" s="101"/>
      <c r="JLH162" s="101"/>
      <c r="JLI162" s="101"/>
      <c r="JLJ162" s="101"/>
      <c r="JLK162" s="101"/>
      <c r="JLL162" s="101"/>
      <c r="JLM162" s="101"/>
      <c r="JLN162" s="101"/>
      <c r="JLO162" s="101"/>
      <c r="JLP162" s="101"/>
      <c r="JLQ162" s="101"/>
      <c r="JLR162" s="101"/>
      <c r="JLS162" s="101"/>
      <c r="JLT162" s="101"/>
      <c r="JLU162" s="101"/>
      <c r="JLV162" s="101"/>
      <c r="JLW162" s="101"/>
      <c r="JLX162" s="101"/>
      <c r="JLY162" s="101"/>
      <c r="JLZ162" s="101"/>
      <c r="JMA162" s="101"/>
      <c r="JMB162" s="101"/>
      <c r="JMC162" s="101"/>
      <c r="JMD162" s="101"/>
      <c r="JME162" s="101"/>
      <c r="JMF162" s="101"/>
      <c r="JMG162" s="101"/>
      <c r="JMH162" s="101"/>
      <c r="JMI162" s="101"/>
      <c r="JMJ162" s="101"/>
      <c r="JMK162" s="101"/>
      <c r="JML162" s="101"/>
      <c r="JMM162" s="101"/>
      <c r="JMN162" s="101"/>
      <c r="JMO162" s="101"/>
      <c r="JMP162" s="101"/>
      <c r="JMQ162" s="101"/>
      <c r="JMR162" s="101"/>
      <c r="JMS162" s="101"/>
      <c r="JMT162" s="101"/>
      <c r="JMU162" s="101"/>
      <c r="JMV162" s="101"/>
      <c r="JMW162" s="101"/>
      <c r="JMX162" s="101"/>
      <c r="JMY162" s="101"/>
      <c r="JMZ162" s="101"/>
      <c r="JNA162" s="101"/>
      <c r="JNB162" s="101"/>
      <c r="JNC162" s="101"/>
      <c r="JND162" s="101"/>
      <c r="JNE162" s="101"/>
      <c r="JNF162" s="101"/>
      <c r="JNG162" s="101"/>
      <c r="JNH162" s="101"/>
      <c r="JNI162" s="101"/>
      <c r="JNJ162" s="101"/>
      <c r="JNK162" s="101"/>
      <c r="JNL162" s="101"/>
      <c r="JNM162" s="101"/>
      <c r="JNN162" s="101"/>
      <c r="JNO162" s="101"/>
      <c r="JNP162" s="101"/>
      <c r="JNQ162" s="101"/>
      <c r="JNR162" s="101"/>
      <c r="JNS162" s="101"/>
      <c r="JNT162" s="101"/>
      <c r="JNU162" s="101"/>
      <c r="JNV162" s="101"/>
      <c r="JNW162" s="101"/>
      <c r="JNX162" s="101"/>
      <c r="JNY162" s="101"/>
      <c r="JNZ162" s="101"/>
      <c r="JOA162" s="101"/>
      <c r="JOB162" s="101"/>
      <c r="JOC162" s="101"/>
      <c r="JOD162" s="101"/>
      <c r="JOE162" s="101"/>
      <c r="JOF162" s="101"/>
      <c r="JOG162" s="101"/>
      <c r="JOH162" s="101"/>
      <c r="JOI162" s="101"/>
      <c r="JOJ162" s="101"/>
      <c r="JOK162" s="101"/>
      <c r="JOL162" s="101"/>
      <c r="JOM162" s="101"/>
      <c r="JON162" s="101"/>
      <c r="JOO162" s="101"/>
      <c r="JOP162" s="101"/>
      <c r="JOQ162" s="101"/>
      <c r="JOR162" s="101"/>
      <c r="JOS162" s="101"/>
      <c r="JOT162" s="101"/>
      <c r="JOU162" s="101"/>
      <c r="JOV162" s="101"/>
      <c r="JOW162" s="101"/>
      <c r="JOX162" s="101"/>
      <c r="JOY162" s="101"/>
      <c r="JOZ162" s="101"/>
      <c r="JPA162" s="101"/>
      <c r="JPB162" s="101"/>
      <c r="JPC162" s="101"/>
      <c r="JPD162" s="101"/>
      <c r="JPE162" s="101"/>
      <c r="JPF162" s="101"/>
      <c r="JPG162" s="101"/>
      <c r="JPH162" s="101"/>
      <c r="JPI162" s="101"/>
      <c r="JPJ162" s="101"/>
      <c r="JPK162" s="101"/>
      <c r="JPL162" s="101"/>
      <c r="JPM162" s="101"/>
      <c r="JPN162" s="101"/>
      <c r="JPO162" s="101"/>
      <c r="JPP162" s="101"/>
      <c r="JPQ162" s="101"/>
      <c r="JPR162" s="101"/>
      <c r="JPS162" s="101"/>
      <c r="JPT162" s="101"/>
      <c r="JPU162" s="101"/>
      <c r="JPV162" s="101"/>
      <c r="JPW162" s="101"/>
      <c r="JPX162" s="101"/>
      <c r="JPY162" s="101"/>
      <c r="JPZ162" s="101"/>
      <c r="JQA162" s="101"/>
      <c r="JQB162" s="101"/>
      <c r="JQC162" s="101"/>
      <c r="JQD162" s="101"/>
      <c r="JQE162" s="101"/>
      <c r="JQF162" s="101"/>
      <c r="JQG162" s="101"/>
      <c r="JQH162" s="101"/>
      <c r="JQI162" s="101"/>
      <c r="JQJ162" s="101"/>
      <c r="JQK162" s="101"/>
      <c r="JQL162" s="101"/>
      <c r="JQM162" s="101"/>
      <c r="JQN162" s="101"/>
      <c r="JQO162" s="101"/>
      <c r="JQP162" s="101"/>
      <c r="JQQ162" s="101"/>
      <c r="JQR162" s="101"/>
      <c r="JQS162" s="101"/>
      <c r="JQT162" s="101"/>
      <c r="JQU162" s="101"/>
      <c r="JQV162" s="101"/>
      <c r="JQW162" s="101"/>
      <c r="JQX162" s="101"/>
      <c r="JQY162" s="101"/>
      <c r="JQZ162" s="101"/>
      <c r="JRA162" s="101"/>
      <c r="JRB162" s="101"/>
      <c r="JRC162" s="101"/>
      <c r="JRD162" s="101"/>
      <c r="JRE162" s="101"/>
      <c r="JRF162" s="101"/>
      <c r="JRG162" s="101"/>
      <c r="JRH162" s="101"/>
      <c r="JRI162" s="101"/>
      <c r="JRJ162" s="101"/>
      <c r="JRK162" s="101"/>
      <c r="JRL162" s="101"/>
      <c r="JRM162" s="101"/>
      <c r="JRN162" s="101"/>
      <c r="JRO162" s="101"/>
      <c r="JRP162" s="101"/>
      <c r="JRQ162" s="101"/>
      <c r="JRR162" s="101"/>
      <c r="JRS162" s="101"/>
      <c r="JRT162" s="101"/>
      <c r="JRU162" s="101"/>
      <c r="JRV162" s="101"/>
      <c r="JRW162" s="101"/>
      <c r="JRX162" s="101"/>
      <c r="JRY162" s="101"/>
      <c r="JRZ162" s="101"/>
      <c r="JSA162" s="101"/>
      <c r="JSB162" s="101"/>
      <c r="JSC162" s="101"/>
      <c r="JSD162" s="101"/>
      <c r="JSE162" s="101"/>
      <c r="JSF162" s="101"/>
      <c r="JSG162" s="101"/>
      <c r="JSH162" s="101"/>
      <c r="JSI162" s="101"/>
      <c r="JSJ162" s="101"/>
      <c r="JSK162" s="101"/>
      <c r="JSL162" s="101"/>
      <c r="JSM162" s="101"/>
      <c r="JSN162" s="101"/>
      <c r="JSO162" s="101"/>
      <c r="JSP162" s="101"/>
      <c r="JSQ162" s="101"/>
      <c r="JSR162" s="101"/>
      <c r="JSS162" s="101"/>
      <c r="JST162" s="101"/>
      <c r="JSU162" s="101"/>
      <c r="JSV162" s="101"/>
      <c r="JSW162" s="101"/>
      <c r="JSX162" s="101"/>
      <c r="JSY162" s="101"/>
      <c r="JSZ162" s="101"/>
      <c r="JTA162" s="101"/>
      <c r="JTB162" s="101"/>
      <c r="JTC162" s="101"/>
      <c r="JTD162" s="101"/>
      <c r="JTE162" s="101"/>
      <c r="JTF162" s="101"/>
      <c r="JTG162" s="101"/>
      <c r="JTH162" s="101"/>
      <c r="JTI162" s="101"/>
      <c r="JTJ162" s="101"/>
      <c r="JTK162" s="101"/>
      <c r="JTL162" s="101"/>
      <c r="JTM162" s="101"/>
      <c r="JTN162" s="101"/>
      <c r="JTO162" s="101"/>
      <c r="JTP162" s="101"/>
      <c r="JTQ162" s="101"/>
      <c r="JTR162" s="101"/>
      <c r="JTS162" s="101"/>
      <c r="JTT162" s="101"/>
      <c r="JTU162" s="101"/>
      <c r="JTV162" s="101"/>
      <c r="JTW162" s="101"/>
      <c r="JTX162" s="101"/>
      <c r="JTY162" s="101"/>
      <c r="JTZ162" s="101"/>
      <c r="JUA162" s="101"/>
      <c r="JUB162" s="101"/>
      <c r="JUC162" s="101"/>
      <c r="JUD162" s="101"/>
      <c r="JUE162" s="101"/>
      <c r="JUF162" s="101"/>
      <c r="JUG162" s="101"/>
      <c r="JUH162" s="101"/>
      <c r="JUI162" s="101"/>
      <c r="JUJ162" s="101"/>
      <c r="JUK162" s="101"/>
      <c r="JUL162" s="101"/>
      <c r="JUM162" s="101"/>
      <c r="JUN162" s="101"/>
      <c r="JUO162" s="101"/>
      <c r="JUP162" s="101"/>
      <c r="JUQ162" s="101"/>
      <c r="JUR162" s="101"/>
      <c r="JUS162" s="101"/>
      <c r="JUT162" s="101"/>
      <c r="JUU162" s="101"/>
      <c r="JUV162" s="101"/>
      <c r="JUW162" s="101"/>
      <c r="JUX162" s="101"/>
      <c r="JUY162" s="101"/>
      <c r="JUZ162" s="101"/>
      <c r="JVA162" s="101"/>
      <c r="JVB162" s="101"/>
      <c r="JVC162" s="101"/>
      <c r="JVD162" s="101"/>
      <c r="JVE162" s="101"/>
      <c r="JVF162" s="101"/>
      <c r="JVG162" s="101"/>
      <c r="JVH162" s="101"/>
      <c r="JVI162" s="101"/>
      <c r="JVJ162" s="101"/>
      <c r="JVK162" s="101"/>
      <c r="JVL162" s="101"/>
      <c r="JVM162" s="101"/>
      <c r="JVN162" s="101"/>
      <c r="JVO162" s="101"/>
      <c r="JVP162" s="101"/>
      <c r="JVQ162" s="101"/>
      <c r="JVR162" s="101"/>
      <c r="JVS162" s="101"/>
      <c r="JVT162" s="101"/>
      <c r="JVU162" s="101"/>
      <c r="JVV162" s="101"/>
      <c r="JVW162" s="101"/>
      <c r="JVX162" s="101"/>
      <c r="JVY162" s="101"/>
      <c r="JVZ162" s="101"/>
      <c r="JWA162" s="101"/>
      <c r="JWB162" s="101"/>
      <c r="JWC162" s="101"/>
      <c r="JWD162" s="101"/>
      <c r="JWE162" s="101"/>
      <c r="JWF162" s="101"/>
      <c r="JWG162" s="101"/>
      <c r="JWH162" s="101"/>
      <c r="JWI162" s="101"/>
      <c r="JWJ162" s="101"/>
      <c r="JWK162" s="101"/>
      <c r="JWL162" s="101"/>
      <c r="JWM162" s="101"/>
      <c r="JWN162" s="101"/>
      <c r="JWO162" s="101"/>
      <c r="JWP162" s="101"/>
      <c r="JWQ162" s="101"/>
      <c r="JWR162" s="101"/>
      <c r="JWS162" s="101"/>
      <c r="JWT162" s="101"/>
      <c r="JWU162" s="101"/>
      <c r="JWV162" s="101"/>
      <c r="JWW162" s="101"/>
      <c r="JWX162" s="101"/>
      <c r="JWY162" s="101"/>
      <c r="JWZ162" s="101"/>
      <c r="JXA162" s="101"/>
      <c r="JXB162" s="101"/>
      <c r="JXC162" s="101"/>
      <c r="JXD162" s="101"/>
      <c r="JXE162" s="101"/>
      <c r="JXF162" s="101"/>
      <c r="JXG162" s="101"/>
      <c r="JXH162" s="101"/>
      <c r="JXI162" s="101"/>
      <c r="JXJ162" s="101"/>
      <c r="JXK162" s="101"/>
      <c r="JXL162" s="101"/>
      <c r="JXM162" s="101"/>
      <c r="JXN162" s="101"/>
      <c r="JXO162" s="101"/>
      <c r="JXP162" s="101"/>
      <c r="JXQ162" s="101"/>
      <c r="JXR162" s="101"/>
      <c r="JXS162" s="101"/>
      <c r="JXT162" s="101"/>
      <c r="JXU162" s="101"/>
      <c r="JXV162" s="101"/>
      <c r="JXW162" s="101"/>
      <c r="JXX162" s="101"/>
      <c r="JXY162" s="101"/>
      <c r="JXZ162" s="101"/>
      <c r="JYA162" s="101"/>
      <c r="JYB162" s="101"/>
      <c r="JYC162" s="101"/>
      <c r="JYD162" s="101"/>
      <c r="JYE162" s="101"/>
      <c r="JYF162" s="101"/>
      <c r="JYG162" s="101"/>
      <c r="JYH162" s="101"/>
      <c r="JYI162" s="101"/>
      <c r="JYJ162" s="101"/>
      <c r="JYK162" s="101"/>
      <c r="JYL162" s="101"/>
      <c r="JYM162" s="101"/>
      <c r="JYN162" s="101"/>
      <c r="JYO162" s="101"/>
      <c r="JYP162" s="101"/>
      <c r="JYQ162" s="101"/>
      <c r="JYR162" s="101"/>
      <c r="JYS162" s="101"/>
      <c r="JYT162" s="101"/>
      <c r="JYU162" s="101"/>
      <c r="JYV162" s="101"/>
      <c r="JYW162" s="101"/>
      <c r="JYX162" s="101"/>
      <c r="JYY162" s="101"/>
      <c r="JYZ162" s="101"/>
      <c r="JZA162" s="101"/>
      <c r="JZB162" s="101"/>
      <c r="JZC162" s="101"/>
      <c r="JZD162" s="101"/>
      <c r="JZE162" s="101"/>
      <c r="JZF162" s="101"/>
      <c r="JZG162" s="101"/>
      <c r="JZH162" s="101"/>
      <c r="JZI162" s="101"/>
      <c r="JZJ162" s="101"/>
      <c r="JZK162" s="101"/>
      <c r="JZL162" s="101"/>
      <c r="JZM162" s="101"/>
      <c r="JZN162" s="101"/>
      <c r="JZO162" s="101"/>
      <c r="JZP162" s="101"/>
      <c r="JZQ162" s="101"/>
      <c r="JZR162" s="101"/>
      <c r="JZS162" s="101"/>
      <c r="JZT162" s="101"/>
      <c r="JZU162" s="101"/>
      <c r="JZV162" s="101"/>
      <c r="JZW162" s="101"/>
      <c r="JZX162" s="101"/>
      <c r="JZY162" s="101"/>
      <c r="JZZ162" s="101"/>
      <c r="KAA162" s="101"/>
      <c r="KAB162" s="101"/>
      <c r="KAC162" s="101"/>
      <c r="KAD162" s="101"/>
      <c r="KAE162" s="101"/>
      <c r="KAF162" s="101"/>
      <c r="KAG162" s="101"/>
      <c r="KAH162" s="101"/>
      <c r="KAI162" s="101"/>
      <c r="KAJ162" s="101"/>
      <c r="KAK162" s="101"/>
      <c r="KAL162" s="101"/>
      <c r="KAM162" s="101"/>
      <c r="KAN162" s="101"/>
      <c r="KAO162" s="101"/>
      <c r="KAP162" s="101"/>
      <c r="KAQ162" s="101"/>
      <c r="KAR162" s="101"/>
      <c r="KAS162" s="101"/>
      <c r="KAT162" s="101"/>
      <c r="KAU162" s="101"/>
      <c r="KAV162" s="101"/>
      <c r="KAW162" s="101"/>
      <c r="KAX162" s="101"/>
      <c r="KAY162" s="101"/>
      <c r="KAZ162" s="101"/>
      <c r="KBA162" s="101"/>
      <c r="KBB162" s="101"/>
      <c r="KBC162" s="101"/>
      <c r="KBD162" s="101"/>
      <c r="KBE162" s="101"/>
      <c r="KBF162" s="101"/>
      <c r="KBG162" s="101"/>
      <c r="KBH162" s="101"/>
      <c r="KBI162" s="101"/>
      <c r="KBJ162" s="101"/>
      <c r="KBK162" s="101"/>
      <c r="KBL162" s="101"/>
      <c r="KBM162" s="101"/>
      <c r="KBN162" s="101"/>
      <c r="KBO162" s="101"/>
      <c r="KBP162" s="101"/>
      <c r="KBQ162" s="101"/>
      <c r="KBR162" s="101"/>
      <c r="KBS162" s="101"/>
      <c r="KBT162" s="101"/>
      <c r="KBU162" s="101"/>
      <c r="KBV162" s="101"/>
      <c r="KBW162" s="101"/>
      <c r="KBX162" s="101"/>
      <c r="KBY162" s="101"/>
      <c r="KBZ162" s="101"/>
      <c r="KCA162" s="101"/>
      <c r="KCB162" s="101"/>
      <c r="KCC162" s="101"/>
      <c r="KCD162" s="101"/>
      <c r="KCE162" s="101"/>
      <c r="KCF162" s="101"/>
      <c r="KCG162" s="101"/>
      <c r="KCH162" s="101"/>
      <c r="KCI162" s="101"/>
      <c r="KCJ162" s="101"/>
      <c r="KCK162" s="101"/>
      <c r="KCL162" s="101"/>
      <c r="KCM162" s="101"/>
      <c r="KCN162" s="101"/>
      <c r="KCO162" s="101"/>
      <c r="KCP162" s="101"/>
      <c r="KCQ162" s="101"/>
      <c r="KCR162" s="101"/>
      <c r="KCS162" s="101"/>
      <c r="KCT162" s="101"/>
      <c r="KCU162" s="101"/>
      <c r="KCV162" s="101"/>
      <c r="KCW162" s="101"/>
      <c r="KCX162" s="101"/>
      <c r="KCY162" s="101"/>
      <c r="KCZ162" s="101"/>
      <c r="KDA162" s="101"/>
      <c r="KDB162" s="101"/>
      <c r="KDC162" s="101"/>
      <c r="KDD162" s="101"/>
      <c r="KDE162" s="101"/>
      <c r="KDF162" s="101"/>
      <c r="KDG162" s="101"/>
      <c r="KDH162" s="101"/>
      <c r="KDI162" s="101"/>
      <c r="KDJ162" s="101"/>
      <c r="KDK162" s="101"/>
      <c r="KDL162" s="101"/>
      <c r="KDM162" s="101"/>
      <c r="KDN162" s="101"/>
      <c r="KDO162" s="101"/>
      <c r="KDP162" s="101"/>
      <c r="KDQ162" s="101"/>
      <c r="KDR162" s="101"/>
      <c r="KDS162" s="101"/>
      <c r="KDT162" s="101"/>
      <c r="KDU162" s="101"/>
      <c r="KDV162" s="101"/>
      <c r="KDW162" s="101"/>
      <c r="KDX162" s="101"/>
      <c r="KDY162" s="101"/>
      <c r="KDZ162" s="101"/>
      <c r="KEA162" s="101"/>
      <c r="KEB162" s="101"/>
      <c r="KEC162" s="101"/>
      <c r="KED162" s="101"/>
      <c r="KEE162" s="101"/>
      <c r="KEF162" s="101"/>
      <c r="KEG162" s="101"/>
      <c r="KEH162" s="101"/>
      <c r="KEI162" s="101"/>
      <c r="KEJ162" s="101"/>
      <c r="KEK162" s="101"/>
      <c r="KEL162" s="101"/>
      <c r="KEM162" s="101"/>
      <c r="KEN162" s="101"/>
      <c r="KEO162" s="101"/>
      <c r="KEP162" s="101"/>
      <c r="KEQ162" s="101"/>
      <c r="KER162" s="101"/>
      <c r="KES162" s="101"/>
      <c r="KET162" s="101"/>
      <c r="KEU162" s="101"/>
      <c r="KEV162" s="101"/>
      <c r="KEW162" s="101"/>
      <c r="KEX162" s="101"/>
      <c r="KEY162" s="101"/>
      <c r="KEZ162" s="101"/>
      <c r="KFA162" s="101"/>
      <c r="KFB162" s="101"/>
      <c r="KFC162" s="101"/>
      <c r="KFD162" s="101"/>
      <c r="KFE162" s="101"/>
      <c r="KFF162" s="101"/>
      <c r="KFG162" s="101"/>
      <c r="KFH162" s="101"/>
      <c r="KFI162" s="101"/>
      <c r="KFJ162" s="101"/>
      <c r="KFK162" s="101"/>
      <c r="KFL162" s="101"/>
      <c r="KFM162" s="101"/>
      <c r="KFN162" s="101"/>
      <c r="KFO162" s="101"/>
      <c r="KFP162" s="101"/>
      <c r="KFQ162" s="101"/>
      <c r="KFR162" s="101"/>
      <c r="KFS162" s="101"/>
      <c r="KFT162" s="101"/>
      <c r="KFU162" s="101"/>
      <c r="KFV162" s="101"/>
      <c r="KFW162" s="101"/>
      <c r="KFX162" s="101"/>
      <c r="KFY162" s="101"/>
      <c r="KFZ162" s="101"/>
      <c r="KGA162" s="101"/>
      <c r="KGB162" s="101"/>
      <c r="KGC162" s="101"/>
      <c r="KGD162" s="101"/>
      <c r="KGE162" s="101"/>
      <c r="KGF162" s="101"/>
      <c r="KGG162" s="101"/>
      <c r="KGH162" s="101"/>
      <c r="KGI162" s="101"/>
      <c r="KGJ162" s="101"/>
      <c r="KGK162" s="101"/>
      <c r="KGL162" s="101"/>
      <c r="KGM162" s="101"/>
      <c r="KGN162" s="101"/>
      <c r="KGO162" s="101"/>
      <c r="KGP162" s="101"/>
      <c r="KGQ162" s="101"/>
      <c r="KGR162" s="101"/>
      <c r="KGS162" s="101"/>
      <c r="KGT162" s="101"/>
      <c r="KGU162" s="101"/>
      <c r="KGV162" s="101"/>
      <c r="KGW162" s="101"/>
      <c r="KGX162" s="101"/>
      <c r="KGY162" s="101"/>
      <c r="KGZ162" s="101"/>
      <c r="KHA162" s="101"/>
      <c r="KHB162" s="101"/>
      <c r="KHC162" s="101"/>
      <c r="KHD162" s="101"/>
      <c r="KHE162" s="101"/>
      <c r="KHF162" s="101"/>
      <c r="KHG162" s="101"/>
      <c r="KHH162" s="101"/>
      <c r="KHI162" s="101"/>
      <c r="KHJ162" s="101"/>
      <c r="KHK162" s="101"/>
      <c r="KHL162" s="101"/>
      <c r="KHM162" s="101"/>
      <c r="KHN162" s="101"/>
      <c r="KHO162" s="101"/>
      <c r="KHP162" s="101"/>
      <c r="KHQ162" s="101"/>
      <c r="KHR162" s="101"/>
      <c r="KHS162" s="101"/>
      <c r="KHT162" s="101"/>
      <c r="KHU162" s="101"/>
      <c r="KHV162" s="101"/>
      <c r="KHW162" s="101"/>
      <c r="KHX162" s="101"/>
      <c r="KHY162" s="101"/>
      <c r="KHZ162" s="101"/>
      <c r="KIA162" s="101"/>
      <c r="KIB162" s="101"/>
      <c r="KIC162" s="101"/>
      <c r="KID162" s="101"/>
      <c r="KIE162" s="101"/>
      <c r="KIF162" s="101"/>
      <c r="KIG162" s="101"/>
      <c r="KIH162" s="101"/>
      <c r="KII162" s="101"/>
      <c r="KIJ162" s="101"/>
      <c r="KIK162" s="101"/>
      <c r="KIL162" s="101"/>
      <c r="KIM162" s="101"/>
      <c r="KIN162" s="101"/>
      <c r="KIO162" s="101"/>
      <c r="KIP162" s="101"/>
      <c r="KIQ162" s="101"/>
      <c r="KIR162" s="101"/>
      <c r="KIS162" s="101"/>
      <c r="KIT162" s="101"/>
      <c r="KIU162" s="101"/>
      <c r="KIV162" s="101"/>
      <c r="KIW162" s="101"/>
      <c r="KIX162" s="101"/>
      <c r="KIY162" s="101"/>
      <c r="KIZ162" s="101"/>
      <c r="KJA162" s="101"/>
      <c r="KJB162" s="101"/>
      <c r="KJC162" s="101"/>
      <c r="KJD162" s="101"/>
      <c r="KJE162" s="101"/>
      <c r="KJF162" s="101"/>
      <c r="KJG162" s="101"/>
      <c r="KJH162" s="101"/>
      <c r="KJI162" s="101"/>
      <c r="KJJ162" s="101"/>
      <c r="KJK162" s="101"/>
      <c r="KJL162" s="101"/>
      <c r="KJM162" s="101"/>
      <c r="KJN162" s="101"/>
      <c r="KJO162" s="101"/>
      <c r="KJP162" s="101"/>
      <c r="KJQ162" s="101"/>
      <c r="KJR162" s="101"/>
      <c r="KJS162" s="101"/>
      <c r="KJT162" s="101"/>
      <c r="KJU162" s="101"/>
      <c r="KJV162" s="101"/>
      <c r="KJW162" s="101"/>
      <c r="KJX162" s="101"/>
      <c r="KJY162" s="101"/>
      <c r="KJZ162" s="101"/>
      <c r="KKA162" s="101"/>
      <c r="KKB162" s="101"/>
      <c r="KKC162" s="101"/>
      <c r="KKD162" s="101"/>
      <c r="KKE162" s="101"/>
      <c r="KKF162" s="101"/>
      <c r="KKG162" s="101"/>
      <c r="KKH162" s="101"/>
      <c r="KKI162" s="101"/>
      <c r="KKJ162" s="101"/>
      <c r="KKK162" s="101"/>
      <c r="KKL162" s="101"/>
      <c r="KKM162" s="101"/>
      <c r="KKN162" s="101"/>
      <c r="KKO162" s="101"/>
      <c r="KKP162" s="101"/>
      <c r="KKQ162" s="101"/>
      <c r="KKR162" s="101"/>
      <c r="KKS162" s="101"/>
      <c r="KKT162" s="101"/>
      <c r="KKU162" s="101"/>
      <c r="KKV162" s="101"/>
      <c r="KKW162" s="101"/>
      <c r="KKX162" s="101"/>
      <c r="KKY162" s="101"/>
      <c r="KKZ162" s="101"/>
      <c r="KLA162" s="101"/>
      <c r="KLB162" s="101"/>
      <c r="KLC162" s="101"/>
      <c r="KLD162" s="101"/>
      <c r="KLE162" s="101"/>
      <c r="KLF162" s="101"/>
      <c r="KLG162" s="101"/>
      <c r="KLH162" s="101"/>
      <c r="KLI162" s="101"/>
      <c r="KLJ162" s="101"/>
      <c r="KLK162" s="101"/>
      <c r="KLL162" s="101"/>
      <c r="KLM162" s="101"/>
      <c r="KLN162" s="101"/>
      <c r="KLO162" s="101"/>
      <c r="KLP162" s="101"/>
      <c r="KLQ162" s="101"/>
      <c r="KLR162" s="101"/>
      <c r="KLS162" s="101"/>
      <c r="KLT162" s="101"/>
      <c r="KLU162" s="101"/>
      <c r="KLV162" s="101"/>
      <c r="KLW162" s="101"/>
      <c r="KLX162" s="101"/>
      <c r="KLY162" s="101"/>
      <c r="KLZ162" s="101"/>
      <c r="KMA162" s="101"/>
      <c r="KMB162" s="101"/>
      <c r="KMC162" s="101"/>
      <c r="KMD162" s="101"/>
      <c r="KME162" s="101"/>
      <c r="KMF162" s="101"/>
      <c r="KMG162" s="101"/>
      <c r="KMH162" s="101"/>
      <c r="KMI162" s="101"/>
      <c r="KMJ162" s="101"/>
      <c r="KMK162" s="101"/>
      <c r="KML162" s="101"/>
      <c r="KMM162" s="101"/>
      <c r="KMN162" s="101"/>
      <c r="KMO162" s="101"/>
      <c r="KMP162" s="101"/>
      <c r="KMQ162" s="101"/>
      <c r="KMR162" s="101"/>
      <c r="KMS162" s="101"/>
      <c r="KMT162" s="101"/>
      <c r="KMU162" s="101"/>
      <c r="KMV162" s="101"/>
      <c r="KMW162" s="101"/>
      <c r="KMX162" s="101"/>
      <c r="KMY162" s="101"/>
      <c r="KMZ162" s="101"/>
      <c r="KNA162" s="101"/>
      <c r="KNB162" s="101"/>
      <c r="KNC162" s="101"/>
      <c r="KND162" s="101"/>
      <c r="KNE162" s="101"/>
      <c r="KNF162" s="101"/>
      <c r="KNG162" s="101"/>
      <c r="KNH162" s="101"/>
      <c r="KNI162" s="101"/>
      <c r="KNJ162" s="101"/>
      <c r="KNK162" s="101"/>
      <c r="KNL162" s="101"/>
      <c r="KNM162" s="101"/>
      <c r="KNN162" s="101"/>
      <c r="KNO162" s="101"/>
      <c r="KNP162" s="101"/>
      <c r="KNQ162" s="101"/>
      <c r="KNR162" s="101"/>
      <c r="KNS162" s="101"/>
      <c r="KNT162" s="101"/>
      <c r="KNU162" s="101"/>
      <c r="KNV162" s="101"/>
      <c r="KNW162" s="101"/>
      <c r="KNX162" s="101"/>
      <c r="KNY162" s="101"/>
      <c r="KNZ162" s="101"/>
      <c r="KOA162" s="101"/>
      <c r="KOB162" s="101"/>
      <c r="KOC162" s="101"/>
      <c r="KOD162" s="101"/>
      <c r="KOE162" s="101"/>
      <c r="KOF162" s="101"/>
      <c r="KOG162" s="101"/>
      <c r="KOH162" s="101"/>
      <c r="KOI162" s="101"/>
      <c r="KOJ162" s="101"/>
      <c r="KOK162" s="101"/>
      <c r="KOL162" s="101"/>
      <c r="KOM162" s="101"/>
      <c r="KON162" s="101"/>
      <c r="KOO162" s="101"/>
      <c r="KOP162" s="101"/>
      <c r="KOQ162" s="101"/>
      <c r="KOR162" s="101"/>
      <c r="KOS162" s="101"/>
      <c r="KOT162" s="101"/>
      <c r="KOU162" s="101"/>
      <c r="KOV162" s="101"/>
      <c r="KOW162" s="101"/>
      <c r="KOX162" s="101"/>
      <c r="KOY162" s="101"/>
      <c r="KOZ162" s="101"/>
      <c r="KPA162" s="101"/>
      <c r="KPB162" s="101"/>
      <c r="KPC162" s="101"/>
      <c r="KPD162" s="101"/>
      <c r="KPE162" s="101"/>
      <c r="KPF162" s="101"/>
      <c r="KPG162" s="101"/>
      <c r="KPH162" s="101"/>
      <c r="KPI162" s="101"/>
      <c r="KPJ162" s="101"/>
      <c r="KPK162" s="101"/>
      <c r="KPL162" s="101"/>
      <c r="KPM162" s="101"/>
      <c r="KPN162" s="101"/>
      <c r="KPO162" s="101"/>
      <c r="KPP162" s="101"/>
      <c r="KPQ162" s="101"/>
      <c r="KPR162" s="101"/>
      <c r="KPS162" s="101"/>
      <c r="KPT162" s="101"/>
      <c r="KPU162" s="101"/>
      <c r="KPV162" s="101"/>
      <c r="KPW162" s="101"/>
      <c r="KPX162" s="101"/>
      <c r="KPY162" s="101"/>
      <c r="KPZ162" s="101"/>
      <c r="KQA162" s="101"/>
      <c r="KQB162" s="101"/>
      <c r="KQC162" s="101"/>
      <c r="KQD162" s="101"/>
      <c r="KQE162" s="101"/>
      <c r="KQF162" s="101"/>
      <c r="KQG162" s="101"/>
      <c r="KQH162" s="101"/>
      <c r="KQI162" s="101"/>
      <c r="KQJ162" s="101"/>
      <c r="KQK162" s="101"/>
      <c r="KQL162" s="101"/>
      <c r="KQM162" s="101"/>
      <c r="KQN162" s="101"/>
      <c r="KQO162" s="101"/>
      <c r="KQP162" s="101"/>
      <c r="KQQ162" s="101"/>
      <c r="KQR162" s="101"/>
      <c r="KQS162" s="101"/>
      <c r="KQT162" s="101"/>
      <c r="KQU162" s="101"/>
      <c r="KQV162" s="101"/>
      <c r="KQW162" s="101"/>
      <c r="KQX162" s="101"/>
      <c r="KQY162" s="101"/>
      <c r="KQZ162" s="101"/>
      <c r="KRA162" s="101"/>
      <c r="KRB162" s="101"/>
      <c r="KRC162" s="101"/>
      <c r="KRD162" s="101"/>
      <c r="KRE162" s="101"/>
      <c r="KRF162" s="101"/>
      <c r="KRG162" s="101"/>
      <c r="KRH162" s="101"/>
      <c r="KRI162" s="101"/>
      <c r="KRJ162" s="101"/>
      <c r="KRK162" s="101"/>
      <c r="KRL162" s="101"/>
      <c r="KRM162" s="101"/>
      <c r="KRN162" s="101"/>
      <c r="KRO162" s="101"/>
      <c r="KRP162" s="101"/>
      <c r="KRQ162" s="101"/>
      <c r="KRR162" s="101"/>
      <c r="KRS162" s="101"/>
      <c r="KRT162" s="101"/>
      <c r="KRU162" s="101"/>
      <c r="KRV162" s="101"/>
      <c r="KRW162" s="101"/>
      <c r="KRX162" s="101"/>
      <c r="KRY162" s="101"/>
      <c r="KRZ162" s="101"/>
      <c r="KSA162" s="101"/>
      <c r="KSB162" s="101"/>
      <c r="KSC162" s="101"/>
      <c r="KSD162" s="101"/>
      <c r="KSE162" s="101"/>
      <c r="KSF162" s="101"/>
      <c r="KSG162" s="101"/>
      <c r="KSH162" s="101"/>
      <c r="KSI162" s="101"/>
      <c r="KSJ162" s="101"/>
      <c r="KSK162" s="101"/>
      <c r="KSL162" s="101"/>
      <c r="KSM162" s="101"/>
      <c r="KSN162" s="101"/>
      <c r="KSO162" s="101"/>
      <c r="KSP162" s="101"/>
      <c r="KSQ162" s="101"/>
      <c r="KSR162" s="101"/>
      <c r="KSS162" s="101"/>
      <c r="KST162" s="101"/>
      <c r="KSU162" s="101"/>
      <c r="KSV162" s="101"/>
      <c r="KSW162" s="101"/>
      <c r="KSX162" s="101"/>
      <c r="KSY162" s="101"/>
      <c r="KSZ162" s="101"/>
      <c r="KTA162" s="101"/>
      <c r="KTB162" s="101"/>
      <c r="KTC162" s="101"/>
      <c r="KTD162" s="101"/>
      <c r="KTE162" s="101"/>
      <c r="KTF162" s="101"/>
      <c r="KTG162" s="101"/>
      <c r="KTH162" s="101"/>
      <c r="KTI162" s="101"/>
      <c r="KTJ162" s="101"/>
      <c r="KTK162" s="101"/>
      <c r="KTL162" s="101"/>
      <c r="KTM162" s="101"/>
      <c r="KTN162" s="101"/>
      <c r="KTO162" s="101"/>
      <c r="KTP162" s="101"/>
      <c r="KTQ162" s="101"/>
      <c r="KTR162" s="101"/>
      <c r="KTS162" s="101"/>
      <c r="KTT162" s="101"/>
      <c r="KTU162" s="101"/>
      <c r="KTV162" s="101"/>
      <c r="KTW162" s="101"/>
      <c r="KTX162" s="101"/>
      <c r="KTY162" s="101"/>
      <c r="KTZ162" s="101"/>
      <c r="KUA162" s="101"/>
      <c r="KUB162" s="101"/>
      <c r="KUC162" s="101"/>
      <c r="KUD162" s="101"/>
      <c r="KUE162" s="101"/>
      <c r="KUF162" s="101"/>
      <c r="KUG162" s="101"/>
      <c r="KUH162" s="101"/>
      <c r="KUI162" s="101"/>
      <c r="KUJ162" s="101"/>
      <c r="KUK162" s="101"/>
      <c r="KUL162" s="101"/>
      <c r="KUM162" s="101"/>
      <c r="KUN162" s="101"/>
      <c r="KUO162" s="101"/>
      <c r="KUP162" s="101"/>
      <c r="KUQ162" s="101"/>
      <c r="KUR162" s="101"/>
      <c r="KUS162" s="101"/>
      <c r="KUT162" s="101"/>
      <c r="KUU162" s="101"/>
      <c r="KUV162" s="101"/>
      <c r="KUW162" s="101"/>
      <c r="KUX162" s="101"/>
      <c r="KUY162" s="101"/>
      <c r="KUZ162" s="101"/>
      <c r="KVA162" s="101"/>
      <c r="KVB162" s="101"/>
      <c r="KVC162" s="101"/>
      <c r="KVD162" s="101"/>
      <c r="KVE162" s="101"/>
      <c r="KVF162" s="101"/>
      <c r="KVG162" s="101"/>
      <c r="KVH162" s="101"/>
      <c r="KVI162" s="101"/>
      <c r="KVJ162" s="101"/>
      <c r="KVK162" s="101"/>
      <c r="KVL162" s="101"/>
      <c r="KVM162" s="101"/>
      <c r="KVN162" s="101"/>
      <c r="KVO162" s="101"/>
      <c r="KVP162" s="101"/>
      <c r="KVQ162" s="101"/>
      <c r="KVR162" s="101"/>
      <c r="KVS162" s="101"/>
      <c r="KVT162" s="101"/>
      <c r="KVU162" s="101"/>
      <c r="KVV162" s="101"/>
      <c r="KVW162" s="101"/>
      <c r="KVX162" s="101"/>
      <c r="KVY162" s="101"/>
      <c r="KVZ162" s="101"/>
      <c r="KWA162" s="101"/>
      <c r="KWB162" s="101"/>
      <c r="KWC162" s="101"/>
      <c r="KWD162" s="101"/>
      <c r="KWE162" s="101"/>
      <c r="KWF162" s="101"/>
      <c r="KWG162" s="101"/>
      <c r="KWH162" s="101"/>
      <c r="KWI162" s="101"/>
      <c r="KWJ162" s="101"/>
      <c r="KWK162" s="101"/>
      <c r="KWL162" s="101"/>
      <c r="KWM162" s="101"/>
      <c r="KWN162" s="101"/>
      <c r="KWO162" s="101"/>
      <c r="KWP162" s="101"/>
      <c r="KWQ162" s="101"/>
      <c r="KWR162" s="101"/>
      <c r="KWS162" s="101"/>
      <c r="KWT162" s="101"/>
      <c r="KWU162" s="101"/>
      <c r="KWV162" s="101"/>
      <c r="KWW162" s="101"/>
      <c r="KWX162" s="101"/>
      <c r="KWY162" s="101"/>
      <c r="KWZ162" s="101"/>
      <c r="KXA162" s="101"/>
      <c r="KXB162" s="101"/>
      <c r="KXC162" s="101"/>
      <c r="KXD162" s="101"/>
      <c r="KXE162" s="101"/>
      <c r="KXF162" s="101"/>
      <c r="KXG162" s="101"/>
      <c r="KXH162" s="101"/>
      <c r="KXI162" s="101"/>
      <c r="KXJ162" s="101"/>
      <c r="KXK162" s="101"/>
      <c r="KXL162" s="101"/>
      <c r="KXM162" s="101"/>
      <c r="KXN162" s="101"/>
      <c r="KXO162" s="101"/>
      <c r="KXP162" s="101"/>
      <c r="KXQ162" s="101"/>
      <c r="KXR162" s="101"/>
      <c r="KXS162" s="101"/>
      <c r="KXT162" s="101"/>
      <c r="KXU162" s="101"/>
      <c r="KXV162" s="101"/>
      <c r="KXW162" s="101"/>
      <c r="KXX162" s="101"/>
      <c r="KXY162" s="101"/>
      <c r="KXZ162" s="101"/>
      <c r="KYA162" s="101"/>
      <c r="KYB162" s="101"/>
      <c r="KYC162" s="101"/>
      <c r="KYD162" s="101"/>
      <c r="KYE162" s="101"/>
      <c r="KYF162" s="101"/>
      <c r="KYG162" s="101"/>
      <c r="KYH162" s="101"/>
      <c r="KYI162" s="101"/>
      <c r="KYJ162" s="101"/>
      <c r="KYK162" s="101"/>
      <c r="KYL162" s="101"/>
      <c r="KYM162" s="101"/>
      <c r="KYN162" s="101"/>
      <c r="KYO162" s="101"/>
      <c r="KYP162" s="101"/>
      <c r="KYQ162" s="101"/>
      <c r="KYR162" s="101"/>
      <c r="KYS162" s="101"/>
      <c r="KYT162" s="101"/>
      <c r="KYU162" s="101"/>
      <c r="KYV162" s="101"/>
      <c r="KYW162" s="101"/>
      <c r="KYX162" s="101"/>
      <c r="KYY162" s="101"/>
      <c r="KYZ162" s="101"/>
      <c r="KZA162" s="101"/>
      <c r="KZB162" s="101"/>
      <c r="KZC162" s="101"/>
      <c r="KZD162" s="101"/>
      <c r="KZE162" s="101"/>
      <c r="KZF162" s="101"/>
      <c r="KZG162" s="101"/>
      <c r="KZH162" s="101"/>
      <c r="KZI162" s="101"/>
      <c r="KZJ162" s="101"/>
      <c r="KZK162" s="101"/>
      <c r="KZL162" s="101"/>
      <c r="KZM162" s="101"/>
      <c r="KZN162" s="101"/>
      <c r="KZO162" s="101"/>
      <c r="KZP162" s="101"/>
      <c r="KZQ162" s="101"/>
      <c r="KZR162" s="101"/>
      <c r="KZS162" s="101"/>
      <c r="KZT162" s="101"/>
      <c r="KZU162" s="101"/>
      <c r="KZV162" s="101"/>
      <c r="KZW162" s="101"/>
      <c r="KZX162" s="101"/>
      <c r="KZY162" s="101"/>
      <c r="KZZ162" s="101"/>
      <c r="LAA162" s="101"/>
      <c r="LAB162" s="101"/>
      <c r="LAC162" s="101"/>
      <c r="LAD162" s="101"/>
      <c r="LAE162" s="101"/>
      <c r="LAF162" s="101"/>
      <c r="LAG162" s="101"/>
      <c r="LAH162" s="101"/>
      <c r="LAI162" s="101"/>
      <c r="LAJ162" s="101"/>
      <c r="LAK162" s="101"/>
      <c r="LAL162" s="101"/>
      <c r="LAM162" s="101"/>
      <c r="LAN162" s="101"/>
      <c r="LAO162" s="101"/>
      <c r="LAP162" s="101"/>
      <c r="LAQ162" s="101"/>
      <c r="LAR162" s="101"/>
      <c r="LAS162" s="101"/>
      <c r="LAT162" s="101"/>
      <c r="LAU162" s="101"/>
      <c r="LAV162" s="101"/>
      <c r="LAW162" s="101"/>
      <c r="LAX162" s="101"/>
      <c r="LAY162" s="101"/>
      <c r="LAZ162" s="101"/>
      <c r="LBA162" s="101"/>
      <c r="LBB162" s="101"/>
      <c r="LBC162" s="101"/>
      <c r="LBD162" s="101"/>
      <c r="LBE162" s="101"/>
      <c r="LBF162" s="101"/>
      <c r="LBG162" s="101"/>
      <c r="LBH162" s="101"/>
      <c r="LBI162" s="101"/>
      <c r="LBJ162" s="101"/>
      <c r="LBK162" s="101"/>
      <c r="LBL162" s="101"/>
      <c r="LBM162" s="101"/>
      <c r="LBN162" s="101"/>
      <c r="LBO162" s="101"/>
      <c r="LBP162" s="101"/>
      <c r="LBQ162" s="101"/>
      <c r="LBR162" s="101"/>
      <c r="LBS162" s="101"/>
      <c r="LBT162" s="101"/>
      <c r="LBU162" s="101"/>
      <c r="LBV162" s="101"/>
      <c r="LBW162" s="101"/>
      <c r="LBX162" s="101"/>
      <c r="LBY162" s="101"/>
      <c r="LBZ162" s="101"/>
      <c r="LCA162" s="101"/>
      <c r="LCB162" s="101"/>
      <c r="LCC162" s="101"/>
      <c r="LCD162" s="101"/>
      <c r="LCE162" s="101"/>
      <c r="LCF162" s="101"/>
      <c r="LCG162" s="101"/>
      <c r="LCH162" s="101"/>
      <c r="LCI162" s="101"/>
      <c r="LCJ162" s="101"/>
      <c r="LCK162" s="101"/>
      <c r="LCL162" s="101"/>
      <c r="LCM162" s="101"/>
      <c r="LCN162" s="101"/>
      <c r="LCO162" s="101"/>
      <c r="LCP162" s="101"/>
      <c r="LCQ162" s="101"/>
      <c r="LCR162" s="101"/>
      <c r="LCS162" s="101"/>
      <c r="LCT162" s="101"/>
      <c r="LCU162" s="101"/>
      <c r="LCV162" s="101"/>
      <c r="LCW162" s="101"/>
      <c r="LCX162" s="101"/>
      <c r="LCY162" s="101"/>
      <c r="LCZ162" s="101"/>
      <c r="LDA162" s="101"/>
      <c r="LDB162" s="101"/>
      <c r="LDC162" s="101"/>
      <c r="LDD162" s="101"/>
      <c r="LDE162" s="101"/>
      <c r="LDF162" s="101"/>
      <c r="LDG162" s="101"/>
      <c r="LDH162" s="101"/>
      <c r="LDI162" s="101"/>
      <c r="LDJ162" s="101"/>
      <c r="LDK162" s="101"/>
      <c r="LDL162" s="101"/>
      <c r="LDM162" s="101"/>
      <c r="LDN162" s="101"/>
      <c r="LDO162" s="101"/>
      <c r="LDP162" s="101"/>
      <c r="LDQ162" s="101"/>
      <c r="LDR162" s="101"/>
      <c r="LDS162" s="101"/>
      <c r="LDT162" s="101"/>
      <c r="LDU162" s="101"/>
      <c r="LDV162" s="101"/>
      <c r="LDW162" s="101"/>
      <c r="LDX162" s="101"/>
      <c r="LDY162" s="101"/>
      <c r="LDZ162" s="101"/>
      <c r="LEA162" s="101"/>
      <c r="LEB162" s="101"/>
      <c r="LEC162" s="101"/>
      <c r="LED162" s="101"/>
      <c r="LEE162" s="101"/>
      <c r="LEF162" s="101"/>
      <c r="LEG162" s="101"/>
      <c r="LEH162" s="101"/>
      <c r="LEI162" s="101"/>
      <c r="LEJ162" s="101"/>
      <c r="LEK162" s="101"/>
      <c r="LEL162" s="101"/>
      <c r="LEM162" s="101"/>
      <c r="LEN162" s="101"/>
      <c r="LEO162" s="101"/>
      <c r="LEP162" s="101"/>
      <c r="LEQ162" s="101"/>
      <c r="LER162" s="101"/>
      <c r="LES162" s="101"/>
      <c r="LET162" s="101"/>
      <c r="LEU162" s="101"/>
      <c r="LEV162" s="101"/>
      <c r="LEW162" s="101"/>
      <c r="LEX162" s="101"/>
      <c r="LEY162" s="101"/>
      <c r="LEZ162" s="101"/>
      <c r="LFA162" s="101"/>
      <c r="LFB162" s="101"/>
      <c r="LFC162" s="101"/>
      <c r="LFD162" s="101"/>
      <c r="LFE162" s="101"/>
      <c r="LFF162" s="101"/>
      <c r="LFG162" s="101"/>
      <c r="LFH162" s="101"/>
      <c r="LFI162" s="101"/>
      <c r="LFJ162" s="101"/>
      <c r="LFK162" s="101"/>
      <c r="LFL162" s="101"/>
      <c r="LFM162" s="101"/>
      <c r="LFN162" s="101"/>
      <c r="LFO162" s="101"/>
      <c r="LFP162" s="101"/>
      <c r="LFQ162" s="101"/>
      <c r="LFR162" s="101"/>
      <c r="LFS162" s="101"/>
      <c r="LFT162" s="101"/>
      <c r="LFU162" s="101"/>
      <c r="LFV162" s="101"/>
      <c r="LFW162" s="101"/>
      <c r="LFX162" s="101"/>
      <c r="LFY162" s="101"/>
      <c r="LFZ162" s="101"/>
      <c r="LGA162" s="101"/>
      <c r="LGB162" s="101"/>
      <c r="LGC162" s="101"/>
      <c r="LGD162" s="101"/>
      <c r="LGE162" s="101"/>
      <c r="LGF162" s="101"/>
      <c r="LGG162" s="101"/>
      <c r="LGH162" s="101"/>
      <c r="LGI162" s="101"/>
      <c r="LGJ162" s="101"/>
      <c r="LGK162" s="101"/>
      <c r="LGL162" s="101"/>
      <c r="LGM162" s="101"/>
      <c r="LGN162" s="101"/>
      <c r="LGO162" s="101"/>
      <c r="LGP162" s="101"/>
      <c r="LGQ162" s="101"/>
      <c r="LGR162" s="101"/>
      <c r="LGS162" s="101"/>
      <c r="LGT162" s="101"/>
      <c r="LGU162" s="101"/>
      <c r="LGV162" s="101"/>
      <c r="LGW162" s="101"/>
      <c r="LGX162" s="101"/>
      <c r="LGY162" s="101"/>
      <c r="LGZ162" s="101"/>
      <c r="LHA162" s="101"/>
      <c r="LHB162" s="101"/>
      <c r="LHC162" s="101"/>
      <c r="LHD162" s="101"/>
      <c r="LHE162" s="101"/>
      <c r="LHF162" s="101"/>
      <c r="LHG162" s="101"/>
      <c r="LHH162" s="101"/>
      <c r="LHI162" s="101"/>
      <c r="LHJ162" s="101"/>
      <c r="LHK162" s="101"/>
      <c r="LHL162" s="101"/>
      <c r="LHM162" s="101"/>
      <c r="LHN162" s="101"/>
      <c r="LHO162" s="101"/>
      <c r="LHP162" s="101"/>
      <c r="LHQ162" s="101"/>
      <c r="LHR162" s="101"/>
      <c r="LHS162" s="101"/>
      <c r="LHT162" s="101"/>
      <c r="LHU162" s="101"/>
      <c r="LHV162" s="101"/>
      <c r="LHW162" s="101"/>
      <c r="LHX162" s="101"/>
      <c r="LHY162" s="101"/>
      <c r="LHZ162" s="101"/>
      <c r="LIA162" s="101"/>
      <c r="LIB162" s="101"/>
      <c r="LIC162" s="101"/>
      <c r="LID162" s="101"/>
      <c r="LIE162" s="101"/>
      <c r="LIF162" s="101"/>
      <c r="LIG162" s="101"/>
      <c r="LIH162" s="101"/>
      <c r="LII162" s="101"/>
      <c r="LIJ162" s="101"/>
      <c r="LIK162" s="101"/>
      <c r="LIL162" s="101"/>
      <c r="LIM162" s="101"/>
      <c r="LIN162" s="101"/>
      <c r="LIO162" s="101"/>
      <c r="LIP162" s="101"/>
      <c r="LIQ162" s="101"/>
      <c r="LIR162" s="101"/>
      <c r="LIS162" s="101"/>
      <c r="LIT162" s="101"/>
      <c r="LIU162" s="101"/>
      <c r="LIV162" s="101"/>
      <c r="LIW162" s="101"/>
      <c r="LIX162" s="101"/>
      <c r="LIY162" s="101"/>
      <c r="LIZ162" s="101"/>
      <c r="LJA162" s="101"/>
      <c r="LJB162" s="101"/>
      <c r="LJC162" s="101"/>
      <c r="LJD162" s="101"/>
      <c r="LJE162" s="101"/>
      <c r="LJF162" s="101"/>
      <c r="LJG162" s="101"/>
      <c r="LJH162" s="101"/>
      <c r="LJI162" s="101"/>
      <c r="LJJ162" s="101"/>
      <c r="LJK162" s="101"/>
      <c r="LJL162" s="101"/>
      <c r="LJM162" s="101"/>
      <c r="LJN162" s="101"/>
      <c r="LJO162" s="101"/>
      <c r="LJP162" s="101"/>
      <c r="LJQ162" s="101"/>
      <c r="LJR162" s="101"/>
      <c r="LJS162" s="101"/>
      <c r="LJT162" s="101"/>
      <c r="LJU162" s="101"/>
      <c r="LJV162" s="101"/>
      <c r="LJW162" s="101"/>
      <c r="LJX162" s="101"/>
      <c r="LJY162" s="101"/>
      <c r="LJZ162" s="101"/>
      <c r="LKA162" s="101"/>
      <c r="LKB162" s="101"/>
      <c r="LKC162" s="101"/>
      <c r="LKD162" s="101"/>
      <c r="LKE162" s="101"/>
      <c r="LKF162" s="101"/>
      <c r="LKG162" s="101"/>
      <c r="LKH162" s="101"/>
      <c r="LKI162" s="101"/>
      <c r="LKJ162" s="101"/>
      <c r="LKK162" s="101"/>
      <c r="LKL162" s="101"/>
      <c r="LKM162" s="101"/>
      <c r="LKN162" s="101"/>
      <c r="LKO162" s="101"/>
      <c r="LKP162" s="101"/>
      <c r="LKQ162" s="101"/>
      <c r="LKR162" s="101"/>
      <c r="LKS162" s="101"/>
      <c r="LKT162" s="101"/>
      <c r="LKU162" s="101"/>
      <c r="LKV162" s="101"/>
      <c r="LKW162" s="101"/>
      <c r="LKX162" s="101"/>
      <c r="LKY162" s="101"/>
      <c r="LKZ162" s="101"/>
      <c r="LLA162" s="101"/>
      <c r="LLB162" s="101"/>
      <c r="LLC162" s="101"/>
      <c r="LLD162" s="101"/>
      <c r="LLE162" s="101"/>
      <c r="LLF162" s="101"/>
      <c r="LLG162" s="101"/>
      <c r="LLH162" s="101"/>
      <c r="LLI162" s="101"/>
      <c r="LLJ162" s="101"/>
      <c r="LLK162" s="101"/>
      <c r="LLL162" s="101"/>
      <c r="LLM162" s="101"/>
      <c r="LLN162" s="101"/>
      <c r="LLO162" s="101"/>
      <c r="LLP162" s="101"/>
      <c r="LLQ162" s="101"/>
      <c r="LLR162" s="101"/>
      <c r="LLS162" s="101"/>
      <c r="LLT162" s="101"/>
      <c r="LLU162" s="101"/>
      <c r="LLV162" s="101"/>
      <c r="LLW162" s="101"/>
      <c r="LLX162" s="101"/>
      <c r="LLY162" s="101"/>
      <c r="LLZ162" s="101"/>
      <c r="LMA162" s="101"/>
      <c r="LMB162" s="101"/>
      <c r="LMC162" s="101"/>
      <c r="LMD162" s="101"/>
      <c r="LME162" s="101"/>
      <c r="LMF162" s="101"/>
      <c r="LMG162" s="101"/>
      <c r="LMH162" s="101"/>
      <c r="LMI162" s="101"/>
      <c r="LMJ162" s="101"/>
      <c r="LMK162" s="101"/>
      <c r="LML162" s="101"/>
      <c r="LMM162" s="101"/>
      <c r="LMN162" s="101"/>
      <c r="LMO162" s="101"/>
      <c r="LMP162" s="101"/>
      <c r="LMQ162" s="101"/>
      <c r="LMR162" s="101"/>
      <c r="LMS162" s="101"/>
      <c r="LMT162" s="101"/>
      <c r="LMU162" s="101"/>
      <c r="LMV162" s="101"/>
      <c r="LMW162" s="101"/>
      <c r="LMX162" s="101"/>
      <c r="LMY162" s="101"/>
      <c r="LMZ162" s="101"/>
      <c r="LNA162" s="101"/>
      <c r="LNB162" s="101"/>
      <c r="LNC162" s="101"/>
      <c r="LND162" s="101"/>
      <c r="LNE162" s="101"/>
      <c r="LNF162" s="101"/>
      <c r="LNG162" s="101"/>
      <c r="LNH162" s="101"/>
      <c r="LNI162" s="101"/>
      <c r="LNJ162" s="101"/>
      <c r="LNK162" s="101"/>
      <c r="LNL162" s="101"/>
      <c r="LNM162" s="101"/>
      <c r="LNN162" s="101"/>
      <c r="LNO162" s="101"/>
      <c r="LNP162" s="101"/>
      <c r="LNQ162" s="101"/>
      <c r="LNR162" s="101"/>
      <c r="LNS162" s="101"/>
      <c r="LNT162" s="101"/>
      <c r="LNU162" s="101"/>
      <c r="LNV162" s="101"/>
      <c r="LNW162" s="101"/>
      <c r="LNX162" s="101"/>
      <c r="LNY162" s="101"/>
      <c r="LNZ162" s="101"/>
      <c r="LOA162" s="101"/>
      <c r="LOB162" s="101"/>
      <c r="LOC162" s="101"/>
      <c r="LOD162" s="101"/>
      <c r="LOE162" s="101"/>
      <c r="LOF162" s="101"/>
      <c r="LOG162" s="101"/>
      <c r="LOH162" s="101"/>
      <c r="LOI162" s="101"/>
      <c r="LOJ162" s="101"/>
      <c r="LOK162" s="101"/>
      <c r="LOL162" s="101"/>
      <c r="LOM162" s="101"/>
      <c r="LON162" s="101"/>
      <c r="LOO162" s="101"/>
      <c r="LOP162" s="101"/>
      <c r="LOQ162" s="101"/>
      <c r="LOR162" s="101"/>
      <c r="LOS162" s="101"/>
      <c r="LOT162" s="101"/>
      <c r="LOU162" s="101"/>
      <c r="LOV162" s="101"/>
      <c r="LOW162" s="101"/>
      <c r="LOX162" s="101"/>
      <c r="LOY162" s="101"/>
      <c r="LOZ162" s="101"/>
      <c r="LPA162" s="101"/>
      <c r="LPB162" s="101"/>
      <c r="LPC162" s="101"/>
      <c r="LPD162" s="101"/>
      <c r="LPE162" s="101"/>
      <c r="LPF162" s="101"/>
      <c r="LPG162" s="101"/>
      <c r="LPH162" s="101"/>
      <c r="LPI162" s="101"/>
      <c r="LPJ162" s="101"/>
      <c r="LPK162" s="101"/>
      <c r="LPL162" s="101"/>
      <c r="LPM162" s="101"/>
      <c r="LPN162" s="101"/>
      <c r="LPO162" s="101"/>
      <c r="LPP162" s="101"/>
      <c r="LPQ162" s="101"/>
      <c r="LPR162" s="101"/>
      <c r="LPS162" s="101"/>
      <c r="LPT162" s="101"/>
      <c r="LPU162" s="101"/>
      <c r="LPV162" s="101"/>
      <c r="LPW162" s="101"/>
      <c r="LPX162" s="101"/>
      <c r="LPY162" s="101"/>
      <c r="LPZ162" s="101"/>
      <c r="LQA162" s="101"/>
      <c r="LQB162" s="101"/>
      <c r="LQC162" s="101"/>
      <c r="LQD162" s="101"/>
      <c r="LQE162" s="101"/>
      <c r="LQF162" s="101"/>
      <c r="LQG162" s="101"/>
      <c r="LQH162" s="101"/>
      <c r="LQI162" s="101"/>
      <c r="LQJ162" s="101"/>
      <c r="LQK162" s="101"/>
      <c r="LQL162" s="101"/>
      <c r="LQM162" s="101"/>
      <c r="LQN162" s="101"/>
      <c r="LQO162" s="101"/>
      <c r="LQP162" s="101"/>
      <c r="LQQ162" s="101"/>
      <c r="LQR162" s="101"/>
      <c r="LQS162" s="101"/>
      <c r="LQT162" s="101"/>
      <c r="LQU162" s="101"/>
      <c r="LQV162" s="101"/>
      <c r="LQW162" s="101"/>
      <c r="LQX162" s="101"/>
      <c r="LQY162" s="101"/>
      <c r="LQZ162" s="101"/>
      <c r="LRA162" s="101"/>
      <c r="LRB162" s="101"/>
      <c r="LRC162" s="101"/>
      <c r="LRD162" s="101"/>
      <c r="LRE162" s="101"/>
      <c r="LRF162" s="101"/>
      <c r="LRG162" s="101"/>
      <c r="LRH162" s="101"/>
      <c r="LRI162" s="101"/>
      <c r="LRJ162" s="101"/>
      <c r="LRK162" s="101"/>
      <c r="LRL162" s="101"/>
      <c r="LRM162" s="101"/>
      <c r="LRN162" s="101"/>
      <c r="LRO162" s="101"/>
      <c r="LRP162" s="101"/>
      <c r="LRQ162" s="101"/>
      <c r="LRR162" s="101"/>
      <c r="LRS162" s="101"/>
      <c r="LRT162" s="101"/>
      <c r="LRU162" s="101"/>
      <c r="LRV162" s="101"/>
      <c r="LRW162" s="101"/>
      <c r="LRX162" s="101"/>
      <c r="LRY162" s="101"/>
      <c r="LRZ162" s="101"/>
      <c r="LSA162" s="101"/>
      <c r="LSB162" s="101"/>
      <c r="LSC162" s="101"/>
      <c r="LSD162" s="101"/>
      <c r="LSE162" s="101"/>
      <c r="LSF162" s="101"/>
      <c r="LSG162" s="101"/>
      <c r="LSH162" s="101"/>
      <c r="LSI162" s="101"/>
      <c r="LSJ162" s="101"/>
      <c r="LSK162" s="101"/>
      <c r="LSL162" s="101"/>
      <c r="LSM162" s="101"/>
      <c r="LSN162" s="101"/>
      <c r="LSO162" s="101"/>
      <c r="LSP162" s="101"/>
      <c r="LSQ162" s="101"/>
      <c r="LSR162" s="101"/>
      <c r="LSS162" s="101"/>
      <c r="LST162" s="101"/>
      <c r="LSU162" s="101"/>
      <c r="LSV162" s="101"/>
      <c r="LSW162" s="101"/>
      <c r="LSX162" s="101"/>
      <c r="LSY162" s="101"/>
      <c r="LSZ162" s="101"/>
      <c r="LTA162" s="101"/>
      <c r="LTB162" s="101"/>
      <c r="LTC162" s="101"/>
      <c r="LTD162" s="101"/>
      <c r="LTE162" s="101"/>
      <c r="LTF162" s="101"/>
      <c r="LTG162" s="101"/>
      <c r="LTH162" s="101"/>
      <c r="LTI162" s="101"/>
      <c r="LTJ162" s="101"/>
      <c r="LTK162" s="101"/>
      <c r="LTL162" s="101"/>
      <c r="LTM162" s="101"/>
      <c r="LTN162" s="101"/>
      <c r="LTO162" s="101"/>
      <c r="LTP162" s="101"/>
      <c r="LTQ162" s="101"/>
      <c r="LTR162" s="101"/>
      <c r="LTS162" s="101"/>
      <c r="LTT162" s="101"/>
      <c r="LTU162" s="101"/>
      <c r="LTV162" s="101"/>
      <c r="LTW162" s="101"/>
      <c r="LTX162" s="101"/>
      <c r="LTY162" s="101"/>
      <c r="LTZ162" s="101"/>
      <c r="LUA162" s="101"/>
      <c r="LUB162" s="101"/>
      <c r="LUC162" s="101"/>
      <c r="LUD162" s="101"/>
      <c r="LUE162" s="101"/>
      <c r="LUF162" s="101"/>
      <c r="LUG162" s="101"/>
      <c r="LUH162" s="101"/>
      <c r="LUI162" s="101"/>
      <c r="LUJ162" s="101"/>
      <c r="LUK162" s="101"/>
      <c r="LUL162" s="101"/>
      <c r="LUM162" s="101"/>
      <c r="LUN162" s="101"/>
      <c r="LUO162" s="101"/>
      <c r="LUP162" s="101"/>
      <c r="LUQ162" s="101"/>
      <c r="LUR162" s="101"/>
      <c r="LUS162" s="101"/>
      <c r="LUT162" s="101"/>
      <c r="LUU162" s="101"/>
      <c r="LUV162" s="101"/>
      <c r="LUW162" s="101"/>
      <c r="LUX162" s="101"/>
      <c r="LUY162" s="101"/>
      <c r="LUZ162" s="101"/>
      <c r="LVA162" s="101"/>
      <c r="LVB162" s="101"/>
      <c r="LVC162" s="101"/>
      <c r="LVD162" s="101"/>
      <c r="LVE162" s="101"/>
      <c r="LVF162" s="101"/>
      <c r="LVG162" s="101"/>
      <c r="LVH162" s="101"/>
      <c r="LVI162" s="101"/>
      <c r="LVJ162" s="101"/>
      <c r="LVK162" s="101"/>
      <c r="LVL162" s="101"/>
      <c r="LVM162" s="101"/>
      <c r="LVN162" s="101"/>
      <c r="LVO162" s="101"/>
      <c r="LVP162" s="101"/>
      <c r="LVQ162" s="101"/>
      <c r="LVR162" s="101"/>
      <c r="LVS162" s="101"/>
      <c r="LVT162" s="101"/>
      <c r="LVU162" s="101"/>
      <c r="LVV162" s="101"/>
      <c r="LVW162" s="101"/>
      <c r="LVX162" s="101"/>
      <c r="LVY162" s="101"/>
      <c r="LVZ162" s="101"/>
      <c r="LWA162" s="101"/>
      <c r="LWB162" s="101"/>
      <c r="LWC162" s="101"/>
      <c r="LWD162" s="101"/>
      <c r="LWE162" s="101"/>
      <c r="LWF162" s="101"/>
      <c r="LWG162" s="101"/>
      <c r="LWH162" s="101"/>
      <c r="LWI162" s="101"/>
      <c r="LWJ162" s="101"/>
      <c r="LWK162" s="101"/>
      <c r="LWL162" s="101"/>
      <c r="LWM162" s="101"/>
      <c r="LWN162" s="101"/>
      <c r="LWO162" s="101"/>
      <c r="LWP162" s="101"/>
      <c r="LWQ162" s="101"/>
      <c r="LWR162" s="101"/>
      <c r="LWS162" s="101"/>
      <c r="LWT162" s="101"/>
      <c r="LWU162" s="101"/>
      <c r="LWV162" s="101"/>
      <c r="LWW162" s="101"/>
      <c r="LWX162" s="101"/>
      <c r="LWY162" s="101"/>
      <c r="LWZ162" s="101"/>
      <c r="LXA162" s="101"/>
      <c r="LXB162" s="101"/>
      <c r="LXC162" s="101"/>
      <c r="LXD162" s="101"/>
      <c r="LXE162" s="101"/>
      <c r="LXF162" s="101"/>
      <c r="LXG162" s="101"/>
      <c r="LXH162" s="101"/>
      <c r="LXI162" s="101"/>
      <c r="LXJ162" s="101"/>
      <c r="LXK162" s="101"/>
      <c r="LXL162" s="101"/>
      <c r="LXM162" s="101"/>
      <c r="LXN162" s="101"/>
      <c r="LXO162" s="101"/>
      <c r="LXP162" s="101"/>
      <c r="LXQ162" s="101"/>
      <c r="LXR162" s="101"/>
      <c r="LXS162" s="101"/>
      <c r="LXT162" s="101"/>
      <c r="LXU162" s="101"/>
      <c r="LXV162" s="101"/>
      <c r="LXW162" s="101"/>
      <c r="LXX162" s="101"/>
      <c r="LXY162" s="101"/>
      <c r="LXZ162" s="101"/>
      <c r="LYA162" s="101"/>
      <c r="LYB162" s="101"/>
      <c r="LYC162" s="101"/>
      <c r="LYD162" s="101"/>
      <c r="LYE162" s="101"/>
      <c r="LYF162" s="101"/>
      <c r="LYG162" s="101"/>
      <c r="LYH162" s="101"/>
      <c r="LYI162" s="101"/>
      <c r="LYJ162" s="101"/>
      <c r="LYK162" s="101"/>
      <c r="LYL162" s="101"/>
      <c r="LYM162" s="101"/>
      <c r="LYN162" s="101"/>
      <c r="LYO162" s="101"/>
      <c r="LYP162" s="101"/>
      <c r="LYQ162" s="101"/>
      <c r="LYR162" s="101"/>
      <c r="LYS162" s="101"/>
      <c r="LYT162" s="101"/>
      <c r="LYU162" s="101"/>
      <c r="LYV162" s="101"/>
      <c r="LYW162" s="101"/>
      <c r="LYX162" s="101"/>
      <c r="LYY162" s="101"/>
      <c r="LYZ162" s="101"/>
      <c r="LZA162" s="101"/>
      <c r="LZB162" s="101"/>
      <c r="LZC162" s="101"/>
      <c r="LZD162" s="101"/>
      <c r="LZE162" s="101"/>
      <c r="LZF162" s="101"/>
      <c r="LZG162" s="101"/>
      <c r="LZH162" s="101"/>
      <c r="LZI162" s="101"/>
      <c r="LZJ162" s="101"/>
      <c r="LZK162" s="101"/>
      <c r="LZL162" s="101"/>
      <c r="LZM162" s="101"/>
      <c r="LZN162" s="101"/>
      <c r="LZO162" s="101"/>
      <c r="LZP162" s="101"/>
      <c r="LZQ162" s="101"/>
      <c r="LZR162" s="101"/>
      <c r="LZS162" s="101"/>
      <c r="LZT162" s="101"/>
      <c r="LZU162" s="101"/>
      <c r="LZV162" s="101"/>
      <c r="LZW162" s="101"/>
      <c r="LZX162" s="101"/>
      <c r="LZY162" s="101"/>
      <c r="LZZ162" s="101"/>
      <c r="MAA162" s="101"/>
      <c r="MAB162" s="101"/>
      <c r="MAC162" s="101"/>
      <c r="MAD162" s="101"/>
      <c r="MAE162" s="101"/>
      <c r="MAF162" s="101"/>
      <c r="MAG162" s="101"/>
      <c r="MAH162" s="101"/>
      <c r="MAI162" s="101"/>
      <c r="MAJ162" s="101"/>
      <c r="MAK162" s="101"/>
      <c r="MAL162" s="101"/>
      <c r="MAM162" s="101"/>
      <c r="MAN162" s="101"/>
      <c r="MAO162" s="101"/>
      <c r="MAP162" s="101"/>
      <c r="MAQ162" s="101"/>
      <c r="MAR162" s="101"/>
      <c r="MAS162" s="101"/>
      <c r="MAT162" s="101"/>
      <c r="MAU162" s="101"/>
      <c r="MAV162" s="101"/>
      <c r="MAW162" s="101"/>
      <c r="MAX162" s="101"/>
      <c r="MAY162" s="101"/>
      <c r="MAZ162" s="101"/>
      <c r="MBA162" s="101"/>
      <c r="MBB162" s="101"/>
      <c r="MBC162" s="101"/>
      <c r="MBD162" s="101"/>
      <c r="MBE162" s="101"/>
      <c r="MBF162" s="101"/>
      <c r="MBG162" s="101"/>
      <c r="MBH162" s="101"/>
      <c r="MBI162" s="101"/>
      <c r="MBJ162" s="101"/>
      <c r="MBK162" s="101"/>
      <c r="MBL162" s="101"/>
      <c r="MBM162" s="101"/>
      <c r="MBN162" s="101"/>
      <c r="MBO162" s="101"/>
      <c r="MBP162" s="101"/>
      <c r="MBQ162" s="101"/>
      <c r="MBR162" s="101"/>
      <c r="MBS162" s="101"/>
      <c r="MBT162" s="101"/>
      <c r="MBU162" s="101"/>
      <c r="MBV162" s="101"/>
      <c r="MBW162" s="101"/>
      <c r="MBX162" s="101"/>
      <c r="MBY162" s="101"/>
      <c r="MBZ162" s="101"/>
      <c r="MCA162" s="101"/>
      <c r="MCB162" s="101"/>
      <c r="MCC162" s="101"/>
      <c r="MCD162" s="101"/>
      <c r="MCE162" s="101"/>
      <c r="MCF162" s="101"/>
      <c r="MCG162" s="101"/>
      <c r="MCH162" s="101"/>
      <c r="MCI162" s="101"/>
      <c r="MCJ162" s="101"/>
      <c r="MCK162" s="101"/>
      <c r="MCL162" s="101"/>
      <c r="MCM162" s="101"/>
      <c r="MCN162" s="101"/>
      <c r="MCO162" s="101"/>
      <c r="MCP162" s="101"/>
      <c r="MCQ162" s="101"/>
      <c r="MCR162" s="101"/>
      <c r="MCS162" s="101"/>
      <c r="MCT162" s="101"/>
      <c r="MCU162" s="101"/>
      <c r="MCV162" s="101"/>
      <c r="MCW162" s="101"/>
      <c r="MCX162" s="101"/>
      <c r="MCY162" s="101"/>
      <c r="MCZ162" s="101"/>
      <c r="MDA162" s="101"/>
      <c r="MDB162" s="101"/>
      <c r="MDC162" s="101"/>
      <c r="MDD162" s="101"/>
      <c r="MDE162" s="101"/>
      <c r="MDF162" s="101"/>
      <c r="MDG162" s="101"/>
      <c r="MDH162" s="101"/>
      <c r="MDI162" s="101"/>
      <c r="MDJ162" s="101"/>
      <c r="MDK162" s="101"/>
      <c r="MDL162" s="101"/>
      <c r="MDM162" s="101"/>
      <c r="MDN162" s="101"/>
      <c r="MDO162" s="101"/>
      <c r="MDP162" s="101"/>
      <c r="MDQ162" s="101"/>
      <c r="MDR162" s="101"/>
      <c r="MDS162" s="101"/>
      <c r="MDT162" s="101"/>
      <c r="MDU162" s="101"/>
      <c r="MDV162" s="101"/>
      <c r="MDW162" s="101"/>
      <c r="MDX162" s="101"/>
      <c r="MDY162" s="101"/>
      <c r="MDZ162" s="101"/>
      <c r="MEA162" s="101"/>
      <c r="MEB162" s="101"/>
      <c r="MEC162" s="101"/>
      <c r="MED162" s="101"/>
      <c r="MEE162" s="101"/>
      <c r="MEF162" s="101"/>
      <c r="MEG162" s="101"/>
      <c r="MEH162" s="101"/>
      <c r="MEI162" s="101"/>
      <c r="MEJ162" s="101"/>
      <c r="MEK162" s="101"/>
      <c r="MEL162" s="101"/>
      <c r="MEM162" s="101"/>
      <c r="MEN162" s="101"/>
      <c r="MEO162" s="101"/>
      <c r="MEP162" s="101"/>
      <c r="MEQ162" s="101"/>
      <c r="MER162" s="101"/>
      <c r="MES162" s="101"/>
      <c r="MET162" s="101"/>
      <c r="MEU162" s="101"/>
      <c r="MEV162" s="101"/>
      <c r="MEW162" s="101"/>
      <c r="MEX162" s="101"/>
      <c r="MEY162" s="101"/>
      <c r="MEZ162" s="101"/>
      <c r="MFA162" s="101"/>
      <c r="MFB162" s="101"/>
      <c r="MFC162" s="101"/>
      <c r="MFD162" s="101"/>
      <c r="MFE162" s="101"/>
      <c r="MFF162" s="101"/>
      <c r="MFG162" s="101"/>
      <c r="MFH162" s="101"/>
      <c r="MFI162" s="101"/>
      <c r="MFJ162" s="101"/>
      <c r="MFK162" s="101"/>
      <c r="MFL162" s="101"/>
      <c r="MFM162" s="101"/>
      <c r="MFN162" s="101"/>
      <c r="MFO162" s="101"/>
      <c r="MFP162" s="101"/>
      <c r="MFQ162" s="101"/>
      <c r="MFR162" s="101"/>
      <c r="MFS162" s="101"/>
      <c r="MFT162" s="101"/>
      <c r="MFU162" s="101"/>
      <c r="MFV162" s="101"/>
      <c r="MFW162" s="101"/>
      <c r="MFX162" s="101"/>
      <c r="MFY162" s="101"/>
      <c r="MFZ162" s="101"/>
      <c r="MGA162" s="101"/>
      <c r="MGB162" s="101"/>
      <c r="MGC162" s="101"/>
      <c r="MGD162" s="101"/>
      <c r="MGE162" s="101"/>
      <c r="MGF162" s="101"/>
      <c r="MGG162" s="101"/>
      <c r="MGH162" s="101"/>
      <c r="MGI162" s="101"/>
      <c r="MGJ162" s="101"/>
      <c r="MGK162" s="101"/>
      <c r="MGL162" s="101"/>
      <c r="MGM162" s="101"/>
      <c r="MGN162" s="101"/>
      <c r="MGO162" s="101"/>
      <c r="MGP162" s="101"/>
      <c r="MGQ162" s="101"/>
      <c r="MGR162" s="101"/>
      <c r="MGS162" s="101"/>
      <c r="MGT162" s="101"/>
      <c r="MGU162" s="101"/>
      <c r="MGV162" s="101"/>
      <c r="MGW162" s="101"/>
      <c r="MGX162" s="101"/>
      <c r="MGY162" s="101"/>
      <c r="MGZ162" s="101"/>
      <c r="MHA162" s="101"/>
      <c r="MHB162" s="101"/>
      <c r="MHC162" s="101"/>
      <c r="MHD162" s="101"/>
      <c r="MHE162" s="101"/>
      <c r="MHF162" s="101"/>
      <c r="MHG162" s="101"/>
      <c r="MHH162" s="101"/>
      <c r="MHI162" s="101"/>
      <c r="MHJ162" s="101"/>
      <c r="MHK162" s="101"/>
      <c r="MHL162" s="101"/>
      <c r="MHM162" s="101"/>
      <c r="MHN162" s="101"/>
      <c r="MHO162" s="101"/>
      <c r="MHP162" s="101"/>
      <c r="MHQ162" s="101"/>
      <c r="MHR162" s="101"/>
      <c r="MHS162" s="101"/>
      <c r="MHT162" s="101"/>
      <c r="MHU162" s="101"/>
      <c r="MHV162" s="101"/>
      <c r="MHW162" s="101"/>
      <c r="MHX162" s="101"/>
      <c r="MHY162" s="101"/>
      <c r="MHZ162" s="101"/>
      <c r="MIA162" s="101"/>
      <c r="MIB162" s="101"/>
      <c r="MIC162" s="101"/>
      <c r="MID162" s="101"/>
      <c r="MIE162" s="101"/>
      <c r="MIF162" s="101"/>
      <c r="MIG162" s="101"/>
      <c r="MIH162" s="101"/>
      <c r="MII162" s="101"/>
      <c r="MIJ162" s="101"/>
      <c r="MIK162" s="101"/>
      <c r="MIL162" s="101"/>
      <c r="MIM162" s="101"/>
      <c r="MIN162" s="101"/>
      <c r="MIO162" s="101"/>
      <c r="MIP162" s="101"/>
      <c r="MIQ162" s="101"/>
      <c r="MIR162" s="101"/>
      <c r="MIS162" s="101"/>
      <c r="MIT162" s="101"/>
      <c r="MIU162" s="101"/>
      <c r="MIV162" s="101"/>
      <c r="MIW162" s="101"/>
      <c r="MIX162" s="101"/>
      <c r="MIY162" s="101"/>
      <c r="MIZ162" s="101"/>
      <c r="MJA162" s="101"/>
      <c r="MJB162" s="101"/>
      <c r="MJC162" s="101"/>
      <c r="MJD162" s="101"/>
      <c r="MJE162" s="101"/>
      <c r="MJF162" s="101"/>
      <c r="MJG162" s="101"/>
      <c r="MJH162" s="101"/>
      <c r="MJI162" s="101"/>
      <c r="MJJ162" s="101"/>
      <c r="MJK162" s="101"/>
      <c r="MJL162" s="101"/>
      <c r="MJM162" s="101"/>
      <c r="MJN162" s="101"/>
      <c r="MJO162" s="101"/>
      <c r="MJP162" s="101"/>
      <c r="MJQ162" s="101"/>
      <c r="MJR162" s="101"/>
      <c r="MJS162" s="101"/>
      <c r="MJT162" s="101"/>
      <c r="MJU162" s="101"/>
      <c r="MJV162" s="101"/>
      <c r="MJW162" s="101"/>
      <c r="MJX162" s="101"/>
      <c r="MJY162" s="101"/>
      <c r="MJZ162" s="101"/>
      <c r="MKA162" s="101"/>
      <c r="MKB162" s="101"/>
      <c r="MKC162" s="101"/>
      <c r="MKD162" s="101"/>
      <c r="MKE162" s="101"/>
      <c r="MKF162" s="101"/>
      <c r="MKG162" s="101"/>
      <c r="MKH162" s="101"/>
      <c r="MKI162" s="101"/>
      <c r="MKJ162" s="101"/>
      <c r="MKK162" s="101"/>
      <c r="MKL162" s="101"/>
      <c r="MKM162" s="101"/>
      <c r="MKN162" s="101"/>
      <c r="MKO162" s="101"/>
      <c r="MKP162" s="101"/>
      <c r="MKQ162" s="101"/>
      <c r="MKR162" s="101"/>
      <c r="MKS162" s="101"/>
      <c r="MKT162" s="101"/>
      <c r="MKU162" s="101"/>
      <c r="MKV162" s="101"/>
      <c r="MKW162" s="101"/>
      <c r="MKX162" s="101"/>
      <c r="MKY162" s="101"/>
      <c r="MKZ162" s="101"/>
      <c r="MLA162" s="101"/>
      <c r="MLB162" s="101"/>
      <c r="MLC162" s="101"/>
      <c r="MLD162" s="101"/>
      <c r="MLE162" s="101"/>
      <c r="MLF162" s="101"/>
      <c r="MLG162" s="101"/>
      <c r="MLH162" s="101"/>
      <c r="MLI162" s="101"/>
      <c r="MLJ162" s="101"/>
      <c r="MLK162" s="101"/>
      <c r="MLL162" s="101"/>
      <c r="MLM162" s="101"/>
      <c r="MLN162" s="101"/>
      <c r="MLO162" s="101"/>
      <c r="MLP162" s="101"/>
      <c r="MLQ162" s="101"/>
      <c r="MLR162" s="101"/>
      <c r="MLS162" s="101"/>
      <c r="MLT162" s="101"/>
      <c r="MLU162" s="101"/>
      <c r="MLV162" s="101"/>
      <c r="MLW162" s="101"/>
      <c r="MLX162" s="101"/>
      <c r="MLY162" s="101"/>
      <c r="MLZ162" s="101"/>
      <c r="MMA162" s="101"/>
      <c r="MMB162" s="101"/>
      <c r="MMC162" s="101"/>
      <c r="MMD162" s="101"/>
      <c r="MME162" s="101"/>
      <c r="MMF162" s="101"/>
      <c r="MMG162" s="101"/>
      <c r="MMH162" s="101"/>
      <c r="MMI162" s="101"/>
      <c r="MMJ162" s="101"/>
      <c r="MMK162" s="101"/>
      <c r="MML162" s="101"/>
      <c r="MMM162" s="101"/>
      <c r="MMN162" s="101"/>
      <c r="MMO162" s="101"/>
      <c r="MMP162" s="101"/>
      <c r="MMQ162" s="101"/>
      <c r="MMR162" s="101"/>
      <c r="MMS162" s="101"/>
      <c r="MMT162" s="101"/>
      <c r="MMU162" s="101"/>
      <c r="MMV162" s="101"/>
      <c r="MMW162" s="101"/>
      <c r="MMX162" s="101"/>
      <c r="MMY162" s="101"/>
      <c r="MMZ162" s="101"/>
      <c r="MNA162" s="101"/>
      <c r="MNB162" s="101"/>
      <c r="MNC162" s="101"/>
      <c r="MND162" s="101"/>
      <c r="MNE162" s="101"/>
      <c r="MNF162" s="101"/>
      <c r="MNG162" s="101"/>
      <c r="MNH162" s="101"/>
      <c r="MNI162" s="101"/>
      <c r="MNJ162" s="101"/>
      <c r="MNK162" s="101"/>
      <c r="MNL162" s="101"/>
      <c r="MNM162" s="101"/>
      <c r="MNN162" s="101"/>
      <c r="MNO162" s="101"/>
      <c r="MNP162" s="101"/>
      <c r="MNQ162" s="101"/>
      <c r="MNR162" s="101"/>
      <c r="MNS162" s="101"/>
      <c r="MNT162" s="101"/>
      <c r="MNU162" s="101"/>
      <c r="MNV162" s="101"/>
      <c r="MNW162" s="101"/>
      <c r="MNX162" s="101"/>
      <c r="MNY162" s="101"/>
      <c r="MNZ162" s="101"/>
      <c r="MOA162" s="101"/>
      <c r="MOB162" s="101"/>
      <c r="MOC162" s="101"/>
      <c r="MOD162" s="101"/>
      <c r="MOE162" s="101"/>
      <c r="MOF162" s="101"/>
      <c r="MOG162" s="101"/>
      <c r="MOH162" s="101"/>
      <c r="MOI162" s="101"/>
      <c r="MOJ162" s="101"/>
      <c r="MOK162" s="101"/>
      <c r="MOL162" s="101"/>
      <c r="MOM162" s="101"/>
      <c r="MON162" s="101"/>
      <c r="MOO162" s="101"/>
      <c r="MOP162" s="101"/>
      <c r="MOQ162" s="101"/>
      <c r="MOR162" s="101"/>
      <c r="MOS162" s="101"/>
      <c r="MOT162" s="101"/>
      <c r="MOU162" s="101"/>
      <c r="MOV162" s="101"/>
      <c r="MOW162" s="101"/>
      <c r="MOX162" s="101"/>
      <c r="MOY162" s="101"/>
      <c r="MOZ162" s="101"/>
      <c r="MPA162" s="101"/>
      <c r="MPB162" s="101"/>
      <c r="MPC162" s="101"/>
      <c r="MPD162" s="101"/>
      <c r="MPE162" s="101"/>
      <c r="MPF162" s="101"/>
      <c r="MPG162" s="101"/>
      <c r="MPH162" s="101"/>
      <c r="MPI162" s="101"/>
      <c r="MPJ162" s="101"/>
      <c r="MPK162" s="101"/>
      <c r="MPL162" s="101"/>
      <c r="MPM162" s="101"/>
      <c r="MPN162" s="101"/>
      <c r="MPO162" s="101"/>
      <c r="MPP162" s="101"/>
      <c r="MPQ162" s="101"/>
      <c r="MPR162" s="101"/>
      <c r="MPS162" s="101"/>
      <c r="MPT162" s="101"/>
      <c r="MPU162" s="101"/>
      <c r="MPV162" s="101"/>
      <c r="MPW162" s="101"/>
      <c r="MPX162" s="101"/>
      <c r="MPY162" s="101"/>
      <c r="MPZ162" s="101"/>
      <c r="MQA162" s="101"/>
      <c r="MQB162" s="101"/>
      <c r="MQC162" s="101"/>
      <c r="MQD162" s="101"/>
      <c r="MQE162" s="101"/>
      <c r="MQF162" s="101"/>
      <c r="MQG162" s="101"/>
      <c r="MQH162" s="101"/>
      <c r="MQI162" s="101"/>
      <c r="MQJ162" s="101"/>
      <c r="MQK162" s="101"/>
      <c r="MQL162" s="101"/>
      <c r="MQM162" s="101"/>
      <c r="MQN162" s="101"/>
      <c r="MQO162" s="101"/>
      <c r="MQP162" s="101"/>
      <c r="MQQ162" s="101"/>
      <c r="MQR162" s="101"/>
      <c r="MQS162" s="101"/>
      <c r="MQT162" s="101"/>
      <c r="MQU162" s="101"/>
      <c r="MQV162" s="101"/>
      <c r="MQW162" s="101"/>
      <c r="MQX162" s="101"/>
      <c r="MQY162" s="101"/>
      <c r="MQZ162" s="101"/>
      <c r="MRA162" s="101"/>
      <c r="MRB162" s="101"/>
      <c r="MRC162" s="101"/>
      <c r="MRD162" s="101"/>
      <c r="MRE162" s="101"/>
      <c r="MRF162" s="101"/>
      <c r="MRG162" s="101"/>
      <c r="MRH162" s="101"/>
      <c r="MRI162" s="101"/>
      <c r="MRJ162" s="101"/>
      <c r="MRK162" s="101"/>
      <c r="MRL162" s="101"/>
      <c r="MRM162" s="101"/>
      <c r="MRN162" s="101"/>
      <c r="MRO162" s="101"/>
      <c r="MRP162" s="101"/>
      <c r="MRQ162" s="101"/>
      <c r="MRR162" s="101"/>
      <c r="MRS162" s="101"/>
      <c r="MRT162" s="101"/>
      <c r="MRU162" s="101"/>
      <c r="MRV162" s="101"/>
      <c r="MRW162" s="101"/>
      <c r="MRX162" s="101"/>
      <c r="MRY162" s="101"/>
      <c r="MRZ162" s="101"/>
      <c r="MSA162" s="101"/>
      <c r="MSB162" s="101"/>
      <c r="MSC162" s="101"/>
      <c r="MSD162" s="101"/>
      <c r="MSE162" s="101"/>
      <c r="MSF162" s="101"/>
      <c r="MSG162" s="101"/>
      <c r="MSH162" s="101"/>
      <c r="MSI162" s="101"/>
      <c r="MSJ162" s="101"/>
      <c r="MSK162" s="101"/>
      <c r="MSL162" s="101"/>
      <c r="MSM162" s="101"/>
      <c r="MSN162" s="101"/>
      <c r="MSO162" s="101"/>
      <c r="MSP162" s="101"/>
      <c r="MSQ162" s="101"/>
      <c r="MSR162" s="101"/>
      <c r="MSS162" s="101"/>
      <c r="MST162" s="101"/>
      <c r="MSU162" s="101"/>
      <c r="MSV162" s="101"/>
      <c r="MSW162" s="101"/>
      <c r="MSX162" s="101"/>
      <c r="MSY162" s="101"/>
      <c r="MSZ162" s="101"/>
      <c r="MTA162" s="101"/>
      <c r="MTB162" s="101"/>
      <c r="MTC162" s="101"/>
      <c r="MTD162" s="101"/>
      <c r="MTE162" s="101"/>
      <c r="MTF162" s="101"/>
      <c r="MTG162" s="101"/>
      <c r="MTH162" s="101"/>
      <c r="MTI162" s="101"/>
      <c r="MTJ162" s="101"/>
      <c r="MTK162" s="101"/>
      <c r="MTL162" s="101"/>
      <c r="MTM162" s="101"/>
      <c r="MTN162" s="101"/>
      <c r="MTO162" s="101"/>
      <c r="MTP162" s="101"/>
      <c r="MTQ162" s="101"/>
      <c r="MTR162" s="101"/>
      <c r="MTS162" s="101"/>
      <c r="MTT162" s="101"/>
      <c r="MTU162" s="101"/>
      <c r="MTV162" s="101"/>
      <c r="MTW162" s="101"/>
      <c r="MTX162" s="101"/>
      <c r="MTY162" s="101"/>
      <c r="MTZ162" s="101"/>
      <c r="MUA162" s="101"/>
      <c r="MUB162" s="101"/>
      <c r="MUC162" s="101"/>
      <c r="MUD162" s="101"/>
      <c r="MUE162" s="101"/>
      <c r="MUF162" s="101"/>
      <c r="MUG162" s="101"/>
      <c r="MUH162" s="101"/>
      <c r="MUI162" s="101"/>
      <c r="MUJ162" s="101"/>
      <c r="MUK162" s="101"/>
      <c r="MUL162" s="101"/>
      <c r="MUM162" s="101"/>
      <c r="MUN162" s="101"/>
      <c r="MUO162" s="101"/>
      <c r="MUP162" s="101"/>
      <c r="MUQ162" s="101"/>
      <c r="MUR162" s="101"/>
      <c r="MUS162" s="101"/>
      <c r="MUT162" s="101"/>
      <c r="MUU162" s="101"/>
      <c r="MUV162" s="101"/>
      <c r="MUW162" s="101"/>
      <c r="MUX162" s="101"/>
      <c r="MUY162" s="101"/>
      <c r="MUZ162" s="101"/>
      <c r="MVA162" s="101"/>
      <c r="MVB162" s="101"/>
      <c r="MVC162" s="101"/>
      <c r="MVD162" s="101"/>
      <c r="MVE162" s="101"/>
      <c r="MVF162" s="101"/>
      <c r="MVG162" s="101"/>
      <c r="MVH162" s="101"/>
      <c r="MVI162" s="101"/>
      <c r="MVJ162" s="101"/>
      <c r="MVK162" s="101"/>
      <c r="MVL162" s="101"/>
      <c r="MVM162" s="101"/>
      <c r="MVN162" s="101"/>
      <c r="MVO162" s="101"/>
      <c r="MVP162" s="101"/>
      <c r="MVQ162" s="101"/>
      <c r="MVR162" s="101"/>
      <c r="MVS162" s="101"/>
      <c r="MVT162" s="101"/>
      <c r="MVU162" s="101"/>
      <c r="MVV162" s="101"/>
      <c r="MVW162" s="101"/>
      <c r="MVX162" s="101"/>
      <c r="MVY162" s="101"/>
      <c r="MVZ162" s="101"/>
      <c r="MWA162" s="101"/>
      <c r="MWB162" s="101"/>
      <c r="MWC162" s="101"/>
      <c r="MWD162" s="101"/>
      <c r="MWE162" s="101"/>
      <c r="MWF162" s="101"/>
      <c r="MWG162" s="101"/>
      <c r="MWH162" s="101"/>
      <c r="MWI162" s="101"/>
      <c r="MWJ162" s="101"/>
      <c r="MWK162" s="101"/>
      <c r="MWL162" s="101"/>
      <c r="MWM162" s="101"/>
      <c r="MWN162" s="101"/>
      <c r="MWO162" s="101"/>
      <c r="MWP162" s="101"/>
      <c r="MWQ162" s="101"/>
      <c r="MWR162" s="101"/>
      <c r="MWS162" s="101"/>
      <c r="MWT162" s="101"/>
      <c r="MWU162" s="101"/>
      <c r="MWV162" s="101"/>
      <c r="MWW162" s="101"/>
      <c r="MWX162" s="101"/>
      <c r="MWY162" s="101"/>
      <c r="MWZ162" s="101"/>
      <c r="MXA162" s="101"/>
      <c r="MXB162" s="101"/>
      <c r="MXC162" s="101"/>
      <c r="MXD162" s="101"/>
      <c r="MXE162" s="101"/>
      <c r="MXF162" s="101"/>
      <c r="MXG162" s="101"/>
      <c r="MXH162" s="101"/>
      <c r="MXI162" s="101"/>
      <c r="MXJ162" s="101"/>
      <c r="MXK162" s="101"/>
      <c r="MXL162" s="101"/>
      <c r="MXM162" s="101"/>
      <c r="MXN162" s="101"/>
      <c r="MXO162" s="101"/>
      <c r="MXP162" s="101"/>
      <c r="MXQ162" s="101"/>
      <c r="MXR162" s="101"/>
      <c r="MXS162" s="101"/>
      <c r="MXT162" s="101"/>
      <c r="MXU162" s="101"/>
      <c r="MXV162" s="101"/>
      <c r="MXW162" s="101"/>
      <c r="MXX162" s="101"/>
      <c r="MXY162" s="101"/>
      <c r="MXZ162" s="101"/>
      <c r="MYA162" s="101"/>
      <c r="MYB162" s="101"/>
      <c r="MYC162" s="101"/>
      <c r="MYD162" s="101"/>
      <c r="MYE162" s="101"/>
      <c r="MYF162" s="101"/>
      <c r="MYG162" s="101"/>
      <c r="MYH162" s="101"/>
      <c r="MYI162" s="101"/>
      <c r="MYJ162" s="101"/>
      <c r="MYK162" s="101"/>
      <c r="MYL162" s="101"/>
      <c r="MYM162" s="101"/>
      <c r="MYN162" s="101"/>
      <c r="MYO162" s="101"/>
      <c r="MYP162" s="101"/>
      <c r="MYQ162" s="101"/>
      <c r="MYR162" s="101"/>
      <c r="MYS162" s="101"/>
      <c r="MYT162" s="101"/>
      <c r="MYU162" s="101"/>
      <c r="MYV162" s="101"/>
      <c r="MYW162" s="101"/>
      <c r="MYX162" s="101"/>
      <c r="MYY162" s="101"/>
      <c r="MYZ162" s="101"/>
      <c r="MZA162" s="101"/>
      <c r="MZB162" s="101"/>
      <c r="MZC162" s="101"/>
      <c r="MZD162" s="101"/>
      <c r="MZE162" s="101"/>
      <c r="MZF162" s="101"/>
      <c r="MZG162" s="101"/>
      <c r="MZH162" s="101"/>
      <c r="MZI162" s="101"/>
      <c r="MZJ162" s="101"/>
      <c r="MZK162" s="101"/>
      <c r="MZL162" s="101"/>
      <c r="MZM162" s="101"/>
      <c r="MZN162" s="101"/>
      <c r="MZO162" s="101"/>
      <c r="MZP162" s="101"/>
      <c r="MZQ162" s="101"/>
      <c r="MZR162" s="101"/>
      <c r="MZS162" s="101"/>
      <c r="MZT162" s="101"/>
      <c r="MZU162" s="101"/>
      <c r="MZV162" s="101"/>
      <c r="MZW162" s="101"/>
      <c r="MZX162" s="101"/>
      <c r="MZY162" s="101"/>
      <c r="MZZ162" s="101"/>
      <c r="NAA162" s="101"/>
      <c r="NAB162" s="101"/>
      <c r="NAC162" s="101"/>
      <c r="NAD162" s="101"/>
      <c r="NAE162" s="101"/>
      <c r="NAF162" s="101"/>
      <c r="NAG162" s="101"/>
      <c r="NAH162" s="101"/>
      <c r="NAI162" s="101"/>
      <c r="NAJ162" s="101"/>
      <c r="NAK162" s="101"/>
      <c r="NAL162" s="101"/>
      <c r="NAM162" s="101"/>
      <c r="NAN162" s="101"/>
      <c r="NAO162" s="101"/>
      <c r="NAP162" s="101"/>
      <c r="NAQ162" s="101"/>
      <c r="NAR162" s="101"/>
      <c r="NAS162" s="101"/>
      <c r="NAT162" s="101"/>
      <c r="NAU162" s="101"/>
      <c r="NAV162" s="101"/>
      <c r="NAW162" s="101"/>
      <c r="NAX162" s="101"/>
      <c r="NAY162" s="101"/>
      <c r="NAZ162" s="101"/>
      <c r="NBA162" s="101"/>
      <c r="NBB162" s="101"/>
      <c r="NBC162" s="101"/>
      <c r="NBD162" s="101"/>
      <c r="NBE162" s="101"/>
      <c r="NBF162" s="101"/>
      <c r="NBG162" s="101"/>
      <c r="NBH162" s="101"/>
      <c r="NBI162" s="101"/>
      <c r="NBJ162" s="101"/>
      <c r="NBK162" s="101"/>
      <c r="NBL162" s="101"/>
      <c r="NBM162" s="101"/>
      <c r="NBN162" s="101"/>
      <c r="NBO162" s="101"/>
      <c r="NBP162" s="101"/>
      <c r="NBQ162" s="101"/>
      <c r="NBR162" s="101"/>
      <c r="NBS162" s="101"/>
      <c r="NBT162" s="101"/>
      <c r="NBU162" s="101"/>
      <c r="NBV162" s="101"/>
      <c r="NBW162" s="101"/>
      <c r="NBX162" s="101"/>
      <c r="NBY162" s="101"/>
      <c r="NBZ162" s="101"/>
      <c r="NCA162" s="101"/>
      <c r="NCB162" s="101"/>
      <c r="NCC162" s="101"/>
      <c r="NCD162" s="101"/>
      <c r="NCE162" s="101"/>
      <c r="NCF162" s="101"/>
      <c r="NCG162" s="101"/>
      <c r="NCH162" s="101"/>
      <c r="NCI162" s="101"/>
      <c r="NCJ162" s="101"/>
      <c r="NCK162" s="101"/>
      <c r="NCL162" s="101"/>
      <c r="NCM162" s="101"/>
      <c r="NCN162" s="101"/>
      <c r="NCO162" s="101"/>
      <c r="NCP162" s="101"/>
      <c r="NCQ162" s="101"/>
      <c r="NCR162" s="101"/>
      <c r="NCS162" s="101"/>
      <c r="NCT162" s="101"/>
      <c r="NCU162" s="101"/>
      <c r="NCV162" s="101"/>
      <c r="NCW162" s="101"/>
      <c r="NCX162" s="101"/>
      <c r="NCY162" s="101"/>
      <c r="NCZ162" s="101"/>
      <c r="NDA162" s="101"/>
      <c r="NDB162" s="101"/>
      <c r="NDC162" s="101"/>
      <c r="NDD162" s="101"/>
      <c r="NDE162" s="101"/>
      <c r="NDF162" s="101"/>
      <c r="NDG162" s="101"/>
      <c r="NDH162" s="101"/>
      <c r="NDI162" s="101"/>
      <c r="NDJ162" s="101"/>
      <c r="NDK162" s="101"/>
      <c r="NDL162" s="101"/>
      <c r="NDM162" s="101"/>
      <c r="NDN162" s="101"/>
      <c r="NDO162" s="101"/>
      <c r="NDP162" s="101"/>
      <c r="NDQ162" s="101"/>
      <c r="NDR162" s="101"/>
      <c r="NDS162" s="101"/>
      <c r="NDT162" s="101"/>
      <c r="NDU162" s="101"/>
      <c r="NDV162" s="101"/>
      <c r="NDW162" s="101"/>
      <c r="NDX162" s="101"/>
      <c r="NDY162" s="101"/>
      <c r="NDZ162" s="101"/>
      <c r="NEA162" s="101"/>
      <c r="NEB162" s="101"/>
      <c r="NEC162" s="101"/>
      <c r="NED162" s="101"/>
      <c r="NEE162" s="101"/>
      <c r="NEF162" s="101"/>
      <c r="NEG162" s="101"/>
      <c r="NEH162" s="101"/>
      <c r="NEI162" s="101"/>
      <c r="NEJ162" s="101"/>
      <c r="NEK162" s="101"/>
      <c r="NEL162" s="101"/>
      <c r="NEM162" s="101"/>
      <c r="NEN162" s="101"/>
      <c r="NEO162" s="101"/>
      <c r="NEP162" s="101"/>
      <c r="NEQ162" s="101"/>
      <c r="NER162" s="101"/>
      <c r="NES162" s="101"/>
      <c r="NET162" s="101"/>
      <c r="NEU162" s="101"/>
      <c r="NEV162" s="101"/>
      <c r="NEW162" s="101"/>
      <c r="NEX162" s="101"/>
      <c r="NEY162" s="101"/>
      <c r="NEZ162" s="101"/>
      <c r="NFA162" s="101"/>
      <c r="NFB162" s="101"/>
      <c r="NFC162" s="101"/>
      <c r="NFD162" s="101"/>
      <c r="NFE162" s="101"/>
      <c r="NFF162" s="101"/>
      <c r="NFG162" s="101"/>
      <c r="NFH162" s="101"/>
      <c r="NFI162" s="101"/>
      <c r="NFJ162" s="101"/>
      <c r="NFK162" s="101"/>
      <c r="NFL162" s="101"/>
      <c r="NFM162" s="101"/>
      <c r="NFN162" s="101"/>
      <c r="NFO162" s="101"/>
      <c r="NFP162" s="101"/>
      <c r="NFQ162" s="101"/>
      <c r="NFR162" s="101"/>
      <c r="NFS162" s="101"/>
      <c r="NFT162" s="101"/>
      <c r="NFU162" s="101"/>
      <c r="NFV162" s="101"/>
      <c r="NFW162" s="101"/>
      <c r="NFX162" s="101"/>
      <c r="NFY162" s="101"/>
      <c r="NFZ162" s="101"/>
      <c r="NGA162" s="101"/>
      <c r="NGB162" s="101"/>
      <c r="NGC162" s="101"/>
      <c r="NGD162" s="101"/>
      <c r="NGE162" s="101"/>
      <c r="NGF162" s="101"/>
      <c r="NGG162" s="101"/>
      <c r="NGH162" s="101"/>
      <c r="NGI162" s="101"/>
      <c r="NGJ162" s="101"/>
      <c r="NGK162" s="101"/>
      <c r="NGL162" s="101"/>
      <c r="NGM162" s="101"/>
      <c r="NGN162" s="101"/>
      <c r="NGO162" s="101"/>
      <c r="NGP162" s="101"/>
      <c r="NGQ162" s="101"/>
      <c r="NGR162" s="101"/>
      <c r="NGS162" s="101"/>
      <c r="NGT162" s="101"/>
      <c r="NGU162" s="101"/>
      <c r="NGV162" s="101"/>
      <c r="NGW162" s="101"/>
      <c r="NGX162" s="101"/>
      <c r="NGY162" s="101"/>
      <c r="NGZ162" s="101"/>
      <c r="NHA162" s="101"/>
      <c r="NHB162" s="101"/>
      <c r="NHC162" s="101"/>
      <c r="NHD162" s="101"/>
      <c r="NHE162" s="101"/>
      <c r="NHF162" s="101"/>
      <c r="NHG162" s="101"/>
      <c r="NHH162" s="101"/>
      <c r="NHI162" s="101"/>
      <c r="NHJ162" s="101"/>
      <c r="NHK162" s="101"/>
      <c r="NHL162" s="101"/>
      <c r="NHM162" s="101"/>
      <c r="NHN162" s="101"/>
      <c r="NHO162" s="101"/>
      <c r="NHP162" s="101"/>
      <c r="NHQ162" s="101"/>
      <c r="NHR162" s="101"/>
      <c r="NHS162" s="101"/>
      <c r="NHT162" s="101"/>
      <c r="NHU162" s="101"/>
      <c r="NHV162" s="101"/>
      <c r="NHW162" s="101"/>
      <c r="NHX162" s="101"/>
      <c r="NHY162" s="101"/>
      <c r="NHZ162" s="101"/>
      <c r="NIA162" s="101"/>
      <c r="NIB162" s="101"/>
      <c r="NIC162" s="101"/>
      <c r="NID162" s="101"/>
      <c r="NIE162" s="101"/>
      <c r="NIF162" s="101"/>
      <c r="NIG162" s="101"/>
      <c r="NIH162" s="101"/>
      <c r="NII162" s="101"/>
      <c r="NIJ162" s="101"/>
      <c r="NIK162" s="101"/>
      <c r="NIL162" s="101"/>
      <c r="NIM162" s="101"/>
      <c r="NIN162" s="101"/>
      <c r="NIO162" s="101"/>
      <c r="NIP162" s="101"/>
      <c r="NIQ162" s="101"/>
      <c r="NIR162" s="101"/>
      <c r="NIS162" s="101"/>
      <c r="NIT162" s="101"/>
      <c r="NIU162" s="101"/>
      <c r="NIV162" s="101"/>
      <c r="NIW162" s="101"/>
      <c r="NIX162" s="101"/>
      <c r="NIY162" s="101"/>
      <c r="NIZ162" s="101"/>
      <c r="NJA162" s="101"/>
      <c r="NJB162" s="101"/>
      <c r="NJC162" s="101"/>
      <c r="NJD162" s="101"/>
      <c r="NJE162" s="101"/>
      <c r="NJF162" s="101"/>
      <c r="NJG162" s="101"/>
      <c r="NJH162" s="101"/>
      <c r="NJI162" s="101"/>
      <c r="NJJ162" s="101"/>
      <c r="NJK162" s="101"/>
      <c r="NJL162" s="101"/>
      <c r="NJM162" s="101"/>
      <c r="NJN162" s="101"/>
      <c r="NJO162" s="101"/>
      <c r="NJP162" s="101"/>
      <c r="NJQ162" s="101"/>
      <c r="NJR162" s="101"/>
      <c r="NJS162" s="101"/>
      <c r="NJT162" s="101"/>
      <c r="NJU162" s="101"/>
      <c r="NJV162" s="101"/>
      <c r="NJW162" s="101"/>
      <c r="NJX162" s="101"/>
      <c r="NJY162" s="101"/>
      <c r="NJZ162" s="101"/>
      <c r="NKA162" s="101"/>
      <c r="NKB162" s="101"/>
      <c r="NKC162" s="101"/>
      <c r="NKD162" s="101"/>
      <c r="NKE162" s="101"/>
      <c r="NKF162" s="101"/>
      <c r="NKG162" s="101"/>
      <c r="NKH162" s="101"/>
      <c r="NKI162" s="101"/>
      <c r="NKJ162" s="101"/>
      <c r="NKK162" s="101"/>
      <c r="NKL162" s="101"/>
      <c r="NKM162" s="101"/>
      <c r="NKN162" s="101"/>
      <c r="NKO162" s="101"/>
      <c r="NKP162" s="101"/>
      <c r="NKQ162" s="101"/>
      <c r="NKR162" s="101"/>
      <c r="NKS162" s="101"/>
      <c r="NKT162" s="101"/>
      <c r="NKU162" s="101"/>
      <c r="NKV162" s="101"/>
      <c r="NKW162" s="101"/>
      <c r="NKX162" s="101"/>
      <c r="NKY162" s="101"/>
      <c r="NKZ162" s="101"/>
      <c r="NLA162" s="101"/>
      <c r="NLB162" s="101"/>
      <c r="NLC162" s="101"/>
      <c r="NLD162" s="101"/>
      <c r="NLE162" s="101"/>
      <c r="NLF162" s="101"/>
      <c r="NLG162" s="101"/>
      <c r="NLH162" s="101"/>
      <c r="NLI162" s="101"/>
      <c r="NLJ162" s="101"/>
      <c r="NLK162" s="101"/>
      <c r="NLL162" s="101"/>
      <c r="NLM162" s="101"/>
      <c r="NLN162" s="101"/>
      <c r="NLO162" s="101"/>
      <c r="NLP162" s="101"/>
      <c r="NLQ162" s="101"/>
      <c r="NLR162" s="101"/>
      <c r="NLS162" s="101"/>
      <c r="NLT162" s="101"/>
      <c r="NLU162" s="101"/>
      <c r="NLV162" s="101"/>
      <c r="NLW162" s="101"/>
      <c r="NLX162" s="101"/>
      <c r="NLY162" s="101"/>
      <c r="NLZ162" s="101"/>
      <c r="NMA162" s="101"/>
      <c r="NMB162" s="101"/>
      <c r="NMC162" s="101"/>
      <c r="NMD162" s="101"/>
      <c r="NME162" s="101"/>
      <c r="NMF162" s="101"/>
      <c r="NMG162" s="101"/>
      <c r="NMH162" s="101"/>
      <c r="NMI162" s="101"/>
      <c r="NMJ162" s="101"/>
      <c r="NMK162" s="101"/>
      <c r="NML162" s="101"/>
      <c r="NMM162" s="101"/>
      <c r="NMN162" s="101"/>
      <c r="NMO162" s="101"/>
      <c r="NMP162" s="101"/>
      <c r="NMQ162" s="101"/>
      <c r="NMR162" s="101"/>
      <c r="NMS162" s="101"/>
      <c r="NMT162" s="101"/>
      <c r="NMU162" s="101"/>
      <c r="NMV162" s="101"/>
      <c r="NMW162" s="101"/>
      <c r="NMX162" s="101"/>
      <c r="NMY162" s="101"/>
      <c r="NMZ162" s="101"/>
      <c r="NNA162" s="101"/>
      <c r="NNB162" s="101"/>
      <c r="NNC162" s="101"/>
      <c r="NND162" s="101"/>
      <c r="NNE162" s="101"/>
      <c r="NNF162" s="101"/>
      <c r="NNG162" s="101"/>
      <c r="NNH162" s="101"/>
      <c r="NNI162" s="101"/>
      <c r="NNJ162" s="101"/>
      <c r="NNK162" s="101"/>
      <c r="NNL162" s="101"/>
      <c r="NNM162" s="101"/>
      <c r="NNN162" s="101"/>
      <c r="NNO162" s="101"/>
      <c r="NNP162" s="101"/>
      <c r="NNQ162" s="101"/>
      <c r="NNR162" s="101"/>
      <c r="NNS162" s="101"/>
      <c r="NNT162" s="101"/>
      <c r="NNU162" s="101"/>
      <c r="NNV162" s="101"/>
      <c r="NNW162" s="101"/>
      <c r="NNX162" s="101"/>
      <c r="NNY162" s="101"/>
      <c r="NNZ162" s="101"/>
      <c r="NOA162" s="101"/>
      <c r="NOB162" s="101"/>
      <c r="NOC162" s="101"/>
      <c r="NOD162" s="101"/>
      <c r="NOE162" s="101"/>
      <c r="NOF162" s="101"/>
      <c r="NOG162" s="101"/>
      <c r="NOH162" s="101"/>
      <c r="NOI162" s="101"/>
      <c r="NOJ162" s="101"/>
      <c r="NOK162" s="101"/>
      <c r="NOL162" s="101"/>
      <c r="NOM162" s="101"/>
      <c r="NON162" s="101"/>
      <c r="NOO162" s="101"/>
      <c r="NOP162" s="101"/>
      <c r="NOQ162" s="101"/>
      <c r="NOR162" s="101"/>
      <c r="NOS162" s="101"/>
      <c r="NOT162" s="101"/>
      <c r="NOU162" s="101"/>
      <c r="NOV162" s="101"/>
      <c r="NOW162" s="101"/>
      <c r="NOX162" s="101"/>
      <c r="NOY162" s="101"/>
      <c r="NOZ162" s="101"/>
      <c r="NPA162" s="101"/>
      <c r="NPB162" s="101"/>
      <c r="NPC162" s="101"/>
      <c r="NPD162" s="101"/>
      <c r="NPE162" s="101"/>
      <c r="NPF162" s="101"/>
      <c r="NPG162" s="101"/>
      <c r="NPH162" s="101"/>
      <c r="NPI162" s="101"/>
      <c r="NPJ162" s="101"/>
      <c r="NPK162" s="101"/>
      <c r="NPL162" s="101"/>
      <c r="NPM162" s="101"/>
      <c r="NPN162" s="101"/>
      <c r="NPO162" s="101"/>
      <c r="NPP162" s="101"/>
      <c r="NPQ162" s="101"/>
      <c r="NPR162" s="101"/>
      <c r="NPS162" s="101"/>
      <c r="NPT162" s="101"/>
      <c r="NPU162" s="101"/>
      <c r="NPV162" s="101"/>
      <c r="NPW162" s="101"/>
      <c r="NPX162" s="101"/>
      <c r="NPY162" s="101"/>
      <c r="NPZ162" s="101"/>
      <c r="NQA162" s="101"/>
      <c r="NQB162" s="101"/>
      <c r="NQC162" s="101"/>
      <c r="NQD162" s="101"/>
      <c r="NQE162" s="101"/>
      <c r="NQF162" s="101"/>
      <c r="NQG162" s="101"/>
      <c r="NQH162" s="101"/>
      <c r="NQI162" s="101"/>
      <c r="NQJ162" s="101"/>
      <c r="NQK162" s="101"/>
      <c r="NQL162" s="101"/>
      <c r="NQM162" s="101"/>
      <c r="NQN162" s="101"/>
      <c r="NQO162" s="101"/>
      <c r="NQP162" s="101"/>
      <c r="NQQ162" s="101"/>
      <c r="NQR162" s="101"/>
      <c r="NQS162" s="101"/>
      <c r="NQT162" s="101"/>
      <c r="NQU162" s="101"/>
      <c r="NQV162" s="101"/>
      <c r="NQW162" s="101"/>
      <c r="NQX162" s="101"/>
      <c r="NQY162" s="101"/>
      <c r="NQZ162" s="101"/>
      <c r="NRA162" s="101"/>
      <c r="NRB162" s="101"/>
      <c r="NRC162" s="101"/>
      <c r="NRD162" s="101"/>
      <c r="NRE162" s="101"/>
      <c r="NRF162" s="101"/>
      <c r="NRG162" s="101"/>
      <c r="NRH162" s="101"/>
      <c r="NRI162" s="101"/>
      <c r="NRJ162" s="101"/>
      <c r="NRK162" s="101"/>
      <c r="NRL162" s="101"/>
      <c r="NRM162" s="101"/>
      <c r="NRN162" s="101"/>
      <c r="NRO162" s="101"/>
      <c r="NRP162" s="101"/>
      <c r="NRQ162" s="101"/>
      <c r="NRR162" s="101"/>
      <c r="NRS162" s="101"/>
      <c r="NRT162" s="101"/>
      <c r="NRU162" s="101"/>
      <c r="NRV162" s="101"/>
      <c r="NRW162" s="101"/>
      <c r="NRX162" s="101"/>
      <c r="NRY162" s="101"/>
      <c r="NRZ162" s="101"/>
      <c r="NSA162" s="101"/>
      <c r="NSB162" s="101"/>
      <c r="NSC162" s="101"/>
      <c r="NSD162" s="101"/>
      <c r="NSE162" s="101"/>
      <c r="NSF162" s="101"/>
      <c r="NSG162" s="101"/>
      <c r="NSH162" s="101"/>
      <c r="NSI162" s="101"/>
      <c r="NSJ162" s="101"/>
      <c r="NSK162" s="101"/>
      <c r="NSL162" s="101"/>
      <c r="NSM162" s="101"/>
      <c r="NSN162" s="101"/>
      <c r="NSO162" s="101"/>
      <c r="NSP162" s="101"/>
      <c r="NSQ162" s="101"/>
      <c r="NSR162" s="101"/>
      <c r="NSS162" s="101"/>
      <c r="NST162" s="101"/>
      <c r="NSU162" s="101"/>
      <c r="NSV162" s="101"/>
      <c r="NSW162" s="101"/>
      <c r="NSX162" s="101"/>
      <c r="NSY162" s="101"/>
      <c r="NSZ162" s="101"/>
      <c r="NTA162" s="101"/>
      <c r="NTB162" s="101"/>
      <c r="NTC162" s="101"/>
      <c r="NTD162" s="101"/>
      <c r="NTE162" s="101"/>
      <c r="NTF162" s="101"/>
      <c r="NTG162" s="101"/>
      <c r="NTH162" s="101"/>
      <c r="NTI162" s="101"/>
      <c r="NTJ162" s="101"/>
      <c r="NTK162" s="101"/>
      <c r="NTL162" s="101"/>
      <c r="NTM162" s="101"/>
      <c r="NTN162" s="101"/>
      <c r="NTO162" s="101"/>
      <c r="NTP162" s="101"/>
      <c r="NTQ162" s="101"/>
      <c r="NTR162" s="101"/>
      <c r="NTS162" s="101"/>
      <c r="NTT162" s="101"/>
      <c r="NTU162" s="101"/>
      <c r="NTV162" s="101"/>
      <c r="NTW162" s="101"/>
      <c r="NTX162" s="101"/>
      <c r="NTY162" s="101"/>
      <c r="NTZ162" s="101"/>
      <c r="NUA162" s="101"/>
      <c r="NUB162" s="101"/>
      <c r="NUC162" s="101"/>
      <c r="NUD162" s="101"/>
      <c r="NUE162" s="101"/>
      <c r="NUF162" s="101"/>
      <c r="NUG162" s="101"/>
      <c r="NUH162" s="101"/>
      <c r="NUI162" s="101"/>
      <c r="NUJ162" s="101"/>
      <c r="NUK162" s="101"/>
      <c r="NUL162" s="101"/>
      <c r="NUM162" s="101"/>
      <c r="NUN162" s="101"/>
      <c r="NUO162" s="101"/>
      <c r="NUP162" s="101"/>
      <c r="NUQ162" s="101"/>
      <c r="NUR162" s="101"/>
      <c r="NUS162" s="101"/>
      <c r="NUT162" s="101"/>
      <c r="NUU162" s="101"/>
      <c r="NUV162" s="101"/>
      <c r="NUW162" s="101"/>
      <c r="NUX162" s="101"/>
      <c r="NUY162" s="101"/>
      <c r="NUZ162" s="101"/>
      <c r="NVA162" s="101"/>
      <c r="NVB162" s="101"/>
      <c r="NVC162" s="101"/>
      <c r="NVD162" s="101"/>
      <c r="NVE162" s="101"/>
      <c r="NVF162" s="101"/>
      <c r="NVG162" s="101"/>
      <c r="NVH162" s="101"/>
      <c r="NVI162" s="101"/>
      <c r="NVJ162" s="101"/>
      <c r="NVK162" s="101"/>
      <c r="NVL162" s="101"/>
      <c r="NVM162" s="101"/>
      <c r="NVN162" s="101"/>
      <c r="NVO162" s="101"/>
      <c r="NVP162" s="101"/>
      <c r="NVQ162" s="101"/>
      <c r="NVR162" s="101"/>
      <c r="NVS162" s="101"/>
      <c r="NVT162" s="101"/>
      <c r="NVU162" s="101"/>
      <c r="NVV162" s="101"/>
      <c r="NVW162" s="101"/>
      <c r="NVX162" s="101"/>
      <c r="NVY162" s="101"/>
      <c r="NVZ162" s="101"/>
      <c r="NWA162" s="101"/>
      <c r="NWB162" s="101"/>
      <c r="NWC162" s="101"/>
      <c r="NWD162" s="101"/>
      <c r="NWE162" s="101"/>
      <c r="NWF162" s="101"/>
      <c r="NWG162" s="101"/>
      <c r="NWH162" s="101"/>
      <c r="NWI162" s="101"/>
      <c r="NWJ162" s="101"/>
      <c r="NWK162" s="101"/>
      <c r="NWL162" s="101"/>
      <c r="NWM162" s="101"/>
      <c r="NWN162" s="101"/>
      <c r="NWO162" s="101"/>
      <c r="NWP162" s="101"/>
      <c r="NWQ162" s="101"/>
      <c r="NWR162" s="101"/>
      <c r="NWS162" s="101"/>
      <c r="NWT162" s="101"/>
      <c r="NWU162" s="101"/>
      <c r="NWV162" s="101"/>
      <c r="NWW162" s="101"/>
      <c r="NWX162" s="101"/>
      <c r="NWY162" s="101"/>
      <c r="NWZ162" s="101"/>
      <c r="NXA162" s="101"/>
      <c r="NXB162" s="101"/>
      <c r="NXC162" s="101"/>
      <c r="NXD162" s="101"/>
      <c r="NXE162" s="101"/>
      <c r="NXF162" s="101"/>
      <c r="NXG162" s="101"/>
      <c r="NXH162" s="101"/>
      <c r="NXI162" s="101"/>
      <c r="NXJ162" s="101"/>
      <c r="NXK162" s="101"/>
      <c r="NXL162" s="101"/>
      <c r="NXM162" s="101"/>
      <c r="NXN162" s="101"/>
      <c r="NXO162" s="101"/>
      <c r="NXP162" s="101"/>
      <c r="NXQ162" s="101"/>
      <c r="NXR162" s="101"/>
      <c r="NXS162" s="101"/>
      <c r="NXT162" s="101"/>
      <c r="NXU162" s="101"/>
      <c r="NXV162" s="101"/>
      <c r="NXW162" s="101"/>
      <c r="NXX162" s="101"/>
      <c r="NXY162" s="101"/>
      <c r="NXZ162" s="101"/>
      <c r="NYA162" s="101"/>
      <c r="NYB162" s="101"/>
      <c r="NYC162" s="101"/>
      <c r="NYD162" s="101"/>
      <c r="NYE162" s="101"/>
      <c r="NYF162" s="101"/>
      <c r="NYG162" s="101"/>
      <c r="NYH162" s="101"/>
      <c r="NYI162" s="101"/>
      <c r="NYJ162" s="101"/>
      <c r="NYK162" s="101"/>
      <c r="NYL162" s="101"/>
      <c r="NYM162" s="101"/>
      <c r="NYN162" s="101"/>
      <c r="NYO162" s="101"/>
      <c r="NYP162" s="101"/>
      <c r="NYQ162" s="101"/>
      <c r="NYR162" s="101"/>
      <c r="NYS162" s="101"/>
      <c r="NYT162" s="101"/>
      <c r="NYU162" s="101"/>
      <c r="NYV162" s="101"/>
      <c r="NYW162" s="101"/>
      <c r="NYX162" s="101"/>
      <c r="NYY162" s="101"/>
      <c r="NYZ162" s="101"/>
      <c r="NZA162" s="101"/>
      <c r="NZB162" s="101"/>
      <c r="NZC162" s="101"/>
      <c r="NZD162" s="101"/>
      <c r="NZE162" s="101"/>
      <c r="NZF162" s="101"/>
      <c r="NZG162" s="101"/>
      <c r="NZH162" s="101"/>
      <c r="NZI162" s="101"/>
      <c r="NZJ162" s="101"/>
      <c r="NZK162" s="101"/>
      <c r="NZL162" s="101"/>
      <c r="NZM162" s="101"/>
      <c r="NZN162" s="101"/>
      <c r="NZO162" s="101"/>
      <c r="NZP162" s="101"/>
      <c r="NZQ162" s="101"/>
      <c r="NZR162" s="101"/>
      <c r="NZS162" s="101"/>
      <c r="NZT162" s="101"/>
      <c r="NZU162" s="101"/>
      <c r="NZV162" s="101"/>
      <c r="NZW162" s="101"/>
      <c r="NZX162" s="101"/>
      <c r="NZY162" s="101"/>
      <c r="NZZ162" s="101"/>
      <c r="OAA162" s="101"/>
      <c r="OAB162" s="101"/>
      <c r="OAC162" s="101"/>
      <c r="OAD162" s="101"/>
      <c r="OAE162" s="101"/>
      <c r="OAF162" s="101"/>
      <c r="OAG162" s="101"/>
      <c r="OAH162" s="101"/>
      <c r="OAI162" s="101"/>
      <c r="OAJ162" s="101"/>
      <c r="OAK162" s="101"/>
      <c r="OAL162" s="101"/>
      <c r="OAM162" s="101"/>
      <c r="OAN162" s="101"/>
      <c r="OAO162" s="101"/>
      <c r="OAP162" s="101"/>
      <c r="OAQ162" s="101"/>
      <c r="OAR162" s="101"/>
      <c r="OAS162" s="101"/>
      <c r="OAT162" s="101"/>
      <c r="OAU162" s="101"/>
      <c r="OAV162" s="101"/>
      <c r="OAW162" s="101"/>
      <c r="OAX162" s="101"/>
      <c r="OAY162" s="101"/>
      <c r="OAZ162" s="101"/>
      <c r="OBA162" s="101"/>
      <c r="OBB162" s="101"/>
      <c r="OBC162" s="101"/>
      <c r="OBD162" s="101"/>
      <c r="OBE162" s="101"/>
      <c r="OBF162" s="101"/>
      <c r="OBG162" s="101"/>
      <c r="OBH162" s="101"/>
      <c r="OBI162" s="101"/>
      <c r="OBJ162" s="101"/>
      <c r="OBK162" s="101"/>
      <c r="OBL162" s="101"/>
      <c r="OBM162" s="101"/>
      <c r="OBN162" s="101"/>
      <c r="OBO162" s="101"/>
      <c r="OBP162" s="101"/>
      <c r="OBQ162" s="101"/>
      <c r="OBR162" s="101"/>
      <c r="OBS162" s="101"/>
      <c r="OBT162" s="101"/>
      <c r="OBU162" s="101"/>
      <c r="OBV162" s="101"/>
      <c r="OBW162" s="101"/>
      <c r="OBX162" s="101"/>
      <c r="OBY162" s="101"/>
      <c r="OBZ162" s="101"/>
      <c r="OCA162" s="101"/>
      <c r="OCB162" s="101"/>
      <c r="OCC162" s="101"/>
      <c r="OCD162" s="101"/>
      <c r="OCE162" s="101"/>
      <c r="OCF162" s="101"/>
      <c r="OCG162" s="101"/>
      <c r="OCH162" s="101"/>
      <c r="OCI162" s="101"/>
      <c r="OCJ162" s="101"/>
      <c r="OCK162" s="101"/>
      <c r="OCL162" s="101"/>
      <c r="OCM162" s="101"/>
      <c r="OCN162" s="101"/>
      <c r="OCO162" s="101"/>
      <c r="OCP162" s="101"/>
      <c r="OCQ162" s="101"/>
      <c r="OCR162" s="101"/>
      <c r="OCS162" s="101"/>
      <c r="OCT162" s="101"/>
      <c r="OCU162" s="101"/>
      <c r="OCV162" s="101"/>
      <c r="OCW162" s="101"/>
      <c r="OCX162" s="101"/>
      <c r="OCY162" s="101"/>
      <c r="OCZ162" s="101"/>
      <c r="ODA162" s="101"/>
      <c r="ODB162" s="101"/>
      <c r="ODC162" s="101"/>
      <c r="ODD162" s="101"/>
      <c r="ODE162" s="101"/>
      <c r="ODF162" s="101"/>
      <c r="ODG162" s="101"/>
      <c r="ODH162" s="101"/>
      <c r="ODI162" s="101"/>
      <c r="ODJ162" s="101"/>
      <c r="ODK162" s="101"/>
      <c r="ODL162" s="101"/>
      <c r="ODM162" s="101"/>
      <c r="ODN162" s="101"/>
      <c r="ODO162" s="101"/>
      <c r="ODP162" s="101"/>
      <c r="ODQ162" s="101"/>
      <c r="ODR162" s="101"/>
      <c r="ODS162" s="101"/>
      <c r="ODT162" s="101"/>
      <c r="ODU162" s="101"/>
      <c r="ODV162" s="101"/>
      <c r="ODW162" s="101"/>
      <c r="ODX162" s="101"/>
      <c r="ODY162" s="101"/>
      <c r="ODZ162" s="101"/>
      <c r="OEA162" s="101"/>
      <c r="OEB162" s="101"/>
      <c r="OEC162" s="101"/>
      <c r="OED162" s="101"/>
      <c r="OEE162" s="101"/>
      <c r="OEF162" s="101"/>
      <c r="OEG162" s="101"/>
      <c r="OEH162" s="101"/>
      <c r="OEI162" s="101"/>
      <c r="OEJ162" s="101"/>
      <c r="OEK162" s="101"/>
      <c r="OEL162" s="101"/>
      <c r="OEM162" s="101"/>
      <c r="OEN162" s="101"/>
      <c r="OEO162" s="101"/>
      <c r="OEP162" s="101"/>
      <c r="OEQ162" s="101"/>
      <c r="OER162" s="101"/>
      <c r="OES162" s="101"/>
      <c r="OET162" s="101"/>
      <c r="OEU162" s="101"/>
      <c r="OEV162" s="101"/>
      <c r="OEW162" s="101"/>
      <c r="OEX162" s="101"/>
      <c r="OEY162" s="101"/>
      <c r="OEZ162" s="101"/>
      <c r="OFA162" s="101"/>
      <c r="OFB162" s="101"/>
      <c r="OFC162" s="101"/>
      <c r="OFD162" s="101"/>
      <c r="OFE162" s="101"/>
      <c r="OFF162" s="101"/>
      <c r="OFG162" s="101"/>
      <c r="OFH162" s="101"/>
      <c r="OFI162" s="101"/>
      <c r="OFJ162" s="101"/>
      <c r="OFK162" s="101"/>
      <c r="OFL162" s="101"/>
      <c r="OFM162" s="101"/>
      <c r="OFN162" s="101"/>
      <c r="OFO162" s="101"/>
      <c r="OFP162" s="101"/>
      <c r="OFQ162" s="101"/>
      <c r="OFR162" s="101"/>
      <c r="OFS162" s="101"/>
      <c r="OFT162" s="101"/>
      <c r="OFU162" s="101"/>
      <c r="OFV162" s="101"/>
      <c r="OFW162" s="101"/>
      <c r="OFX162" s="101"/>
      <c r="OFY162" s="101"/>
      <c r="OFZ162" s="101"/>
      <c r="OGA162" s="101"/>
      <c r="OGB162" s="101"/>
      <c r="OGC162" s="101"/>
      <c r="OGD162" s="101"/>
      <c r="OGE162" s="101"/>
      <c r="OGF162" s="101"/>
      <c r="OGG162" s="101"/>
      <c r="OGH162" s="101"/>
      <c r="OGI162" s="101"/>
      <c r="OGJ162" s="101"/>
      <c r="OGK162" s="101"/>
      <c r="OGL162" s="101"/>
      <c r="OGM162" s="101"/>
      <c r="OGN162" s="101"/>
      <c r="OGO162" s="101"/>
      <c r="OGP162" s="101"/>
      <c r="OGQ162" s="101"/>
      <c r="OGR162" s="101"/>
      <c r="OGS162" s="101"/>
      <c r="OGT162" s="101"/>
      <c r="OGU162" s="101"/>
      <c r="OGV162" s="101"/>
      <c r="OGW162" s="101"/>
      <c r="OGX162" s="101"/>
      <c r="OGY162" s="101"/>
      <c r="OGZ162" s="101"/>
      <c r="OHA162" s="101"/>
      <c r="OHB162" s="101"/>
      <c r="OHC162" s="101"/>
      <c r="OHD162" s="101"/>
      <c r="OHE162" s="101"/>
      <c r="OHF162" s="101"/>
      <c r="OHG162" s="101"/>
      <c r="OHH162" s="101"/>
      <c r="OHI162" s="101"/>
      <c r="OHJ162" s="101"/>
      <c r="OHK162" s="101"/>
      <c r="OHL162" s="101"/>
      <c r="OHM162" s="101"/>
      <c r="OHN162" s="101"/>
      <c r="OHO162" s="101"/>
      <c r="OHP162" s="101"/>
      <c r="OHQ162" s="101"/>
      <c r="OHR162" s="101"/>
      <c r="OHS162" s="101"/>
      <c r="OHT162" s="101"/>
      <c r="OHU162" s="101"/>
      <c r="OHV162" s="101"/>
      <c r="OHW162" s="101"/>
      <c r="OHX162" s="101"/>
      <c r="OHY162" s="101"/>
      <c r="OHZ162" s="101"/>
      <c r="OIA162" s="101"/>
      <c r="OIB162" s="101"/>
      <c r="OIC162" s="101"/>
      <c r="OID162" s="101"/>
      <c r="OIE162" s="101"/>
      <c r="OIF162" s="101"/>
      <c r="OIG162" s="101"/>
      <c r="OIH162" s="101"/>
      <c r="OII162" s="101"/>
      <c r="OIJ162" s="101"/>
      <c r="OIK162" s="101"/>
      <c r="OIL162" s="101"/>
      <c r="OIM162" s="101"/>
      <c r="OIN162" s="101"/>
      <c r="OIO162" s="101"/>
      <c r="OIP162" s="101"/>
      <c r="OIQ162" s="101"/>
      <c r="OIR162" s="101"/>
      <c r="OIS162" s="101"/>
      <c r="OIT162" s="101"/>
      <c r="OIU162" s="101"/>
      <c r="OIV162" s="101"/>
      <c r="OIW162" s="101"/>
      <c r="OIX162" s="101"/>
      <c r="OIY162" s="101"/>
      <c r="OIZ162" s="101"/>
      <c r="OJA162" s="101"/>
      <c r="OJB162" s="101"/>
      <c r="OJC162" s="101"/>
      <c r="OJD162" s="101"/>
      <c r="OJE162" s="101"/>
      <c r="OJF162" s="101"/>
      <c r="OJG162" s="101"/>
      <c r="OJH162" s="101"/>
      <c r="OJI162" s="101"/>
      <c r="OJJ162" s="101"/>
      <c r="OJK162" s="101"/>
      <c r="OJL162" s="101"/>
      <c r="OJM162" s="101"/>
      <c r="OJN162" s="101"/>
      <c r="OJO162" s="101"/>
      <c r="OJP162" s="101"/>
      <c r="OJQ162" s="101"/>
      <c r="OJR162" s="101"/>
      <c r="OJS162" s="101"/>
      <c r="OJT162" s="101"/>
      <c r="OJU162" s="101"/>
      <c r="OJV162" s="101"/>
      <c r="OJW162" s="101"/>
      <c r="OJX162" s="101"/>
      <c r="OJY162" s="101"/>
      <c r="OJZ162" s="101"/>
      <c r="OKA162" s="101"/>
      <c r="OKB162" s="101"/>
      <c r="OKC162" s="101"/>
      <c r="OKD162" s="101"/>
      <c r="OKE162" s="101"/>
      <c r="OKF162" s="101"/>
      <c r="OKG162" s="101"/>
      <c r="OKH162" s="101"/>
      <c r="OKI162" s="101"/>
      <c r="OKJ162" s="101"/>
      <c r="OKK162" s="101"/>
      <c r="OKL162" s="101"/>
      <c r="OKM162" s="101"/>
      <c r="OKN162" s="101"/>
      <c r="OKO162" s="101"/>
      <c r="OKP162" s="101"/>
      <c r="OKQ162" s="101"/>
      <c r="OKR162" s="101"/>
      <c r="OKS162" s="101"/>
      <c r="OKT162" s="101"/>
      <c r="OKU162" s="101"/>
      <c r="OKV162" s="101"/>
      <c r="OKW162" s="101"/>
      <c r="OKX162" s="101"/>
      <c r="OKY162" s="101"/>
      <c r="OKZ162" s="101"/>
      <c r="OLA162" s="101"/>
      <c r="OLB162" s="101"/>
      <c r="OLC162" s="101"/>
      <c r="OLD162" s="101"/>
      <c r="OLE162" s="101"/>
      <c r="OLF162" s="101"/>
      <c r="OLG162" s="101"/>
      <c r="OLH162" s="101"/>
      <c r="OLI162" s="101"/>
      <c r="OLJ162" s="101"/>
      <c r="OLK162" s="101"/>
      <c r="OLL162" s="101"/>
      <c r="OLM162" s="101"/>
      <c r="OLN162" s="101"/>
      <c r="OLO162" s="101"/>
      <c r="OLP162" s="101"/>
      <c r="OLQ162" s="101"/>
      <c r="OLR162" s="101"/>
      <c r="OLS162" s="101"/>
      <c r="OLT162" s="101"/>
      <c r="OLU162" s="101"/>
      <c r="OLV162" s="101"/>
      <c r="OLW162" s="101"/>
      <c r="OLX162" s="101"/>
      <c r="OLY162" s="101"/>
      <c r="OLZ162" s="101"/>
      <c r="OMA162" s="101"/>
      <c r="OMB162" s="101"/>
      <c r="OMC162" s="101"/>
      <c r="OMD162" s="101"/>
      <c r="OME162" s="101"/>
      <c r="OMF162" s="101"/>
      <c r="OMG162" s="101"/>
      <c r="OMH162" s="101"/>
      <c r="OMI162" s="101"/>
      <c r="OMJ162" s="101"/>
      <c r="OMK162" s="101"/>
      <c r="OML162" s="101"/>
      <c r="OMM162" s="101"/>
      <c r="OMN162" s="101"/>
      <c r="OMO162" s="101"/>
      <c r="OMP162" s="101"/>
      <c r="OMQ162" s="101"/>
      <c r="OMR162" s="101"/>
      <c r="OMS162" s="101"/>
      <c r="OMT162" s="101"/>
      <c r="OMU162" s="101"/>
      <c r="OMV162" s="101"/>
      <c r="OMW162" s="101"/>
      <c r="OMX162" s="101"/>
      <c r="OMY162" s="101"/>
      <c r="OMZ162" s="101"/>
      <c r="ONA162" s="101"/>
      <c r="ONB162" s="101"/>
      <c r="ONC162" s="101"/>
      <c r="OND162" s="101"/>
      <c r="ONE162" s="101"/>
      <c r="ONF162" s="101"/>
      <c r="ONG162" s="101"/>
      <c r="ONH162" s="101"/>
      <c r="ONI162" s="101"/>
      <c r="ONJ162" s="101"/>
      <c r="ONK162" s="101"/>
      <c r="ONL162" s="101"/>
      <c r="ONM162" s="101"/>
      <c r="ONN162" s="101"/>
      <c r="ONO162" s="101"/>
      <c r="ONP162" s="101"/>
      <c r="ONQ162" s="101"/>
      <c r="ONR162" s="101"/>
      <c r="ONS162" s="101"/>
      <c r="ONT162" s="101"/>
      <c r="ONU162" s="101"/>
      <c r="ONV162" s="101"/>
      <c r="ONW162" s="101"/>
      <c r="ONX162" s="101"/>
      <c r="ONY162" s="101"/>
      <c r="ONZ162" s="101"/>
      <c r="OOA162" s="101"/>
      <c r="OOB162" s="101"/>
      <c r="OOC162" s="101"/>
      <c r="OOD162" s="101"/>
      <c r="OOE162" s="101"/>
      <c r="OOF162" s="101"/>
      <c r="OOG162" s="101"/>
      <c r="OOH162" s="101"/>
      <c r="OOI162" s="101"/>
      <c r="OOJ162" s="101"/>
      <c r="OOK162" s="101"/>
      <c r="OOL162" s="101"/>
      <c r="OOM162" s="101"/>
      <c r="OON162" s="101"/>
      <c r="OOO162" s="101"/>
      <c r="OOP162" s="101"/>
      <c r="OOQ162" s="101"/>
      <c r="OOR162" s="101"/>
      <c r="OOS162" s="101"/>
      <c r="OOT162" s="101"/>
      <c r="OOU162" s="101"/>
      <c r="OOV162" s="101"/>
      <c r="OOW162" s="101"/>
      <c r="OOX162" s="101"/>
      <c r="OOY162" s="101"/>
      <c r="OOZ162" s="101"/>
      <c r="OPA162" s="101"/>
      <c r="OPB162" s="101"/>
      <c r="OPC162" s="101"/>
      <c r="OPD162" s="101"/>
      <c r="OPE162" s="101"/>
      <c r="OPF162" s="101"/>
      <c r="OPG162" s="101"/>
      <c r="OPH162" s="101"/>
      <c r="OPI162" s="101"/>
      <c r="OPJ162" s="101"/>
      <c r="OPK162" s="101"/>
      <c r="OPL162" s="101"/>
      <c r="OPM162" s="101"/>
      <c r="OPN162" s="101"/>
      <c r="OPO162" s="101"/>
      <c r="OPP162" s="101"/>
      <c r="OPQ162" s="101"/>
      <c r="OPR162" s="101"/>
      <c r="OPS162" s="101"/>
      <c r="OPT162" s="101"/>
      <c r="OPU162" s="101"/>
      <c r="OPV162" s="101"/>
      <c r="OPW162" s="101"/>
      <c r="OPX162" s="101"/>
      <c r="OPY162" s="101"/>
      <c r="OPZ162" s="101"/>
      <c r="OQA162" s="101"/>
      <c r="OQB162" s="101"/>
      <c r="OQC162" s="101"/>
      <c r="OQD162" s="101"/>
      <c r="OQE162" s="101"/>
      <c r="OQF162" s="101"/>
      <c r="OQG162" s="101"/>
      <c r="OQH162" s="101"/>
      <c r="OQI162" s="101"/>
      <c r="OQJ162" s="101"/>
      <c r="OQK162" s="101"/>
      <c r="OQL162" s="101"/>
      <c r="OQM162" s="101"/>
      <c r="OQN162" s="101"/>
      <c r="OQO162" s="101"/>
      <c r="OQP162" s="101"/>
      <c r="OQQ162" s="101"/>
      <c r="OQR162" s="101"/>
      <c r="OQS162" s="101"/>
      <c r="OQT162" s="101"/>
      <c r="OQU162" s="101"/>
      <c r="OQV162" s="101"/>
      <c r="OQW162" s="101"/>
      <c r="OQX162" s="101"/>
      <c r="OQY162" s="101"/>
      <c r="OQZ162" s="101"/>
      <c r="ORA162" s="101"/>
      <c r="ORB162" s="101"/>
      <c r="ORC162" s="101"/>
      <c r="ORD162" s="101"/>
      <c r="ORE162" s="101"/>
      <c r="ORF162" s="101"/>
      <c r="ORG162" s="101"/>
      <c r="ORH162" s="101"/>
      <c r="ORI162" s="101"/>
      <c r="ORJ162" s="101"/>
      <c r="ORK162" s="101"/>
      <c r="ORL162" s="101"/>
      <c r="ORM162" s="101"/>
      <c r="ORN162" s="101"/>
      <c r="ORO162" s="101"/>
      <c r="ORP162" s="101"/>
      <c r="ORQ162" s="101"/>
      <c r="ORR162" s="101"/>
      <c r="ORS162" s="101"/>
      <c r="ORT162" s="101"/>
      <c r="ORU162" s="101"/>
      <c r="ORV162" s="101"/>
      <c r="ORW162" s="101"/>
      <c r="ORX162" s="101"/>
      <c r="ORY162" s="101"/>
      <c r="ORZ162" s="101"/>
      <c r="OSA162" s="101"/>
      <c r="OSB162" s="101"/>
      <c r="OSC162" s="101"/>
      <c r="OSD162" s="101"/>
      <c r="OSE162" s="101"/>
      <c r="OSF162" s="101"/>
      <c r="OSG162" s="101"/>
      <c r="OSH162" s="101"/>
      <c r="OSI162" s="101"/>
      <c r="OSJ162" s="101"/>
      <c r="OSK162" s="101"/>
      <c r="OSL162" s="101"/>
      <c r="OSM162" s="101"/>
      <c r="OSN162" s="101"/>
      <c r="OSO162" s="101"/>
      <c r="OSP162" s="101"/>
      <c r="OSQ162" s="101"/>
      <c r="OSR162" s="101"/>
      <c r="OSS162" s="101"/>
      <c r="OST162" s="101"/>
      <c r="OSU162" s="101"/>
      <c r="OSV162" s="101"/>
      <c r="OSW162" s="101"/>
      <c r="OSX162" s="101"/>
      <c r="OSY162" s="101"/>
      <c r="OSZ162" s="101"/>
      <c r="OTA162" s="101"/>
      <c r="OTB162" s="101"/>
      <c r="OTC162" s="101"/>
      <c r="OTD162" s="101"/>
      <c r="OTE162" s="101"/>
      <c r="OTF162" s="101"/>
      <c r="OTG162" s="101"/>
      <c r="OTH162" s="101"/>
      <c r="OTI162" s="101"/>
      <c r="OTJ162" s="101"/>
      <c r="OTK162" s="101"/>
      <c r="OTL162" s="101"/>
      <c r="OTM162" s="101"/>
      <c r="OTN162" s="101"/>
      <c r="OTO162" s="101"/>
      <c r="OTP162" s="101"/>
      <c r="OTQ162" s="101"/>
      <c r="OTR162" s="101"/>
      <c r="OTS162" s="101"/>
      <c r="OTT162" s="101"/>
      <c r="OTU162" s="101"/>
      <c r="OTV162" s="101"/>
      <c r="OTW162" s="101"/>
      <c r="OTX162" s="101"/>
      <c r="OTY162" s="101"/>
      <c r="OTZ162" s="101"/>
      <c r="OUA162" s="101"/>
      <c r="OUB162" s="101"/>
      <c r="OUC162" s="101"/>
      <c r="OUD162" s="101"/>
      <c r="OUE162" s="101"/>
      <c r="OUF162" s="101"/>
      <c r="OUG162" s="101"/>
      <c r="OUH162" s="101"/>
      <c r="OUI162" s="101"/>
      <c r="OUJ162" s="101"/>
      <c r="OUK162" s="101"/>
      <c r="OUL162" s="101"/>
      <c r="OUM162" s="101"/>
      <c r="OUN162" s="101"/>
      <c r="OUO162" s="101"/>
      <c r="OUP162" s="101"/>
      <c r="OUQ162" s="101"/>
      <c r="OUR162" s="101"/>
      <c r="OUS162" s="101"/>
      <c r="OUT162" s="101"/>
      <c r="OUU162" s="101"/>
      <c r="OUV162" s="101"/>
      <c r="OUW162" s="101"/>
      <c r="OUX162" s="101"/>
      <c r="OUY162" s="101"/>
      <c r="OUZ162" s="101"/>
      <c r="OVA162" s="101"/>
      <c r="OVB162" s="101"/>
      <c r="OVC162" s="101"/>
      <c r="OVD162" s="101"/>
      <c r="OVE162" s="101"/>
      <c r="OVF162" s="101"/>
      <c r="OVG162" s="101"/>
      <c r="OVH162" s="101"/>
      <c r="OVI162" s="101"/>
      <c r="OVJ162" s="101"/>
      <c r="OVK162" s="101"/>
      <c r="OVL162" s="101"/>
      <c r="OVM162" s="101"/>
      <c r="OVN162" s="101"/>
      <c r="OVO162" s="101"/>
      <c r="OVP162" s="101"/>
      <c r="OVQ162" s="101"/>
      <c r="OVR162" s="101"/>
      <c r="OVS162" s="101"/>
      <c r="OVT162" s="101"/>
      <c r="OVU162" s="101"/>
      <c r="OVV162" s="101"/>
      <c r="OVW162" s="101"/>
      <c r="OVX162" s="101"/>
      <c r="OVY162" s="101"/>
      <c r="OVZ162" s="101"/>
      <c r="OWA162" s="101"/>
      <c r="OWB162" s="101"/>
      <c r="OWC162" s="101"/>
      <c r="OWD162" s="101"/>
      <c r="OWE162" s="101"/>
      <c r="OWF162" s="101"/>
      <c r="OWG162" s="101"/>
      <c r="OWH162" s="101"/>
      <c r="OWI162" s="101"/>
      <c r="OWJ162" s="101"/>
      <c r="OWK162" s="101"/>
      <c r="OWL162" s="101"/>
      <c r="OWM162" s="101"/>
      <c r="OWN162" s="101"/>
      <c r="OWO162" s="101"/>
      <c r="OWP162" s="101"/>
      <c r="OWQ162" s="101"/>
      <c r="OWR162" s="101"/>
      <c r="OWS162" s="101"/>
      <c r="OWT162" s="101"/>
      <c r="OWU162" s="101"/>
      <c r="OWV162" s="101"/>
      <c r="OWW162" s="101"/>
      <c r="OWX162" s="101"/>
      <c r="OWY162" s="101"/>
      <c r="OWZ162" s="101"/>
      <c r="OXA162" s="101"/>
      <c r="OXB162" s="101"/>
      <c r="OXC162" s="101"/>
      <c r="OXD162" s="101"/>
      <c r="OXE162" s="101"/>
      <c r="OXF162" s="101"/>
      <c r="OXG162" s="101"/>
      <c r="OXH162" s="101"/>
      <c r="OXI162" s="101"/>
      <c r="OXJ162" s="101"/>
      <c r="OXK162" s="101"/>
      <c r="OXL162" s="101"/>
      <c r="OXM162" s="101"/>
      <c r="OXN162" s="101"/>
      <c r="OXO162" s="101"/>
      <c r="OXP162" s="101"/>
      <c r="OXQ162" s="101"/>
      <c r="OXR162" s="101"/>
      <c r="OXS162" s="101"/>
      <c r="OXT162" s="101"/>
      <c r="OXU162" s="101"/>
      <c r="OXV162" s="101"/>
      <c r="OXW162" s="101"/>
      <c r="OXX162" s="101"/>
      <c r="OXY162" s="101"/>
      <c r="OXZ162" s="101"/>
      <c r="OYA162" s="101"/>
      <c r="OYB162" s="101"/>
      <c r="OYC162" s="101"/>
      <c r="OYD162" s="101"/>
      <c r="OYE162" s="101"/>
      <c r="OYF162" s="101"/>
      <c r="OYG162" s="101"/>
      <c r="OYH162" s="101"/>
      <c r="OYI162" s="101"/>
      <c r="OYJ162" s="101"/>
      <c r="OYK162" s="101"/>
      <c r="OYL162" s="101"/>
      <c r="OYM162" s="101"/>
      <c r="OYN162" s="101"/>
      <c r="OYO162" s="101"/>
      <c r="OYP162" s="101"/>
      <c r="OYQ162" s="101"/>
      <c r="OYR162" s="101"/>
      <c r="OYS162" s="101"/>
      <c r="OYT162" s="101"/>
      <c r="OYU162" s="101"/>
      <c r="OYV162" s="101"/>
      <c r="OYW162" s="101"/>
      <c r="OYX162" s="101"/>
      <c r="OYY162" s="101"/>
      <c r="OYZ162" s="101"/>
      <c r="OZA162" s="101"/>
      <c r="OZB162" s="101"/>
      <c r="OZC162" s="101"/>
      <c r="OZD162" s="101"/>
      <c r="OZE162" s="101"/>
      <c r="OZF162" s="101"/>
      <c r="OZG162" s="101"/>
      <c r="OZH162" s="101"/>
      <c r="OZI162" s="101"/>
      <c r="OZJ162" s="101"/>
      <c r="OZK162" s="101"/>
      <c r="OZL162" s="101"/>
      <c r="OZM162" s="101"/>
      <c r="OZN162" s="101"/>
      <c r="OZO162" s="101"/>
      <c r="OZP162" s="101"/>
      <c r="OZQ162" s="101"/>
      <c r="OZR162" s="101"/>
      <c r="OZS162" s="101"/>
      <c r="OZT162" s="101"/>
      <c r="OZU162" s="101"/>
      <c r="OZV162" s="101"/>
      <c r="OZW162" s="101"/>
      <c r="OZX162" s="101"/>
      <c r="OZY162" s="101"/>
      <c r="OZZ162" s="101"/>
      <c r="PAA162" s="101"/>
      <c r="PAB162" s="101"/>
      <c r="PAC162" s="101"/>
      <c r="PAD162" s="101"/>
      <c r="PAE162" s="101"/>
      <c r="PAF162" s="101"/>
      <c r="PAG162" s="101"/>
      <c r="PAH162" s="101"/>
      <c r="PAI162" s="101"/>
      <c r="PAJ162" s="101"/>
      <c r="PAK162" s="101"/>
      <c r="PAL162" s="101"/>
      <c r="PAM162" s="101"/>
      <c r="PAN162" s="101"/>
      <c r="PAO162" s="101"/>
      <c r="PAP162" s="101"/>
      <c r="PAQ162" s="101"/>
      <c r="PAR162" s="101"/>
      <c r="PAS162" s="101"/>
      <c r="PAT162" s="101"/>
      <c r="PAU162" s="101"/>
      <c r="PAV162" s="101"/>
      <c r="PAW162" s="101"/>
      <c r="PAX162" s="101"/>
      <c r="PAY162" s="101"/>
      <c r="PAZ162" s="101"/>
      <c r="PBA162" s="101"/>
      <c r="PBB162" s="101"/>
      <c r="PBC162" s="101"/>
      <c r="PBD162" s="101"/>
      <c r="PBE162" s="101"/>
      <c r="PBF162" s="101"/>
      <c r="PBG162" s="101"/>
      <c r="PBH162" s="101"/>
      <c r="PBI162" s="101"/>
      <c r="PBJ162" s="101"/>
      <c r="PBK162" s="101"/>
      <c r="PBL162" s="101"/>
      <c r="PBM162" s="101"/>
      <c r="PBN162" s="101"/>
      <c r="PBO162" s="101"/>
      <c r="PBP162" s="101"/>
      <c r="PBQ162" s="101"/>
      <c r="PBR162" s="101"/>
      <c r="PBS162" s="101"/>
      <c r="PBT162" s="101"/>
      <c r="PBU162" s="101"/>
      <c r="PBV162" s="101"/>
      <c r="PBW162" s="101"/>
      <c r="PBX162" s="101"/>
      <c r="PBY162" s="101"/>
      <c r="PBZ162" s="101"/>
      <c r="PCA162" s="101"/>
      <c r="PCB162" s="101"/>
      <c r="PCC162" s="101"/>
      <c r="PCD162" s="101"/>
      <c r="PCE162" s="101"/>
      <c r="PCF162" s="101"/>
      <c r="PCG162" s="101"/>
      <c r="PCH162" s="101"/>
      <c r="PCI162" s="101"/>
      <c r="PCJ162" s="101"/>
      <c r="PCK162" s="101"/>
      <c r="PCL162" s="101"/>
      <c r="PCM162" s="101"/>
      <c r="PCN162" s="101"/>
      <c r="PCO162" s="101"/>
      <c r="PCP162" s="101"/>
      <c r="PCQ162" s="101"/>
      <c r="PCR162" s="101"/>
      <c r="PCS162" s="101"/>
      <c r="PCT162" s="101"/>
      <c r="PCU162" s="101"/>
      <c r="PCV162" s="101"/>
      <c r="PCW162" s="101"/>
      <c r="PCX162" s="101"/>
      <c r="PCY162" s="101"/>
      <c r="PCZ162" s="101"/>
      <c r="PDA162" s="101"/>
      <c r="PDB162" s="101"/>
      <c r="PDC162" s="101"/>
      <c r="PDD162" s="101"/>
      <c r="PDE162" s="101"/>
      <c r="PDF162" s="101"/>
      <c r="PDG162" s="101"/>
      <c r="PDH162" s="101"/>
      <c r="PDI162" s="101"/>
      <c r="PDJ162" s="101"/>
      <c r="PDK162" s="101"/>
      <c r="PDL162" s="101"/>
      <c r="PDM162" s="101"/>
      <c r="PDN162" s="101"/>
      <c r="PDO162" s="101"/>
      <c r="PDP162" s="101"/>
      <c r="PDQ162" s="101"/>
      <c r="PDR162" s="101"/>
      <c r="PDS162" s="101"/>
      <c r="PDT162" s="101"/>
      <c r="PDU162" s="101"/>
      <c r="PDV162" s="101"/>
      <c r="PDW162" s="101"/>
      <c r="PDX162" s="101"/>
      <c r="PDY162" s="101"/>
      <c r="PDZ162" s="101"/>
      <c r="PEA162" s="101"/>
      <c r="PEB162" s="101"/>
      <c r="PEC162" s="101"/>
      <c r="PED162" s="101"/>
      <c r="PEE162" s="101"/>
      <c r="PEF162" s="101"/>
      <c r="PEG162" s="101"/>
      <c r="PEH162" s="101"/>
      <c r="PEI162" s="101"/>
      <c r="PEJ162" s="101"/>
      <c r="PEK162" s="101"/>
      <c r="PEL162" s="101"/>
      <c r="PEM162" s="101"/>
      <c r="PEN162" s="101"/>
      <c r="PEO162" s="101"/>
      <c r="PEP162" s="101"/>
      <c r="PEQ162" s="101"/>
      <c r="PER162" s="101"/>
      <c r="PES162" s="101"/>
      <c r="PET162" s="101"/>
      <c r="PEU162" s="101"/>
      <c r="PEV162" s="101"/>
      <c r="PEW162" s="101"/>
      <c r="PEX162" s="101"/>
      <c r="PEY162" s="101"/>
      <c r="PEZ162" s="101"/>
      <c r="PFA162" s="101"/>
      <c r="PFB162" s="101"/>
      <c r="PFC162" s="101"/>
      <c r="PFD162" s="101"/>
      <c r="PFE162" s="101"/>
      <c r="PFF162" s="101"/>
      <c r="PFG162" s="101"/>
      <c r="PFH162" s="101"/>
      <c r="PFI162" s="101"/>
      <c r="PFJ162" s="101"/>
      <c r="PFK162" s="101"/>
      <c r="PFL162" s="101"/>
      <c r="PFM162" s="101"/>
      <c r="PFN162" s="101"/>
      <c r="PFO162" s="101"/>
      <c r="PFP162" s="101"/>
      <c r="PFQ162" s="101"/>
      <c r="PFR162" s="101"/>
      <c r="PFS162" s="101"/>
      <c r="PFT162" s="101"/>
      <c r="PFU162" s="101"/>
      <c r="PFV162" s="101"/>
      <c r="PFW162" s="101"/>
      <c r="PFX162" s="101"/>
      <c r="PFY162" s="101"/>
      <c r="PFZ162" s="101"/>
      <c r="PGA162" s="101"/>
      <c r="PGB162" s="101"/>
      <c r="PGC162" s="101"/>
      <c r="PGD162" s="101"/>
      <c r="PGE162" s="101"/>
      <c r="PGF162" s="101"/>
      <c r="PGG162" s="101"/>
      <c r="PGH162" s="101"/>
      <c r="PGI162" s="101"/>
      <c r="PGJ162" s="101"/>
      <c r="PGK162" s="101"/>
      <c r="PGL162" s="101"/>
      <c r="PGM162" s="101"/>
      <c r="PGN162" s="101"/>
      <c r="PGO162" s="101"/>
      <c r="PGP162" s="101"/>
      <c r="PGQ162" s="101"/>
      <c r="PGR162" s="101"/>
      <c r="PGS162" s="101"/>
      <c r="PGT162" s="101"/>
      <c r="PGU162" s="101"/>
      <c r="PGV162" s="101"/>
      <c r="PGW162" s="101"/>
      <c r="PGX162" s="101"/>
      <c r="PGY162" s="101"/>
      <c r="PGZ162" s="101"/>
      <c r="PHA162" s="101"/>
      <c r="PHB162" s="101"/>
      <c r="PHC162" s="101"/>
      <c r="PHD162" s="101"/>
      <c r="PHE162" s="101"/>
      <c r="PHF162" s="101"/>
      <c r="PHG162" s="101"/>
      <c r="PHH162" s="101"/>
      <c r="PHI162" s="101"/>
      <c r="PHJ162" s="101"/>
      <c r="PHK162" s="101"/>
      <c r="PHL162" s="101"/>
      <c r="PHM162" s="101"/>
      <c r="PHN162" s="101"/>
      <c r="PHO162" s="101"/>
      <c r="PHP162" s="101"/>
      <c r="PHQ162" s="101"/>
      <c r="PHR162" s="101"/>
      <c r="PHS162" s="101"/>
      <c r="PHT162" s="101"/>
      <c r="PHU162" s="101"/>
      <c r="PHV162" s="101"/>
      <c r="PHW162" s="101"/>
      <c r="PHX162" s="101"/>
      <c r="PHY162" s="101"/>
      <c r="PHZ162" s="101"/>
      <c r="PIA162" s="101"/>
      <c r="PIB162" s="101"/>
      <c r="PIC162" s="101"/>
      <c r="PID162" s="101"/>
      <c r="PIE162" s="101"/>
      <c r="PIF162" s="101"/>
      <c r="PIG162" s="101"/>
      <c r="PIH162" s="101"/>
      <c r="PII162" s="101"/>
      <c r="PIJ162" s="101"/>
      <c r="PIK162" s="101"/>
      <c r="PIL162" s="101"/>
      <c r="PIM162" s="101"/>
      <c r="PIN162" s="101"/>
      <c r="PIO162" s="101"/>
      <c r="PIP162" s="101"/>
      <c r="PIQ162" s="101"/>
      <c r="PIR162" s="101"/>
      <c r="PIS162" s="101"/>
      <c r="PIT162" s="101"/>
      <c r="PIU162" s="101"/>
      <c r="PIV162" s="101"/>
      <c r="PIW162" s="101"/>
      <c r="PIX162" s="101"/>
      <c r="PIY162" s="101"/>
      <c r="PIZ162" s="101"/>
      <c r="PJA162" s="101"/>
      <c r="PJB162" s="101"/>
      <c r="PJC162" s="101"/>
      <c r="PJD162" s="101"/>
      <c r="PJE162" s="101"/>
      <c r="PJF162" s="101"/>
      <c r="PJG162" s="101"/>
      <c r="PJH162" s="101"/>
      <c r="PJI162" s="101"/>
      <c r="PJJ162" s="101"/>
      <c r="PJK162" s="101"/>
      <c r="PJL162" s="101"/>
      <c r="PJM162" s="101"/>
      <c r="PJN162" s="101"/>
      <c r="PJO162" s="101"/>
      <c r="PJP162" s="101"/>
      <c r="PJQ162" s="101"/>
      <c r="PJR162" s="101"/>
      <c r="PJS162" s="101"/>
      <c r="PJT162" s="101"/>
      <c r="PJU162" s="101"/>
      <c r="PJV162" s="101"/>
      <c r="PJW162" s="101"/>
      <c r="PJX162" s="101"/>
      <c r="PJY162" s="101"/>
      <c r="PJZ162" s="101"/>
      <c r="PKA162" s="101"/>
      <c r="PKB162" s="101"/>
      <c r="PKC162" s="101"/>
      <c r="PKD162" s="101"/>
      <c r="PKE162" s="101"/>
      <c r="PKF162" s="101"/>
      <c r="PKG162" s="101"/>
      <c r="PKH162" s="101"/>
      <c r="PKI162" s="101"/>
      <c r="PKJ162" s="101"/>
      <c r="PKK162" s="101"/>
      <c r="PKL162" s="101"/>
      <c r="PKM162" s="101"/>
      <c r="PKN162" s="101"/>
      <c r="PKO162" s="101"/>
      <c r="PKP162" s="101"/>
      <c r="PKQ162" s="101"/>
      <c r="PKR162" s="101"/>
      <c r="PKS162" s="101"/>
      <c r="PKT162" s="101"/>
      <c r="PKU162" s="101"/>
      <c r="PKV162" s="101"/>
      <c r="PKW162" s="101"/>
      <c r="PKX162" s="101"/>
      <c r="PKY162" s="101"/>
      <c r="PKZ162" s="101"/>
      <c r="PLA162" s="101"/>
      <c r="PLB162" s="101"/>
      <c r="PLC162" s="101"/>
      <c r="PLD162" s="101"/>
      <c r="PLE162" s="101"/>
      <c r="PLF162" s="101"/>
      <c r="PLG162" s="101"/>
      <c r="PLH162" s="101"/>
      <c r="PLI162" s="101"/>
      <c r="PLJ162" s="101"/>
      <c r="PLK162" s="101"/>
      <c r="PLL162" s="101"/>
      <c r="PLM162" s="101"/>
      <c r="PLN162" s="101"/>
      <c r="PLO162" s="101"/>
      <c r="PLP162" s="101"/>
      <c r="PLQ162" s="101"/>
      <c r="PLR162" s="101"/>
      <c r="PLS162" s="101"/>
      <c r="PLT162" s="101"/>
      <c r="PLU162" s="101"/>
      <c r="PLV162" s="101"/>
      <c r="PLW162" s="101"/>
      <c r="PLX162" s="101"/>
      <c r="PLY162" s="101"/>
      <c r="PLZ162" s="101"/>
      <c r="PMA162" s="101"/>
      <c r="PMB162" s="101"/>
      <c r="PMC162" s="101"/>
      <c r="PMD162" s="101"/>
      <c r="PME162" s="101"/>
      <c r="PMF162" s="101"/>
      <c r="PMG162" s="101"/>
      <c r="PMH162" s="101"/>
      <c r="PMI162" s="101"/>
      <c r="PMJ162" s="101"/>
      <c r="PMK162" s="101"/>
      <c r="PML162" s="101"/>
      <c r="PMM162" s="101"/>
      <c r="PMN162" s="101"/>
      <c r="PMO162" s="101"/>
      <c r="PMP162" s="101"/>
      <c r="PMQ162" s="101"/>
      <c r="PMR162" s="101"/>
      <c r="PMS162" s="101"/>
      <c r="PMT162" s="101"/>
      <c r="PMU162" s="101"/>
      <c r="PMV162" s="101"/>
      <c r="PMW162" s="101"/>
      <c r="PMX162" s="101"/>
      <c r="PMY162" s="101"/>
      <c r="PMZ162" s="101"/>
      <c r="PNA162" s="101"/>
      <c r="PNB162" s="101"/>
      <c r="PNC162" s="101"/>
      <c r="PND162" s="101"/>
      <c r="PNE162" s="101"/>
      <c r="PNF162" s="101"/>
      <c r="PNG162" s="101"/>
      <c r="PNH162" s="101"/>
      <c r="PNI162" s="101"/>
      <c r="PNJ162" s="101"/>
      <c r="PNK162" s="101"/>
      <c r="PNL162" s="101"/>
      <c r="PNM162" s="101"/>
      <c r="PNN162" s="101"/>
      <c r="PNO162" s="101"/>
      <c r="PNP162" s="101"/>
      <c r="PNQ162" s="101"/>
      <c r="PNR162" s="101"/>
      <c r="PNS162" s="101"/>
      <c r="PNT162" s="101"/>
      <c r="PNU162" s="101"/>
      <c r="PNV162" s="101"/>
      <c r="PNW162" s="101"/>
      <c r="PNX162" s="101"/>
      <c r="PNY162" s="101"/>
      <c r="PNZ162" s="101"/>
      <c r="POA162" s="101"/>
      <c r="POB162" s="101"/>
      <c r="POC162" s="101"/>
      <c r="POD162" s="101"/>
      <c r="POE162" s="101"/>
      <c r="POF162" s="101"/>
      <c r="POG162" s="101"/>
      <c r="POH162" s="101"/>
      <c r="POI162" s="101"/>
      <c r="POJ162" s="101"/>
      <c r="POK162" s="101"/>
      <c r="POL162" s="101"/>
      <c r="POM162" s="101"/>
      <c r="PON162" s="101"/>
      <c r="POO162" s="101"/>
      <c r="POP162" s="101"/>
      <c r="POQ162" s="101"/>
      <c r="POR162" s="101"/>
      <c r="POS162" s="101"/>
      <c r="POT162" s="101"/>
      <c r="POU162" s="101"/>
      <c r="POV162" s="101"/>
      <c r="POW162" s="101"/>
      <c r="POX162" s="101"/>
      <c r="POY162" s="101"/>
      <c r="POZ162" s="101"/>
      <c r="PPA162" s="101"/>
      <c r="PPB162" s="101"/>
      <c r="PPC162" s="101"/>
      <c r="PPD162" s="101"/>
      <c r="PPE162" s="101"/>
      <c r="PPF162" s="101"/>
      <c r="PPG162" s="101"/>
      <c r="PPH162" s="101"/>
      <c r="PPI162" s="101"/>
      <c r="PPJ162" s="101"/>
      <c r="PPK162" s="101"/>
      <c r="PPL162" s="101"/>
      <c r="PPM162" s="101"/>
      <c r="PPN162" s="101"/>
      <c r="PPO162" s="101"/>
      <c r="PPP162" s="101"/>
      <c r="PPQ162" s="101"/>
      <c r="PPR162" s="101"/>
      <c r="PPS162" s="101"/>
      <c r="PPT162" s="101"/>
      <c r="PPU162" s="101"/>
      <c r="PPV162" s="101"/>
      <c r="PPW162" s="101"/>
      <c r="PPX162" s="101"/>
      <c r="PPY162" s="101"/>
      <c r="PPZ162" s="101"/>
      <c r="PQA162" s="101"/>
      <c r="PQB162" s="101"/>
      <c r="PQC162" s="101"/>
      <c r="PQD162" s="101"/>
      <c r="PQE162" s="101"/>
      <c r="PQF162" s="101"/>
      <c r="PQG162" s="101"/>
      <c r="PQH162" s="101"/>
      <c r="PQI162" s="101"/>
      <c r="PQJ162" s="101"/>
      <c r="PQK162" s="101"/>
      <c r="PQL162" s="101"/>
      <c r="PQM162" s="101"/>
      <c r="PQN162" s="101"/>
      <c r="PQO162" s="101"/>
      <c r="PQP162" s="101"/>
      <c r="PQQ162" s="101"/>
      <c r="PQR162" s="101"/>
      <c r="PQS162" s="101"/>
      <c r="PQT162" s="101"/>
      <c r="PQU162" s="101"/>
      <c r="PQV162" s="101"/>
      <c r="PQW162" s="101"/>
      <c r="PQX162" s="101"/>
      <c r="PQY162" s="101"/>
      <c r="PQZ162" s="101"/>
      <c r="PRA162" s="101"/>
      <c r="PRB162" s="101"/>
      <c r="PRC162" s="101"/>
      <c r="PRD162" s="101"/>
      <c r="PRE162" s="101"/>
      <c r="PRF162" s="101"/>
      <c r="PRG162" s="101"/>
      <c r="PRH162" s="101"/>
      <c r="PRI162" s="101"/>
      <c r="PRJ162" s="101"/>
      <c r="PRK162" s="101"/>
      <c r="PRL162" s="101"/>
      <c r="PRM162" s="101"/>
      <c r="PRN162" s="101"/>
      <c r="PRO162" s="101"/>
      <c r="PRP162" s="101"/>
      <c r="PRQ162" s="101"/>
      <c r="PRR162" s="101"/>
      <c r="PRS162" s="101"/>
      <c r="PRT162" s="101"/>
      <c r="PRU162" s="101"/>
      <c r="PRV162" s="101"/>
      <c r="PRW162" s="101"/>
      <c r="PRX162" s="101"/>
      <c r="PRY162" s="101"/>
      <c r="PRZ162" s="101"/>
      <c r="PSA162" s="101"/>
      <c r="PSB162" s="101"/>
      <c r="PSC162" s="101"/>
      <c r="PSD162" s="101"/>
      <c r="PSE162" s="101"/>
      <c r="PSF162" s="101"/>
      <c r="PSG162" s="101"/>
      <c r="PSH162" s="101"/>
      <c r="PSI162" s="101"/>
      <c r="PSJ162" s="101"/>
      <c r="PSK162" s="101"/>
      <c r="PSL162" s="101"/>
      <c r="PSM162" s="101"/>
      <c r="PSN162" s="101"/>
      <c r="PSO162" s="101"/>
      <c r="PSP162" s="101"/>
      <c r="PSQ162" s="101"/>
      <c r="PSR162" s="101"/>
      <c r="PSS162" s="101"/>
      <c r="PST162" s="101"/>
      <c r="PSU162" s="101"/>
      <c r="PSV162" s="101"/>
      <c r="PSW162" s="101"/>
      <c r="PSX162" s="101"/>
      <c r="PSY162" s="101"/>
      <c r="PSZ162" s="101"/>
      <c r="PTA162" s="101"/>
      <c r="PTB162" s="101"/>
      <c r="PTC162" s="101"/>
      <c r="PTD162" s="101"/>
      <c r="PTE162" s="101"/>
      <c r="PTF162" s="101"/>
      <c r="PTG162" s="101"/>
      <c r="PTH162" s="101"/>
      <c r="PTI162" s="101"/>
      <c r="PTJ162" s="101"/>
      <c r="PTK162" s="101"/>
      <c r="PTL162" s="101"/>
      <c r="PTM162" s="101"/>
      <c r="PTN162" s="101"/>
      <c r="PTO162" s="101"/>
      <c r="PTP162" s="101"/>
      <c r="PTQ162" s="101"/>
      <c r="PTR162" s="101"/>
      <c r="PTS162" s="101"/>
      <c r="PTT162" s="101"/>
      <c r="PTU162" s="101"/>
      <c r="PTV162" s="101"/>
      <c r="PTW162" s="101"/>
      <c r="PTX162" s="101"/>
      <c r="PTY162" s="101"/>
      <c r="PTZ162" s="101"/>
      <c r="PUA162" s="101"/>
      <c r="PUB162" s="101"/>
      <c r="PUC162" s="101"/>
      <c r="PUD162" s="101"/>
      <c r="PUE162" s="101"/>
      <c r="PUF162" s="101"/>
      <c r="PUG162" s="101"/>
      <c r="PUH162" s="101"/>
      <c r="PUI162" s="101"/>
      <c r="PUJ162" s="101"/>
      <c r="PUK162" s="101"/>
      <c r="PUL162" s="101"/>
      <c r="PUM162" s="101"/>
      <c r="PUN162" s="101"/>
      <c r="PUO162" s="101"/>
      <c r="PUP162" s="101"/>
      <c r="PUQ162" s="101"/>
      <c r="PUR162" s="101"/>
      <c r="PUS162" s="101"/>
      <c r="PUT162" s="101"/>
      <c r="PUU162" s="101"/>
      <c r="PUV162" s="101"/>
      <c r="PUW162" s="101"/>
      <c r="PUX162" s="101"/>
      <c r="PUY162" s="101"/>
      <c r="PUZ162" s="101"/>
      <c r="PVA162" s="101"/>
      <c r="PVB162" s="101"/>
      <c r="PVC162" s="101"/>
      <c r="PVD162" s="101"/>
      <c r="PVE162" s="101"/>
      <c r="PVF162" s="101"/>
      <c r="PVG162" s="101"/>
      <c r="PVH162" s="101"/>
      <c r="PVI162" s="101"/>
      <c r="PVJ162" s="101"/>
      <c r="PVK162" s="101"/>
      <c r="PVL162" s="101"/>
      <c r="PVM162" s="101"/>
      <c r="PVN162" s="101"/>
      <c r="PVO162" s="101"/>
      <c r="PVP162" s="101"/>
      <c r="PVQ162" s="101"/>
      <c r="PVR162" s="101"/>
      <c r="PVS162" s="101"/>
      <c r="PVT162" s="101"/>
      <c r="PVU162" s="101"/>
      <c r="PVV162" s="101"/>
      <c r="PVW162" s="101"/>
      <c r="PVX162" s="101"/>
      <c r="PVY162" s="101"/>
      <c r="PVZ162" s="101"/>
      <c r="PWA162" s="101"/>
      <c r="PWB162" s="101"/>
      <c r="PWC162" s="101"/>
      <c r="PWD162" s="101"/>
      <c r="PWE162" s="101"/>
      <c r="PWF162" s="101"/>
      <c r="PWG162" s="101"/>
      <c r="PWH162" s="101"/>
      <c r="PWI162" s="101"/>
      <c r="PWJ162" s="101"/>
      <c r="PWK162" s="101"/>
      <c r="PWL162" s="101"/>
      <c r="PWM162" s="101"/>
      <c r="PWN162" s="101"/>
      <c r="PWO162" s="101"/>
      <c r="PWP162" s="101"/>
      <c r="PWQ162" s="101"/>
      <c r="PWR162" s="101"/>
      <c r="PWS162" s="101"/>
      <c r="PWT162" s="101"/>
      <c r="PWU162" s="101"/>
      <c r="PWV162" s="101"/>
      <c r="PWW162" s="101"/>
      <c r="PWX162" s="101"/>
      <c r="PWY162" s="101"/>
      <c r="PWZ162" s="101"/>
      <c r="PXA162" s="101"/>
      <c r="PXB162" s="101"/>
      <c r="PXC162" s="101"/>
      <c r="PXD162" s="101"/>
      <c r="PXE162" s="101"/>
      <c r="PXF162" s="101"/>
      <c r="PXG162" s="101"/>
      <c r="PXH162" s="101"/>
      <c r="PXI162" s="101"/>
      <c r="PXJ162" s="101"/>
      <c r="PXK162" s="101"/>
      <c r="PXL162" s="101"/>
      <c r="PXM162" s="101"/>
      <c r="PXN162" s="101"/>
      <c r="PXO162" s="101"/>
      <c r="PXP162" s="101"/>
      <c r="PXQ162" s="101"/>
      <c r="PXR162" s="101"/>
      <c r="PXS162" s="101"/>
      <c r="PXT162" s="101"/>
      <c r="PXU162" s="101"/>
      <c r="PXV162" s="101"/>
      <c r="PXW162" s="101"/>
      <c r="PXX162" s="101"/>
      <c r="PXY162" s="101"/>
      <c r="PXZ162" s="101"/>
      <c r="PYA162" s="101"/>
      <c r="PYB162" s="101"/>
      <c r="PYC162" s="101"/>
      <c r="PYD162" s="101"/>
      <c r="PYE162" s="101"/>
      <c r="PYF162" s="101"/>
      <c r="PYG162" s="101"/>
      <c r="PYH162" s="101"/>
      <c r="PYI162" s="101"/>
      <c r="PYJ162" s="101"/>
      <c r="PYK162" s="101"/>
      <c r="PYL162" s="101"/>
      <c r="PYM162" s="101"/>
      <c r="PYN162" s="101"/>
      <c r="PYO162" s="101"/>
      <c r="PYP162" s="101"/>
      <c r="PYQ162" s="101"/>
      <c r="PYR162" s="101"/>
      <c r="PYS162" s="101"/>
      <c r="PYT162" s="101"/>
      <c r="PYU162" s="101"/>
      <c r="PYV162" s="101"/>
      <c r="PYW162" s="101"/>
      <c r="PYX162" s="101"/>
      <c r="PYY162" s="101"/>
      <c r="PYZ162" s="101"/>
      <c r="PZA162" s="101"/>
      <c r="PZB162" s="101"/>
      <c r="PZC162" s="101"/>
      <c r="PZD162" s="101"/>
      <c r="PZE162" s="101"/>
      <c r="PZF162" s="101"/>
      <c r="PZG162" s="101"/>
      <c r="PZH162" s="101"/>
      <c r="PZI162" s="101"/>
      <c r="PZJ162" s="101"/>
      <c r="PZK162" s="101"/>
      <c r="PZL162" s="101"/>
      <c r="PZM162" s="101"/>
      <c r="PZN162" s="101"/>
      <c r="PZO162" s="101"/>
      <c r="PZP162" s="101"/>
      <c r="PZQ162" s="101"/>
      <c r="PZR162" s="101"/>
      <c r="PZS162" s="101"/>
      <c r="PZT162" s="101"/>
      <c r="PZU162" s="101"/>
      <c r="PZV162" s="101"/>
      <c r="PZW162" s="101"/>
      <c r="PZX162" s="101"/>
      <c r="PZY162" s="101"/>
      <c r="PZZ162" s="101"/>
      <c r="QAA162" s="101"/>
      <c r="QAB162" s="101"/>
      <c r="QAC162" s="101"/>
      <c r="QAD162" s="101"/>
      <c r="QAE162" s="101"/>
      <c r="QAF162" s="101"/>
      <c r="QAG162" s="101"/>
      <c r="QAH162" s="101"/>
      <c r="QAI162" s="101"/>
      <c r="QAJ162" s="101"/>
      <c r="QAK162" s="101"/>
      <c r="QAL162" s="101"/>
      <c r="QAM162" s="101"/>
      <c r="QAN162" s="101"/>
      <c r="QAO162" s="101"/>
      <c r="QAP162" s="101"/>
      <c r="QAQ162" s="101"/>
      <c r="QAR162" s="101"/>
      <c r="QAS162" s="101"/>
      <c r="QAT162" s="101"/>
      <c r="QAU162" s="101"/>
      <c r="QAV162" s="101"/>
      <c r="QAW162" s="101"/>
      <c r="QAX162" s="101"/>
      <c r="QAY162" s="101"/>
      <c r="QAZ162" s="101"/>
      <c r="QBA162" s="101"/>
      <c r="QBB162" s="101"/>
      <c r="QBC162" s="101"/>
      <c r="QBD162" s="101"/>
      <c r="QBE162" s="101"/>
      <c r="QBF162" s="101"/>
      <c r="QBG162" s="101"/>
      <c r="QBH162" s="101"/>
      <c r="QBI162" s="101"/>
      <c r="QBJ162" s="101"/>
      <c r="QBK162" s="101"/>
      <c r="QBL162" s="101"/>
      <c r="QBM162" s="101"/>
      <c r="QBN162" s="101"/>
      <c r="QBO162" s="101"/>
      <c r="QBP162" s="101"/>
      <c r="QBQ162" s="101"/>
      <c r="QBR162" s="101"/>
      <c r="QBS162" s="101"/>
      <c r="QBT162" s="101"/>
      <c r="QBU162" s="101"/>
      <c r="QBV162" s="101"/>
      <c r="QBW162" s="101"/>
      <c r="QBX162" s="101"/>
      <c r="QBY162" s="101"/>
      <c r="QBZ162" s="101"/>
      <c r="QCA162" s="101"/>
      <c r="QCB162" s="101"/>
      <c r="QCC162" s="101"/>
      <c r="QCD162" s="101"/>
      <c r="QCE162" s="101"/>
      <c r="QCF162" s="101"/>
      <c r="QCG162" s="101"/>
      <c r="QCH162" s="101"/>
      <c r="QCI162" s="101"/>
      <c r="QCJ162" s="101"/>
      <c r="QCK162" s="101"/>
      <c r="QCL162" s="101"/>
      <c r="QCM162" s="101"/>
      <c r="QCN162" s="101"/>
      <c r="QCO162" s="101"/>
      <c r="QCP162" s="101"/>
      <c r="QCQ162" s="101"/>
      <c r="QCR162" s="101"/>
      <c r="QCS162" s="101"/>
      <c r="QCT162" s="101"/>
      <c r="QCU162" s="101"/>
      <c r="QCV162" s="101"/>
      <c r="QCW162" s="101"/>
      <c r="QCX162" s="101"/>
      <c r="QCY162" s="101"/>
      <c r="QCZ162" s="101"/>
      <c r="QDA162" s="101"/>
      <c r="QDB162" s="101"/>
      <c r="QDC162" s="101"/>
      <c r="QDD162" s="101"/>
      <c r="QDE162" s="101"/>
      <c r="QDF162" s="101"/>
      <c r="QDG162" s="101"/>
      <c r="QDH162" s="101"/>
      <c r="QDI162" s="101"/>
      <c r="QDJ162" s="101"/>
      <c r="QDK162" s="101"/>
      <c r="QDL162" s="101"/>
      <c r="QDM162" s="101"/>
      <c r="QDN162" s="101"/>
      <c r="QDO162" s="101"/>
      <c r="QDP162" s="101"/>
      <c r="QDQ162" s="101"/>
      <c r="QDR162" s="101"/>
      <c r="QDS162" s="101"/>
      <c r="QDT162" s="101"/>
      <c r="QDU162" s="101"/>
      <c r="QDV162" s="101"/>
      <c r="QDW162" s="101"/>
      <c r="QDX162" s="101"/>
      <c r="QDY162" s="101"/>
      <c r="QDZ162" s="101"/>
      <c r="QEA162" s="101"/>
      <c r="QEB162" s="101"/>
      <c r="QEC162" s="101"/>
      <c r="QED162" s="101"/>
      <c r="QEE162" s="101"/>
      <c r="QEF162" s="101"/>
      <c r="QEG162" s="101"/>
      <c r="QEH162" s="101"/>
      <c r="QEI162" s="101"/>
      <c r="QEJ162" s="101"/>
      <c r="QEK162" s="101"/>
      <c r="QEL162" s="101"/>
      <c r="QEM162" s="101"/>
      <c r="QEN162" s="101"/>
      <c r="QEO162" s="101"/>
      <c r="QEP162" s="101"/>
      <c r="QEQ162" s="101"/>
      <c r="QER162" s="101"/>
      <c r="QES162" s="101"/>
      <c r="QET162" s="101"/>
      <c r="QEU162" s="101"/>
      <c r="QEV162" s="101"/>
      <c r="QEW162" s="101"/>
      <c r="QEX162" s="101"/>
      <c r="QEY162" s="101"/>
      <c r="QEZ162" s="101"/>
      <c r="QFA162" s="101"/>
      <c r="QFB162" s="101"/>
      <c r="QFC162" s="101"/>
      <c r="QFD162" s="101"/>
      <c r="QFE162" s="101"/>
      <c r="QFF162" s="101"/>
      <c r="QFG162" s="101"/>
      <c r="QFH162" s="101"/>
      <c r="QFI162" s="101"/>
      <c r="QFJ162" s="101"/>
      <c r="QFK162" s="101"/>
      <c r="QFL162" s="101"/>
      <c r="QFM162" s="101"/>
      <c r="QFN162" s="101"/>
      <c r="QFO162" s="101"/>
      <c r="QFP162" s="101"/>
      <c r="QFQ162" s="101"/>
      <c r="QFR162" s="101"/>
      <c r="QFS162" s="101"/>
      <c r="QFT162" s="101"/>
      <c r="QFU162" s="101"/>
      <c r="QFV162" s="101"/>
      <c r="QFW162" s="101"/>
      <c r="QFX162" s="101"/>
      <c r="QFY162" s="101"/>
      <c r="QFZ162" s="101"/>
      <c r="QGA162" s="101"/>
      <c r="QGB162" s="101"/>
      <c r="QGC162" s="101"/>
      <c r="QGD162" s="101"/>
      <c r="QGE162" s="101"/>
      <c r="QGF162" s="101"/>
      <c r="QGG162" s="101"/>
      <c r="QGH162" s="101"/>
      <c r="QGI162" s="101"/>
      <c r="QGJ162" s="101"/>
      <c r="QGK162" s="101"/>
      <c r="QGL162" s="101"/>
      <c r="QGM162" s="101"/>
      <c r="QGN162" s="101"/>
      <c r="QGO162" s="101"/>
      <c r="QGP162" s="101"/>
      <c r="QGQ162" s="101"/>
      <c r="QGR162" s="101"/>
      <c r="QGS162" s="101"/>
      <c r="QGT162" s="101"/>
      <c r="QGU162" s="101"/>
      <c r="QGV162" s="101"/>
      <c r="QGW162" s="101"/>
      <c r="QGX162" s="101"/>
      <c r="QGY162" s="101"/>
      <c r="QGZ162" s="101"/>
      <c r="QHA162" s="101"/>
      <c r="QHB162" s="101"/>
      <c r="QHC162" s="101"/>
      <c r="QHD162" s="101"/>
      <c r="QHE162" s="101"/>
      <c r="QHF162" s="101"/>
      <c r="QHG162" s="101"/>
      <c r="QHH162" s="101"/>
      <c r="QHI162" s="101"/>
      <c r="QHJ162" s="101"/>
      <c r="QHK162" s="101"/>
      <c r="QHL162" s="101"/>
      <c r="QHM162" s="101"/>
      <c r="QHN162" s="101"/>
      <c r="QHO162" s="101"/>
      <c r="QHP162" s="101"/>
      <c r="QHQ162" s="101"/>
      <c r="QHR162" s="101"/>
      <c r="QHS162" s="101"/>
      <c r="QHT162" s="101"/>
      <c r="QHU162" s="101"/>
      <c r="QHV162" s="101"/>
      <c r="QHW162" s="101"/>
      <c r="QHX162" s="101"/>
      <c r="QHY162" s="101"/>
      <c r="QHZ162" s="101"/>
      <c r="QIA162" s="101"/>
      <c r="QIB162" s="101"/>
      <c r="QIC162" s="101"/>
      <c r="QID162" s="101"/>
      <c r="QIE162" s="101"/>
      <c r="QIF162" s="101"/>
      <c r="QIG162" s="101"/>
      <c r="QIH162" s="101"/>
      <c r="QII162" s="101"/>
      <c r="QIJ162" s="101"/>
      <c r="QIK162" s="101"/>
      <c r="QIL162" s="101"/>
      <c r="QIM162" s="101"/>
      <c r="QIN162" s="101"/>
      <c r="QIO162" s="101"/>
      <c r="QIP162" s="101"/>
      <c r="QIQ162" s="101"/>
      <c r="QIR162" s="101"/>
      <c r="QIS162" s="101"/>
      <c r="QIT162" s="101"/>
      <c r="QIU162" s="101"/>
      <c r="QIV162" s="101"/>
      <c r="QIW162" s="101"/>
      <c r="QIX162" s="101"/>
      <c r="QIY162" s="101"/>
      <c r="QIZ162" s="101"/>
      <c r="QJA162" s="101"/>
      <c r="QJB162" s="101"/>
      <c r="QJC162" s="101"/>
      <c r="QJD162" s="101"/>
      <c r="QJE162" s="101"/>
      <c r="QJF162" s="101"/>
      <c r="QJG162" s="101"/>
      <c r="QJH162" s="101"/>
      <c r="QJI162" s="101"/>
      <c r="QJJ162" s="101"/>
      <c r="QJK162" s="101"/>
      <c r="QJL162" s="101"/>
      <c r="QJM162" s="101"/>
      <c r="QJN162" s="101"/>
      <c r="QJO162" s="101"/>
      <c r="QJP162" s="101"/>
      <c r="QJQ162" s="101"/>
      <c r="QJR162" s="101"/>
      <c r="QJS162" s="101"/>
      <c r="QJT162" s="101"/>
      <c r="QJU162" s="101"/>
      <c r="QJV162" s="101"/>
      <c r="QJW162" s="101"/>
      <c r="QJX162" s="101"/>
      <c r="QJY162" s="101"/>
      <c r="QJZ162" s="101"/>
      <c r="QKA162" s="101"/>
      <c r="QKB162" s="101"/>
      <c r="QKC162" s="101"/>
      <c r="QKD162" s="101"/>
      <c r="QKE162" s="101"/>
      <c r="QKF162" s="101"/>
      <c r="QKG162" s="101"/>
      <c r="QKH162" s="101"/>
      <c r="QKI162" s="101"/>
      <c r="QKJ162" s="101"/>
      <c r="QKK162" s="101"/>
      <c r="QKL162" s="101"/>
      <c r="QKM162" s="101"/>
      <c r="QKN162" s="101"/>
      <c r="QKO162" s="101"/>
      <c r="QKP162" s="101"/>
      <c r="QKQ162" s="101"/>
      <c r="QKR162" s="101"/>
      <c r="QKS162" s="101"/>
      <c r="QKT162" s="101"/>
      <c r="QKU162" s="101"/>
      <c r="QKV162" s="101"/>
      <c r="QKW162" s="101"/>
      <c r="QKX162" s="101"/>
      <c r="QKY162" s="101"/>
      <c r="QKZ162" s="101"/>
      <c r="QLA162" s="101"/>
      <c r="QLB162" s="101"/>
      <c r="QLC162" s="101"/>
      <c r="QLD162" s="101"/>
      <c r="QLE162" s="101"/>
      <c r="QLF162" s="101"/>
      <c r="QLG162" s="101"/>
      <c r="QLH162" s="101"/>
      <c r="QLI162" s="101"/>
      <c r="QLJ162" s="101"/>
      <c r="QLK162" s="101"/>
      <c r="QLL162" s="101"/>
      <c r="QLM162" s="101"/>
      <c r="QLN162" s="101"/>
      <c r="QLO162" s="101"/>
      <c r="QLP162" s="101"/>
      <c r="QLQ162" s="101"/>
      <c r="QLR162" s="101"/>
      <c r="QLS162" s="101"/>
      <c r="QLT162" s="101"/>
      <c r="QLU162" s="101"/>
      <c r="QLV162" s="101"/>
      <c r="QLW162" s="101"/>
      <c r="QLX162" s="101"/>
      <c r="QLY162" s="101"/>
      <c r="QLZ162" s="101"/>
      <c r="QMA162" s="101"/>
      <c r="QMB162" s="101"/>
      <c r="QMC162" s="101"/>
      <c r="QMD162" s="101"/>
      <c r="QME162" s="101"/>
      <c r="QMF162" s="101"/>
      <c r="QMG162" s="101"/>
      <c r="QMH162" s="101"/>
      <c r="QMI162" s="101"/>
      <c r="QMJ162" s="101"/>
      <c r="QMK162" s="101"/>
      <c r="QML162" s="101"/>
      <c r="QMM162" s="101"/>
      <c r="QMN162" s="101"/>
      <c r="QMO162" s="101"/>
      <c r="QMP162" s="101"/>
      <c r="QMQ162" s="101"/>
      <c r="QMR162" s="101"/>
      <c r="QMS162" s="101"/>
      <c r="QMT162" s="101"/>
      <c r="QMU162" s="101"/>
      <c r="QMV162" s="101"/>
      <c r="QMW162" s="101"/>
      <c r="QMX162" s="101"/>
      <c r="QMY162" s="101"/>
      <c r="QMZ162" s="101"/>
      <c r="QNA162" s="101"/>
      <c r="QNB162" s="101"/>
      <c r="QNC162" s="101"/>
      <c r="QND162" s="101"/>
      <c r="QNE162" s="101"/>
      <c r="QNF162" s="101"/>
      <c r="QNG162" s="101"/>
      <c r="QNH162" s="101"/>
      <c r="QNI162" s="101"/>
      <c r="QNJ162" s="101"/>
      <c r="QNK162" s="101"/>
      <c r="QNL162" s="101"/>
      <c r="QNM162" s="101"/>
      <c r="QNN162" s="101"/>
      <c r="QNO162" s="101"/>
      <c r="QNP162" s="101"/>
      <c r="QNQ162" s="101"/>
      <c r="QNR162" s="101"/>
      <c r="QNS162" s="101"/>
      <c r="QNT162" s="101"/>
      <c r="QNU162" s="101"/>
      <c r="QNV162" s="101"/>
      <c r="QNW162" s="101"/>
      <c r="QNX162" s="101"/>
      <c r="QNY162" s="101"/>
      <c r="QNZ162" s="101"/>
      <c r="QOA162" s="101"/>
      <c r="QOB162" s="101"/>
      <c r="QOC162" s="101"/>
      <c r="QOD162" s="101"/>
      <c r="QOE162" s="101"/>
      <c r="QOF162" s="101"/>
      <c r="QOG162" s="101"/>
      <c r="QOH162" s="101"/>
      <c r="QOI162" s="101"/>
      <c r="QOJ162" s="101"/>
      <c r="QOK162" s="101"/>
      <c r="QOL162" s="101"/>
      <c r="QOM162" s="101"/>
      <c r="QON162" s="101"/>
      <c r="QOO162" s="101"/>
      <c r="QOP162" s="101"/>
      <c r="QOQ162" s="101"/>
      <c r="QOR162" s="101"/>
      <c r="QOS162" s="101"/>
      <c r="QOT162" s="101"/>
      <c r="QOU162" s="101"/>
      <c r="QOV162" s="101"/>
      <c r="QOW162" s="101"/>
      <c r="QOX162" s="101"/>
      <c r="QOY162" s="101"/>
      <c r="QOZ162" s="101"/>
      <c r="QPA162" s="101"/>
      <c r="QPB162" s="101"/>
      <c r="QPC162" s="101"/>
      <c r="QPD162" s="101"/>
      <c r="QPE162" s="101"/>
      <c r="QPF162" s="101"/>
      <c r="QPG162" s="101"/>
      <c r="QPH162" s="101"/>
      <c r="QPI162" s="101"/>
      <c r="QPJ162" s="101"/>
      <c r="QPK162" s="101"/>
      <c r="QPL162" s="101"/>
      <c r="QPM162" s="101"/>
      <c r="QPN162" s="101"/>
      <c r="QPO162" s="101"/>
      <c r="QPP162" s="101"/>
      <c r="QPQ162" s="101"/>
      <c r="QPR162" s="101"/>
      <c r="QPS162" s="101"/>
      <c r="QPT162" s="101"/>
      <c r="QPU162" s="101"/>
      <c r="QPV162" s="101"/>
      <c r="QPW162" s="101"/>
      <c r="QPX162" s="101"/>
      <c r="QPY162" s="101"/>
      <c r="QPZ162" s="101"/>
      <c r="QQA162" s="101"/>
      <c r="QQB162" s="101"/>
      <c r="QQC162" s="101"/>
      <c r="QQD162" s="101"/>
      <c r="QQE162" s="101"/>
      <c r="QQF162" s="101"/>
      <c r="QQG162" s="101"/>
      <c r="QQH162" s="101"/>
      <c r="QQI162" s="101"/>
      <c r="QQJ162" s="101"/>
      <c r="QQK162" s="101"/>
      <c r="QQL162" s="101"/>
      <c r="QQM162" s="101"/>
      <c r="QQN162" s="101"/>
      <c r="QQO162" s="101"/>
      <c r="QQP162" s="101"/>
      <c r="QQQ162" s="101"/>
      <c r="QQR162" s="101"/>
      <c r="QQS162" s="101"/>
      <c r="QQT162" s="101"/>
      <c r="QQU162" s="101"/>
      <c r="QQV162" s="101"/>
      <c r="QQW162" s="101"/>
      <c r="QQX162" s="101"/>
      <c r="QQY162" s="101"/>
      <c r="QQZ162" s="101"/>
      <c r="QRA162" s="101"/>
      <c r="QRB162" s="101"/>
      <c r="QRC162" s="101"/>
      <c r="QRD162" s="101"/>
      <c r="QRE162" s="101"/>
      <c r="QRF162" s="101"/>
      <c r="QRG162" s="101"/>
      <c r="QRH162" s="101"/>
      <c r="QRI162" s="101"/>
      <c r="QRJ162" s="101"/>
      <c r="QRK162" s="101"/>
      <c r="QRL162" s="101"/>
      <c r="QRM162" s="101"/>
      <c r="QRN162" s="101"/>
      <c r="QRO162" s="101"/>
      <c r="QRP162" s="101"/>
      <c r="QRQ162" s="101"/>
      <c r="QRR162" s="101"/>
      <c r="QRS162" s="101"/>
      <c r="QRT162" s="101"/>
      <c r="QRU162" s="101"/>
      <c r="QRV162" s="101"/>
      <c r="QRW162" s="101"/>
      <c r="QRX162" s="101"/>
      <c r="QRY162" s="101"/>
      <c r="QRZ162" s="101"/>
      <c r="QSA162" s="101"/>
      <c r="QSB162" s="101"/>
      <c r="QSC162" s="101"/>
      <c r="QSD162" s="101"/>
      <c r="QSE162" s="101"/>
      <c r="QSF162" s="101"/>
      <c r="QSG162" s="101"/>
      <c r="QSH162" s="101"/>
      <c r="QSI162" s="101"/>
      <c r="QSJ162" s="101"/>
      <c r="QSK162" s="101"/>
      <c r="QSL162" s="101"/>
      <c r="QSM162" s="101"/>
      <c r="QSN162" s="101"/>
      <c r="QSO162" s="101"/>
      <c r="QSP162" s="101"/>
      <c r="QSQ162" s="101"/>
      <c r="QSR162" s="101"/>
      <c r="QSS162" s="101"/>
      <c r="QST162" s="101"/>
      <c r="QSU162" s="101"/>
      <c r="QSV162" s="101"/>
      <c r="QSW162" s="101"/>
      <c r="QSX162" s="101"/>
      <c r="QSY162" s="101"/>
      <c r="QSZ162" s="101"/>
      <c r="QTA162" s="101"/>
      <c r="QTB162" s="101"/>
      <c r="QTC162" s="101"/>
      <c r="QTD162" s="101"/>
      <c r="QTE162" s="101"/>
      <c r="QTF162" s="101"/>
      <c r="QTG162" s="101"/>
      <c r="QTH162" s="101"/>
      <c r="QTI162" s="101"/>
      <c r="QTJ162" s="101"/>
      <c r="QTK162" s="101"/>
      <c r="QTL162" s="101"/>
      <c r="QTM162" s="101"/>
      <c r="QTN162" s="101"/>
      <c r="QTO162" s="101"/>
      <c r="QTP162" s="101"/>
      <c r="QTQ162" s="101"/>
      <c r="QTR162" s="101"/>
      <c r="QTS162" s="101"/>
      <c r="QTT162" s="101"/>
      <c r="QTU162" s="101"/>
      <c r="QTV162" s="101"/>
      <c r="QTW162" s="101"/>
      <c r="QTX162" s="101"/>
      <c r="QTY162" s="101"/>
      <c r="QTZ162" s="101"/>
      <c r="QUA162" s="101"/>
      <c r="QUB162" s="101"/>
      <c r="QUC162" s="101"/>
      <c r="QUD162" s="101"/>
      <c r="QUE162" s="101"/>
      <c r="QUF162" s="101"/>
      <c r="QUG162" s="101"/>
      <c r="QUH162" s="101"/>
      <c r="QUI162" s="101"/>
      <c r="QUJ162" s="101"/>
      <c r="QUK162" s="101"/>
      <c r="QUL162" s="101"/>
      <c r="QUM162" s="101"/>
      <c r="QUN162" s="101"/>
      <c r="QUO162" s="101"/>
      <c r="QUP162" s="101"/>
      <c r="QUQ162" s="101"/>
      <c r="QUR162" s="101"/>
      <c r="QUS162" s="101"/>
      <c r="QUT162" s="101"/>
      <c r="QUU162" s="101"/>
      <c r="QUV162" s="101"/>
      <c r="QUW162" s="101"/>
      <c r="QUX162" s="101"/>
      <c r="QUY162" s="101"/>
      <c r="QUZ162" s="101"/>
      <c r="QVA162" s="101"/>
      <c r="QVB162" s="101"/>
      <c r="QVC162" s="101"/>
      <c r="QVD162" s="101"/>
      <c r="QVE162" s="101"/>
      <c r="QVF162" s="101"/>
      <c r="QVG162" s="101"/>
      <c r="QVH162" s="101"/>
      <c r="QVI162" s="101"/>
      <c r="QVJ162" s="101"/>
      <c r="QVK162" s="101"/>
      <c r="QVL162" s="101"/>
      <c r="QVM162" s="101"/>
      <c r="QVN162" s="101"/>
      <c r="QVO162" s="101"/>
      <c r="QVP162" s="101"/>
      <c r="QVQ162" s="101"/>
      <c r="QVR162" s="101"/>
      <c r="QVS162" s="101"/>
      <c r="QVT162" s="101"/>
      <c r="QVU162" s="101"/>
      <c r="QVV162" s="101"/>
      <c r="QVW162" s="101"/>
      <c r="QVX162" s="101"/>
      <c r="QVY162" s="101"/>
      <c r="QVZ162" s="101"/>
      <c r="QWA162" s="101"/>
      <c r="QWB162" s="101"/>
      <c r="QWC162" s="101"/>
      <c r="QWD162" s="101"/>
      <c r="QWE162" s="101"/>
      <c r="QWF162" s="101"/>
      <c r="QWG162" s="101"/>
      <c r="QWH162" s="101"/>
      <c r="QWI162" s="101"/>
      <c r="QWJ162" s="101"/>
      <c r="QWK162" s="101"/>
      <c r="QWL162" s="101"/>
      <c r="QWM162" s="101"/>
      <c r="QWN162" s="101"/>
      <c r="QWO162" s="101"/>
      <c r="QWP162" s="101"/>
      <c r="QWQ162" s="101"/>
      <c r="QWR162" s="101"/>
      <c r="QWS162" s="101"/>
      <c r="QWT162" s="101"/>
      <c r="QWU162" s="101"/>
      <c r="QWV162" s="101"/>
      <c r="QWW162" s="101"/>
      <c r="QWX162" s="101"/>
      <c r="QWY162" s="101"/>
      <c r="QWZ162" s="101"/>
      <c r="QXA162" s="101"/>
      <c r="QXB162" s="101"/>
      <c r="QXC162" s="101"/>
      <c r="QXD162" s="101"/>
      <c r="QXE162" s="101"/>
      <c r="QXF162" s="101"/>
      <c r="QXG162" s="101"/>
      <c r="QXH162" s="101"/>
      <c r="QXI162" s="101"/>
      <c r="QXJ162" s="101"/>
      <c r="QXK162" s="101"/>
      <c r="QXL162" s="101"/>
      <c r="QXM162" s="101"/>
      <c r="QXN162" s="101"/>
      <c r="QXO162" s="101"/>
      <c r="QXP162" s="101"/>
      <c r="QXQ162" s="101"/>
      <c r="QXR162" s="101"/>
      <c r="QXS162" s="101"/>
      <c r="QXT162" s="101"/>
      <c r="QXU162" s="101"/>
      <c r="QXV162" s="101"/>
      <c r="QXW162" s="101"/>
      <c r="QXX162" s="101"/>
      <c r="QXY162" s="101"/>
      <c r="QXZ162" s="101"/>
      <c r="QYA162" s="101"/>
      <c r="QYB162" s="101"/>
      <c r="QYC162" s="101"/>
      <c r="QYD162" s="101"/>
      <c r="QYE162" s="101"/>
      <c r="QYF162" s="101"/>
      <c r="QYG162" s="101"/>
      <c r="QYH162" s="101"/>
      <c r="QYI162" s="101"/>
      <c r="QYJ162" s="101"/>
      <c r="QYK162" s="101"/>
      <c r="QYL162" s="101"/>
      <c r="QYM162" s="101"/>
      <c r="QYN162" s="101"/>
      <c r="QYO162" s="101"/>
      <c r="QYP162" s="101"/>
      <c r="QYQ162" s="101"/>
      <c r="QYR162" s="101"/>
      <c r="QYS162" s="101"/>
      <c r="QYT162" s="101"/>
      <c r="QYU162" s="101"/>
      <c r="QYV162" s="101"/>
      <c r="QYW162" s="101"/>
      <c r="QYX162" s="101"/>
      <c r="QYY162" s="101"/>
      <c r="QYZ162" s="101"/>
      <c r="QZA162" s="101"/>
      <c r="QZB162" s="101"/>
      <c r="QZC162" s="101"/>
      <c r="QZD162" s="101"/>
      <c r="QZE162" s="101"/>
      <c r="QZF162" s="101"/>
      <c r="QZG162" s="101"/>
      <c r="QZH162" s="101"/>
      <c r="QZI162" s="101"/>
      <c r="QZJ162" s="101"/>
      <c r="QZK162" s="101"/>
      <c r="QZL162" s="101"/>
      <c r="QZM162" s="101"/>
      <c r="QZN162" s="101"/>
      <c r="QZO162" s="101"/>
      <c r="QZP162" s="101"/>
      <c r="QZQ162" s="101"/>
      <c r="QZR162" s="101"/>
      <c r="QZS162" s="101"/>
      <c r="QZT162" s="101"/>
      <c r="QZU162" s="101"/>
      <c r="QZV162" s="101"/>
      <c r="QZW162" s="101"/>
      <c r="QZX162" s="101"/>
      <c r="QZY162" s="101"/>
      <c r="QZZ162" s="101"/>
      <c r="RAA162" s="101"/>
      <c r="RAB162" s="101"/>
      <c r="RAC162" s="101"/>
      <c r="RAD162" s="101"/>
      <c r="RAE162" s="101"/>
      <c r="RAF162" s="101"/>
      <c r="RAG162" s="101"/>
      <c r="RAH162" s="101"/>
      <c r="RAI162" s="101"/>
      <c r="RAJ162" s="101"/>
      <c r="RAK162" s="101"/>
      <c r="RAL162" s="101"/>
      <c r="RAM162" s="101"/>
      <c r="RAN162" s="101"/>
      <c r="RAO162" s="101"/>
      <c r="RAP162" s="101"/>
      <c r="RAQ162" s="101"/>
      <c r="RAR162" s="101"/>
      <c r="RAS162" s="101"/>
      <c r="RAT162" s="101"/>
      <c r="RAU162" s="101"/>
      <c r="RAV162" s="101"/>
      <c r="RAW162" s="101"/>
      <c r="RAX162" s="101"/>
      <c r="RAY162" s="101"/>
      <c r="RAZ162" s="101"/>
      <c r="RBA162" s="101"/>
      <c r="RBB162" s="101"/>
      <c r="RBC162" s="101"/>
      <c r="RBD162" s="101"/>
      <c r="RBE162" s="101"/>
      <c r="RBF162" s="101"/>
      <c r="RBG162" s="101"/>
      <c r="RBH162" s="101"/>
      <c r="RBI162" s="101"/>
      <c r="RBJ162" s="101"/>
      <c r="RBK162" s="101"/>
      <c r="RBL162" s="101"/>
      <c r="RBM162" s="101"/>
      <c r="RBN162" s="101"/>
      <c r="RBO162" s="101"/>
      <c r="RBP162" s="101"/>
      <c r="RBQ162" s="101"/>
      <c r="RBR162" s="101"/>
      <c r="RBS162" s="101"/>
      <c r="RBT162" s="101"/>
      <c r="RBU162" s="101"/>
      <c r="RBV162" s="101"/>
      <c r="RBW162" s="101"/>
      <c r="RBX162" s="101"/>
      <c r="RBY162" s="101"/>
      <c r="RBZ162" s="101"/>
      <c r="RCA162" s="101"/>
      <c r="RCB162" s="101"/>
      <c r="RCC162" s="101"/>
      <c r="RCD162" s="101"/>
      <c r="RCE162" s="101"/>
      <c r="RCF162" s="101"/>
      <c r="RCG162" s="101"/>
      <c r="RCH162" s="101"/>
      <c r="RCI162" s="101"/>
      <c r="RCJ162" s="101"/>
      <c r="RCK162" s="101"/>
      <c r="RCL162" s="101"/>
      <c r="RCM162" s="101"/>
      <c r="RCN162" s="101"/>
      <c r="RCO162" s="101"/>
      <c r="RCP162" s="101"/>
      <c r="RCQ162" s="101"/>
      <c r="RCR162" s="101"/>
      <c r="RCS162" s="101"/>
      <c r="RCT162" s="101"/>
      <c r="RCU162" s="101"/>
      <c r="RCV162" s="101"/>
      <c r="RCW162" s="101"/>
      <c r="RCX162" s="101"/>
      <c r="RCY162" s="101"/>
      <c r="RCZ162" s="101"/>
      <c r="RDA162" s="101"/>
      <c r="RDB162" s="101"/>
      <c r="RDC162" s="101"/>
      <c r="RDD162" s="101"/>
      <c r="RDE162" s="101"/>
      <c r="RDF162" s="101"/>
      <c r="RDG162" s="101"/>
      <c r="RDH162" s="101"/>
      <c r="RDI162" s="101"/>
      <c r="RDJ162" s="101"/>
      <c r="RDK162" s="101"/>
      <c r="RDL162" s="101"/>
      <c r="RDM162" s="101"/>
      <c r="RDN162" s="101"/>
      <c r="RDO162" s="101"/>
      <c r="RDP162" s="101"/>
      <c r="RDQ162" s="101"/>
      <c r="RDR162" s="101"/>
      <c r="RDS162" s="101"/>
      <c r="RDT162" s="101"/>
      <c r="RDU162" s="101"/>
      <c r="RDV162" s="101"/>
      <c r="RDW162" s="101"/>
      <c r="RDX162" s="101"/>
      <c r="RDY162" s="101"/>
      <c r="RDZ162" s="101"/>
      <c r="REA162" s="101"/>
      <c r="REB162" s="101"/>
      <c r="REC162" s="101"/>
      <c r="RED162" s="101"/>
      <c r="REE162" s="101"/>
      <c r="REF162" s="101"/>
      <c r="REG162" s="101"/>
      <c r="REH162" s="101"/>
      <c r="REI162" s="101"/>
      <c r="REJ162" s="101"/>
      <c r="REK162" s="101"/>
      <c r="REL162" s="101"/>
      <c r="REM162" s="101"/>
      <c r="REN162" s="101"/>
      <c r="REO162" s="101"/>
      <c r="REP162" s="101"/>
      <c r="REQ162" s="101"/>
      <c r="RER162" s="101"/>
      <c r="RES162" s="101"/>
      <c r="RET162" s="101"/>
      <c r="REU162" s="101"/>
      <c r="REV162" s="101"/>
      <c r="REW162" s="101"/>
      <c r="REX162" s="101"/>
      <c r="REY162" s="101"/>
      <c r="REZ162" s="101"/>
      <c r="RFA162" s="101"/>
      <c r="RFB162" s="101"/>
      <c r="RFC162" s="101"/>
      <c r="RFD162" s="101"/>
      <c r="RFE162" s="101"/>
      <c r="RFF162" s="101"/>
      <c r="RFG162" s="101"/>
      <c r="RFH162" s="101"/>
      <c r="RFI162" s="101"/>
      <c r="RFJ162" s="101"/>
      <c r="RFK162" s="101"/>
      <c r="RFL162" s="101"/>
      <c r="RFM162" s="101"/>
      <c r="RFN162" s="101"/>
      <c r="RFO162" s="101"/>
      <c r="RFP162" s="101"/>
      <c r="RFQ162" s="101"/>
      <c r="RFR162" s="101"/>
      <c r="RFS162" s="101"/>
      <c r="RFT162" s="101"/>
      <c r="RFU162" s="101"/>
      <c r="RFV162" s="101"/>
      <c r="RFW162" s="101"/>
      <c r="RFX162" s="101"/>
      <c r="RFY162" s="101"/>
      <c r="RFZ162" s="101"/>
      <c r="RGA162" s="101"/>
      <c r="RGB162" s="101"/>
      <c r="RGC162" s="101"/>
      <c r="RGD162" s="101"/>
      <c r="RGE162" s="101"/>
      <c r="RGF162" s="101"/>
      <c r="RGG162" s="101"/>
      <c r="RGH162" s="101"/>
      <c r="RGI162" s="101"/>
      <c r="RGJ162" s="101"/>
      <c r="RGK162" s="101"/>
      <c r="RGL162" s="101"/>
      <c r="RGM162" s="101"/>
      <c r="RGN162" s="101"/>
      <c r="RGO162" s="101"/>
      <c r="RGP162" s="101"/>
      <c r="RGQ162" s="101"/>
      <c r="RGR162" s="101"/>
      <c r="RGS162" s="101"/>
      <c r="RGT162" s="101"/>
      <c r="RGU162" s="101"/>
      <c r="RGV162" s="101"/>
      <c r="RGW162" s="101"/>
      <c r="RGX162" s="101"/>
      <c r="RGY162" s="101"/>
      <c r="RGZ162" s="101"/>
      <c r="RHA162" s="101"/>
      <c r="RHB162" s="101"/>
      <c r="RHC162" s="101"/>
      <c r="RHD162" s="101"/>
      <c r="RHE162" s="101"/>
      <c r="RHF162" s="101"/>
      <c r="RHG162" s="101"/>
      <c r="RHH162" s="101"/>
      <c r="RHI162" s="101"/>
      <c r="RHJ162" s="101"/>
      <c r="RHK162" s="101"/>
      <c r="RHL162" s="101"/>
      <c r="RHM162" s="101"/>
      <c r="RHN162" s="101"/>
      <c r="RHO162" s="101"/>
      <c r="RHP162" s="101"/>
      <c r="RHQ162" s="101"/>
      <c r="RHR162" s="101"/>
      <c r="RHS162" s="101"/>
      <c r="RHT162" s="101"/>
      <c r="RHU162" s="101"/>
      <c r="RHV162" s="101"/>
      <c r="RHW162" s="101"/>
      <c r="RHX162" s="101"/>
      <c r="RHY162" s="101"/>
      <c r="RHZ162" s="101"/>
      <c r="RIA162" s="101"/>
      <c r="RIB162" s="101"/>
      <c r="RIC162" s="101"/>
      <c r="RID162" s="101"/>
      <c r="RIE162" s="101"/>
      <c r="RIF162" s="101"/>
      <c r="RIG162" s="101"/>
      <c r="RIH162" s="101"/>
      <c r="RII162" s="101"/>
      <c r="RIJ162" s="101"/>
      <c r="RIK162" s="101"/>
      <c r="RIL162" s="101"/>
      <c r="RIM162" s="101"/>
      <c r="RIN162" s="101"/>
      <c r="RIO162" s="101"/>
      <c r="RIP162" s="101"/>
      <c r="RIQ162" s="101"/>
      <c r="RIR162" s="101"/>
      <c r="RIS162" s="101"/>
      <c r="RIT162" s="101"/>
      <c r="RIU162" s="101"/>
      <c r="RIV162" s="101"/>
      <c r="RIW162" s="101"/>
      <c r="RIX162" s="101"/>
      <c r="RIY162" s="101"/>
      <c r="RIZ162" s="101"/>
      <c r="RJA162" s="101"/>
      <c r="RJB162" s="101"/>
      <c r="RJC162" s="101"/>
      <c r="RJD162" s="101"/>
      <c r="RJE162" s="101"/>
      <c r="RJF162" s="101"/>
      <c r="RJG162" s="101"/>
      <c r="RJH162" s="101"/>
      <c r="RJI162" s="101"/>
      <c r="RJJ162" s="101"/>
      <c r="RJK162" s="101"/>
      <c r="RJL162" s="101"/>
      <c r="RJM162" s="101"/>
      <c r="RJN162" s="101"/>
      <c r="RJO162" s="101"/>
      <c r="RJP162" s="101"/>
      <c r="RJQ162" s="101"/>
      <c r="RJR162" s="101"/>
      <c r="RJS162" s="101"/>
      <c r="RJT162" s="101"/>
      <c r="RJU162" s="101"/>
      <c r="RJV162" s="101"/>
      <c r="RJW162" s="101"/>
      <c r="RJX162" s="101"/>
      <c r="RJY162" s="101"/>
      <c r="RJZ162" s="101"/>
      <c r="RKA162" s="101"/>
      <c r="RKB162" s="101"/>
      <c r="RKC162" s="101"/>
      <c r="RKD162" s="101"/>
      <c r="RKE162" s="101"/>
      <c r="RKF162" s="101"/>
      <c r="RKG162" s="101"/>
      <c r="RKH162" s="101"/>
      <c r="RKI162" s="101"/>
      <c r="RKJ162" s="101"/>
      <c r="RKK162" s="101"/>
      <c r="RKL162" s="101"/>
      <c r="RKM162" s="101"/>
      <c r="RKN162" s="101"/>
      <c r="RKO162" s="101"/>
      <c r="RKP162" s="101"/>
      <c r="RKQ162" s="101"/>
      <c r="RKR162" s="101"/>
      <c r="RKS162" s="101"/>
      <c r="RKT162" s="101"/>
      <c r="RKU162" s="101"/>
      <c r="RKV162" s="101"/>
      <c r="RKW162" s="101"/>
      <c r="RKX162" s="101"/>
      <c r="RKY162" s="101"/>
      <c r="RKZ162" s="101"/>
      <c r="RLA162" s="101"/>
      <c r="RLB162" s="101"/>
      <c r="RLC162" s="101"/>
      <c r="RLD162" s="101"/>
      <c r="RLE162" s="101"/>
      <c r="RLF162" s="101"/>
      <c r="RLG162" s="101"/>
      <c r="RLH162" s="101"/>
      <c r="RLI162" s="101"/>
      <c r="RLJ162" s="101"/>
      <c r="RLK162" s="101"/>
      <c r="RLL162" s="101"/>
      <c r="RLM162" s="101"/>
      <c r="RLN162" s="101"/>
      <c r="RLO162" s="101"/>
      <c r="RLP162" s="101"/>
      <c r="RLQ162" s="101"/>
      <c r="RLR162" s="101"/>
      <c r="RLS162" s="101"/>
      <c r="RLT162" s="101"/>
      <c r="RLU162" s="101"/>
      <c r="RLV162" s="101"/>
      <c r="RLW162" s="101"/>
      <c r="RLX162" s="101"/>
      <c r="RLY162" s="101"/>
      <c r="RLZ162" s="101"/>
      <c r="RMA162" s="101"/>
      <c r="RMB162" s="101"/>
      <c r="RMC162" s="101"/>
      <c r="RMD162" s="101"/>
      <c r="RME162" s="101"/>
      <c r="RMF162" s="101"/>
      <c r="RMG162" s="101"/>
      <c r="RMH162" s="101"/>
      <c r="RMI162" s="101"/>
      <c r="RMJ162" s="101"/>
      <c r="RMK162" s="101"/>
      <c r="RML162" s="101"/>
      <c r="RMM162" s="101"/>
      <c r="RMN162" s="101"/>
      <c r="RMO162" s="101"/>
      <c r="RMP162" s="101"/>
      <c r="RMQ162" s="101"/>
      <c r="RMR162" s="101"/>
      <c r="RMS162" s="101"/>
      <c r="RMT162" s="101"/>
      <c r="RMU162" s="101"/>
      <c r="RMV162" s="101"/>
      <c r="RMW162" s="101"/>
      <c r="RMX162" s="101"/>
      <c r="RMY162" s="101"/>
      <c r="RMZ162" s="101"/>
      <c r="RNA162" s="101"/>
      <c r="RNB162" s="101"/>
      <c r="RNC162" s="101"/>
      <c r="RND162" s="101"/>
      <c r="RNE162" s="101"/>
      <c r="RNF162" s="101"/>
      <c r="RNG162" s="101"/>
      <c r="RNH162" s="101"/>
      <c r="RNI162" s="101"/>
      <c r="RNJ162" s="101"/>
      <c r="RNK162" s="101"/>
      <c r="RNL162" s="101"/>
      <c r="RNM162" s="101"/>
      <c r="RNN162" s="101"/>
      <c r="RNO162" s="101"/>
      <c r="RNP162" s="101"/>
      <c r="RNQ162" s="101"/>
      <c r="RNR162" s="101"/>
      <c r="RNS162" s="101"/>
      <c r="RNT162" s="101"/>
      <c r="RNU162" s="101"/>
      <c r="RNV162" s="101"/>
      <c r="RNW162" s="101"/>
      <c r="RNX162" s="101"/>
      <c r="RNY162" s="101"/>
      <c r="RNZ162" s="101"/>
      <c r="ROA162" s="101"/>
      <c r="ROB162" s="101"/>
      <c r="ROC162" s="101"/>
      <c r="ROD162" s="101"/>
      <c r="ROE162" s="101"/>
      <c r="ROF162" s="101"/>
      <c r="ROG162" s="101"/>
      <c r="ROH162" s="101"/>
      <c r="ROI162" s="101"/>
      <c r="ROJ162" s="101"/>
      <c r="ROK162" s="101"/>
      <c r="ROL162" s="101"/>
      <c r="ROM162" s="101"/>
      <c r="RON162" s="101"/>
      <c r="ROO162" s="101"/>
      <c r="ROP162" s="101"/>
      <c r="ROQ162" s="101"/>
      <c r="ROR162" s="101"/>
      <c r="ROS162" s="101"/>
      <c r="ROT162" s="101"/>
      <c r="ROU162" s="101"/>
      <c r="ROV162" s="101"/>
      <c r="ROW162" s="101"/>
      <c r="ROX162" s="101"/>
      <c r="ROY162" s="101"/>
      <c r="ROZ162" s="101"/>
      <c r="RPA162" s="101"/>
      <c r="RPB162" s="101"/>
      <c r="RPC162" s="101"/>
      <c r="RPD162" s="101"/>
      <c r="RPE162" s="101"/>
      <c r="RPF162" s="101"/>
      <c r="RPG162" s="101"/>
      <c r="RPH162" s="101"/>
      <c r="RPI162" s="101"/>
      <c r="RPJ162" s="101"/>
      <c r="RPK162" s="101"/>
      <c r="RPL162" s="101"/>
      <c r="RPM162" s="101"/>
      <c r="RPN162" s="101"/>
      <c r="RPO162" s="101"/>
      <c r="RPP162" s="101"/>
      <c r="RPQ162" s="101"/>
      <c r="RPR162" s="101"/>
      <c r="RPS162" s="101"/>
      <c r="RPT162" s="101"/>
      <c r="RPU162" s="101"/>
      <c r="RPV162" s="101"/>
      <c r="RPW162" s="101"/>
      <c r="RPX162" s="101"/>
      <c r="RPY162" s="101"/>
      <c r="RPZ162" s="101"/>
      <c r="RQA162" s="101"/>
      <c r="RQB162" s="101"/>
      <c r="RQC162" s="101"/>
      <c r="RQD162" s="101"/>
      <c r="RQE162" s="101"/>
      <c r="RQF162" s="101"/>
      <c r="RQG162" s="101"/>
      <c r="RQH162" s="101"/>
      <c r="RQI162" s="101"/>
      <c r="RQJ162" s="101"/>
      <c r="RQK162" s="101"/>
      <c r="RQL162" s="101"/>
      <c r="RQM162" s="101"/>
      <c r="RQN162" s="101"/>
      <c r="RQO162" s="101"/>
      <c r="RQP162" s="101"/>
      <c r="RQQ162" s="101"/>
      <c r="RQR162" s="101"/>
      <c r="RQS162" s="101"/>
      <c r="RQT162" s="101"/>
      <c r="RQU162" s="101"/>
      <c r="RQV162" s="101"/>
      <c r="RQW162" s="101"/>
      <c r="RQX162" s="101"/>
      <c r="RQY162" s="101"/>
      <c r="RQZ162" s="101"/>
      <c r="RRA162" s="101"/>
      <c r="RRB162" s="101"/>
      <c r="RRC162" s="101"/>
      <c r="RRD162" s="101"/>
      <c r="RRE162" s="101"/>
      <c r="RRF162" s="101"/>
      <c r="RRG162" s="101"/>
      <c r="RRH162" s="101"/>
      <c r="RRI162" s="101"/>
      <c r="RRJ162" s="101"/>
      <c r="RRK162" s="101"/>
      <c r="RRL162" s="101"/>
      <c r="RRM162" s="101"/>
      <c r="RRN162" s="101"/>
      <c r="RRO162" s="101"/>
      <c r="RRP162" s="101"/>
      <c r="RRQ162" s="101"/>
      <c r="RRR162" s="101"/>
      <c r="RRS162" s="101"/>
      <c r="RRT162" s="101"/>
      <c r="RRU162" s="101"/>
      <c r="RRV162" s="101"/>
      <c r="RRW162" s="101"/>
      <c r="RRX162" s="101"/>
      <c r="RRY162" s="101"/>
      <c r="RRZ162" s="101"/>
      <c r="RSA162" s="101"/>
      <c r="RSB162" s="101"/>
      <c r="RSC162" s="101"/>
      <c r="RSD162" s="101"/>
      <c r="RSE162" s="101"/>
      <c r="RSF162" s="101"/>
      <c r="RSG162" s="101"/>
      <c r="RSH162" s="101"/>
      <c r="RSI162" s="101"/>
      <c r="RSJ162" s="101"/>
      <c r="RSK162" s="101"/>
      <c r="RSL162" s="101"/>
      <c r="RSM162" s="101"/>
      <c r="RSN162" s="101"/>
      <c r="RSO162" s="101"/>
      <c r="RSP162" s="101"/>
      <c r="RSQ162" s="101"/>
      <c r="RSR162" s="101"/>
      <c r="RSS162" s="101"/>
      <c r="RST162" s="101"/>
      <c r="RSU162" s="101"/>
      <c r="RSV162" s="101"/>
      <c r="RSW162" s="101"/>
      <c r="RSX162" s="101"/>
      <c r="RSY162" s="101"/>
      <c r="RSZ162" s="101"/>
      <c r="RTA162" s="101"/>
      <c r="RTB162" s="101"/>
      <c r="RTC162" s="101"/>
      <c r="RTD162" s="101"/>
      <c r="RTE162" s="101"/>
      <c r="RTF162" s="101"/>
      <c r="RTG162" s="101"/>
      <c r="RTH162" s="101"/>
      <c r="RTI162" s="101"/>
      <c r="RTJ162" s="101"/>
      <c r="RTK162" s="101"/>
      <c r="RTL162" s="101"/>
      <c r="RTM162" s="101"/>
      <c r="RTN162" s="101"/>
      <c r="RTO162" s="101"/>
      <c r="RTP162" s="101"/>
      <c r="RTQ162" s="101"/>
      <c r="RTR162" s="101"/>
      <c r="RTS162" s="101"/>
      <c r="RTT162" s="101"/>
      <c r="RTU162" s="101"/>
      <c r="RTV162" s="101"/>
      <c r="RTW162" s="101"/>
      <c r="RTX162" s="101"/>
      <c r="RTY162" s="101"/>
      <c r="RTZ162" s="101"/>
      <c r="RUA162" s="101"/>
      <c r="RUB162" s="101"/>
      <c r="RUC162" s="101"/>
      <c r="RUD162" s="101"/>
      <c r="RUE162" s="101"/>
      <c r="RUF162" s="101"/>
      <c r="RUG162" s="101"/>
      <c r="RUH162" s="101"/>
      <c r="RUI162" s="101"/>
      <c r="RUJ162" s="101"/>
      <c r="RUK162" s="101"/>
      <c r="RUL162" s="101"/>
      <c r="RUM162" s="101"/>
      <c r="RUN162" s="101"/>
      <c r="RUO162" s="101"/>
      <c r="RUP162" s="101"/>
      <c r="RUQ162" s="101"/>
      <c r="RUR162" s="101"/>
      <c r="RUS162" s="101"/>
      <c r="RUT162" s="101"/>
      <c r="RUU162" s="101"/>
      <c r="RUV162" s="101"/>
      <c r="RUW162" s="101"/>
      <c r="RUX162" s="101"/>
      <c r="RUY162" s="101"/>
      <c r="RUZ162" s="101"/>
      <c r="RVA162" s="101"/>
      <c r="RVB162" s="101"/>
      <c r="RVC162" s="101"/>
      <c r="RVD162" s="101"/>
      <c r="RVE162" s="101"/>
      <c r="RVF162" s="101"/>
      <c r="RVG162" s="101"/>
      <c r="RVH162" s="101"/>
      <c r="RVI162" s="101"/>
      <c r="RVJ162" s="101"/>
      <c r="RVK162" s="101"/>
      <c r="RVL162" s="101"/>
      <c r="RVM162" s="101"/>
      <c r="RVN162" s="101"/>
      <c r="RVO162" s="101"/>
      <c r="RVP162" s="101"/>
      <c r="RVQ162" s="101"/>
      <c r="RVR162" s="101"/>
      <c r="RVS162" s="101"/>
      <c r="RVT162" s="101"/>
      <c r="RVU162" s="101"/>
      <c r="RVV162" s="101"/>
      <c r="RVW162" s="101"/>
      <c r="RVX162" s="101"/>
      <c r="RVY162" s="101"/>
      <c r="RVZ162" s="101"/>
      <c r="RWA162" s="101"/>
      <c r="RWB162" s="101"/>
      <c r="RWC162" s="101"/>
      <c r="RWD162" s="101"/>
      <c r="RWE162" s="101"/>
      <c r="RWF162" s="101"/>
      <c r="RWG162" s="101"/>
      <c r="RWH162" s="101"/>
      <c r="RWI162" s="101"/>
      <c r="RWJ162" s="101"/>
      <c r="RWK162" s="101"/>
      <c r="RWL162" s="101"/>
      <c r="RWM162" s="101"/>
      <c r="RWN162" s="101"/>
      <c r="RWO162" s="101"/>
      <c r="RWP162" s="101"/>
      <c r="RWQ162" s="101"/>
      <c r="RWR162" s="101"/>
      <c r="RWS162" s="101"/>
      <c r="RWT162" s="101"/>
      <c r="RWU162" s="101"/>
      <c r="RWV162" s="101"/>
      <c r="RWW162" s="101"/>
      <c r="RWX162" s="101"/>
      <c r="RWY162" s="101"/>
      <c r="RWZ162" s="101"/>
      <c r="RXA162" s="101"/>
      <c r="RXB162" s="101"/>
      <c r="RXC162" s="101"/>
      <c r="RXD162" s="101"/>
      <c r="RXE162" s="101"/>
      <c r="RXF162" s="101"/>
      <c r="RXG162" s="101"/>
      <c r="RXH162" s="101"/>
      <c r="RXI162" s="101"/>
      <c r="RXJ162" s="101"/>
      <c r="RXK162" s="101"/>
      <c r="RXL162" s="101"/>
      <c r="RXM162" s="101"/>
      <c r="RXN162" s="101"/>
      <c r="RXO162" s="101"/>
      <c r="RXP162" s="101"/>
      <c r="RXQ162" s="101"/>
      <c r="RXR162" s="101"/>
      <c r="RXS162" s="101"/>
      <c r="RXT162" s="101"/>
      <c r="RXU162" s="101"/>
      <c r="RXV162" s="101"/>
      <c r="RXW162" s="101"/>
      <c r="RXX162" s="101"/>
      <c r="RXY162" s="101"/>
      <c r="RXZ162" s="101"/>
      <c r="RYA162" s="101"/>
      <c r="RYB162" s="101"/>
      <c r="RYC162" s="101"/>
      <c r="RYD162" s="101"/>
      <c r="RYE162" s="101"/>
      <c r="RYF162" s="101"/>
      <c r="RYG162" s="101"/>
      <c r="RYH162" s="101"/>
      <c r="RYI162" s="101"/>
      <c r="RYJ162" s="101"/>
      <c r="RYK162" s="101"/>
      <c r="RYL162" s="101"/>
      <c r="RYM162" s="101"/>
      <c r="RYN162" s="101"/>
      <c r="RYO162" s="101"/>
      <c r="RYP162" s="101"/>
      <c r="RYQ162" s="101"/>
      <c r="RYR162" s="101"/>
      <c r="RYS162" s="101"/>
      <c r="RYT162" s="101"/>
      <c r="RYU162" s="101"/>
      <c r="RYV162" s="101"/>
      <c r="RYW162" s="101"/>
      <c r="RYX162" s="101"/>
      <c r="RYY162" s="101"/>
      <c r="RYZ162" s="101"/>
      <c r="RZA162" s="101"/>
      <c r="RZB162" s="101"/>
      <c r="RZC162" s="101"/>
      <c r="RZD162" s="101"/>
      <c r="RZE162" s="101"/>
      <c r="RZF162" s="101"/>
      <c r="RZG162" s="101"/>
      <c r="RZH162" s="101"/>
      <c r="RZI162" s="101"/>
      <c r="RZJ162" s="101"/>
      <c r="RZK162" s="101"/>
      <c r="RZL162" s="101"/>
      <c r="RZM162" s="101"/>
      <c r="RZN162" s="101"/>
      <c r="RZO162" s="101"/>
      <c r="RZP162" s="101"/>
      <c r="RZQ162" s="101"/>
      <c r="RZR162" s="101"/>
      <c r="RZS162" s="101"/>
      <c r="RZT162" s="101"/>
      <c r="RZU162" s="101"/>
      <c r="RZV162" s="101"/>
      <c r="RZW162" s="101"/>
      <c r="RZX162" s="101"/>
      <c r="RZY162" s="101"/>
      <c r="RZZ162" s="101"/>
      <c r="SAA162" s="101"/>
      <c r="SAB162" s="101"/>
      <c r="SAC162" s="101"/>
      <c r="SAD162" s="101"/>
      <c r="SAE162" s="101"/>
      <c r="SAF162" s="101"/>
      <c r="SAG162" s="101"/>
      <c r="SAH162" s="101"/>
      <c r="SAI162" s="101"/>
      <c r="SAJ162" s="101"/>
      <c r="SAK162" s="101"/>
      <c r="SAL162" s="101"/>
      <c r="SAM162" s="101"/>
      <c r="SAN162" s="101"/>
      <c r="SAO162" s="101"/>
      <c r="SAP162" s="101"/>
      <c r="SAQ162" s="101"/>
      <c r="SAR162" s="101"/>
      <c r="SAS162" s="101"/>
      <c r="SAT162" s="101"/>
      <c r="SAU162" s="101"/>
      <c r="SAV162" s="101"/>
      <c r="SAW162" s="101"/>
      <c r="SAX162" s="101"/>
      <c r="SAY162" s="101"/>
      <c r="SAZ162" s="101"/>
      <c r="SBA162" s="101"/>
      <c r="SBB162" s="101"/>
      <c r="SBC162" s="101"/>
      <c r="SBD162" s="101"/>
      <c r="SBE162" s="101"/>
      <c r="SBF162" s="101"/>
      <c r="SBG162" s="101"/>
      <c r="SBH162" s="101"/>
      <c r="SBI162" s="101"/>
      <c r="SBJ162" s="101"/>
      <c r="SBK162" s="101"/>
      <c r="SBL162" s="101"/>
      <c r="SBM162" s="101"/>
      <c r="SBN162" s="101"/>
      <c r="SBO162" s="101"/>
      <c r="SBP162" s="101"/>
      <c r="SBQ162" s="101"/>
      <c r="SBR162" s="101"/>
      <c r="SBS162" s="101"/>
      <c r="SBT162" s="101"/>
      <c r="SBU162" s="101"/>
      <c r="SBV162" s="101"/>
      <c r="SBW162" s="101"/>
      <c r="SBX162" s="101"/>
      <c r="SBY162" s="101"/>
      <c r="SBZ162" s="101"/>
      <c r="SCA162" s="101"/>
      <c r="SCB162" s="101"/>
      <c r="SCC162" s="101"/>
      <c r="SCD162" s="101"/>
      <c r="SCE162" s="101"/>
      <c r="SCF162" s="101"/>
      <c r="SCG162" s="101"/>
      <c r="SCH162" s="101"/>
      <c r="SCI162" s="101"/>
      <c r="SCJ162" s="101"/>
      <c r="SCK162" s="101"/>
      <c r="SCL162" s="101"/>
      <c r="SCM162" s="101"/>
      <c r="SCN162" s="101"/>
      <c r="SCO162" s="101"/>
      <c r="SCP162" s="101"/>
      <c r="SCQ162" s="101"/>
      <c r="SCR162" s="101"/>
      <c r="SCS162" s="101"/>
      <c r="SCT162" s="101"/>
      <c r="SCU162" s="101"/>
      <c r="SCV162" s="101"/>
      <c r="SCW162" s="101"/>
      <c r="SCX162" s="101"/>
      <c r="SCY162" s="101"/>
      <c r="SCZ162" s="101"/>
      <c r="SDA162" s="101"/>
      <c r="SDB162" s="101"/>
      <c r="SDC162" s="101"/>
      <c r="SDD162" s="101"/>
      <c r="SDE162" s="101"/>
      <c r="SDF162" s="101"/>
      <c r="SDG162" s="101"/>
      <c r="SDH162" s="101"/>
      <c r="SDI162" s="101"/>
      <c r="SDJ162" s="101"/>
      <c r="SDK162" s="101"/>
      <c r="SDL162" s="101"/>
      <c r="SDM162" s="101"/>
      <c r="SDN162" s="101"/>
      <c r="SDO162" s="101"/>
      <c r="SDP162" s="101"/>
      <c r="SDQ162" s="101"/>
      <c r="SDR162" s="101"/>
      <c r="SDS162" s="101"/>
      <c r="SDT162" s="101"/>
      <c r="SDU162" s="101"/>
      <c r="SDV162" s="101"/>
      <c r="SDW162" s="101"/>
      <c r="SDX162" s="101"/>
      <c r="SDY162" s="101"/>
      <c r="SDZ162" s="101"/>
      <c r="SEA162" s="101"/>
      <c r="SEB162" s="101"/>
      <c r="SEC162" s="101"/>
      <c r="SED162" s="101"/>
      <c r="SEE162" s="101"/>
      <c r="SEF162" s="101"/>
      <c r="SEG162" s="101"/>
      <c r="SEH162" s="101"/>
      <c r="SEI162" s="101"/>
      <c r="SEJ162" s="101"/>
      <c r="SEK162" s="101"/>
      <c r="SEL162" s="101"/>
      <c r="SEM162" s="101"/>
      <c r="SEN162" s="101"/>
      <c r="SEO162" s="101"/>
      <c r="SEP162" s="101"/>
      <c r="SEQ162" s="101"/>
      <c r="SER162" s="101"/>
      <c r="SES162" s="101"/>
      <c r="SET162" s="101"/>
      <c r="SEU162" s="101"/>
      <c r="SEV162" s="101"/>
      <c r="SEW162" s="101"/>
      <c r="SEX162" s="101"/>
      <c r="SEY162" s="101"/>
      <c r="SEZ162" s="101"/>
      <c r="SFA162" s="101"/>
      <c r="SFB162" s="101"/>
      <c r="SFC162" s="101"/>
      <c r="SFD162" s="101"/>
      <c r="SFE162" s="101"/>
      <c r="SFF162" s="101"/>
      <c r="SFG162" s="101"/>
      <c r="SFH162" s="101"/>
      <c r="SFI162" s="101"/>
      <c r="SFJ162" s="101"/>
      <c r="SFK162" s="101"/>
      <c r="SFL162" s="101"/>
      <c r="SFM162" s="101"/>
      <c r="SFN162" s="101"/>
      <c r="SFO162" s="101"/>
      <c r="SFP162" s="101"/>
      <c r="SFQ162" s="101"/>
      <c r="SFR162" s="101"/>
      <c r="SFS162" s="101"/>
      <c r="SFT162" s="101"/>
      <c r="SFU162" s="101"/>
      <c r="SFV162" s="101"/>
      <c r="SFW162" s="101"/>
      <c r="SFX162" s="101"/>
      <c r="SFY162" s="101"/>
      <c r="SFZ162" s="101"/>
      <c r="SGA162" s="101"/>
      <c r="SGB162" s="101"/>
      <c r="SGC162" s="101"/>
      <c r="SGD162" s="101"/>
      <c r="SGE162" s="101"/>
      <c r="SGF162" s="101"/>
      <c r="SGG162" s="101"/>
      <c r="SGH162" s="101"/>
      <c r="SGI162" s="101"/>
      <c r="SGJ162" s="101"/>
      <c r="SGK162" s="101"/>
      <c r="SGL162" s="101"/>
      <c r="SGM162" s="101"/>
      <c r="SGN162" s="101"/>
      <c r="SGO162" s="101"/>
      <c r="SGP162" s="101"/>
      <c r="SGQ162" s="101"/>
      <c r="SGR162" s="101"/>
      <c r="SGS162" s="101"/>
      <c r="SGT162" s="101"/>
      <c r="SGU162" s="101"/>
      <c r="SGV162" s="101"/>
      <c r="SGW162" s="101"/>
      <c r="SGX162" s="101"/>
      <c r="SGY162" s="101"/>
      <c r="SGZ162" s="101"/>
      <c r="SHA162" s="101"/>
      <c r="SHB162" s="101"/>
      <c r="SHC162" s="101"/>
      <c r="SHD162" s="101"/>
      <c r="SHE162" s="101"/>
      <c r="SHF162" s="101"/>
      <c r="SHG162" s="101"/>
      <c r="SHH162" s="101"/>
      <c r="SHI162" s="101"/>
      <c r="SHJ162" s="101"/>
      <c r="SHK162" s="101"/>
      <c r="SHL162" s="101"/>
      <c r="SHM162" s="101"/>
      <c r="SHN162" s="101"/>
      <c r="SHO162" s="101"/>
      <c r="SHP162" s="101"/>
      <c r="SHQ162" s="101"/>
      <c r="SHR162" s="101"/>
      <c r="SHS162" s="101"/>
      <c r="SHT162" s="101"/>
      <c r="SHU162" s="101"/>
      <c r="SHV162" s="101"/>
      <c r="SHW162" s="101"/>
      <c r="SHX162" s="101"/>
      <c r="SHY162" s="101"/>
      <c r="SHZ162" s="101"/>
      <c r="SIA162" s="101"/>
      <c r="SIB162" s="101"/>
      <c r="SIC162" s="101"/>
      <c r="SID162" s="101"/>
      <c r="SIE162" s="101"/>
      <c r="SIF162" s="101"/>
      <c r="SIG162" s="101"/>
      <c r="SIH162" s="101"/>
      <c r="SII162" s="101"/>
      <c r="SIJ162" s="101"/>
      <c r="SIK162" s="101"/>
      <c r="SIL162" s="101"/>
      <c r="SIM162" s="101"/>
      <c r="SIN162" s="101"/>
      <c r="SIO162" s="101"/>
      <c r="SIP162" s="101"/>
      <c r="SIQ162" s="101"/>
      <c r="SIR162" s="101"/>
      <c r="SIS162" s="101"/>
      <c r="SIT162" s="101"/>
      <c r="SIU162" s="101"/>
      <c r="SIV162" s="101"/>
      <c r="SIW162" s="101"/>
      <c r="SIX162" s="101"/>
      <c r="SIY162" s="101"/>
      <c r="SIZ162" s="101"/>
      <c r="SJA162" s="101"/>
      <c r="SJB162" s="101"/>
      <c r="SJC162" s="101"/>
      <c r="SJD162" s="101"/>
      <c r="SJE162" s="101"/>
      <c r="SJF162" s="101"/>
      <c r="SJG162" s="101"/>
      <c r="SJH162" s="101"/>
      <c r="SJI162" s="101"/>
      <c r="SJJ162" s="101"/>
      <c r="SJK162" s="101"/>
      <c r="SJL162" s="101"/>
      <c r="SJM162" s="101"/>
      <c r="SJN162" s="101"/>
      <c r="SJO162" s="101"/>
      <c r="SJP162" s="101"/>
      <c r="SJQ162" s="101"/>
      <c r="SJR162" s="101"/>
      <c r="SJS162" s="101"/>
      <c r="SJT162" s="101"/>
      <c r="SJU162" s="101"/>
      <c r="SJV162" s="101"/>
      <c r="SJW162" s="101"/>
      <c r="SJX162" s="101"/>
      <c r="SJY162" s="101"/>
      <c r="SJZ162" s="101"/>
      <c r="SKA162" s="101"/>
      <c r="SKB162" s="101"/>
      <c r="SKC162" s="101"/>
      <c r="SKD162" s="101"/>
      <c r="SKE162" s="101"/>
      <c r="SKF162" s="101"/>
      <c r="SKG162" s="101"/>
      <c r="SKH162" s="101"/>
      <c r="SKI162" s="101"/>
      <c r="SKJ162" s="101"/>
      <c r="SKK162" s="101"/>
      <c r="SKL162" s="101"/>
      <c r="SKM162" s="101"/>
      <c r="SKN162" s="101"/>
      <c r="SKO162" s="101"/>
      <c r="SKP162" s="101"/>
      <c r="SKQ162" s="101"/>
      <c r="SKR162" s="101"/>
      <c r="SKS162" s="101"/>
      <c r="SKT162" s="101"/>
      <c r="SKU162" s="101"/>
      <c r="SKV162" s="101"/>
      <c r="SKW162" s="101"/>
      <c r="SKX162" s="101"/>
      <c r="SKY162" s="101"/>
      <c r="SKZ162" s="101"/>
      <c r="SLA162" s="101"/>
      <c r="SLB162" s="101"/>
      <c r="SLC162" s="101"/>
      <c r="SLD162" s="101"/>
      <c r="SLE162" s="101"/>
      <c r="SLF162" s="101"/>
      <c r="SLG162" s="101"/>
      <c r="SLH162" s="101"/>
      <c r="SLI162" s="101"/>
      <c r="SLJ162" s="101"/>
      <c r="SLK162" s="101"/>
      <c r="SLL162" s="101"/>
      <c r="SLM162" s="101"/>
      <c r="SLN162" s="101"/>
      <c r="SLO162" s="101"/>
      <c r="SLP162" s="101"/>
      <c r="SLQ162" s="101"/>
      <c r="SLR162" s="101"/>
      <c r="SLS162" s="101"/>
      <c r="SLT162" s="101"/>
      <c r="SLU162" s="101"/>
      <c r="SLV162" s="101"/>
      <c r="SLW162" s="101"/>
      <c r="SLX162" s="101"/>
      <c r="SLY162" s="101"/>
      <c r="SLZ162" s="101"/>
      <c r="SMA162" s="101"/>
      <c r="SMB162" s="101"/>
      <c r="SMC162" s="101"/>
      <c r="SMD162" s="101"/>
      <c r="SME162" s="101"/>
      <c r="SMF162" s="101"/>
      <c r="SMG162" s="101"/>
      <c r="SMH162" s="101"/>
      <c r="SMI162" s="101"/>
      <c r="SMJ162" s="101"/>
      <c r="SMK162" s="101"/>
      <c r="SML162" s="101"/>
      <c r="SMM162" s="101"/>
      <c r="SMN162" s="101"/>
      <c r="SMO162" s="101"/>
      <c r="SMP162" s="101"/>
      <c r="SMQ162" s="101"/>
      <c r="SMR162" s="101"/>
      <c r="SMS162" s="101"/>
      <c r="SMT162" s="101"/>
      <c r="SMU162" s="101"/>
      <c r="SMV162" s="101"/>
      <c r="SMW162" s="101"/>
      <c r="SMX162" s="101"/>
      <c r="SMY162" s="101"/>
      <c r="SMZ162" s="101"/>
      <c r="SNA162" s="101"/>
      <c r="SNB162" s="101"/>
      <c r="SNC162" s="101"/>
      <c r="SND162" s="101"/>
      <c r="SNE162" s="101"/>
      <c r="SNF162" s="101"/>
      <c r="SNG162" s="101"/>
      <c r="SNH162" s="101"/>
      <c r="SNI162" s="101"/>
      <c r="SNJ162" s="101"/>
      <c r="SNK162" s="101"/>
      <c r="SNL162" s="101"/>
      <c r="SNM162" s="101"/>
      <c r="SNN162" s="101"/>
      <c r="SNO162" s="101"/>
      <c r="SNP162" s="101"/>
      <c r="SNQ162" s="101"/>
      <c r="SNR162" s="101"/>
      <c r="SNS162" s="101"/>
      <c r="SNT162" s="101"/>
      <c r="SNU162" s="101"/>
      <c r="SNV162" s="101"/>
      <c r="SNW162" s="101"/>
      <c r="SNX162" s="101"/>
      <c r="SNY162" s="101"/>
      <c r="SNZ162" s="101"/>
      <c r="SOA162" s="101"/>
      <c r="SOB162" s="101"/>
      <c r="SOC162" s="101"/>
      <c r="SOD162" s="101"/>
      <c r="SOE162" s="101"/>
      <c r="SOF162" s="101"/>
      <c r="SOG162" s="101"/>
      <c r="SOH162" s="101"/>
      <c r="SOI162" s="101"/>
      <c r="SOJ162" s="101"/>
      <c r="SOK162" s="101"/>
      <c r="SOL162" s="101"/>
      <c r="SOM162" s="101"/>
      <c r="SON162" s="101"/>
      <c r="SOO162" s="101"/>
      <c r="SOP162" s="101"/>
      <c r="SOQ162" s="101"/>
      <c r="SOR162" s="101"/>
      <c r="SOS162" s="101"/>
      <c r="SOT162" s="101"/>
      <c r="SOU162" s="101"/>
      <c r="SOV162" s="101"/>
      <c r="SOW162" s="101"/>
      <c r="SOX162" s="101"/>
      <c r="SOY162" s="101"/>
      <c r="SOZ162" s="101"/>
      <c r="SPA162" s="101"/>
      <c r="SPB162" s="101"/>
      <c r="SPC162" s="101"/>
      <c r="SPD162" s="101"/>
      <c r="SPE162" s="101"/>
      <c r="SPF162" s="101"/>
      <c r="SPG162" s="101"/>
      <c r="SPH162" s="101"/>
      <c r="SPI162" s="101"/>
      <c r="SPJ162" s="101"/>
      <c r="SPK162" s="101"/>
      <c r="SPL162" s="101"/>
      <c r="SPM162" s="101"/>
      <c r="SPN162" s="101"/>
      <c r="SPO162" s="101"/>
      <c r="SPP162" s="101"/>
      <c r="SPQ162" s="101"/>
      <c r="SPR162" s="101"/>
      <c r="SPS162" s="101"/>
      <c r="SPT162" s="101"/>
      <c r="SPU162" s="101"/>
      <c r="SPV162" s="101"/>
      <c r="SPW162" s="101"/>
      <c r="SPX162" s="101"/>
      <c r="SPY162" s="101"/>
      <c r="SPZ162" s="101"/>
      <c r="SQA162" s="101"/>
      <c r="SQB162" s="101"/>
      <c r="SQC162" s="101"/>
      <c r="SQD162" s="101"/>
      <c r="SQE162" s="101"/>
      <c r="SQF162" s="101"/>
      <c r="SQG162" s="101"/>
      <c r="SQH162" s="101"/>
      <c r="SQI162" s="101"/>
      <c r="SQJ162" s="101"/>
      <c r="SQK162" s="101"/>
      <c r="SQL162" s="101"/>
      <c r="SQM162" s="101"/>
      <c r="SQN162" s="101"/>
      <c r="SQO162" s="101"/>
      <c r="SQP162" s="101"/>
      <c r="SQQ162" s="101"/>
      <c r="SQR162" s="101"/>
      <c r="SQS162" s="101"/>
      <c r="SQT162" s="101"/>
      <c r="SQU162" s="101"/>
      <c r="SQV162" s="101"/>
      <c r="SQW162" s="101"/>
      <c r="SQX162" s="101"/>
      <c r="SQY162" s="101"/>
      <c r="SQZ162" s="101"/>
      <c r="SRA162" s="101"/>
      <c r="SRB162" s="101"/>
      <c r="SRC162" s="101"/>
      <c r="SRD162" s="101"/>
      <c r="SRE162" s="101"/>
      <c r="SRF162" s="101"/>
      <c r="SRG162" s="101"/>
      <c r="SRH162" s="101"/>
      <c r="SRI162" s="101"/>
      <c r="SRJ162" s="101"/>
      <c r="SRK162" s="101"/>
      <c r="SRL162" s="101"/>
      <c r="SRM162" s="101"/>
      <c r="SRN162" s="101"/>
      <c r="SRO162" s="101"/>
      <c r="SRP162" s="101"/>
      <c r="SRQ162" s="101"/>
      <c r="SRR162" s="101"/>
      <c r="SRS162" s="101"/>
      <c r="SRT162" s="101"/>
      <c r="SRU162" s="101"/>
      <c r="SRV162" s="101"/>
      <c r="SRW162" s="101"/>
      <c r="SRX162" s="101"/>
      <c r="SRY162" s="101"/>
      <c r="SRZ162" s="101"/>
      <c r="SSA162" s="101"/>
      <c r="SSB162" s="101"/>
      <c r="SSC162" s="101"/>
      <c r="SSD162" s="101"/>
      <c r="SSE162" s="101"/>
      <c r="SSF162" s="101"/>
      <c r="SSG162" s="101"/>
      <c r="SSH162" s="101"/>
      <c r="SSI162" s="101"/>
      <c r="SSJ162" s="101"/>
      <c r="SSK162" s="101"/>
      <c r="SSL162" s="101"/>
      <c r="SSM162" s="101"/>
      <c r="SSN162" s="101"/>
      <c r="SSO162" s="101"/>
      <c r="SSP162" s="101"/>
      <c r="SSQ162" s="101"/>
      <c r="SSR162" s="101"/>
      <c r="SSS162" s="101"/>
      <c r="SST162" s="101"/>
      <c r="SSU162" s="101"/>
      <c r="SSV162" s="101"/>
      <c r="SSW162" s="101"/>
      <c r="SSX162" s="101"/>
      <c r="SSY162" s="101"/>
      <c r="SSZ162" s="101"/>
      <c r="STA162" s="101"/>
      <c r="STB162" s="101"/>
      <c r="STC162" s="101"/>
      <c r="STD162" s="101"/>
      <c r="STE162" s="101"/>
      <c r="STF162" s="101"/>
      <c r="STG162" s="101"/>
      <c r="STH162" s="101"/>
      <c r="STI162" s="101"/>
      <c r="STJ162" s="101"/>
      <c r="STK162" s="101"/>
      <c r="STL162" s="101"/>
      <c r="STM162" s="101"/>
      <c r="STN162" s="101"/>
      <c r="STO162" s="101"/>
      <c r="STP162" s="101"/>
      <c r="STQ162" s="101"/>
      <c r="STR162" s="101"/>
      <c r="STS162" s="101"/>
      <c r="STT162" s="101"/>
      <c r="STU162" s="101"/>
      <c r="STV162" s="101"/>
      <c r="STW162" s="101"/>
      <c r="STX162" s="101"/>
      <c r="STY162" s="101"/>
      <c r="STZ162" s="101"/>
      <c r="SUA162" s="101"/>
      <c r="SUB162" s="101"/>
      <c r="SUC162" s="101"/>
      <c r="SUD162" s="101"/>
      <c r="SUE162" s="101"/>
      <c r="SUF162" s="101"/>
      <c r="SUG162" s="101"/>
      <c r="SUH162" s="101"/>
      <c r="SUI162" s="101"/>
      <c r="SUJ162" s="101"/>
      <c r="SUK162" s="101"/>
      <c r="SUL162" s="101"/>
      <c r="SUM162" s="101"/>
      <c r="SUN162" s="101"/>
      <c r="SUO162" s="101"/>
      <c r="SUP162" s="101"/>
      <c r="SUQ162" s="101"/>
      <c r="SUR162" s="101"/>
      <c r="SUS162" s="101"/>
      <c r="SUT162" s="101"/>
      <c r="SUU162" s="101"/>
      <c r="SUV162" s="101"/>
      <c r="SUW162" s="101"/>
      <c r="SUX162" s="101"/>
      <c r="SUY162" s="101"/>
      <c r="SUZ162" s="101"/>
      <c r="SVA162" s="101"/>
      <c r="SVB162" s="101"/>
      <c r="SVC162" s="101"/>
      <c r="SVD162" s="101"/>
      <c r="SVE162" s="101"/>
      <c r="SVF162" s="101"/>
      <c r="SVG162" s="101"/>
      <c r="SVH162" s="101"/>
      <c r="SVI162" s="101"/>
      <c r="SVJ162" s="101"/>
      <c r="SVK162" s="101"/>
      <c r="SVL162" s="101"/>
      <c r="SVM162" s="101"/>
      <c r="SVN162" s="101"/>
      <c r="SVO162" s="101"/>
      <c r="SVP162" s="101"/>
      <c r="SVQ162" s="101"/>
      <c r="SVR162" s="101"/>
      <c r="SVS162" s="101"/>
      <c r="SVT162" s="101"/>
      <c r="SVU162" s="101"/>
      <c r="SVV162" s="101"/>
      <c r="SVW162" s="101"/>
      <c r="SVX162" s="101"/>
      <c r="SVY162" s="101"/>
      <c r="SVZ162" s="101"/>
      <c r="SWA162" s="101"/>
      <c r="SWB162" s="101"/>
      <c r="SWC162" s="101"/>
      <c r="SWD162" s="101"/>
      <c r="SWE162" s="101"/>
      <c r="SWF162" s="101"/>
      <c r="SWG162" s="101"/>
      <c r="SWH162" s="101"/>
      <c r="SWI162" s="101"/>
      <c r="SWJ162" s="101"/>
      <c r="SWK162" s="101"/>
      <c r="SWL162" s="101"/>
      <c r="SWM162" s="101"/>
      <c r="SWN162" s="101"/>
      <c r="SWO162" s="101"/>
      <c r="SWP162" s="101"/>
      <c r="SWQ162" s="101"/>
      <c r="SWR162" s="101"/>
      <c r="SWS162" s="101"/>
      <c r="SWT162" s="101"/>
      <c r="SWU162" s="101"/>
      <c r="SWV162" s="101"/>
      <c r="SWW162" s="101"/>
      <c r="SWX162" s="101"/>
      <c r="SWY162" s="101"/>
      <c r="SWZ162" s="101"/>
      <c r="SXA162" s="101"/>
      <c r="SXB162" s="101"/>
      <c r="SXC162" s="101"/>
      <c r="SXD162" s="101"/>
      <c r="SXE162" s="101"/>
      <c r="SXF162" s="101"/>
      <c r="SXG162" s="101"/>
      <c r="SXH162" s="101"/>
      <c r="SXI162" s="101"/>
      <c r="SXJ162" s="101"/>
      <c r="SXK162" s="101"/>
      <c r="SXL162" s="101"/>
      <c r="SXM162" s="101"/>
      <c r="SXN162" s="101"/>
      <c r="SXO162" s="101"/>
      <c r="SXP162" s="101"/>
      <c r="SXQ162" s="101"/>
      <c r="SXR162" s="101"/>
      <c r="SXS162" s="101"/>
      <c r="SXT162" s="101"/>
      <c r="SXU162" s="101"/>
      <c r="SXV162" s="101"/>
      <c r="SXW162" s="101"/>
      <c r="SXX162" s="101"/>
      <c r="SXY162" s="101"/>
      <c r="SXZ162" s="101"/>
      <c r="SYA162" s="101"/>
      <c r="SYB162" s="101"/>
      <c r="SYC162" s="101"/>
      <c r="SYD162" s="101"/>
      <c r="SYE162" s="101"/>
      <c r="SYF162" s="101"/>
      <c r="SYG162" s="101"/>
      <c r="SYH162" s="101"/>
      <c r="SYI162" s="101"/>
      <c r="SYJ162" s="101"/>
      <c r="SYK162" s="101"/>
      <c r="SYL162" s="101"/>
      <c r="SYM162" s="101"/>
      <c r="SYN162" s="101"/>
      <c r="SYO162" s="101"/>
      <c r="SYP162" s="101"/>
      <c r="SYQ162" s="101"/>
      <c r="SYR162" s="101"/>
      <c r="SYS162" s="101"/>
      <c r="SYT162" s="101"/>
      <c r="SYU162" s="101"/>
      <c r="SYV162" s="101"/>
      <c r="SYW162" s="101"/>
      <c r="SYX162" s="101"/>
      <c r="SYY162" s="101"/>
      <c r="SYZ162" s="101"/>
      <c r="SZA162" s="101"/>
      <c r="SZB162" s="101"/>
      <c r="SZC162" s="101"/>
      <c r="SZD162" s="101"/>
      <c r="SZE162" s="101"/>
      <c r="SZF162" s="101"/>
      <c r="SZG162" s="101"/>
      <c r="SZH162" s="101"/>
      <c r="SZI162" s="101"/>
      <c r="SZJ162" s="101"/>
      <c r="SZK162" s="101"/>
      <c r="SZL162" s="101"/>
      <c r="SZM162" s="101"/>
      <c r="SZN162" s="101"/>
      <c r="SZO162" s="101"/>
      <c r="SZP162" s="101"/>
      <c r="SZQ162" s="101"/>
      <c r="SZR162" s="101"/>
      <c r="SZS162" s="101"/>
      <c r="SZT162" s="101"/>
      <c r="SZU162" s="101"/>
      <c r="SZV162" s="101"/>
      <c r="SZW162" s="101"/>
      <c r="SZX162" s="101"/>
      <c r="SZY162" s="101"/>
      <c r="SZZ162" s="101"/>
      <c r="TAA162" s="101"/>
      <c r="TAB162" s="101"/>
      <c r="TAC162" s="101"/>
      <c r="TAD162" s="101"/>
      <c r="TAE162" s="101"/>
      <c r="TAF162" s="101"/>
      <c r="TAG162" s="101"/>
      <c r="TAH162" s="101"/>
      <c r="TAI162" s="101"/>
      <c r="TAJ162" s="101"/>
      <c r="TAK162" s="101"/>
      <c r="TAL162" s="101"/>
      <c r="TAM162" s="101"/>
      <c r="TAN162" s="101"/>
      <c r="TAO162" s="101"/>
      <c r="TAP162" s="101"/>
      <c r="TAQ162" s="101"/>
      <c r="TAR162" s="101"/>
      <c r="TAS162" s="101"/>
      <c r="TAT162" s="101"/>
      <c r="TAU162" s="101"/>
      <c r="TAV162" s="101"/>
      <c r="TAW162" s="101"/>
      <c r="TAX162" s="101"/>
      <c r="TAY162" s="101"/>
      <c r="TAZ162" s="101"/>
      <c r="TBA162" s="101"/>
      <c r="TBB162" s="101"/>
      <c r="TBC162" s="101"/>
      <c r="TBD162" s="101"/>
      <c r="TBE162" s="101"/>
      <c r="TBF162" s="101"/>
      <c r="TBG162" s="101"/>
      <c r="TBH162" s="101"/>
      <c r="TBI162" s="101"/>
      <c r="TBJ162" s="101"/>
      <c r="TBK162" s="101"/>
      <c r="TBL162" s="101"/>
      <c r="TBM162" s="101"/>
      <c r="TBN162" s="101"/>
      <c r="TBO162" s="101"/>
      <c r="TBP162" s="101"/>
      <c r="TBQ162" s="101"/>
      <c r="TBR162" s="101"/>
      <c r="TBS162" s="101"/>
      <c r="TBT162" s="101"/>
      <c r="TBU162" s="101"/>
      <c r="TBV162" s="101"/>
      <c r="TBW162" s="101"/>
      <c r="TBX162" s="101"/>
      <c r="TBY162" s="101"/>
      <c r="TBZ162" s="101"/>
      <c r="TCA162" s="101"/>
      <c r="TCB162" s="101"/>
      <c r="TCC162" s="101"/>
      <c r="TCD162" s="101"/>
      <c r="TCE162" s="101"/>
      <c r="TCF162" s="101"/>
      <c r="TCG162" s="101"/>
      <c r="TCH162" s="101"/>
      <c r="TCI162" s="101"/>
      <c r="TCJ162" s="101"/>
      <c r="TCK162" s="101"/>
      <c r="TCL162" s="101"/>
      <c r="TCM162" s="101"/>
      <c r="TCN162" s="101"/>
      <c r="TCO162" s="101"/>
      <c r="TCP162" s="101"/>
      <c r="TCQ162" s="101"/>
      <c r="TCR162" s="101"/>
      <c r="TCS162" s="101"/>
      <c r="TCT162" s="101"/>
      <c r="TCU162" s="101"/>
      <c r="TCV162" s="101"/>
      <c r="TCW162" s="101"/>
      <c r="TCX162" s="101"/>
      <c r="TCY162" s="101"/>
      <c r="TCZ162" s="101"/>
      <c r="TDA162" s="101"/>
      <c r="TDB162" s="101"/>
      <c r="TDC162" s="101"/>
      <c r="TDD162" s="101"/>
      <c r="TDE162" s="101"/>
      <c r="TDF162" s="101"/>
      <c r="TDG162" s="101"/>
      <c r="TDH162" s="101"/>
      <c r="TDI162" s="101"/>
      <c r="TDJ162" s="101"/>
      <c r="TDK162" s="101"/>
      <c r="TDL162" s="101"/>
      <c r="TDM162" s="101"/>
      <c r="TDN162" s="101"/>
      <c r="TDO162" s="101"/>
      <c r="TDP162" s="101"/>
      <c r="TDQ162" s="101"/>
      <c r="TDR162" s="101"/>
      <c r="TDS162" s="101"/>
      <c r="TDT162" s="101"/>
      <c r="TDU162" s="101"/>
      <c r="TDV162" s="101"/>
      <c r="TDW162" s="101"/>
      <c r="TDX162" s="101"/>
      <c r="TDY162" s="101"/>
      <c r="TDZ162" s="101"/>
      <c r="TEA162" s="101"/>
      <c r="TEB162" s="101"/>
      <c r="TEC162" s="101"/>
      <c r="TED162" s="101"/>
      <c r="TEE162" s="101"/>
      <c r="TEF162" s="101"/>
      <c r="TEG162" s="101"/>
      <c r="TEH162" s="101"/>
      <c r="TEI162" s="101"/>
      <c r="TEJ162" s="101"/>
      <c r="TEK162" s="101"/>
      <c r="TEL162" s="101"/>
      <c r="TEM162" s="101"/>
      <c r="TEN162" s="101"/>
      <c r="TEO162" s="101"/>
      <c r="TEP162" s="101"/>
      <c r="TEQ162" s="101"/>
      <c r="TER162" s="101"/>
      <c r="TES162" s="101"/>
      <c r="TET162" s="101"/>
      <c r="TEU162" s="101"/>
      <c r="TEV162" s="101"/>
      <c r="TEW162" s="101"/>
      <c r="TEX162" s="101"/>
      <c r="TEY162" s="101"/>
      <c r="TEZ162" s="101"/>
      <c r="TFA162" s="101"/>
      <c r="TFB162" s="101"/>
      <c r="TFC162" s="101"/>
      <c r="TFD162" s="101"/>
      <c r="TFE162" s="101"/>
      <c r="TFF162" s="101"/>
      <c r="TFG162" s="101"/>
      <c r="TFH162" s="101"/>
      <c r="TFI162" s="101"/>
      <c r="TFJ162" s="101"/>
      <c r="TFK162" s="101"/>
      <c r="TFL162" s="101"/>
      <c r="TFM162" s="101"/>
      <c r="TFN162" s="101"/>
      <c r="TFO162" s="101"/>
      <c r="TFP162" s="101"/>
      <c r="TFQ162" s="101"/>
      <c r="TFR162" s="101"/>
      <c r="TFS162" s="101"/>
      <c r="TFT162" s="101"/>
      <c r="TFU162" s="101"/>
      <c r="TFV162" s="101"/>
      <c r="TFW162" s="101"/>
      <c r="TFX162" s="101"/>
      <c r="TFY162" s="101"/>
      <c r="TFZ162" s="101"/>
      <c r="TGA162" s="101"/>
      <c r="TGB162" s="101"/>
      <c r="TGC162" s="101"/>
      <c r="TGD162" s="101"/>
      <c r="TGE162" s="101"/>
      <c r="TGF162" s="101"/>
      <c r="TGG162" s="101"/>
      <c r="TGH162" s="101"/>
      <c r="TGI162" s="101"/>
      <c r="TGJ162" s="101"/>
      <c r="TGK162" s="101"/>
      <c r="TGL162" s="101"/>
      <c r="TGM162" s="101"/>
      <c r="TGN162" s="101"/>
      <c r="TGO162" s="101"/>
      <c r="TGP162" s="101"/>
      <c r="TGQ162" s="101"/>
      <c r="TGR162" s="101"/>
      <c r="TGS162" s="101"/>
      <c r="TGT162" s="101"/>
      <c r="TGU162" s="101"/>
      <c r="TGV162" s="101"/>
      <c r="TGW162" s="101"/>
      <c r="TGX162" s="101"/>
      <c r="TGY162" s="101"/>
      <c r="TGZ162" s="101"/>
      <c r="THA162" s="101"/>
      <c r="THB162" s="101"/>
      <c r="THC162" s="101"/>
      <c r="THD162" s="101"/>
      <c r="THE162" s="101"/>
      <c r="THF162" s="101"/>
      <c r="THG162" s="101"/>
      <c r="THH162" s="101"/>
      <c r="THI162" s="101"/>
      <c r="THJ162" s="101"/>
      <c r="THK162" s="101"/>
      <c r="THL162" s="101"/>
      <c r="THM162" s="101"/>
      <c r="THN162" s="101"/>
      <c r="THO162" s="101"/>
      <c r="THP162" s="101"/>
      <c r="THQ162" s="101"/>
      <c r="THR162" s="101"/>
      <c r="THS162" s="101"/>
      <c r="THT162" s="101"/>
      <c r="THU162" s="101"/>
      <c r="THV162" s="101"/>
      <c r="THW162" s="101"/>
      <c r="THX162" s="101"/>
      <c r="THY162" s="101"/>
      <c r="THZ162" s="101"/>
      <c r="TIA162" s="101"/>
      <c r="TIB162" s="101"/>
      <c r="TIC162" s="101"/>
      <c r="TID162" s="101"/>
      <c r="TIE162" s="101"/>
      <c r="TIF162" s="101"/>
      <c r="TIG162" s="101"/>
      <c r="TIH162" s="101"/>
      <c r="TII162" s="101"/>
      <c r="TIJ162" s="101"/>
      <c r="TIK162" s="101"/>
      <c r="TIL162" s="101"/>
      <c r="TIM162" s="101"/>
      <c r="TIN162" s="101"/>
      <c r="TIO162" s="101"/>
      <c r="TIP162" s="101"/>
      <c r="TIQ162" s="101"/>
      <c r="TIR162" s="101"/>
      <c r="TIS162" s="101"/>
      <c r="TIT162" s="101"/>
      <c r="TIU162" s="101"/>
      <c r="TIV162" s="101"/>
      <c r="TIW162" s="101"/>
      <c r="TIX162" s="101"/>
      <c r="TIY162" s="101"/>
      <c r="TIZ162" s="101"/>
      <c r="TJA162" s="101"/>
      <c r="TJB162" s="101"/>
      <c r="TJC162" s="101"/>
      <c r="TJD162" s="101"/>
      <c r="TJE162" s="101"/>
      <c r="TJF162" s="101"/>
      <c r="TJG162" s="101"/>
      <c r="TJH162" s="101"/>
      <c r="TJI162" s="101"/>
      <c r="TJJ162" s="101"/>
      <c r="TJK162" s="101"/>
      <c r="TJL162" s="101"/>
      <c r="TJM162" s="101"/>
      <c r="TJN162" s="101"/>
      <c r="TJO162" s="101"/>
      <c r="TJP162" s="101"/>
      <c r="TJQ162" s="101"/>
      <c r="TJR162" s="101"/>
      <c r="TJS162" s="101"/>
      <c r="TJT162" s="101"/>
      <c r="TJU162" s="101"/>
      <c r="TJV162" s="101"/>
      <c r="TJW162" s="101"/>
      <c r="TJX162" s="101"/>
      <c r="TJY162" s="101"/>
      <c r="TJZ162" s="101"/>
      <c r="TKA162" s="101"/>
      <c r="TKB162" s="101"/>
      <c r="TKC162" s="101"/>
      <c r="TKD162" s="101"/>
      <c r="TKE162" s="101"/>
      <c r="TKF162" s="101"/>
      <c r="TKG162" s="101"/>
      <c r="TKH162" s="101"/>
      <c r="TKI162" s="101"/>
      <c r="TKJ162" s="101"/>
      <c r="TKK162" s="101"/>
      <c r="TKL162" s="101"/>
      <c r="TKM162" s="101"/>
      <c r="TKN162" s="101"/>
      <c r="TKO162" s="101"/>
      <c r="TKP162" s="101"/>
      <c r="TKQ162" s="101"/>
      <c r="TKR162" s="101"/>
      <c r="TKS162" s="101"/>
      <c r="TKT162" s="101"/>
      <c r="TKU162" s="101"/>
      <c r="TKV162" s="101"/>
      <c r="TKW162" s="101"/>
      <c r="TKX162" s="101"/>
      <c r="TKY162" s="101"/>
      <c r="TKZ162" s="101"/>
      <c r="TLA162" s="101"/>
      <c r="TLB162" s="101"/>
      <c r="TLC162" s="101"/>
      <c r="TLD162" s="101"/>
      <c r="TLE162" s="101"/>
      <c r="TLF162" s="101"/>
      <c r="TLG162" s="101"/>
      <c r="TLH162" s="101"/>
      <c r="TLI162" s="101"/>
      <c r="TLJ162" s="101"/>
      <c r="TLK162" s="101"/>
      <c r="TLL162" s="101"/>
      <c r="TLM162" s="101"/>
      <c r="TLN162" s="101"/>
      <c r="TLO162" s="101"/>
      <c r="TLP162" s="101"/>
      <c r="TLQ162" s="101"/>
      <c r="TLR162" s="101"/>
      <c r="TLS162" s="101"/>
      <c r="TLT162" s="101"/>
      <c r="TLU162" s="101"/>
      <c r="TLV162" s="101"/>
      <c r="TLW162" s="101"/>
      <c r="TLX162" s="101"/>
      <c r="TLY162" s="101"/>
      <c r="TLZ162" s="101"/>
      <c r="TMA162" s="101"/>
      <c r="TMB162" s="101"/>
      <c r="TMC162" s="101"/>
      <c r="TMD162" s="101"/>
      <c r="TME162" s="101"/>
      <c r="TMF162" s="101"/>
      <c r="TMG162" s="101"/>
      <c r="TMH162" s="101"/>
      <c r="TMI162" s="101"/>
      <c r="TMJ162" s="101"/>
      <c r="TMK162" s="101"/>
      <c r="TML162" s="101"/>
      <c r="TMM162" s="101"/>
      <c r="TMN162" s="101"/>
      <c r="TMO162" s="101"/>
      <c r="TMP162" s="101"/>
      <c r="TMQ162" s="101"/>
      <c r="TMR162" s="101"/>
      <c r="TMS162" s="101"/>
      <c r="TMT162" s="101"/>
      <c r="TMU162" s="101"/>
      <c r="TMV162" s="101"/>
      <c r="TMW162" s="101"/>
      <c r="TMX162" s="101"/>
      <c r="TMY162" s="101"/>
      <c r="TMZ162" s="101"/>
      <c r="TNA162" s="101"/>
      <c r="TNB162" s="101"/>
      <c r="TNC162" s="101"/>
      <c r="TND162" s="101"/>
      <c r="TNE162" s="101"/>
      <c r="TNF162" s="101"/>
      <c r="TNG162" s="101"/>
      <c r="TNH162" s="101"/>
      <c r="TNI162" s="101"/>
      <c r="TNJ162" s="101"/>
      <c r="TNK162" s="101"/>
      <c r="TNL162" s="101"/>
      <c r="TNM162" s="101"/>
      <c r="TNN162" s="101"/>
      <c r="TNO162" s="101"/>
      <c r="TNP162" s="101"/>
      <c r="TNQ162" s="101"/>
      <c r="TNR162" s="101"/>
      <c r="TNS162" s="101"/>
      <c r="TNT162" s="101"/>
      <c r="TNU162" s="101"/>
      <c r="TNV162" s="101"/>
      <c r="TNW162" s="101"/>
      <c r="TNX162" s="101"/>
      <c r="TNY162" s="101"/>
      <c r="TNZ162" s="101"/>
      <c r="TOA162" s="101"/>
      <c r="TOB162" s="101"/>
      <c r="TOC162" s="101"/>
      <c r="TOD162" s="101"/>
      <c r="TOE162" s="101"/>
      <c r="TOF162" s="101"/>
      <c r="TOG162" s="101"/>
      <c r="TOH162" s="101"/>
      <c r="TOI162" s="101"/>
      <c r="TOJ162" s="101"/>
      <c r="TOK162" s="101"/>
      <c r="TOL162" s="101"/>
      <c r="TOM162" s="101"/>
      <c r="TON162" s="101"/>
      <c r="TOO162" s="101"/>
      <c r="TOP162" s="101"/>
      <c r="TOQ162" s="101"/>
      <c r="TOR162" s="101"/>
      <c r="TOS162" s="101"/>
      <c r="TOT162" s="101"/>
      <c r="TOU162" s="101"/>
      <c r="TOV162" s="101"/>
      <c r="TOW162" s="101"/>
      <c r="TOX162" s="101"/>
      <c r="TOY162" s="101"/>
      <c r="TOZ162" s="101"/>
      <c r="TPA162" s="101"/>
      <c r="TPB162" s="101"/>
      <c r="TPC162" s="101"/>
      <c r="TPD162" s="101"/>
      <c r="TPE162" s="101"/>
      <c r="TPF162" s="101"/>
      <c r="TPG162" s="101"/>
      <c r="TPH162" s="101"/>
      <c r="TPI162" s="101"/>
      <c r="TPJ162" s="101"/>
      <c r="TPK162" s="101"/>
      <c r="TPL162" s="101"/>
      <c r="TPM162" s="101"/>
      <c r="TPN162" s="101"/>
      <c r="TPO162" s="101"/>
      <c r="TPP162" s="101"/>
      <c r="TPQ162" s="101"/>
      <c r="TPR162" s="101"/>
      <c r="TPS162" s="101"/>
      <c r="TPT162" s="101"/>
      <c r="TPU162" s="101"/>
      <c r="TPV162" s="101"/>
      <c r="TPW162" s="101"/>
      <c r="TPX162" s="101"/>
      <c r="TPY162" s="101"/>
      <c r="TPZ162" s="101"/>
      <c r="TQA162" s="101"/>
      <c r="TQB162" s="101"/>
      <c r="TQC162" s="101"/>
      <c r="TQD162" s="101"/>
      <c r="TQE162" s="101"/>
      <c r="TQF162" s="101"/>
      <c r="TQG162" s="101"/>
      <c r="TQH162" s="101"/>
      <c r="TQI162" s="101"/>
      <c r="TQJ162" s="101"/>
      <c r="TQK162" s="101"/>
      <c r="TQL162" s="101"/>
      <c r="TQM162" s="101"/>
      <c r="TQN162" s="101"/>
      <c r="TQO162" s="101"/>
      <c r="TQP162" s="101"/>
      <c r="TQQ162" s="101"/>
      <c r="TQR162" s="101"/>
      <c r="TQS162" s="101"/>
      <c r="TQT162" s="101"/>
      <c r="TQU162" s="101"/>
      <c r="TQV162" s="101"/>
      <c r="TQW162" s="101"/>
      <c r="TQX162" s="101"/>
      <c r="TQY162" s="101"/>
      <c r="TQZ162" s="101"/>
      <c r="TRA162" s="101"/>
      <c r="TRB162" s="101"/>
      <c r="TRC162" s="101"/>
      <c r="TRD162" s="101"/>
      <c r="TRE162" s="101"/>
      <c r="TRF162" s="101"/>
      <c r="TRG162" s="101"/>
      <c r="TRH162" s="101"/>
      <c r="TRI162" s="101"/>
      <c r="TRJ162" s="101"/>
      <c r="TRK162" s="101"/>
      <c r="TRL162" s="101"/>
      <c r="TRM162" s="101"/>
      <c r="TRN162" s="101"/>
      <c r="TRO162" s="101"/>
      <c r="TRP162" s="101"/>
      <c r="TRQ162" s="101"/>
      <c r="TRR162" s="101"/>
      <c r="TRS162" s="101"/>
      <c r="TRT162" s="101"/>
      <c r="TRU162" s="101"/>
      <c r="TRV162" s="101"/>
      <c r="TRW162" s="101"/>
      <c r="TRX162" s="101"/>
      <c r="TRY162" s="101"/>
      <c r="TRZ162" s="101"/>
      <c r="TSA162" s="101"/>
      <c r="TSB162" s="101"/>
      <c r="TSC162" s="101"/>
      <c r="TSD162" s="101"/>
      <c r="TSE162" s="101"/>
      <c r="TSF162" s="101"/>
      <c r="TSG162" s="101"/>
      <c r="TSH162" s="101"/>
      <c r="TSI162" s="101"/>
      <c r="TSJ162" s="101"/>
      <c r="TSK162" s="101"/>
      <c r="TSL162" s="101"/>
      <c r="TSM162" s="101"/>
      <c r="TSN162" s="101"/>
      <c r="TSO162" s="101"/>
      <c r="TSP162" s="101"/>
      <c r="TSQ162" s="101"/>
      <c r="TSR162" s="101"/>
      <c r="TSS162" s="101"/>
      <c r="TST162" s="101"/>
      <c r="TSU162" s="101"/>
      <c r="TSV162" s="101"/>
      <c r="TSW162" s="101"/>
      <c r="TSX162" s="101"/>
      <c r="TSY162" s="101"/>
      <c r="TSZ162" s="101"/>
      <c r="TTA162" s="101"/>
      <c r="TTB162" s="101"/>
      <c r="TTC162" s="101"/>
      <c r="TTD162" s="101"/>
      <c r="TTE162" s="101"/>
      <c r="TTF162" s="101"/>
      <c r="TTG162" s="101"/>
      <c r="TTH162" s="101"/>
      <c r="TTI162" s="101"/>
      <c r="TTJ162" s="101"/>
      <c r="TTK162" s="101"/>
      <c r="TTL162" s="101"/>
      <c r="TTM162" s="101"/>
      <c r="TTN162" s="101"/>
      <c r="TTO162" s="101"/>
      <c r="TTP162" s="101"/>
      <c r="TTQ162" s="101"/>
      <c r="TTR162" s="101"/>
      <c r="TTS162" s="101"/>
      <c r="TTT162" s="101"/>
      <c r="TTU162" s="101"/>
      <c r="TTV162" s="101"/>
      <c r="TTW162" s="101"/>
      <c r="TTX162" s="101"/>
      <c r="TTY162" s="101"/>
      <c r="TTZ162" s="101"/>
      <c r="TUA162" s="101"/>
      <c r="TUB162" s="101"/>
      <c r="TUC162" s="101"/>
      <c r="TUD162" s="101"/>
      <c r="TUE162" s="101"/>
      <c r="TUF162" s="101"/>
      <c r="TUG162" s="101"/>
      <c r="TUH162" s="101"/>
      <c r="TUI162" s="101"/>
      <c r="TUJ162" s="101"/>
      <c r="TUK162" s="101"/>
      <c r="TUL162" s="101"/>
      <c r="TUM162" s="101"/>
      <c r="TUN162" s="101"/>
      <c r="TUO162" s="101"/>
      <c r="TUP162" s="101"/>
      <c r="TUQ162" s="101"/>
      <c r="TUR162" s="101"/>
      <c r="TUS162" s="101"/>
      <c r="TUT162" s="101"/>
      <c r="TUU162" s="101"/>
      <c r="TUV162" s="101"/>
      <c r="TUW162" s="101"/>
      <c r="TUX162" s="101"/>
      <c r="TUY162" s="101"/>
      <c r="TUZ162" s="101"/>
      <c r="TVA162" s="101"/>
      <c r="TVB162" s="101"/>
      <c r="TVC162" s="101"/>
      <c r="TVD162" s="101"/>
      <c r="TVE162" s="101"/>
      <c r="TVF162" s="101"/>
      <c r="TVG162" s="101"/>
      <c r="TVH162" s="101"/>
      <c r="TVI162" s="101"/>
      <c r="TVJ162" s="101"/>
      <c r="TVK162" s="101"/>
      <c r="TVL162" s="101"/>
      <c r="TVM162" s="101"/>
      <c r="TVN162" s="101"/>
      <c r="TVO162" s="101"/>
      <c r="TVP162" s="101"/>
      <c r="TVQ162" s="101"/>
      <c r="TVR162" s="101"/>
      <c r="TVS162" s="101"/>
      <c r="TVT162" s="101"/>
      <c r="TVU162" s="101"/>
      <c r="TVV162" s="101"/>
      <c r="TVW162" s="101"/>
      <c r="TVX162" s="101"/>
      <c r="TVY162" s="101"/>
      <c r="TVZ162" s="101"/>
      <c r="TWA162" s="101"/>
      <c r="TWB162" s="101"/>
      <c r="TWC162" s="101"/>
      <c r="TWD162" s="101"/>
      <c r="TWE162" s="101"/>
      <c r="TWF162" s="101"/>
      <c r="TWG162" s="101"/>
      <c r="TWH162" s="101"/>
      <c r="TWI162" s="101"/>
      <c r="TWJ162" s="101"/>
      <c r="TWK162" s="101"/>
      <c r="TWL162" s="101"/>
      <c r="TWM162" s="101"/>
      <c r="TWN162" s="101"/>
      <c r="TWO162" s="101"/>
      <c r="TWP162" s="101"/>
      <c r="TWQ162" s="101"/>
      <c r="TWR162" s="101"/>
      <c r="TWS162" s="101"/>
      <c r="TWT162" s="101"/>
      <c r="TWU162" s="101"/>
      <c r="TWV162" s="101"/>
      <c r="TWW162" s="101"/>
      <c r="TWX162" s="101"/>
      <c r="TWY162" s="101"/>
      <c r="TWZ162" s="101"/>
      <c r="TXA162" s="101"/>
      <c r="TXB162" s="101"/>
      <c r="TXC162" s="101"/>
      <c r="TXD162" s="101"/>
      <c r="TXE162" s="101"/>
      <c r="TXF162" s="101"/>
      <c r="TXG162" s="101"/>
      <c r="TXH162" s="101"/>
      <c r="TXI162" s="101"/>
      <c r="TXJ162" s="101"/>
      <c r="TXK162" s="101"/>
      <c r="TXL162" s="101"/>
      <c r="TXM162" s="101"/>
      <c r="TXN162" s="101"/>
      <c r="TXO162" s="101"/>
      <c r="TXP162" s="101"/>
      <c r="TXQ162" s="101"/>
      <c r="TXR162" s="101"/>
      <c r="TXS162" s="101"/>
      <c r="TXT162" s="101"/>
      <c r="TXU162" s="101"/>
      <c r="TXV162" s="101"/>
      <c r="TXW162" s="101"/>
      <c r="TXX162" s="101"/>
      <c r="TXY162" s="101"/>
      <c r="TXZ162" s="101"/>
      <c r="TYA162" s="101"/>
      <c r="TYB162" s="101"/>
      <c r="TYC162" s="101"/>
      <c r="TYD162" s="101"/>
      <c r="TYE162" s="101"/>
      <c r="TYF162" s="101"/>
      <c r="TYG162" s="101"/>
      <c r="TYH162" s="101"/>
      <c r="TYI162" s="101"/>
      <c r="TYJ162" s="101"/>
      <c r="TYK162" s="101"/>
      <c r="TYL162" s="101"/>
      <c r="TYM162" s="101"/>
      <c r="TYN162" s="101"/>
      <c r="TYO162" s="101"/>
      <c r="TYP162" s="101"/>
      <c r="TYQ162" s="101"/>
      <c r="TYR162" s="101"/>
      <c r="TYS162" s="101"/>
      <c r="TYT162" s="101"/>
      <c r="TYU162" s="101"/>
      <c r="TYV162" s="101"/>
      <c r="TYW162" s="101"/>
      <c r="TYX162" s="101"/>
      <c r="TYY162" s="101"/>
      <c r="TYZ162" s="101"/>
      <c r="TZA162" s="101"/>
      <c r="TZB162" s="101"/>
      <c r="TZC162" s="101"/>
      <c r="TZD162" s="101"/>
      <c r="TZE162" s="101"/>
      <c r="TZF162" s="101"/>
      <c r="TZG162" s="101"/>
      <c r="TZH162" s="101"/>
      <c r="TZI162" s="101"/>
      <c r="TZJ162" s="101"/>
      <c r="TZK162" s="101"/>
      <c r="TZL162" s="101"/>
      <c r="TZM162" s="101"/>
      <c r="TZN162" s="101"/>
      <c r="TZO162" s="101"/>
      <c r="TZP162" s="101"/>
      <c r="TZQ162" s="101"/>
      <c r="TZR162" s="101"/>
      <c r="TZS162" s="101"/>
      <c r="TZT162" s="101"/>
      <c r="TZU162" s="101"/>
      <c r="TZV162" s="101"/>
      <c r="TZW162" s="101"/>
      <c r="TZX162" s="101"/>
      <c r="TZY162" s="101"/>
      <c r="TZZ162" s="101"/>
      <c r="UAA162" s="101"/>
      <c r="UAB162" s="101"/>
      <c r="UAC162" s="101"/>
      <c r="UAD162" s="101"/>
      <c r="UAE162" s="101"/>
      <c r="UAF162" s="101"/>
      <c r="UAG162" s="101"/>
      <c r="UAH162" s="101"/>
      <c r="UAI162" s="101"/>
      <c r="UAJ162" s="101"/>
      <c r="UAK162" s="101"/>
      <c r="UAL162" s="101"/>
      <c r="UAM162" s="101"/>
      <c r="UAN162" s="101"/>
      <c r="UAO162" s="101"/>
      <c r="UAP162" s="101"/>
      <c r="UAQ162" s="101"/>
      <c r="UAR162" s="101"/>
      <c r="UAS162" s="101"/>
      <c r="UAT162" s="101"/>
      <c r="UAU162" s="101"/>
      <c r="UAV162" s="101"/>
      <c r="UAW162" s="101"/>
      <c r="UAX162" s="101"/>
      <c r="UAY162" s="101"/>
      <c r="UAZ162" s="101"/>
      <c r="UBA162" s="101"/>
      <c r="UBB162" s="101"/>
      <c r="UBC162" s="101"/>
      <c r="UBD162" s="101"/>
      <c r="UBE162" s="101"/>
      <c r="UBF162" s="101"/>
      <c r="UBG162" s="101"/>
      <c r="UBH162" s="101"/>
      <c r="UBI162" s="101"/>
      <c r="UBJ162" s="101"/>
      <c r="UBK162" s="101"/>
      <c r="UBL162" s="101"/>
      <c r="UBM162" s="101"/>
      <c r="UBN162" s="101"/>
      <c r="UBO162" s="101"/>
      <c r="UBP162" s="101"/>
      <c r="UBQ162" s="101"/>
      <c r="UBR162" s="101"/>
      <c r="UBS162" s="101"/>
      <c r="UBT162" s="101"/>
      <c r="UBU162" s="101"/>
      <c r="UBV162" s="101"/>
      <c r="UBW162" s="101"/>
      <c r="UBX162" s="101"/>
      <c r="UBY162" s="101"/>
      <c r="UBZ162" s="101"/>
      <c r="UCA162" s="101"/>
      <c r="UCB162" s="101"/>
      <c r="UCC162" s="101"/>
      <c r="UCD162" s="101"/>
      <c r="UCE162" s="101"/>
      <c r="UCF162" s="101"/>
      <c r="UCG162" s="101"/>
      <c r="UCH162" s="101"/>
      <c r="UCI162" s="101"/>
      <c r="UCJ162" s="101"/>
      <c r="UCK162" s="101"/>
      <c r="UCL162" s="101"/>
      <c r="UCM162" s="101"/>
      <c r="UCN162" s="101"/>
      <c r="UCO162" s="101"/>
      <c r="UCP162" s="101"/>
      <c r="UCQ162" s="101"/>
      <c r="UCR162" s="101"/>
      <c r="UCS162" s="101"/>
      <c r="UCT162" s="101"/>
      <c r="UCU162" s="101"/>
      <c r="UCV162" s="101"/>
      <c r="UCW162" s="101"/>
      <c r="UCX162" s="101"/>
      <c r="UCY162" s="101"/>
      <c r="UCZ162" s="101"/>
      <c r="UDA162" s="101"/>
      <c r="UDB162" s="101"/>
      <c r="UDC162" s="101"/>
      <c r="UDD162" s="101"/>
      <c r="UDE162" s="101"/>
      <c r="UDF162" s="101"/>
      <c r="UDG162" s="101"/>
      <c r="UDH162" s="101"/>
      <c r="UDI162" s="101"/>
      <c r="UDJ162" s="101"/>
      <c r="UDK162" s="101"/>
      <c r="UDL162" s="101"/>
      <c r="UDM162" s="101"/>
      <c r="UDN162" s="101"/>
      <c r="UDO162" s="101"/>
      <c r="UDP162" s="101"/>
      <c r="UDQ162" s="101"/>
      <c r="UDR162" s="101"/>
      <c r="UDS162" s="101"/>
      <c r="UDT162" s="101"/>
      <c r="UDU162" s="101"/>
      <c r="UDV162" s="101"/>
      <c r="UDW162" s="101"/>
      <c r="UDX162" s="101"/>
      <c r="UDY162" s="101"/>
      <c r="UDZ162" s="101"/>
      <c r="UEA162" s="101"/>
      <c r="UEB162" s="101"/>
      <c r="UEC162" s="101"/>
      <c r="UED162" s="101"/>
      <c r="UEE162" s="101"/>
      <c r="UEF162" s="101"/>
      <c r="UEG162" s="101"/>
      <c r="UEH162" s="101"/>
      <c r="UEI162" s="101"/>
      <c r="UEJ162" s="101"/>
      <c r="UEK162" s="101"/>
      <c r="UEL162" s="101"/>
      <c r="UEM162" s="101"/>
      <c r="UEN162" s="101"/>
      <c r="UEO162" s="101"/>
      <c r="UEP162" s="101"/>
      <c r="UEQ162" s="101"/>
      <c r="UER162" s="101"/>
      <c r="UES162" s="101"/>
      <c r="UET162" s="101"/>
      <c r="UEU162" s="101"/>
      <c r="UEV162" s="101"/>
      <c r="UEW162" s="101"/>
      <c r="UEX162" s="101"/>
      <c r="UEY162" s="101"/>
      <c r="UEZ162" s="101"/>
      <c r="UFA162" s="101"/>
      <c r="UFB162" s="101"/>
      <c r="UFC162" s="101"/>
      <c r="UFD162" s="101"/>
      <c r="UFE162" s="101"/>
      <c r="UFF162" s="101"/>
      <c r="UFG162" s="101"/>
      <c r="UFH162" s="101"/>
      <c r="UFI162" s="101"/>
      <c r="UFJ162" s="101"/>
      <c r="UFK162" s="101"/>
      <c r="UFL162" s="101"/>
      <c r="UFM162" s="101"/>
      <c r="UFN162" s="101"/>
      <c r="UFO162" s="101"/>
      <c r="UFP162" s="101"/>
      <c r="UFQ162" s="101"/>
      <c r="UFR162" s="101"/>
      <c r="UFS162" s="101"/>
      <c r="UFT162" s="101"/>
      <c r="UFU162" s="101"/>
      <c r="UFV162" s="101"/>
      <c r="UFW162" s="101"/>
      <c r="UFX162" s="101"/>
      <c r="UFY162" s="101"/>
      <c r="UFZ162" s="101"/>
      <c r="UGA162" s="101"/>
      <c r="UGB162" s="101"/>
      <c r="UGC162" s="101"/>
      <c r="UGD162" s="101"/>
      <c r="UGE162" s="101"/>
      <c r="UGF162" s="101"/>
      <c r="UGG162" s="101"/>
      <c r="UGH162" s="101"/>
      <c r="UGI162" s="101"/>
      <c r="UGJ162" s="101"/>
      <c r="UGK162" s="101"/>
      <c r="UGL162" s="101"/>
      <c r="UGM162" s="101"/>
      <c r="UGN162" s="101"/>
      <c r="UGO162" s="101"/>
      <c r="UGP162" s="101"/>
      <c r="UGQ162" s="101"/>
      <c r="UGR162" s="101"/>
      <c r="UGS162" s="101"/>
      <c r="UGT162" s="101"/>
      <c r="UGU162" s="101"/>
      <c r="UGV162" s="101"/>
      <c r="UGW162" s="101"/>
      <c r="UGX162" s="101"/>
      <c r="UGY162" s="101"/>
      <c r="UGZ162" s="101"/>
      <c r="UHA162" s="101"/>
      <c r="UHB162" s="101"/>
      <c r="UHC162" s="101"/>
      <c r="UHD162" s="101"/>
      <c r="UHE162" s="101"/>
      <c r="UHF162" s="101"/>
      <c r="UHG162" s="101"/>
      <c r="UHH162" s="101"/>
      <c r="UHI162" s="101"/>
      <c r="UHJ162" s="101"/>
      <c r="UHK162" s="101"/>
      <c r="UHL162" s="101"/>
      <c r="UHM162" s="101"/>
      <c r="UHN162" s="101"/>
      <c r="UHO162" s="101"/>
      <c r="UHP162" s="101"/>
      <c r="UHQ162" s="101"/>
      <c r="UHR162" s="101"/>
      <c r="UHS162" s="101"/>
      <c r="UHT162" s="101"/>
      <c r="UHU162" s="101"/>
      <c r="UHV162" s="101"/>
      <c r="UHW162" s="101"/>
      <c r="UHX162" s="101"/>
      <c r="UHY162" s="101"/>
      <c r="UHZ162" s="101"/>
      <c r="UIA162" s="101"/>
      <c r="UIB162" s="101"/>
      <c r="UIC162" s="101"/>
      <c r="UID162" s="101"/>
      <c r="UIE162" s="101"/>
      <c r="UIF162" s="101"/>
      <c r="UIG162" s="101"/>
      <c r="UIH162" s="101"/>
      <c r="UII162" s="101"/>
      <c r="UIJ162" s="101"/>
      <c r="UIK162" s="101"/>
      <c r="UIL162" s="101"/>
      <c r="UIM162" s="101"/>
      <c r="UIN162" s="101"/>
      <c r="UIO162" s="101"/>
      <c r="UIP162" s="101"/>
      <c r="UIQ162" s="101"/>
      <c r="UIR162" s="101"/>
      <c r="UIS162" s="101"/>
      <c r="UIT162" s="101"/>
      <c r="UIU162" s="101"/>
      <c r="UIV162" s="101"/>
      <c r="UIW162" s="101"/>
      <c r="UIX162" s="101"/>
      <c r="UIY162" s="101"/>
      <c r="UIZ162" s="101"/>
      <c r="UJA162" s="101"/>
      <c r="UJB162" s="101"/>
      <c r="UJC162" s="101"/>
      <c r="UJD162" s="101"/>
      <c r="UJE162" s="101"/>
      <c r="UJF162" s="101"/>
      <c r="UJG162" s="101"/>
      <c r="UJH162" s="101"/>
      <c r="UJI162" s="101"/>
      <c r="UJJ162" s="101"/>
      <c r="UJK162" s="101"/>
      <c r="UJL162" s="101"/>
      <c r="UJM162" s="101"/>
      <c r="UJN162" s="101"/>
      <c r="UJO162" s="101"/>
      <c r="UJP162" s="101"/>
      <c r="UJQ162" s="101"/>
      <c r="UJR162" s="101"/>
      <c r="UJS162" s="101"/>
      <c r="UJT162" s="101"/>
      <c r="UJU162" s="101"/>
      <c r="UJV162" s="101"/>
      <c r="UJW162" s="101"/>
      <c r="UJX162" s="101"/>
      <c r="UJY162" s="101"/>
      <c r="UJZ162" s="101"/>
      <c r="UKA162" s="101"/>
      <c r="UKB162" s="101"/>
      <c r="UKC162" s="101"/>
      <c r="UKD162" s="101"/>
      <c r="UKE162" s="101"/>
      <c r="UKF162" s="101"/>
      <c r="UKG162" s="101"/>
      <c r="UKH162" s="101"/>
      <c r="UKI162" s="101"/>
      <c r="UKJ162" s="101"/>
      <c r="UKK162" s="101"/>
      <c r="UKL162" s="101"/>
      <c r="UKM162" s="101"/>
      <c r="UKN162" s="101"/>
      <c r="UKO162" s="101"/>
      <c r="UKP162" s="101"/>
      <c r="UKQ162" s="101"/>
      <c r="UKR162" s="101"/>
      <c r="UKS162" s="101"/>
      <c r="UKT162" s="101"/>
      <c r="UKU162" s="101"/>
      <c r="UKV162" s="101"/>
      <c r="UKW162" s="101"/>
      <c r="UKX162" s="101"/>
      <c r="UKY162" s="101"/>
      <c r="UKZ162" s="101"/>
      <c r="ULA162" s="101"/>
      <c r="ULB162" s="101"/>
      <c r="ULC162" s="101"/>
      <c r="ULD162" s="101"/>
      <c r="ULE162" s="101"/>
      <c r="ULF162" s="101"/>
      <c r="ULG162" s="101"/>
      <c r="ULH162" s="101"/>
      <c r="ULI162" s="101"/>
      <c r="ULJ162" s="101"/>
      <c r="ULK162" s="101"/>
      <c r="ULL162" s="101"/>
      <c r="ULM162" s="101"/>
      <c r="ULN162" s="101"/>
      <c r="ULO162" s="101"/>
      <c r="ULP162" s="101"/>
      <c r="ULQ162" s="101"/>
      <c r="ULR162" s="101"/>
      <c r="ULS162" s="101"/>
      <c r="ULT162" s="101"/>
      <c r="ULU162" s="101"/>
      <c r="ULV162" s="101"/>
      <c r="ULW162" s="101"/>
      <c r="ULX162" s="101"/>
      <c r="ULY162" s="101"/>
      <c r="ULZ162" s="101"/>
      <c r="UMA162" s="101"/>
      <c r="UMB162" s="101"/>
      <c r="UMC162" s="101"/>
      <c r="UMD162" s="101"/>
      <c r="UME162" s="101"/>
      <c r="UMF162" s="101"/>
      <c r="UMG162" s="101"/>
      <c r="UMH162" s="101"/>
      <c r="UMI162" s="101"/>
      <c r="UMJ162" s="101"/>
      <c r="UMK162" s="101"/>
      <c r="UML162" s="101"/>
      <c r="UMM162" s="101"/>
      <c r="UMN162" s="101"/>
      <c r="UMO162" s="101"/>
      <c r="UMP162" s="101"/>
      <c r="UMQ162" s="101"/>
      <c r="UMR162" s="101"/>
      <c r="UMS162" s="101"/>
      <c r="UMT162" s="101"/>
      <c r="UMU162" s="101"/>
      <c r="UMV162" s="101"/>
      <c r="UMW162" s="101"/>
      <c r="UMX162" s="101"/>
      <c r="UMY162" s="101"/>
      <c r="UMZ162" s="101"/>
      <c r="UNA162" s="101"/>
      <c r="UNB162" s="101"/>
      <c r="UNC162" s="101"/>
      <c r="UND162" s="101"/>
      <c r="UNE162" s="101"/>
      <c r="UNF162" s="101"/>
      <c r="UNG162" s="101"/>
      <c r="UNH162" s="101"/>
      <c r="UNI162" s="101"/>
      <c r="UNJ162" s="101"/>
      <c r="UNK162" s="101"/>
      <c r="UNL162" s="101"/>
      <c r="UNM162" s="101"/>
      <c r="UNN162" s="101"/>
      <c r="UNO162" s="101"/>
      <c r="UNP162" s="101"/>
      <c r="UNQ162" s="101"/>
      <c r="UNR162" s="101"/>
      <c r="UNS162" s="101"/>
      <c r="UNT162" s="101"/>
      <c r="UNU162" s="101"/>
      <c r="UNV162" s="101"/>
      <c r="UNW162" s="101"/>
      <c r="UNX162" s="101"/>
      <c r="UNY162" s="101"/>
      <c r="UNZ162" s="101"/>
      <c r="UOA162" s="101"/>
      <c r="UOB162" s="101"/>
      <c r="UOC162" s="101"/>
      <c r="UOD162" s="101"/>
      <c r="UOE162" s="101"/>
      <c r="UOF162" s="101"/>
      <c r="UOG162" s="101"/>
      <c r="UOH162" s="101"/>
      <c r="UOI162" s="101"/>
      <c r="UOJ162" s="101"/>
      <c r="UOK162" s="101"/>
      <c r="UOL162" s="101"/>
      <c r="UOM162" s="101"/>
      <c r="UON162" s="101"/>
      <c r="UOO162" s="101"/>
      <c r="UOP162" s="101"/>
      <c r="UOQ162" s="101"/>
      <c r="UOR162" s="101"/>
      <c r="UOS162" s="101"/>
      <c r="UOT162" s="101"/>
      <c r="UOU162" s="101"/>
      <c r="UOV162" s="101"/>
      <c r="UOW162" s="101"/>
      <c r="UOX162" s="101"/>
      <c r="UOY162" s="101"/>
      <c r="UOZ162" s="101"/>
      <c r="UPA162" s="101"/>
      <c r="UPB162" s="101"/>
      <c r="UPC162" s="101"/>
      <c r="UPD162" s="101"/>
      <c r="UPE162" s="101"/>
      <c r="UPF162" s="101"/>
      <c r="UPG162" s="101"/>
      <c r="UPH162" s="101"/>
      <c r="UPI162" s="101"/>
      <c r="UPJ162" s="101"/>
      <c r="UPK162" s="101"/>
      <c r="UPL162" s="101"/>
      <c r="UPM162" s="101"/>
      <c r="UPN162" s="101"/>
      <c r="UPO162" s="101"/>
      <c r="UPP162" s="101"/>
      <c r="UPQ162" s="101"/>
      <c r="UPR162" s="101"/>
      <c r="UPS162" s="101"/>
      <c r="UPT162" s="101"/>
      <c r="UPU162" s="101"/>
      <c r="UPV162" s="101"/>
      <c r="UPW162" s="101"/>
      <c r="UPX162" s="101"/>
      <c r="UPY162" s="101"/>
      <c r="UPZ162" s="101"/>
      <c r="UQA162" s="101"/>
      <c r="UQB162" s="101"/>
      <c r="UQC162" s="101"/>
      <c r="UQD162" s="101"/>
      <c r="UQE162" s="101"/>
      <c r="UQF162" s="101"/>
      <c r="UQG162" s="101"/>
      <c r="UQH162" s="101"/>
      <c r="UQI162" s="101"/>
      <c r="UQJ162" s="101"/>
      <c r="UQK162" s="101"/>
      <c r="UQL162" s="101"/>
      <c r="UQM162" s="101"/>
      <c r="UQN162" s="101"/>
      <c r="UQO162" s="101"/>
      <c r="UQP162" s="101"/>
      <c r="UQQ162" s="101"/>
      <c r="UQR162" s="101"/>
      <c r="UQS162" s="101"/>
      <c r="UQT162" s="101"/>
      <c r="UQU162" s="101"/>
      <c r="UQV162" s="101"/>
      <c r="UQW162" s="101"/>
      <c r="UQX162" s="101"/>
      <c r="UQY162" s="101"/>
      <c r="UQZ162" s="101"/>
      <c r="URA162" s="101"/>
      <c r="URB162" s="101"/>
      <c r="URC162" s="101"/>
      <c r="URD162" s="101"/>
      <c r="URE162" s="101"/>
      <c r="URF162" s="101"/>
      <c r="URG162" s="101"/>
      <c r="URH162" s="101"/>
      <c r="URI162" s="101"/>
      <c r="URJ162" s="101"/>
      <c r="URK162" s="101"/>
      <c r="URL162" s="101"/>
      <c r="URM162" s="101"/>
      <c r="URN162" s="101"/>
      <c r="URO162" s="101"/>
      <c r="URP162" s="101"/>
      <c r="URQ162" s="101"/>
      <c r="URR162" s="101"/>
      <c r="URS162" s="101"/>
      <c r="URT162" s="101"/>
      <c r="URU162" s="101"/>
      <c r="URV162" s="101"/>
      <c r="URW162" s="101"/>
      <c r="URX162" s="101"/>
      <c r="URY162" s="101"/>
      <c r="URZ162" s="101"/>
      <c r="USA162" s="101"/>
      <c r="USB162" s="101"/>
      <c r="USC162" s="101"/>
      <c r="USD162" s="101"/>
      <c r="USE162" s="101"/>
      <c r="USF162" s="101"/>
      <c r="USG162" s="101"/>
      <c r="USH162" s="101"/>
      <c r="USI162" s="101"/>
      <c r="USJ162" s="101"/>
      <c r="USK162" s="101"/>
      <c r="USL162" s="101"/>
      <c r="USM162" s="101"/>
      <c r="USN162" s="101"/>
      <c r="USO162" s="101"/>
      <c r="USP162" s="101"/>
      <c r="USQ162" s="101"/>
      <c r="USR162" s="101"/>
      <c r="USS162" s="101"/>
      <c r="UST162" s="101"/>
      <c r="USU162" s="101"/>
      <c r="USV162" s="101"/>
      <c r="USW162" s="101"/>
      <c r="USX162" s="101"/>
      <c r="USY162" s="101"/>
      <c r="USZ162" s="101"/>
      <c r="UTA162" s="101"/>
      <c r="UTB162" s="101"/>
      <c r="UTC162" s="101"/>
      <c r="UTD162" s="101"/>
      <c r="UTE162" s="101"/>
      <c r="UTF162" s="101"/>
      <c r="UTG162" s="101"/>
      <c r="UTH162" s="101"/>
      <c r="UTI162" s="101"/>
      <c r="UTJ162" s="101"/>
      <c r="UTK162" s="101"/>
      <c r="UTL162" s="101"/>
      <c r="UTM162" s="101"/>
      <c r="UTN162" s="101"/>
      <c r="UTO162" s="101"/>
      <c r="UTP162" s="101"/>
      <c r="UTQ162" s="101"/>
      <c r="UTR162" s="101"/>
      <c r="UTS162" s="101"/>
      <c r="UTT162" s="101"/>
      <c r="UTU162" s="101"/>
      <c r="UTV162" s="101"/>
      <c r="UTW162" s="101"/>
      <c r="UTX162" s="101"/>
      <c r="UTY162" s="101"/>
      <c r="UTZ162" s="101"/>
      <c r="UUA162" s="101"/>
      <c r="UUB162" s="101"/>
      <c r="UUC162" s="101"/>
      <c r="UUD162" s="101"/>
      <c r="UUE162" s="101"/>
      <c r="UUF162" s="101"/>
      <c r="UUG162" s="101"/>
      <c r="UUH162" s="101"/>
      <c r="UUI162" s="101"/>
      <c r="UUJ162" s="101"/>
      <c r="UUK162" s="101"/>
      <c r="UUL162" s="101"/>
      <c r="UUM162" s="101"/>
      <c r="UUN162" s="101"/>
      <c r="UUO162" s="101"/>
      <c r="UUP162" s="101"/>
      <c r="UUQ162" s="101"/>
      <c r="UUR162" s="101"/>
      <c r="UUS162" s="101"/>
      <c r="UUT162" s="101"/>
      <c r="UUU162" s="101"/>
      <c r="UUV162" s="101"/>
      <c r="UUW162" s="101"/>
      <c r="UUX162" s="101"/>
      <c r="UUY162" s="101"/>
      <c r="UUZ162" s="101"/>
      <c r="UVA162" s="101"/>
      <c r="UVB162" s="101"/>
      <c r="UVC162" s="101"/>
      <c r="UVD162" s="101"/>
      <c r="UVE162" s="101"/>
      <c r="UVF162" s="101"/>
      <c r="UVG162" s="101"/>
      <c r="UVH162" s="101"/>
      <c r="UVI162" s="101"/>
      <c r="UVJ162" s="101"/>
      <c r="UVK162" s="101"/>
      <c r="UVL162" s="101"/>
      <c r="UVM162" s="101"/>
      <c r="UVN162" s="101"/>
      <c r="UVO162" s="101"/>
      <c r="UVP162" s="101"/>
      <c r="UVQ162" s="101"/>
      <c r="UVR162" s="101"/>
      <c r="UVS162" s="101"/>
      <c r="UVT162" s="101"/>
      <c r="UVU162" s="101"/>
      <c r="UVV162" s="101"/>
      <c r="UVW162" s="101"/>
      <c r="UVX162" s="101"/>
      <c r="UVY162" s="101"/>
      <c r="UVZ162" s="101"/>
      <c r="UWA162" s="101"/>
      <c r="UWB162" s="101"/>
      <c r="UWC162" s="101"/>
      <c r="UWD162" s="101"/>
      <c r="UWE162" s="101"/>
      <c r="UWF162" s="101"/>
      <c r="UWG162" s="101"/>
      <c r="UWH162" s="101"/>
      <c r="UWI162" s="101"/>
      <c r="UWJ162" s="101"/>
      <c r="UWK162" s="101"/>
      <c r="UWL162" s="101"/>
      <c r="UWM162" s="101"/>
      <c r="UWN162" s="101"/>
      <c r="UWO162" s="101"/>
      <c r="UWP162" s="101"/>
      <c r="UWQ162" s="101"/>
      <c r="UWR162" s="101"/>
      <c r="UWS162" s="101"/>
      <c r="UWT162" s="101"/>
      <c r="UWU162" s="101"/>
      <c r="UWV162" s="101"/>
      <c r="UWW162" s="101"/>
      <c r="UWX162" s="101"/>
      <c r="UWY162" s="101"/>
      <c r="UWZ162" s="101"/>
      <c r="UXA162" s="101"/>
      <c r="UXB162" s="101"/>
      <c r="UXC162" s="101"/>
      <c r="UXD162" s="101"/>
      <c r="UXE162" s="101"/>
      <c r="UXF162" s="101"/>
      <c r="UXG162" s="101"/>
      <c r="UXH162" s="101"/>
      <c r="UXI162" s="101"/>
      <c r="UXJ162" s="101"/>
      <c r="UXK162" s="101"/>
      <c r="UXL162" s="101"/>
      <c r="UXM162" s="101"/>
      <c r="UXN162" s="101"/>
      <c r="UXO162" s="101"/>
      <c r="UXP162" s="101"/>
      <c r="UXQ162" s="101"/>
      <c r="UXR162" s="101"/>
      <c r="UXS162" s="101"/>
      <c r="UXT162" s="101"/>
      <c r="UXU162" s="101"/>
      <c r="UXV162" s="101"/>
      <c r="UXW162" s="101"/>
      <c r="UXX162" s="101"/>
      <c r="UXY162" s="101"/>
      <c r="UXZ162" s="101"/>
      <c r="UYA162" s="101"/>
      <c r="UYB162" s="101"/>
      <c r="UYC162" s="101"/>
      <c r="UYD162" s="101"/>
      <c r="UYE162" s="101"/>
      <c r="UYF162" s="101"/>
      <c r="UYG162" s="101"/>
      <c r="UYH162" s="101"/>
      <c r="UYI162" s="101"/>
      <c r="UYJ162" s="101"/>
      <c r="UYK162" s="101"/>
      <c r="UYL162" s="101"/>
      <c r="UYM162" s="101"/>
      <c r="UYN162" s="101"/>
      <c r="UYO162" s="101"/>
      <c r="UYP162" s="101"/>
      <c r="UYQ162" s="101"/>
      <c r="UYR162" s="101"/>
      <c r="UYS162" s="101"/>
      <c r="UYT162" s="101"/>
      <c r="UYU162" s="101"/>
      <c r="UYV162" s="101"/>
      <c r="UYW162" s="101"/>
      <c r="UYX162" s="101"/>
      <c r="UYY162" s="101"/>
      <c r="UYZ162" s="101"/>
      <c r="UZA162" s="101"/>
      <c r="UZB162" s="101"/>
      <c r="UZC162" s="101"/>
      <c r="UZD162" s="101"/>
      <c r="UZE162" s="101"/>
      <c r="UZF162" s="101"/>
      <c r="UZG162" s="101"/>
      <c r="UZH162" s="101"/>
      <c r="UZI162" s="101"/>
      <c r="UZJ162" s="101"/>
      <c r="UZK162" s="101"/>
      <c r="UZL162" s="101"/>
      <c r="UZM162" s="101"/>
      <c r="UZN162" s="101"/>
      <c r="UZO162" s="101"/>
      <c r="UZP162" s="101"/>
      <c r="UZQ162" s="101"/>
      <c r="UZR162" s="101"/>
      <c r="UZS162" s="101"/>
      <c r="UZT162" s="101"/>
      <c r="UZU162" s="101"/>
      <c r="UZV162" s="101"/>
      <c r="UZW162" s="101"/>
      <c r="UZX162" s="101"/>
      <c r="UZY162" s="101"/>
      <c r="UZZ162" s="101"/>
      <c r="VAA162" s="101"/>
      <c r="VAB162" s="101"/>
      <c r="VAC162" s="101"/>
      <c r="VAD162" s="101"/>
      <c r="VAE162" s="101"/>
      <c r="VAF162" s="101"/>
      <c r="VAG162" s="101"/>
      <c r="VAH162" s="101"/>
      <c r="VAI162" s="101"/>
      <c r="VAJ162" s="101"/>
      <c r="VAK162" s="101"/>
      <c r="VAL162" s="101"/>
      <c r="VAM162" s="101"/>
      <c r="VAN162" s="101"/>
      <c r="VAO162" s="101"/>
      <c r="VAP162" s="101"/>
      <c r="VAQ162" s="101"/>
      <c r="VAR162" s="101"/>
      <c r="VAS162" s="101"/>
      <c r="VAT162" s="101"/>
      <c r="VAU162" s="101"/>
      <c r="VAV162" s="101"/>
      <c r="VAW162" s="101"/>
      <c r="VAX162" s="101"/>
      <c r="VAY162" s="101"/>
      <c r="VAZ162" s="101"/>
      <c r="VBA162" s="101"/>
      <c r="VBB162" s="101"/>
      <c r="VBC162" s="101"/>
      <c r="VBD162" s="101"/>
      <c r="VBE162" s="101"/>
      <c r="VBF162" s="101"/>
      <c r="VBG162" s="101"/>
      <c r="VBH162" s="101"/>
      <c r="VBI162" s="101"/>
      <c r="VBJ162" s="101"/>
      <c r="VBK162" s="101"/>
      <c r="VBL162" s="101"/>
      <c r="VBM162" s="101"/>
      <c r="VBN162" s="101"/>
      <c r="VBO162" s="101"/>
      <c r="VBP162" s="101"/>
      <c r="VBQ162" s="101"/>
      <c r="VBR162" s="101"/>
      <c r="VBS162" s="101"/>
      <c r="VBT162" s="101"/>
      <c r="VBU162" s="101"/>
      <c r="VBV162" s="101"/>
      <c r="VBW162" s="101"/>
      <c r="VBX162" s="101"/>
      <c r="VBY162" s="101"/>
      <c r="VBZ162" s="101"/>
      <c r="VCA162" s="101"/>
      <c r="VCB162" s="101"/>
      <c r="VCC162" s="101"/>
      <c r="VCD162" s="101"/>
      <c r="VCE162" s="101"/>
      <c r="VCF162" s="101"/>
      <c r="VCG162" s="101"/>
      <c r="VCH162" s="101"/>
      <c r="VCI162" s="101"/>
      <c r="VCJ162" s="101"/>
      <c r="VCK162" s="101"/>
      <c r="VCL162" s="101"/>
      <c r="VCM162" s="101"/>
      <c r="VCN162" s="101"/>
      <c r="VCO162" s="101"/>
      <c r="VCP162" s="101"/>
      <c r="VCQ162" s="101"/>
      <c r="VCR162" s="101"/>
      <c r="VCS162" s="101"/>
      <c r="VCT162" s="101"/>
      <c r="VCU162" s="101"/>
      <c r="VCV162" s="101"/>
      <c r="VCW162" s="101"/>
      <c r="VCX162" s="101"/>
      <c r="VCY162" s="101"/>
      <c r="VCZ162" s="101"/>
      <c r="VDA162" s="101"/>
      <c r="VDB162" s="101"/>
      <c r="VDC162" s="101"/>
      <c r="VDD162" s="101"/>
      <c r="VDE162" s="101"/>
      <c r="VDF162" s="101"/>
      <c r="VDG162" s="101"/>
      <c r="VDH162" s="101"/>
      <c r="VDI162" s="101"/>
      <c r="VDJ162" s="101"/>
      <c r="VDK162" s="101"/>
      <c r="VDL162" s="101"/>
      <c r="VDM162" s="101"/>
      <c r="VDN162" s="101"/>
      <c r="VDO162" s="101"/>
      <c r="VDP162" s="101"/>
      <c r="VDQ162" s="101"/>
      <c r="VDR162" s="101"/>
      <c r="VDS162" s="101"/>
      <c r="VDT162" s="101"/>
      <c r="VDU162" s="101"/>
      <c r="VDV162" s="101"/>
      <c r="VDW162" s="101"/>
      <c r="VDX162" s="101"/>
      <c r="VDY162" s="101"/>
      <c r="VDZ162" s="101"/>
      <c r="VEA162" s="101"/>
      <c r="VEB162" s="101"/>
      <c r="VEC162" s="101"/>
      <c r="VED162" s="101"/>
      <c r="VEE162" s="101"/>
      <c r="VEF162" s="101"/>
      <c r="VEG162" s="101"/>
      <c r="VEH162" s="101"/>
      <c r="VEI162" s="101"/>
      <c r="VEJ162" s="101"/>
      <c r="VEK162" s="101"/>
      <c r="VEL162" s="101"/>
      <c r="VEM162" s="101"/>
      <c r="VEN162" s="101"/>
      <c r="VEO162" s="101"/>
      <c r="VEP162" s="101"/>
      <c r="VEQ162" s="101"/>
      <c r="VER162" s="101"/>
      <c r="VES162" s="101"/>
      <c r="VET162" s="101"/>
      <c r="VEU162" s="101"/>
      <c r="VEV162" s="101"/>
      <c r="VEW162" s="101"/>
      <c r="VEX162" s="101"/>
      <c r="VEY162" s="101"/>
      <c r="VEZ162" s="101"/>
      <c r="VFA162" s="101"/>
      <c r="VFB162" s="101"/>
      <c r="VFC162" s="101"/>
      <c r="VFD162" s="101"/>
      <c r="VFE162" s="101"/>
      <c r="VFF162" s="101"/>
      <c r="VFG162" s="101"/>
      <c r="VFH162" s="101"/>
      <c r="VFI162" s="101"/>
      <c r="VFJ162" s="101"/>
      <c r="VFK162" s="101"/>
      <c r="VFL162" s="101"/>
      <c r="VFM162" s="101"/>
      <c r="VFN162" s="101"/>
      <c r="VFO162" s="101"/>
      <c r="VFP162" s="101"/>
      <c r="VFQ162" s="101"/>
      <c r="VFR162" s="101"/>
      <c r="VFS162" s="101"/>
      <c r="VFT162" s="101"/>
      <c r="VFU162" s="101"/>
      <c r="VFV162" s="101"/>
      <c r="VFW162" s="101"/>
      <c r="VFX162" s="101"/>
      <c r="VFY162" s="101"/>
      <c r="VFZ162" s="101"/>
      <c r="VGA162" s="101"/>
      <c r="VGB162" s="101"/>
      <c r="VGC162" s="101"/>
      <c r="VGD162" s="101"/>
      <c r="VGE162" s="101"/>
      <c r="VGF162" s="101"/>
      <c r="VGG162" s="101"/>
      <c r="VGH162" s="101"/>
      <c r="VGI162" s="101"/>
      <c r="VGJ162" s="101"/>
      <c r="VGK162" s="101"/>
      <c r="VGL162" s="101"/>
      <c r="VGM162" s="101"/>
      <c r="VGN162" s="101"/>
      <c r="VGO162" s="101"/>
      <c r="VGP162" s="101"/>
      <c r="VGQ162" s="101"/>
      <c r="VGR162" s="101"/>
      <c r="VGS162" s="101"/>
      <c r="VGT162" s="101"/>
      <c r="VGU162" s="101"/>
      <c r="VGV162" s="101"/>
      <c r="VGW162" s="101"/>
      <c r="VGX162" s="101"/>
      <c r="VGY162" s="101"/>
      <c r="VGZ162" s="101"/>
      <c r="VHA162" s="101"/>
      <c r="VHB162" s="101"/>
      <c r="VHC162" s="101"/>
      <c r="VHD162" s="101"/>
      <c r="VHE162" s="101"/>
      <c r="VHF162" s="101"/>
      <c r="VHG162" s="101"/>
      <c r="VHH162" s="101"/>
      <c r="VHI162" s="101"/>
      <c r="VHJ162" s="101"/>
      <c r="VHK162" s="101"/>
      <c r="VHL162" s="101"/>
      <c r="VHM162" s="101"/>
      <c r="VHN162" s="101"/>
      <c r="VHO162" s="101"/>
      <c r="VHP162" s="101"/>
      <c r="VHQ162" s="101"/>
      <c r="VHR162" s="101"/>
      <c r="VHS162" s="101"/>
      <c r="VHT162" s="101"/>
      <c r="VHU162" s="101"/>
      <c r="VHV162" s="101"/>
      <c r="VHW162" s="101"/>
      <c r="VHX162" s="101"/>
      <c r="VHY162" s="101"/>
      <c r="VHZ162" s="101"/>
      <c r="VIA162" s="101"/>
      <c r="VIB162" s="101"/>
      <c r="VIC162" s="101"/>
      <c r="VID162" s="101"/>
      <c r="VIE162" s="101"/>
      <c r="VIF162" s="101"/>
      <c r="VIG162" s="101"/>
      <c r="VIH162" s="101"/>
      <c r="VII162" s="101"/>
      <c r="VIJ162" s="101"/>
      <c r="VIK162" s="101"/>
      <c r="VIL162" s="101"/>
      <c r="VIM162" s="101"/>
      <c r="VIN162" s="101"/>
      <c r="VIO162" s="101"/>
      <c r="VIP162" s="101"/>
      <c r="VIQ162" s="101"/>
      <c r="VIR162" s="101"/>
      <c r="VIS162" s="101"/>
      <c r="VIT162" s="101"/>
      <c r="VIU162" s="101"/>
      <c r="VIV162" s="101"/>
      <c r="VIW162" s="101"/>
      <c r="VIX162" s="101"/>
      <c r="VIY162" s="101"/>
      <c r="VIZ162" s="101"/>
      <c r="VJA162" s="101"/>
      <c r="VJB162" s="101"/>
      <c r="VJC162" s="101"/>
      <c r="VJD162" s="101"/>
      <c r="VJE162" s="101"/>
      <c r="VJF162" s="101"/>
      <c r="VJG162" s="101"/>
      <c r="VJH162" s="101"/>
      <c r="VJI162" s="101"/>
      <c r="VJJ162" s="101"/>
      <c r="VJK162" s="101"/>
      <c r="VJL162" s="101"/>
      <c r="VJM162" s="101"/>
      <c r="VJN162" s="101"/>
      <c r="VJO162" s="101"/>
      <c r="VJP162" s="101"/>
      <c r="VJQ162" s="101"/>
      <c r="VJR162" s="101"/>
      <c r="VJS162" s="101"/>
      <c r="VJT162" s="101"/>
      <c r="VJU162" s="101"/>
      <c r="VJV162" s="101"/>
      <c r="VJW162" s="101"/>
      <c r="VJX162" s="101"/>
      <c r="VJY162" s="101"/>
      <c r="VJZ162" s="101"/>
      <c r="VKA162" s="101"/>
      <c r="VKB162" s="101"/>
      <c r="VKC162" s="101"/>
      <c r="VKD162" s="101"/>
      <c r="VKE162" s="101"/>
      <c r="VKF162" s="101"/>
      <c r="VKG162" s="101"/>
      <c r="VKH162" s="101"/>
      <c r="VKI162" s="101"/>
      <c r="VKJ162" s="101"/>
      <c r="VKK162" s="101"/>
      <c r="VKL162" s="101"/>
      <c r="VKM162" s="101"/>
      <c r="VKN162" s="101"/>
      <c r="VKO162" s="101"/>
      <c r="VKP162" s="101"/>
      <c r="VKQ162" s="101"/>
      <c r="VKR162" s="101"/>
      <c r="VKS162" s="101"/>
      <c r="VKT162" s="101"/>
      <c r="VKU162" s="101"/>
      <c r="VKV162" s="101"/>
      <c r="VKW162" s="101"/>
      <c r="VKX162" s="101"/>
      <c r="VKY162" s="101"/>
      <c r="VKZ162" s="101"/>
      <c r="VLA162" s="101"/>
      <c r="VLB162" s="101"/>
      <c r="VLC162" s="101"/>
      <c r="VLD162" s="101"/>
      <c r="VLE162" s="101"/>
      <c r="VLF162" s="101"/>
      <c r="VLG162" s="101"/>
      <c r="VLH162" s="101"/>
      <c r="VLI162" s="101"/>
      <c r="VLJ162" s="101"/>
      <c r="VLK162" s="101"/>
      <c r="VLL162" s="101"/>
      <c r="VLM162" s="101"/>
      <c r="VLN162" s="101"/>
      <c r="VLO162" s="101"/>
      <c r="VLP162" s="101"/>
      <c r="VLQ162" s="101"/>
      <c r="VLR162" s="101"/>
      <c r="VLS162" s="101"/>
      <c r="VLT162" s="101"/>
      <c r="VLU162" s="101"/>
      <c r="VLV162" s="101"/>
      <c r="VLW162" s="101"/>
      <c r="VLX162" s="101"/>
      <c r="VLY162" s="101"/>
      <c r="VLZ162" s="101"/>
      <c r="VMA162" s="101"/>
      <c r="VMB162" s="101"/>
      <c r="VMC162" s="101"/>
      <c r="VMD162" s="101"/>
      <c r="VME162" s="101"/>
      <c r="VMF162" s="101"/>
      <c r="VMG162" s="101"/>
      <c r="VMH162" s="101"/>
      <c r="VMI162" s="101"/>
      <c r="VMJ162" s="101"/>
      <c r="VMK162" s="101"/>
      <c r="VML162" s="101"/>
      <c r="VMM162" s="101"/>
      <c r="VMN162" s="101"/>
      <c r="VMO162" s="101"/>
      <c r="VMP162" s="101"/>
      <c r="VMQ162" s="101"/>
      <c r="VMR162" s="101"/>
      <c r="VMS162" s="101"/>
      <c r="VMT162" s="101"/>
      <c r="VMU162" s="101"/>
      <c r="VMV162" s="101"/>
      <c r="VMW162" s="101"/>
      <c r="VMX162" s="101"/>
      <c r="VMY162" s="101"/>
      <c r="VMZ162" s="101"/>
      <c r="VNA162" s="101"/>
      <c r="VNB162" s="101"/>
      <c r="VNC162" s="101"/>
      <c r="VND162" s="101"/>
      <c r="VNE162" s="101"/>
      <c r="VNF162" s="101"/>
      <c r="VNG162" s="101"/>
      <c r="VNH162" s="101"/>
      <c r="VNI162" s="101"/>
      <c r="VNJ162" s="101"/>
      <c r="VNK162" s="101"/>
      <c r="VNL162" s="101"/>
      <c r="VNM162" s="101"/>
      <c r="VNN162" s="101"/>
      <c r="VNO162" s="101"/>
      <c r="VNP162" s="101"/>
      <c r="VNQ162" s="101"/>
      <c r="VNR162" s="101"/>
      <c r="VNS162" s="101"/>
      <c r="VNT162" s="101"/>
      <c r="VNU162" s="101"/>
      <c r="VNV162" s="101"/>
      <c r="VNW162" s="101"/>
      <c r="VNX162" s="101"/>
      <c r="VNY162" s="101"/>
      <c r="VNZ162" s="101"/>
      <c r="VOA162" s="101"/>
      <c r="VOB162" s="101"/>
      <c r="VOC162" s="101"/>
      <c r="VOD162" s="101"/>
      <c r="VOE162" s="101"/>
      <c r="VOF162" s="101"/>
      <c r="VOG162" s="101"/>
      <c r="VOH162" s="101"/>
      <c r="VOI162" s="101"/>
      <c r="VOJ162" s="101"/>
      <c r="VOK162" s="101"/>
      <c r="VOL162" s="101"/>
      <c r="VOM162" s="101"/>
      <c r="VON162" s="101"/>
      <c r="VOO162" s="101"/>
      <c r="VOP162" s="101"/>
      <c r="VOQ162" s="101"/>
      <c r="VOR162" s="101"/>
      <c r="VOS162" s="101"/>
      <c r="VOT162" s="101"/>
      <c r="VOU162" s="101"/>
      <c r="VOV162" s="101"/>
      <c r="VOW162" s="101"/>
      <c r="VOX162" s="101"/>
      <c r="VOY162" s="101"/>
      <c r="VOZ162" s="101"/>
      <c r="VPA162" s="101"/>
      <c r="VPB162" s="101"/>
      <c r="VPC162" s="101"/>
      <c r="VPD162" s="101"/>
      <c r="VPE162" s="101"/>
      <c r="VPF162" s="101"/>
      <c r="VPG162" s="101"/>
      <c r="VPH162" s="101"/>
      <c r="VPI162" s="101"/>
      <c r="VPJ162" s="101"/>
      <c r="VPK162" s="101"/>
      <c r="VPL162" s="101"/>
      <c r="VPM162" s="101"/>
      <c r="VPN162" s="101"/>
      <c r="VPO162" s="101"/>
      <c r="VPP162" s="101"/>
      <c r="VPQ162" s="101"/>
      <c r="VPR162" s="101"/>
      <c r="VPS162" s="101"/>
      <c r="VPT162" s="101"/>
      <c r="VPU162" s="101"/>
      <c r="VPV162" s="101"/>
      <c r="VPW162" s="101"/>
      <c r="VPX162" s="101"/>
      <c r="VPY162" s="101"/>
      <c r="VPZ162" s="101"/>
      <c r="VQA162" s="101"/>
      <c r="VQB162" s="101"/>
      <c r="VQC162" s="101"/>
      <c r="VQD162" s="101"/>
      <c r="VQE162" s="101"/>
      <c r="VQF162" s="101"/>
      <c r="VQG162" s="101"/>
      <c r="VQH162" s="101"/>
      <c r="VQI162" s="101"/>
      <c r="VQJ162" s="101"/>
      <c r="VQK162" s="101"/>
      <c r="VQL162" s="101"/>
      <c r="VQM162" s="101"/>
      <c r="VQN162" s="101"/>
      <c r="VQO162" s="101"/>
      <c r="VQP162" s="101"/>
      <c r="VQQ162" s="101"/>
      <c r="VQR162" s="101"/>
      <c r="VQS162" s="101"/>
      <c r="VQT162" s="101"/>
      <c r="VQU162" s="101"/>
      <c r="VQV162" s="101"/>
      <c r="VQW162" s="101"/>
      <c r="VQX162" s="101"/>
      <c r="VQY162" s="101"/>
      <c r="VQZ162" s="101"/>
      <c r="VRA162" s="101"/>
      <c r="VRB162" s="101"/>
      <c r="VRC162" s="101"/>
      <c r="VRD162" s="101"/>
      <c r="VRE162" s="101"/>
      <c r="VRF162" s="101"/>
      <c r="VRG162" s="101"/>
      <c r="VRH162" s="101"/>
      <c r="VRI162" s="101"/>
      <c r="VRJ162" s="101"/>
      <c r="VRK162" s="101"/>
      <c r="VRL162" s="101"/>
      <c r="VRM162" s="101"/>
      <c r="VRN162" s="101"/>
      <c r="VRO162" s="101"/>
      <c r="VRP162" s="101"/>
      <c r="VRQ162" s="101"/>
      <c r="VRR162" s="101"/>
      <c r="VRS162" s="101"/>
      <c r="VRT162" s="101"/>
      <c r="VRU162" s="101"/>
      <c r="VRV162" s="101"/>
      <c r="VRW162" s="101"/>
      <c r="VRX162" s="101"/>
      <c r="VRY162" s="101"/>
      <c r="VRZ162" s="101"/>
      <c r="VSA162" s="101"/>
      <c r="VSB162" s="101"/>
      <c r="VSC162" s="101"/>
      <c r="VSD162" s="101"/>
      <c r="VSE162" s="101"/>
      <c r="VSF162" s="101"/>
      <c r="VSG162" s="101"/>
      <c r="VSH162" s="101"/>
      <c r="VSI162" s="101"/>
      <c r="VSJ162" s="101"/>
      <c r="VSK162" s="101"/>
      <c r="VSL162" s="101"/>
      <c r="VSM162" s="101"/>
      <c r="VSN162" s="101"/>
      <c r="VSO162" s="101"/>
      <c r="VSP162" s="101"/>
      <c r="VSQ162" s="101"/>
      <c r="VSR162" s="101"/>
      <c r="VSS162" s="101"/>
      <c r="VST162" s="101"/>
      <c r="VSU162" s="101"/>
      <c r="VSV162" s="101"/>
      <c r="VSW162" s="101"/>
      <c r="VSX162" s="101"/>
      <c r="VSY162" s="101"/>
      <c r="VSZ162" s="101"/>
      <c r="VTA162" s="101"/>
      <c r="VTB162" s="101"/>
      <c r="VTC162" s="101"/>
      <c r="VTD162" s="101"/>
      <c r="VTE162" s="101"/>
      <c r="VTF162" s="101"/>
      <c r="VTG162" s="101"/>
      <c r="VTH162" s="101"/>
      <c r="VTI162" s="101"/>
      <c r="VTJ162" s="101"/>
      <c r="VTK162" s="101"/>
      <c r="VTL162" s="101"/>
      <c r="VTM162" s="101"/>
      <c r="VTN162" s="101"/>
      <c r="VTO162" s="101"/>
      <c r="VTP162" s="101"/>
      <c r="VTQ162" s="101"/>
      <c r="VTR162" s="101"/>
      <c r="VTS162" s="101"/>
      <c r="VTT162" s="101"/>
      <c r="VTU162" s="101"/>
      <c r="VTV162" s="101"/>
      <c r="VTW162" s="101"/>
      <c r="VTX162" s="101"/>
      <c r="VTY162" s="101"/>
      <c r="VTZ162" s="101"/>
      <c r="VUA162" s="101"/>
      <c r="VUB162" s="101"/>
      <c r="VUC162" s="101"/>
      <c r="VUD162" s="101"/>
      <c r="VUE162" s="101"/>
      <c r="VUF162" s="101"/>
      <c r="VUG162" s="101"/>
      <c r="VUH162" s="101"/>
      <c r="VUI162" s="101"/>
      <c r="VUJ162" s="101"/>
      <c r="VUK162" s="101"/>
      <c r="VUL162" s="101"/>
      <c r="VUM162" s="101"/>
      <c r="VUN162" s="101"/>
      <c r="VUO162" s="101"/>
      <c r="VUP162" s="101"/>
      <c r="VUQ162" s="101"/>
      <c r="VUR162" s="101"/>
      <c r="VUS162" s="101"/>
      <c r="VUT162" s="101"/>
      <c r="VUU162" s="101"/>
      <c r="VUV162" s="101"/>
      <c r="VUW162" s="101"/>
      <c r="VUX162" s="101"/>
      <c r="VUY162" s="101"/>
      <c r="VUZ162" s="101"/>
      <c r="VVA162" s="101"/>
      <c r="VVB162" s="101"/>
      <c r="VVC162" s="101"/>
      <c r="VVD162" s="101"/>
      <c r="VVE162" s="101"/>
      <c r="VVF162" s="101"/>
      <c r="VVG162" s="101"/>
      <c r="VVH162" s="101"/>
      <c r="VVI162" s="101"/>
      <c r="VVJ162" s="101"/>
      <c r="VVK162" s="101"/>
      <c r="VVL162" s="101"/>
      <c r="VVM162" s="101"/>
      <c r="VVN162" s="101"/>
      <c r="VVO162" s="101"/>
      <c r="VVP162" s="101"/>
      <c r="VVQ162" s="101"/>
      <c r="VVR162" s="101"/>
      <c r="VVS162" s="101"/>
      <c r="VVT162" s="101"/>
      <c r="VVU162" s="101"/>
      <c r="VVV162" s="101"/>
      <c r="VVW162" s="101"/>
      <c r="VVX162" s="101"/>
      <c r="VVY162" s="101"/>
      <c r="VVZ162" s="101"/>
      <c r="VWA162" s="101"/>
      <c r="VWB162" s="101"/>
      <c r="VWC162" s="101"/>
      <c r="VWD162" s="101"/>
      <c r="VWE162" s="101"/>
      <c r="VWF162" s="101"/>
      <c r="VWG162" s="101"/>
      <c r="VWH162" s="101"/>
      <c r="VWI162" s="101"/>
      <c r="VWJ162" s="101"/>
      <c r="VWK162" s="101"/>
      <c r="VWL162" s="101"/>
      <c r="VWM162" s="101"/>
      <c r="VWN162" s="101"/>
      <c r="VWO162" s="101"/>
      <c r="VWP162" s="101"/>
      <c r="VWQ162" s="101"/>
      <c r="VWR162" s="101"/>
      <c r="VWS162" s="101"/>
      <c r="VWT162" s="101"/>
      <c r="VWU162" s="101"/>
      <c r="VWV162" s="101"/>
      <c r="VWW162" s="101"/>
      <c r="VWX162" s="101"/>
      <c r="VWY162" s="101"/>
      <c r="VWZ162" s="101"/>
      <c r="VXA162" s="101"/>
      <c r="VXB162" s="101"/>
      <c r="VXC162" s="101"/>
      <c r="VXD162" s="101"/>
      <c r="VXE162" s="101"/>
      <c r="VXF162" s="101"/>
      <c r="VXG162" s="101"/>
      <c r="VXH162" s="101"/>
      <c r="VXI162" s="101"/>
      <c r="VXJ162" s="101"/>
      <c r="VXK162" s="101"/>
      <c r="VXL162" s="101"/>
      <c r="VXM162" s="101"/>
      <c r="VXN162" s="101"/>
      <c r="VXO162" s="101"/>
      <c r="VXP162" s="101"/>
      <c r="VXQ162" s="101"/>
      <c r="VXR162" s="101"/>
      <c r="VXS162" s="101"/>
      <c r="VXT162" s="101"/>
      <c r="VXU162" s="101"/>
      <c r="VXV162" s="101"/>
      <c r="VXW162" s="101"/>
      <c r="VXX162" s="101"/>
      <c r="VXY162" s="101"/>
      <c r="VXZ162" s="101"/>
      <c r="VYA162" s="101"/>
      <c r="VYB162" s="101"/>
      <c r="VYC162" s="101"/>
      <c r="VYD162" s="101"/>
      <c r="VYE162" s="101"/>
      <c r="VYF162" s="101"/>
      <c r="VYG162" s="101"/>
      <c r="VYH162" s="101"/>
      <c r="VYI162" s="101"/>
      <c r="VYJ162" s="101"/>
      <c r="VYK162" s="101"/>
      <c r="VYL162" s="101"/>
      <c r="VYM162" s="101"/>
      <c r="VYN162" s="101"/>
      <c r="VYO162" s="101"/>
      <c r="VYP162" s="101"/>
      <c r="VYQ162" s="101"/>
      <c r="VYR162" s="101"/>
      <c r="VYS162" s="101"/>
      <c r="VYT162" s="101"/>
      <c r="VYU162" s="101"/>
      <c r="VYV162" s="101"/>
      <c r="VYW162" s="101"/>
      <c r="VYX162" s="101"/>
      <c r="VYY162" s="101"/>
      <c r="VYZ162" s="101"/>
      <c r="VZA162" s="101"/>
      <c r="VZB162" s="101"/>
      <c r="VZC162" s="101"/>
      <c r="VZD162" s="101"/>
      <c r="VZE162" s="101"/>
      <c r="VZF162" s="101"/>
      <c r="VZG162" s="101"/>
      <c r="VZH162" s="101"/>
      <c r="VZI162" s="101"/>
      <c r="VZJ162" s="101"/>
      <c r="VZK162" s="101"/>
      <c r="VZL162" s="101"/>
      <c r="VZM162" s="101"/>
      <c r="VZN162" s="101"/>
      <c r="VZO162" s="101"/>
      <c r="VZP162" s="101"/>
      <c r="VZQ162" s="101"/>
      <c r="VZR162" s="101"/>
      <c r="VZS162" s="101"/>
      <c r="VZT162" s="101"/>
      <c r="VZU162" s="101"/>
      <c r="VZV162" s="101"/>
      <c r="VZW162" s="101"/>
      <c r="VZX162" s="101"/>
      <c r="VZY162" s="101"/>
      <c r="VZZ162" s="101"/>
      <c r="WAA162" s="101"/>
      <c r="WAB162" s="101"/>
      <c r="WAC162" s="101"/>
      <c r="WAD162" s="101"/>
      <c r="WAE162" s="101"/>
      <c r="WAF162" s="101"/>
      <c r="WAG162" s="101"/>
      <c r="WAH162" s="101"/>
      <c r="WAI162" s="101"/>
      <c r="WAJ162" s="101"/>
      <c r="WAK162" s="101"/>
      <c r="WAL162" s="101"/>
      <c r="WAM162" s="101"/>
      <c r="WAN162" s="101"/>
      <c r="WAO162" s="101"/>
      <c r="WAP162" s="101"/>
      <c r="WAQ162" s="101"/>
      <c r="WAR162" s="101"/>
      <c r="WAS162" s="101"/>
      <c r="WAT162" s="101"/>
      <c r="WAU162" s="101"/>
      <c r="WAV162" s="101"/>
      <c r="WAW162" s="101"/>
      <c r="WAX162" s="101"/>
      <c r="WAY162" s="101"/>
      <c r="WAZ162" s="101"/>
      <c r="WBA162" s="101"/>
      <c r="WBB162" s="101"/>
      <c r="WBC162" s="101"/>
      <c r="WBD162" s="101"/>
      <c r="WBE162" s="101"/>
      <c r="WBF162" s="101"/>
      <c r="WBG162" s="101"/>
      <c r="WBH162" s="101"/>
      <c r="WBI162" s="101"/>
      <c r="WBJ162" s="101"/>
      <c r="WBK162" s="101"/>
      <c r="WBL162" s="101"/>
      <c r="WBM162" s="101"/>
      <c r="WBN162" s="101"/>
      <c r="WBO162" s="101"/>
      <c r="WBP162" s="101"/>
      <c r="WBQ162" s="101"/>
      <c r="WBR162" s="101"/>
      <c r="WBS162" s="101"/>
      <c r="WBT162" s="101"/>
      <c r="WBU162" s="101"/>
      <c r="WBV162" s="101"/>
      <c r="WBW162" s="101"/>
      <c r="WBX162" s="101"/>
      <c r="WBY162" s="101"/>
      <c r="WBZ162" s="101"/>
      <c r="WCA162" s="101"/>
      <c r="WCB162" s="101"/>
      <c r="WCC162" s="101"/>
      <c r="WCD162" s="101"/>
      <c r="WCE162" s="101"/>
      <c r="WCF162" s="101"/>
      <c r="WCG162" s="101"/>
      <c r="WCH162" s="101"/>
      <c r="WCI162" s="101"/>
      <c r="WCJ162" s="101"/>
      <c r="WCK162" s="101"/>
      <c r="WCL162" s="101"/>
      <c r="WCM162" s="101"/>
      <c r="WCN162" s="101"/>
      <c r="WCO162" s="101"/>
      <c r="WCP162" s="101"/>
      <c r="WCQ162" s="101"/>
      <c r="WCR162" s="101"/>
      <c r="WCS162" s="101"/>
      <c r="WCT162" s="101"/>
      <c r="WCU162" s="101"/>
      <c r="WCV162" s="101"/>
      <c r="WCW162" s="101"/>
      <c r="WCX162" s="101"/>
      <c r="WCY162" s="101"/>
      <c r="WCZ162" s="101"/>
      <c r="WDA162" s="101"/>
      <c r="WDB162" s="101"/>
      <c r="WDC162" s="101"/>
      <c r="WDD162" s="101"/>
      <c r="WDE162" s="101"/>
      <c r="WDF162" s="101"/>
      <c r="WDG162" s="101"/>
      <c r="WDH162" s="101"/>
      <c r="WDI162" s="101"/>
      <c r="WDJ162" s="101"/>
      <c r="WDK162" s="101"/>
      <c r="WDL162" s="101"/>
      <c r="WDM162" s="101"/>
      <c r="WDN162" s="101"/>
      <c r="WDO162" s="101"/>
      <c r="WDP162" s="101"/>
      <c r="WDQ162" s="101"/>
      <c r="WDR162" s="101"/>
      <c r="WDS162" s="101"/>
      <c r="WDT162" s="101"/>
      <c r="WDU162" s="101"/>
      <c r="WDV162" s="101"/>
      <c r="WDW162" s="101"/>
      <c r="WDX162" s="101"/>
      <c r="WDY162" s="101"/>
      <c r="WDZ162" s="101"/>
      <c r="WEA162" s="101"/>
      <c r="WEB162" s="101"/>
      <c r="WEC162" s="101"/>
      <c r="WED162" s="101"/>
      <c r="WEE162" s="101"/>
      <c r="WEF162" s="101"/>
      <c r="WEG162" s="101"/>
      <c r="WEH162" s="101"/>
      <c r="WEI162" s="101"/>
      <c r="WEJ162" s="101"/>
      <c r="WEK162" s="101"/>
      <c r="WEL162" s="101"/>
      <c r="WEM162" s="101"/>
      <c r="WEN162" s="101"/>
      <c r="WEO162" s="101"/>
      <c r="WEP162" s="101"/>
      <c r="WEQ162" s="101"/>
      <c r="WER162" s="101"/>
      <c r="WES162" s="101"/>
      <c r="WET162" s="101"/>
      <c r="WEU162" s="101"/>
      <c r="WEV162" s="101"/>
      <c r="WEW162" s="101"/>
      <c r="WEX162" s="101"/>
      <c r="WEY162" s="101"/>
      <c r="WEZ162" s="101"/>
      <c r="WFA162" s="101"/>
      <c r="WFB162" s="101"/>
      <c r="WFC162" s="101"/>
      <c r="WFD162" s="101"/>
      <c r="WFE162" s="101"/>
      <c r="WFF162" s="101"/>
      <c r="WFG162" s="101"/>
      <c r="WFH162" s="101"/>
      <c r="WFI162" s="101"/>
      <c r="WFJ162" s="101"/>
      <c r="WFK162" s="101"/>
      <c r="WFL162" s="101"/>
      <c r="WFM162" s="101"/>
      <c r="WFN162" s="101"/>
      <c r="WFO162" s="101"/>
      <c r="WFP162" s="101"/>
      <c r="WFQ162" s="101"/>
      <c r="WFR162" s="101"/>
      <c r="WFS162" s="101"/>
      <c r="WFT162" s="101"/>
      <c r="WFU162" s="101"/>
      <c r="WFV162" s="101"/>
      <c r="WFW162" s="101"/>
      <c r="WFX162" s="101"/>
      <c r="WFY162" s="101"/>
      <c r="WFZ162" s="101"/>
      <c r="WGA162" s="101"/>
      <c r="WGB162" s="101"/>
      <c r="WGC162" s="101"/>
      <c r="WGD162" s="101"/>
      <c r="WGE162" s="101"/>
      <c r="WGF162" s="101"/>
      <c r="WGG162" s="101"/>
      <c r="WGH162" s="101"/>
      <c r="WGI162" s="101"/>
      <c r="WGJ162" s="101"/>
      <c r="WGK162" s="101"/>
      <c r="WGL162" s="101"/>
      <c r="WGM162" s="101"/>
      <c r="WGN162" s="101"/>
      <c r="WGO162" s="101"/>
      <c r="WGP162" s="101"/>
      <c r="WGQ162" s="101"/>
      <c r="WGR162" s="101"/>
      <c r="WGS162" s="101"/>
      <c r="WGT162" s="101"/>
      <c r="WGU162" s="101"/>
      <c r="WGV162" s="101"/>
      <c r="WGW162" s="101"/>
      <c r="WGX162" s="101"/>
      <c r="WGY162" s="101"/>
      <c r="WGZ162" s="101"/>
      <c r="WHA162" s="101"/>
      <c r="WHB162" s="101"/>
      <c r="WHC162" s="101"/>
      <c r="WHD162" s="101"/>
      <c r="WHE162" s="101"/>
      <c r="WHF162" s="101"/>
      <c r="WHG162" s="101"/>
      <c r="WHH162" s="101"/>
      <c r="WHI162" s="101"/>
      <c r="WHJ162" s="101"/>
      <c r="WHK162" s="101"/>
      <c r="WHL162" s="101"/>
      <c r="WHM162" s="101"/>
      <c r="WHN162" s="101"/>
      <c r="WHO162" s="101"/>
      <c r="WHP162" s="101"/>
      <c r="WHQ162" s="101"/>
      <c r="WHR162" s="101"/>
      <c r="WHS162" s="101"/>
      <c r="WHT162" s="101"/>
      <c r="WHU162" s="101"/>
      <c r="WHV162" s="101"/>
      <c r="WHW162" s="101"/>
      <c r="WHX162" s="101"/>
      <c r="WHY162" s="101"/>
      <c r="WHZ162" s="101"/>
      <c r="WIA162" s="101"/>
      <c r="WIB162" s="101"/>
      <c r="WIC162" s="101"/>
      <c r="WID162" s="101"/>
      <c r="WIE162" s="101"/>
      <c r="WIF162" s="101"/>
      <c r="WIG162" s="101"/>
      <c r="WIH162" s="101"/>
      <c r="WII162" s="101"/>
      <c r="WIJ162" s="101"/>
      <c r="WIK162" s="101"/>
      <c r="WIL162" s="101"/>
      <c r="WIM162" s="101"/>
      <c r="WIN162" s="101"/>
      <c r="WIO162" s="101"/>
      <c r="WIP162" s="101"/>
      <c r="WIQ162" s="101"/>
      <c r="WIR162" s="101"/>
      <c r="WIS162" s="101"/>
      <c r="WIT162" s="101"/>
      <c r="WIU162" s="101"/>
      <c r="WIV162" s="101"/>
      <c r="WIW162" s="101"/>
      <c r="WIX162" s="101"/>
      <c r="WIY162" s="101"/>
      <c r="WIZ162" s="101"/>
      <c r="WJA162" s="101"/>
      <c r="WJB162" s="101"/>
      <c r="WJC162" s="101"/>
      <c r="WJD162" s="101"/>
      <c r="WJE162" s="101"/>
      <c r="WJF162" s="101"/>
      <c r="WJG162" s="101"/>
      <c r="WJH162" s="101"/>
      <c r="WJI162" s="101"/>
      <c r="WJJ162" s="101"/>
      <c r="WJK162" s="101"/>
      <c r="WJL162" s="101"/>
      <c r="WJM162" s="101"/>
      <c r="WJN162" s="101"/>
      <c r="WJO162" s="101"/>
      <c r="WJP162" s="101"/>
      <c r="WJQ162" s="101"/>
      <c r="WJR162" s="101"/>
      <c r="WJS162" s="101"/>
      <c r="WJT162" s="101"/>
      <c r="WJU162" s="101"/>
      <c r="WJV162" s="101"/>
      <c r="WJW162" s="101"/>
      <c r="WJX162" s="101"/>
      <c r="WJY162" s="101"/>
      <c r="WJZ162" s="101"/>
      <c r="WKA162" s="101"/>
      <c r="WKB162" s="101"/>
      <c r="WKC162" s="101"/>
      <c r="WKD162" s="101"/>
      <c r="WKE162" s="101"/>
      <c r="WKF162" s="101"/>
      <c r="WKG162" s="101"/>
      <c r="WKH162" s="101"/>
      <c r="WKI162" s="101"/>
      <c r="WKJ162" s="101"/>
      <c r="WKK162" s="101"/>
      <c r="WKL162" s="101"/>
      <c r="WKM162" s="101"/>
      <c r="WKN162" s="101"/>
      <c r="WKO162" s="101"/>
      <c r="WKP162" s="101"/>
      <c r="WKQ162" s="101"/>
      <c r="WKR162" s="101"/>
      <c r="WKS162" s="101"/>
      <c r="WKT162" s="101"/>
      <c r="WKU162" s="101"/>
      <c r="WKV162" s="101"/>
      <c r="WKW162" s="101"/>
      <c r="WKX162" s="101"/>
      <c r="WKY162" s="101"/>
      <c r="WKZ162" s="101"/>
      <c r="WLA162" s="101"/>
      <c r="WLB162" s="101"/>
      <c r="WLC162" s="101"/>
      <c r="WLD162" s="101"/>
      <c r="WLE162" s="101"/>
      <c r="WLF162" s="101"/>
      <c r="WLG162" s="101"/>
      <c r="WLH162" s="101"/>
      <c r="WLI162" s="101"/>
      <c r="WLJ162" s="101"/>
      <c r="WLK162" s="101"/>
      <c r="WLL162" s="101"/>
      <c r="WLM162" s="101"/>
      <c r="WLN162" s="101"/>
      <c r="WLO162" s="101"/>
      <c r="WLP162" s="101"/>
      <c r="WLQ162" s="101"/>
      <c r="WLR162" s="101"/>
      <c r="WLS162" s="101"/>
      <c r="WLT162" s="101"/>
      <c r="WLU162" s="101"/>
      <c r="WLV162" s="101"/>
      <c r="WLW162" s="101"/>
      <c r="WLX162" s="101"/>
      <c r="WLY162" s="101"/>
      <c r="WLZ162" s="101"/>
      <c r="WMA162" s="101"/>
      <c r="WMB162" s="101"/>
      <c r="WMC162" s="101"/>
      <c r="WMD162" s="101"/>
      <c r="WME162" s="101"/>
      <c r="WMF162" s="101"/>
      <c r="WMG162" s="101"/>
      <c r="WMH162" s="101"/>
      <c r="WMI162" s="101"/>
      <c r="WMJ162" s="101"/>
      <c r="WMK162" s="101"/>
      <c r="WML162" s="101"/>
      <c r="WMM162" s="101"/>
      <c r="WMN162" s="101"/>
      <c r="WMO162" s="101"/>
      <c r="WMP162" s="101"/>
      <c r="WMQ162" s="101"/>
      <c r="WMR162" s="101"/>
      <c r="WMS162" s="101"/>
      <c r="WMT162" s="101"/>
      <c r="WMU162" s="101"/>
      <c r="WMV162" s="101"/>
      <c r="WMW162" s="101"/>
      <c r="WMX162" s="101"/>
      <c r="WMY162" s="101"/>
      <c r="WMZ162" s="101"/>
      <c r="WNA162" s="101"/>
      <c r="WNB162" s="101"/>
      <c r="WNC162" s="101"/>
      <c r="WND162" s="101"/>
      <c r="WNE162" s="101"/>
      <c r="WNF162" s="101"/>
      <c r="WNG162" s="101"/>
      <c r="WNH162" s="101"/>
      <c r="WNI162" s="101"/>
      <c r="WNJ162" s="101"/>
      <c r="WNK162" s="101"/>
      <c r="WNL162" s="101"/>
      <c r="WNM162" s="101"/>
      <c r="WNN162" s="101"/>
      <c r="WNO162" s="101"/>
      <c r="WNP162" s="101"/>
      <c r="WNQ162" s="101"/>
      <c r="WNR162" s="101"/>
      <c r="WNS162" s="101"/>
      <c r="WNT162" s="101"/>
      <c r="WNU162" s="101"/>
      <c r="WNV162" s="101"/>
      <c r="WNW162" s="101"/>
      <c r="WNX162" s="101"/>
      <c r="WNY162" s="101"/>
      <c r="WNZ162" s="101"/>
      <c r="WOA162" s="101"/>
      <c r="WOB162" s="101"/>
      <c r="WOC162" s="101"/>
      <c r="WOD162" s="101"/>
      <c r="WOE162" s="101"/>
      <c r="WOF162" s="101"/>
      <c r="WOG162" s="101"/>
      <c r="WOH162" s="101"/>
      <c r="WOI162" s="101"/>
      <c r="WOJ162" s="101"/>
      <c r="WOK162" s="101"/>
      <c r="WOL162" s="101"/>
      <c r="WOM162" s="101"/>
      <c r="WON162" s="101"/>
      <c r="WOO162" s="101"/>
      <c r="WOP162" s="101"/>
      <c r="WOQ162" s="101"/>
      <c r="WOR162" s="101"/>
      <c r="WOS162" s="101"/>
      <c r="WOT162" s="101"/>
      <c r="WOU162" s="101"/>
      <c r="WOV162" s="101"/>
      <c r="WOW162" s="101"/>
      <c r="WOX162" s="101"/>
      <c r="WOY162" s="101"/>
      <c r="WOZ162" s="101"/>
      <c r="WPA162" s="101"/>
      <c r="WPB162" s="101"/>
      <c r="WPC162" s="101"/>
      <c r="WPD162" s="101"/>
      <c r="WPE162" s="101"/>
      <c r="WPF162" s="101"/>
      <c r="WPG162" s="101"/>
      <c r="WPH162" s="101"/>
      <c r="WPI162" s="101"/>
      <c r="WPJ162" s="101"/>
      <c r="WPK162" s="101"/>
      <c r="WPL162" s="101"/>
      <c r="WPM162" s="101"/>
      <c r="WPN162" s="101"/>
      <c r="WPO162" s="101"/>
      <c r="WPP162" s="101"/>
      <c r="WPQ162" s="101"/>
      <c r="WPR162" s="101"/>
      <c r="WPS162" s="101"/>
      <c r="WPT162" s="101"/>
      <c r="WPU162" s="101"/>
      <c r="WPV162" s="101"/>
      <c r="WPW162" s="101"/>
      <c r="WPX162" s="101"/>
      <c r="WPY162" s="101"/>
      <c r="WPZ162" s="101"/>
      <c r="WQA162" s="101"/>
      <c r="WQB162" s="101"/>
      <c r="WQC162" s="101"/>
      <c r="WQD162" s="101"/>
      <c r="WQE162" s="101"/>
      <c r="WQF162" s="101"/>
      <c r="WQG162" s="101"/>
      <c r="WQH162" s="101"/>
      <c r="WQI162" s="101"/>
      <c r="WQJ162" s="101"/>
      <c r="WQK162" s="101"/>
      <c r="WQL162" s="101"/>
      <c r="WQM162" s="101"/>
      <c r="WQN162" s="101"/>
      <c r="WQO162" s="101"/>
      <c r="WQP162" s="101"/>
      <c r="WQQ162" s="101"/>
      <c r="WQR162" s="101"/>
      <c r="WQS162" s="101"/>
      <c r="WQT162" s="101"/>
      <c r="WQU162" s="101"/>
      <c r="WQV162" s="101"/>
      <c r="WQW162" s="101"/>
      <c r="WQX162" s="101"/>
      <c r="WQY162" s="101"/>
      <c r="WQZ162" s="101"/>
      <c r="WRA162" s="101"/>
      <c r="WRB162" s="101"/>
      <c r="WRC162" s="101"/>
      <c r="WRD162" s="101"/>
      <c r="WRE162" s="101"/>
      <c r="WRF162" s="101"/>
      <c r="WRG162" s="101"/>
      <c r="WRH162" s="101"/>
      <c r="WRI162" s="101"/>
      <c r="WRJ162" s="101"/>
      <c r="WRK162" s="101"/>
      <c r="WRL162" s="101"/>
      <c r="WRM162" s="101"/>
      <c r="WRN162" s="101"/>
      <c r="WRO162" s="101"/>
      <c r="WRP162" s="101"/>
      <c r="WRQ162" s="101"/>
      <c r="WRR162" s="101"/>
      <c r="WRS162" s="101"/>
      <c r="WRT162" s="101"/>
      <c r="WRU162" s="101"/>
      <c r="WRV162" s="101"/>
      <c r="WRW162" s="101"/>
      <c r="WRX162" s="101"/>
      <c r="WRY162" s="101"/>
      <c r="WRZ162" s="101"/>
      <c r="WSA162" s="101"/>
      <c r="WSB162" s="101"/>
      <c r="WSC162" s="101"/>
      <c r="WSD162" s="101"/>
      <c r="WSE162" s="101"/>
      <c r="WSF162" s="101"/>
      <c r="WSG162" s="101"/>
      <c r="WSH162" s="101"/>
      <c r="WSI162" s="101"/>
      <c r="WSJ162" s="101"/>
      <c r="WSK162" s="101"/>
      <c r="WSL162" s="101"/>
      <c r="WSM162" s="101"/>
      <c r="WSN162" s="101"/>
      <c r="WSO162" s="101"/>
      <c r="WSP162" s="101"/>
      <c r="WSQ162" s="101"/>
      <c r="WSR162" s="101"/>
      <c r="WSS162" s="101"/>
      <c r="WST162" s="101"/>
      <c r="WSU162" s="101"/>
      <c r="WSV162" s="101"/>
      <c r="WSW162" s="101"/>
      <c r="WSX162" s="101"/>
      <c r="WSY162" s="101"/>
      <c r="WSZ162" s="101"/>
      <c r="WTA162" s="101"/>
      <c r="WTB162" s="101"/>
      <c r="WTC162" s="101"/>
      <c r="WTD162" s="101"/>
      <c r="WTE162" s="101"/>
      <c r="WTF162" s="101"/>
      <c r="WTG162" s="101"/>
      <c r="WTH162" s="101"/>
      <c r="WTI162" s="101"/>
      <c r="WTJ162" s="101"/>
      <c r="WTK162" s="101"/>
      <c r="WTL162" s="101"/>
      <c r="WTM162" s="101"/>
      <c r="WTN162" s="101"/>
      <c r="WTO162" s="101"/>
      <c r="WTP162" s="101"/>
      <c r="WTQ162" s="101"/>
      <c r="WTR162" s="101"/>
      <c r="WTS162" s="101"/>
      <c r="WTT162" s="101"/>
      <c r="WTU162" s="101"/>
      <c r="WTV162" s="101"/>
      <c r="WTW162" s="101"/>
      <c r="WTX162" s="101"/>
      <c r="WTY162" s="101"/>
      <c r="WTZ162" s="101"/>
      <c r="WUA162" s="101"/>
      <c r="WUB162" s="101"/>
      <c r="WUC162" s="101"/>
      <c r="WUD162" s="101"/>
      <c r="WUE162" s="101"/>
      <c r="WUF162" s="101"/>
      <c r="WUG162" s="101"/>
      <c r="WUH162" s="101"/>
      <c r="WUI162" s="101"/>
      <c r="WUJ162" s="101"/>
      <c r="WUK162" s="101"/>
      <c r="WUL162" s="101"/>
      <c r="WUM162" s="101"/>
      <c r="WUN162" s="101"/>
      <c r="WUO162" s="101"/>
      <c r="WUP162" s="101"/>
      <c r="WUQ162" s="101"/>
      <c r="WUR162" s="101"/>
      <c r="WUS162" s="101"/>
      <c r="WUT162" s="101"/>
      <c r="WUU162" s="101"/>
      <c r="WUV162" s="101"/>
      <c r="WUW162" s="101"/>
      <c r="WUX162" s="101"/>
      <c r="WUY162" s="101"/>
      <c r="WUZ162" s="101"/>
      <c r="WVA162" s="101"/>
      <c r="WVB162" s="101"/>
      <c r="WVC162" s="101"/>
      <c r="WVD162" s="101"/>
      <c r="WVE162" s="101"/>
      <c r="WVF162" s="101"/>
      <c r="WVG162" s="101"/>
      <c r="WVH162" s="101"/>
      <c r="WVI162" s="101"/>
      <c r="WVJ162" s="101"/>
      <c r="WVK162" s="101"/>
      <c r="WVL162" s="101"/>
      <c r="WVM162" s="101"/>
      <c r="WVN162" s="101"/>
      <c r="WVO162" s="101"/>
      <c r="WVP162" s="101"/>
      <c r="WVQ162" s="101"/>
      <c r="WVR162" s="101"/>
      <c r="WVS162" s="101"/>
      <c r="WVT162" s="101"/>
      <c r="WVU162" s="101"/>
      <c r="WVV162" s="101"/>
      <c r="WVW162" s="101"/>
      <c r="WVX162" s="101"/>
      <c r="WVY162" s="101"/>
      <c r="WVZ162" s="101"/>
      <c r="WWA162" s="101"/>
      <c r="WWB162" s="101"/>
      <c r="WWC162" s="101"/>
      <c r="WWD162" s="101"/>
      <c r="WWE162" s="101"/>
      <c r="WWF162" s="101"/>
      <c r="WWG162" s="101"/>
      <c r="WWH162" s="101"/>
      <c r="WWI162" s="101"/>
      <c r="WWJ162" s="101"/>
      <c r="WWK162" s="101"/>
      <c r="WWL162" s="101"/>
      <c r="WWM162" s="101"/>
      <c r="WWN162" s="101"/>
      <c r="WWO162" s="101"/>
      <c r="WWP162" s="101"/>
      <c r="WWQ162" s="101"/>
      <c r="WWR162" s="101"/>
      <c r="WWS162" s="101"/>
      <c r="WWT162" s="101"/>
      <c r="WWU162" s="101"/>
      <c r="WWV162" s="101"/>
      <c r="WWW162" s="101"/>
      <c r="WWX162" s="101"/>
      <c r="WWY162" s="101"/>
      <c r="WWZ162" s="101"/>
      <c r="WXA162" s="101"/>
      <c r="WXB162" s="101"/>
      <c r="WXC162" s="101"/>
      <c r="WXD162" s="101"/>
      <c r="WXE162" s="101"/>
      <c r="WXF162" s="101"/>
      <c r="WXG162" s="101"/>
      <c r="WXH162" s="101"/>
      <c r="WXI162" s="101"/>
      <c r="WXJ162" s="101"/>
      <c r="WXK162" s="101"/>
      <c r="WXL162" s="101"/>
      <c r="WXM162" s="101"/>
      <c r="WXN162" s="101"/>
      <c r="WXO162" s="101"/>
      <c r="WXP162" s="101"/>
      <c r="WXQ162" s="101"/>
      <c r="WXR162" s="101"/>
      <c r="WXS162" s="101"/>
      <c r="WXT162" s="101"/>
      <c r="WXU162" s="101"/>
      <c r="WXV162" s="101"/>
      <c r="WXW162" s="101"/>
      <c r="WXX162" s="101"/>
      <c r="WXY162" s="101"/>
      <c r="WXZ162" s="101"/>
      <c r="WYA162" s="101"/>
      <c r="WYB162" s="101"/>
      <c r="WYC162" s="101"/>
      <c r="WYD162" s="101"/>
      <c r="WYE162" s="101"/>
      <c r="WYF162" s="101"/>
      <c r="WYG162" s="101"/>
      <c r="WYH162" s="101"/>
      <c r="WYI162" s="101"/>
      <c r="WYJ162" s="101"/>
      <c r="WYK162" s="101"/>
      <c r="WYL162" s="101"/>
      <c r="WYM162" s="101"/>
      <c r="WYN162" s="101"/>
      <c r="WYO162" s="101"/>
      <c r="WYP162" s="101"/>
      <c r="WYQ162" s="101"/>
      <c r="WYR162" s="101"/>
      <c r="WYS162" s="101"/>
      <c r="WYT162" s="101"/>
      <c r="WYU162" s="101"/>
      <c r="WYV162" s="101"/>
      <c r="WYW162" s="101"/>
      <c r="WYX162" s="101"/>
      <c r="WYY162" s="101"/>
      <c r="WYZ162" s="101"/>
      <c r="WZA162" s="101"/>
      <c r="WZB162" s="101"/>
      <c r="WZC162" s="101"/>
      <c r="WZD162" s="101"/>
      <c r="WZE162" s="101"/>
      <c r="WZF162" s="101"/>
      <c r="WZG162" s="101"/>
      <c r="WZH162" s="101"/>
      <c r="WZI162" s="101"/>
      <c r="WZJ162" s="101"/>
      <c r="WZK162" s="101"/>
      <c r="WZL162" s="101"/>
      <c r="WZM162" s="101"/>
      <c r="WZN162" s="101"/>
      <c r="WZO162" s="101"/>
      <c r="WZP162" s="101"/>
      <c r="WZQ162" s="101"/>
      <c r="WZR162" s="101"/>
      <c r="WZS162" s="101"/>
      <c r="WZT162" s="101"/>
      <c r="WZU162" s="101"/>
      <c r="WZV162" s="101"/>
      <c r="WZW162" s="101"/>
      <c r="WZX162" s="101"/>
      <c r="WZY162" s="101"/>
      <c r="WZZ162" s="101"/>
      <c r="XAA162" s="101"/>
      <c r="XAB162" s="101"/>
      <c r="XAC162" s="101"/>
      <c r="XAD162" s="101"/>
      <c r="XAE162" s="101"/>
      <c r="XAF162" s="101"/>
      <c r="XAG162" s="101"/>
      <c r="XAH162" s="101"/>
      <c r="XAI162" s="101"/>
      <c r="XAJ162" s="101"/>
      <c r="XAK162" s="101"/>
      <c r="XAL162" s="101"/>
      <c r="XAM162" s="101"/>
      <c r="XAN162" s="101"/>
      <c r="XAO162" s="101"/>
      <c r="XAP162" s="101"/>
      <c r="XAQ162" s="101"/>
      <c r="XAR162" s="101"/>
      <c r="XAS162" s="101"/>
      <c r="XAT162" s="101"/>
      <c r="XAU162" s="101"/>
      <c r="XAV162" s="101"/>
      <c r="XAW162" s="101"/>
      <c r="XAX162" s="101"/>
      <c r="XAY162" s="101"/>
      <c r="XAZ162" s="101"/>
      <c r="XBA162" s="101"/>
      <c r="XBB162" s="101"/>
      <c r="XBC162" s="101"/>
      <c r="XBD162" s="101"/>
      <c r="XBE162" s="101"/>
      <c r="XBF162" s="101"/>
      <c r="XBG162" s="101"/>
      <c r="XBH162" s="101"/>
      <c r="XBI162" s="101"/>
      <c r="XBJ162" s="101"/>
      <c r="XBK162" s="101"/>
      <c r="XBL162" s="101"/>
      <c r="XBM162" s="101"/>
      <c r="XBN162" s="101"/>
      <c r="XBO162" s="101"/>
      <c r="XBP162" s="101"/>
      <c r="XBQ162" s="101"/>
      <c r="XBR162" s="101"/>
      <c r="XBS162" s="101"/>
      <c r="XBT162" s="101"/>
      <c r="XBU162" s="101"/>
      <c r="XBV162" s="101"/>
      <c r="XBW162" s="101"/>
      <c r="XBX162" s="101"/>
      <c r="XBY162" s="101"/>
      <c r="XBZ162" s="101"/>
      <c r="XCA162" s="101"/>
      <c r="XCB162" s="101"/>
      <c r="XCC162" s="101"/>
      <c r="XCD162" s="101"/>
      <c r="XCE162" s="101"/>
      <c r="XCF162" s="101"/>
      <c r="XCG162" s="101"/>
      <c r="XCH162" s="101"/>
      <c r="XCI162" s="101"/>
      <c r="XCJ162" s="101"/>
      <c r="XCK162" s="101"/>
      <c r="XCL162" s="101"/>
      <c r="XCM162" s="101"/>
      <c r="XCN162" s="101"/>
      <c r="XCO162" s="101"/>
      <c r="XCP162" s="101"/>
      <c r="XCQ162" s="101"/>
      <c r="XCR162" s="101"/>
      <c r="XCS162" s="101"/>
      <c r="XCT162" s="101"/>
      <c r="XCU162" s="101"/>
      <c r="XCV162" s="101"/>
      <c r="XCW162" s="101"/>
      <c r="XCX162" s="101"/>
      <c r="XCY162" s="101"/>
      <c r="XCZ162" s="101"/>
      <c r="XDA162" s="101"/>
      <c r="XDB162" s="101"/>
      <c r="XDC162" s="101"/>
      <c r="XDD162" s="101"/>
      <c r="XDE162" s="101"/>
      <c r="XDF162" s="101"/>
      <c r="XDG162" s="101"/>
      <c r="XDH162" s="101"/>
      <c r="XDI162" s="101"/>
      <c r="XDJ162" s="101"/>
      <c r="XDK162" s="101"/>
      <c r="XDL162" s="101"/>
      <c r="XDM162" s="101"/>
      <c r="XDN162" s="101"/>
      <c r="XDO162" s="101"/>
      <c r="XDP162" s="101"/>
      <c r="XDQ162" s="101"/>
      <c r="XDR162" s="101"/>
      <c r="XDS162" s="101"/>
      <c r="XDT162" s="101"/>
      <c r="XDU162" s="101"/>
      <c r="XDV162" s="101"/>
      <c r="XDW162" s="101"/>
      <c r="XDX162" s="101"/>
      <c r="XDY162" s="101"/>
      <c r="XDZ162" s="101"/>
      <c r="XEA162" s="101"/>
      <c r="XEB162" s="101"/>
      <c r="XEC162" s="101"/>
      <c r="XED162" s="101"/>
      <c r="XEE162" s="101"/>
      <c r="XEF162" s="101"/>
      <c r="XEG162" s="101"/>
      <c r="XEH162" s="101"/>
      <c r="XEI162" s="101"/>
      <c r="XEJ162" s="101"/>
      <c r="XEK162" s="101"/>
      <c r="XEL162" s="101"/>
      <c r="XEM162" s="101"/>
      <c r="XEN162" s="101"/>
      <c r="XEO162" s="101"/>
      <c r="XEP162" s="101"/>
      <c r="XEQ162" s="101"/>
      <c r="XER162" s="101"/>
      <c r="XES162" s="101"/>
      <c r="XET162" s="101"/>
      <c r="XEU162" s="101"/>
      <c r="XEV162" s="101"/>
      <c r="XEW162" s="101"/>
      <c r="XEX162" s="101"/>
      <c r="XEY162" s="101"/>
    </row>
    <row r="163" spans="1:16379" ht="93" customHeight="1" x14ac:dyDescent="0.2">
      <c r="A163" s="121" t="s">
        <v>157</v>
      </c>
      <c r="B163" s="35" t="s">
        <v>355</v>
      </c>
      <c r="C163" s="35"/>
      <c r="D163" s="36">
        <v>44196</v>
      </c>
      <c r="E163" s="34">
        <f t="shared" si="78"/>
        <v>20805</v>
      </c>
      <c r="F163" s="37">
        <v>0</v>
      </c>
      <c r="G163" s="105">
        <v>20805</v>
      </c>
      <c r="H163" s="37"/>
      <c r="I163" s="34">
        <f t="shared" si="80"/>
        <v>6175</v>
      </c>
      <c r="J163" s="37"/>
      <c r="K163" s="37">
        <v>6175</v>
      </c>
      <c r="L163" s="37"/>
      <c r="M163" s="25">
        <f t="shared" si="91"/>
        <v>29.68036529680365</v>
      </c>
      <c r="N163" s="34">
        <f t="shared" si="89"/>
        <v>20805</v>
      </c>
      <c r="O163" s="37"/>
      <c r="P163" s="105">
        <v>20805</v>
      </c>
      <c r="Q163" s="37"/>
      <c r="R163" s="25">
        <f t="shared" si="90"/>
        <v>100</v>
      </c>
    </row>
    <row r="164" spans="1:16379" s="8" customFormat="1" ht="20.25" customHeight="1" x14ac:dyDescent="0.2">
      <c r="A164" s="26" t="s">
        <v>22</v>
      </c>
      <c r="B164" s="26"/>
      <c r="C164" s="26"/>
      <c r="D164" s="27"/>
      <c r="E164" s="34">
        <f t="shared" si="78"/>
        <v>0</v>
      </c>
      <c r="F164" s="28"/>
      <c r="G164" s="109"/>
      <c r="H164" s="28"/>
      <c r="I164" s="34">
        <f t="shared" si="80"/>
        <v>0</v>
      </c>
      <c r="J164" s="28"/>
      <c r="K164" s="28"/>
      <c r="L164" s="28"/>
      <c r="M164" s="28"/>
      <c r="N164" s="34">
        <f t="shared" si="89"/>
        <v>0</v>
      </c>
      <c r="O164" s="28"/>
      <c r="P164" s="109"/>
      <c r="Q164" s="28"/>
      <c r="R164" s="28"/>
    </row>
    <row r="165" spans="1:16379" s="8" customFormat="1" ht="24.75" customHeight="1" x14ac:dyDescent="0.2">
      <c r="A165" s="39" t="s">
        <v>42</v>
      </c>
      <c r="B165" s="48"/>
      <c r="C165" s="48"/>
      <c r="D165" s="54"/>
      <c r="E165" s="34">
        <f t="shared" si="78"/>
        <v>20805</v>
      </c>
      <c r="F165" s="46">
        <v>0</v>
      </c>
      <c r="G165" s="107">
        <v>20805</v>
      </c>
      <c r="H165" s="46"/>
      <c r="I165" s="34">
        <f t="shared" si="80"/>
        <v>6175</v>
      </c>
      <c r="J165" s="46"/>
      <c r="K165" s="37">
        <v>6175</v>
      </c>
      <c r="L165" s="46"/>
      <c r="M165" s="28">
        <f t="shared" si="91"/>
        <v>29.68036529680365</v>
      </c>
      <c r="N165" s="34">
        <f t="shared" ref="N165:N204" si="96">O165+P165+Q165</f>
        <v>20805</v>
      </c>
      <c r="O165" s="46"/>
      <c r="P165" s="116">
        <v>20805</v>
      </c>
      <c r="Q165" s="46"/>
      <c r="R165" s="28">
        <f>N165/E165*100</f>
        <v>100</v>
      </c>
    </row>
    <row r="166" spans="1:16379" ht="117" customHeight="1" x14ac:dyDescent="0.2">
      <c r="A166" s="121" t="s">
        <v>158</v>
      </c>
      <c r="B166" s="35" t="s">
        <v>277</v>
      </c>
      <c r="C166" s="35" t="s">
        <v>221</v>
      </c>
      <c r="D166" s="36" t="s">
        <v>369</v>
      </c>
      <c r="E166" s="50">
        <f t="shared" si="78"/>
        <v>292762.5</v>
      </c>
      <c r="F166" s="37">
        <v>208310</v>
      </c>
      <c r="G166" s="105">
        <f>13296.4+71156.1</f>
        <v>84452.5</v>
      </c>
      <c r="H166" s="37"/>
      <c r="I166" s="50">
        <f t="shared" si="80"/>
        <v>247029.80000000002</v>
      </c>
      <c r="J166" s="37">
        <v>175769.7</v>
      </c>
      <c r="K166" s="37">
        <v>71260.100000000006</v>
      </c>
      <c r="L166" s="37"/>
      <c r="M166" s="25">
        <f t="shared" si="91"/>
        <v>84.378907817770383</v>
      </c>
      <c r="N166" s="50">
        <f t="shared" si="96"/>
        <v>292762.5</v>
      </c>
      <c r="O166" s="37">
        <v>208310</v>
      </c>
      <c r="P166" s="105">
        <f>13296.4+71156.1</f>
        <v>84452.5</v>
      </c>
      <c r="Q166" s="37"/>
      <c r="R166" s="25">
        <f>N166/E166*100</f>
        <v>100</v>
      </c>
    </row>
    <row r="167" spans="1:16379" s="10" customFormat="1" ht="105" customHeight="1" x14ac:dyDescent="0.2">
      <c r="A167" s="122" t="s">
        <v>51</v>
      </c>
      <c r="B167" s="32"/>
      <c r="C167" s="32"/>
      <c r="D167" s="33"/>
      <c r="E167" s="34">
        <f t="shared" si="78"/>
        <v>4045.6</v>
      </c>
      <c r="F167" s="42">
        <f>F168</f>
        <v>3333.5</v>
      </c>
      <c r="G167" s="42">
        <f t="shared" ref="G167:H167" si="97">G168</f>
        <v>712.09999999999991</v>
      </c>
      <c r="H167" s="42">
        <f t="shared" si="97"/>
        <v>0</v>
      </c>
      <c r="I167" s="34">
        <f t="shared" si="80"/>
        <v>3841.4</v>
      </c>
      <c r="J167" s="42">
        <f>J168</f>
        <v>3333.5</v>
      </c>
      <c r="K167" s="42">
        <f t="shared" ref="K167:L167" si="98">K168</f>
        <v>507.9</v>
      </c>
      <c r="L167" s="42">
        <f t="shared" si="98"/>
        <v>0</v>
      </c>
      <c r="M167" s="34">
        <f t="shared" si="91"/>
        <v>94.952541032232546</v>
      </c>
      <c r="N167" s="34">
        <f t="shared" si="96"/>
        <v>3841.4</v>
      </c>
      <c r="O167" s="42">
        <f>O168</f>
        <v>3333.5</v>
      </c>
      <c r="P167" s="42">
        <f t="shared" ref="P167:Q167" si="99">P168</f>
        <v>507.9</v>
      </c>
      <c r="Q167" s="42">
        <f t="shared" si="99"/>
        <v>0</v>
      </c>
      <c r="R167" s="34">
        <f>N167/E167*100</f>
        <v>94.952541032232546</v>
      </c>
    </row>
    <row r="168" spans="1:16379" s="10" customFormat="1" ht="56.25" customHeight="1" x14ac:dyDescent="0.2">
      <c r="A168" s="122" t="s">
        <v>21</v>
      </c>
      <c r="B168" s="32"/>
      <c r="C168" s="32"/>
      <c r="D168" s="33"/>
      <c r="E168" s="34">
        <f t="shared" si="78"/>
        <v>4045.6</v>
      </c>
      <c r="F168" s="42">
        <f>F172+F175</f>
        <v>3333.5</v>
      </c>
      <c r="G168" s="42">
        <f>G172+G175</f>
        <v>712.09999999999991</v>
      </c>
      <c r="H168" s="42">
        <f>H172+H175</f>
        <v>0</v>
      </c>
      <c r="I168" s="34">
        <f t="shared" si="80"/>
        <v>3841.4</v>
      </c>
      <c r="J168" s="42">
        <f>J172+J175</f>
        <v>3333.5</v>
      </c>
      <c r="K168" s="42">
        <f>K172+K175</f>
        <v>507.9</v>
      </c>
      <c r="L168" s="42">
        <f>L172+L175</f>
        <v>0</v>
      </c>
      <c r="M168" s="34">
        <f t="shared" si="91"/>
        <v>94.952541032232546</v>
      </c>
      <c r="N168" s="34">
        <f t="shared" si="96"/>
        <v>3841.4</v>
      </c>
      <c r="O168" s="42">
        <f>O172+O175</f>
        <v>3333.5</v>
      </c>
      <c r="P168" s="42">
        <f>P172+P175</f>
        <v>507.9</v>
      </c>
      <c r="Q168" s="42">
        <f>Q172+Q175</f>
        <v>0</v>
      </c>
      <c r="R168" s="34">
        <f>N168/E168*100</f>
        <v>94.952541032232546</v>
      </c>
    </row>
    <row r="169" spans="1:16379" s="8" customFormat="1" ht="69" customHeight="1" x14ac:dyDescent="0.2">
      <c r="A169" s="102" t="s">
        <v>33</v>
      </c>
      <c r="B169" s="48"/>
      <c r="C169" s="48"/>
      <c r="D169" s="54"/>
      <c r="E169" s="34">
        <f t="shared" si="78"/>
        <v>0</v>
      </c>
      <c r="F169" s="46"/>
      <c r="G169" s="107"/>
      <c r="H169" s="46"/>
      <c r="I169" s="34">
        <f t="shared" si="80"/>
        <v>0</v>
      </c>
      <c r="J169" s="46"/>
      <c r="K169" s="46"/>
      <c r="L169" s="46"/>
      <c r="M169" s="28"/>
      <c r="N169" s="34">
        <f t="shared" si="96"/>
        <v>0</v>
      </c>
      <c r="O169" s="46"/>
      <c r="P169" s="116"/>
      <c r="Q169" s="46"/>
      <c r="R169" s="28"/>
    </row>
    <row r="170" spans="1:16379" s="9" customFormat="1" ht="98.25" customHeight="1" x14ac:dyDescent="0.2">
      <c r="A170" s="62" t="s">
        <v>86</v>
      </c>
      <c r="B170" s="73"/>
      <c r="C170" s="73"/>
      <c r="D170" s="74"/>
      <c r="E170" s="34">
        <f t="shared" si="78"/>
        <v>3862.9</v>
      </c>
      <c r="F170" s="75">
        <f>F172</f>
        <v>3333.5</v>
      </c>
      <c r="G170" s="75">
        <f>G172</f>
        <v>529.4</v>
      </c>
      <c r="H170" s="75">
        <f>H172</f>
        <v>0</v>
      </c>
      <c r="I170" s="34">
        <f t="shared" si="80"/>
        <v>3841.4</v>
      </c>
      <c r="J170" s="75">
        <f>J172</f>
        <v>3333.5</v>
      </c>
      <c r="K170" s="75">
        <f>K172</f>
        <v>507.9</v>
      </c>
      <c r="L170" s="75">
        <f>L172</f>
        <v>0</v>
      </c>
      <c r="M170" s="75">
        <f>M172</f>
        <v>99.443423334800286</v>
      </c>
      <c r="N170" s="34">
        <f t="shared" si="96"/>
        <v>3841.4</v>
      </c>
      <c r="O170" s="75">
        <f>O172</f>
        <v>3333.5</v>
      </c>
      <c r="P170" s="75">
        <f t="shared" ref="P170:Q170" si="100">P172</f>
        <v>507.9</v>
      </c>
      <c r="Q170" s="75">
        <f t="shared" si="100"/>
        <v>0</v>
      </c>
      <c r="R170" s="75">
        <f>R172</f>
        <v>99.443423334800286</v>
      </c>
    </row>
    <row r="171" spans="1:16379" ht="21.75" customHeight="1" x14ac:dyDescent="0.2">
      <c r="A171" s="26" t="s">
        <v>87</v>
      </c>
      <c r="B171" s="35"/>
      <c r="C171" s="35"/>
      <c r="D171" s="36"/>
      <c r="E171" s="34">
        <f t="shared" si="78"/>
        <v>0</v>
      </c>
      <c r="F171" s="37"/>
      <c r="G171" s="105"/>
      <c r="H171" s="37"/>
      <c r="I171" s="34">
        <f t="shared" si="80"/>
        <v>0</v>
      </c>
      <c r="J171" s="37"/>
      <c r="K171" s="37"/>
      <c r="L171" s="37"/>
      <c r="M171" s="25"/>
      <c r="N171" s="34">
        <f t="shared" si="96"/>
        <v>0</v>
      </c>
      <c r="O171" s="37"/>
      <c r="P171" s="104"/>
      <c r="Q171" s="37"/>
      <c r="R171" s="25"/>
    </row>
    <row r="172" spans="1:16379" ht="85.5" customHeight="1" x14ac:dyDescent="0.2">
      <c r="A172" s="39" t="s">
        <v>105</v>
      </c>
      <c r="B172" s="35" t="s">
        <v>242</v>
      </c>
      <c r="C172" s="35" t="s">
        <v>376</v>
      </c>
      <c r="D172" s="36">
        <v>43636</v>
      </c>
      <c r="E172" s="34">
        <f t="shared" ref="E172:E243" si="101">F172+G172+H172</f>
        <v>3862.9</v>
      </c>
      <c r="F172" s="138">
        <v>3333.5</v>
      </c>
      <c r="G172" s="139">
        <v>529.4</v>
      </c>
      <c r="H172" s="37"/>
      <c r="I172" s="141">
        <f t="shared" ref="I172:I243" si="102">J172+K172+L172</f>
        <v>3841.4</v>
      </c>
      <c r="J172" s="138">
        <v>3333.5</v>
      </c>
      <c r="K172" s="46">
        <v>507.9</v>
      </c>
      <c r="L172" s="37"/>
      <c r="M172" s="25">
        <f t="shared" si="91"/>
        <v>99.443423334800286</v>
      </c>
      <c r="N172" s="141">
        <f t="shared" si="96"/>
        <v>3841.4</v>
      </c>
      <c r="O172" s="138">
        <v>3333.5</v>
      </c>
      <c r="P172" s="46">
        <v>507.9</v>
      </c>
      <c r="Q172" s="37"/>
      <c r="R172" s="25">
        <f>N172/E172*100</f>
        <v>99.443423334800286</v>
      </c>
    </row>
    <row r="173" spans="1:16379" s="11" customFormat="1" ht="108.75" customHeight="1" x14ac:dyDescent="0.2">
      <c r="A173" s="62" t="s">
        <v>333</v>
      </c>
      <c r="B173" s="79"/>
      <c r="C173" s="79"/>
      <c r="D173" s="80"/>
      <c r="E173" s="141">
        <f t="shared" si="101"/>
        <v>182.7</v>
      </c>
      <c r="F173" s="66">
        <f>F175</f>
        <v>0</v>
      </c>
      <c r="G173" s="140">
        <f t="shared" ref="G173:H173" si="103">G175</f>
        <v>182.7</v>
      </c>
      <c r="H173" s="66">
        <f t="shared" si="103"/>
        <v>0</v>
      </c>
      <c r="I173" s="34">
        <f t="shared" si="102"/>
        <v>0</v>
      </c>
      <c r="J173" s="66">
        <f t="shared" ref="J173:L173" si="104">J175</f>
        <v>0</v>
      </c>
      <c r="K173" s="66">
        <f t="shared" si="104"/>
        <v>0</v>
      </c>
      <c r="L173" s="66">
        <f t="shared" si="104"/>
        <v>0</v>
      </c>
      <c r="M173" s="67"/>
      <c r="N173" s="34">
        <f t="shared" si="96"/>
        <v>0</v>
      </c>
      <c r="O173" s="66">
        <f t="shared" ref="O173:Q173" si="105">O175</f>
        <v>0</v>
      </c>
      <c r="P173" s="66">
        <f t="shared" si="105"/>
        <v>0</v>
      </c>
      <c r="Q173" s="66">
        <f t="shared" si="105"/>
        <v>0</v>
      </c>
      <c r="R173" s="67"/>
    </row>
    <row r="174" spans="1:16379" ht="28.5" customHeight="1" x14ac:dyDescent="0.2">
      <c r="A174" s="26" t="s">
        <v>87</v>
      </c>
      <c r="B174" s="35"/>
      <c r="C174" s="35"/>
      <c r="D174" s="36"/>
      <c r="E174" s="34">
        <f t="shared" si="101"/>
        <v>0</v>
      </c>
      <c r="F174" s="37"/>
      <c r="G174" s="105"/>
      <c r="H174" s="37"/>
      <c r="I174" s="34">
        <f t="shared" si="102"/>
        <v>0</v>
      </c>
      <c r="J174" s="37"/>
      <c r="K174" s="37"/>
      <c r="L174" s="37"/>
      <c r="M174" s="25"/>
      <c r="N174" s="34">
        <f t="shared" si="96"/>
        <v>0</v>
      </c>
      <c r="O174" s="37"/>
      <c r="P174" s="104"/>
      <c r="Q174" s="37"/>
      <c r="R174" s="25"/>
    </row>
    <row r="175" spans="1:16379" ht="231.75" customHeight="1" x14ac:dyDescent="0.2">
      <c r="A175" s="39" t="s">
        <v>159</v>
      </c>
      <c r="B175" s="19" t="s">
        <v>278</v>
      </c>
      <c r="C175" s="19" t="s">
        <v>279</v>
      </c>
      <c r="D175" s="24" t="s">
        <v>377</v>
      </c>
      <c r="E175" s="141">
        <f t="shared" si="101"/>
        <v>182.7</v>
      </c>
      <c r="F175" s="142">
        <v>0</v>
      </c>
      <c r="G175" s="143">
        <v>182.7</v>
      </c>
      <c r="H175" s="25"/>
      <c r="I175" s="34">
        <f t="shared" si="102"/>
        <v>0</v>
      </c>
      <c r="J175" s="25"/>
      <c r="K175" s="25"/>
      <c r="L175" s="25"/>
      <c r="M175" s="25">
        <f t="shared" si="91"/>
        <v>0</v>
      </c>
      <c r="N175" s="34">
        <f t="shared" si="96"/>
        <v>0</v>
      </c>
      <c r="O175" s="25"/>
      <c r="P175" s="108"/>
      <c r="Q175" s="25"/>
      <c r="R175" s="25">
        <f>N175/E175*100</f>
        <v>0</v>
      </c>
    </row>
    <row r="176" spans="1:16379" s="7" customFormat="1" ht="33" x14ac:dyDescent="0.25">
      <c r="A176" s="56" t="s">
        <v>30</v>
      </c>
      <c r="B176" s="57"/>
      <c r="C176" s="57"/>
      <c r="D176" s="58"/>
      <c r="E176" s="22">
        <f t="shared" si="101"/>
        <v>276661.8</v>
      </c>
      <c r="F176" s="59">
        <f>F178+F184+F194</f>
        <v>180000</v>
      </c>
      <c r="G176" s="59">
        <f>G178+G184+G194</f>
        <v>96661.8</v>
      </c>
      <c r="H176" s="59">
        <f>H178+H184+H194</f>
        <v>0</v>
      </c>
      <c r="I176" s="22">
        <f t="shared" si="102"/>
        <v>206036.04</v>
      </c>
      <c r="J176" s="59">
        <f t="shared" ref="J176:L176" si="106">J178+J184+J194</f>
        <v>180000</v>
      </c>
      <c r="K176" s="59">
        <f t="shared" si="106"/>
        <v>26036.04</v>
      </c>
      <c r="L176" s="59">
        <f t="shared" si="106"/>
        <v>0</v>
      </c>
      <c r="M176" s="22">
        <f t="shared" si="91"/>
        <v>74.47216782367498</v>
      </c>
      <c r="N176" s="22">
        <f t="shared" si="96"/>
        <v>206661.8</v>
      </c>
      <c r="O176" s="59">
        <f t="shared" ref="O176:Q176" si="107">O178+O184+O194</f>
        <v>180000</v>
      </c>
      <c r="P176" s="59">
        <f t="shared" si="107"/>
        <v>26661.8</v>
      </c>
      <c r="Q176" s="59">
        <f t="shared" si="107"/>
        <v>0</v>
      </c>
      <c r="R176" s="22">
        <f>N176/E176*100</f>
        <v>74.698350115556238</v>
      </c>
    </row>
    <row r="177" spans="1:18" ht="16.5" x14ac:dyDescent="0.2">
      <c r="A177" s="69" t="s">
        <v>22</v>
      </c>
      <c r="B177" s="35"/>
      <c r="C177" s="35"/>
      <c r="D177" s="36"/>
      <c r="E177" s="25"/>
      <c r="F177" s="37"/>
      <c r="G177" s="105"/>
      <c r="H177" s="37"/>
      <c r="I177" s="25"/>
      <c r="J177" s="37"/>
      <c r="K177" s="37"/>
      <c r="L177" s="37"/>
      <c r="M177" s="25"/>
      <c r="N177" s="25"/>
      <c r="O177" s="37"/>
      <c r="P177" s="105"/>
      <c r="Q177" s="37"/>
      <c r="R177" s="25"/>
    </row>
    <row r="178" spans="1:18" s="16" customFormat="1" ht="71.25" customHeight="1" x14ac:dyDescent="0.25">
      <c r="A178" s="122" t="s">
        <v>116</v>
      </c>
      <c r="B178" s="81"/>
      <c r="C178" s="81"/>
      <c r="D178" s="82"/>
      <c r="E178" s="83">
        <f>F178+G178+H178</f>
        <v>133.5</v>
      </c>
      <c r="F178" s="84">
        <f>F179</f>
        <v>0</v>
      </c>
      <c r="G178" s="84">
        <f>G179</f>
        <v>133.5</v>
      </c>
      <c r="H178" s="84"/>
      <c r="I178" s="83">
        <f t="shared" ref="I178:I179" si="108">J178+K178+L178</f>
        <v>63.74</v>
      </c>
      <c r="J178" s="84">
        <f t="shared" ref="J178:L178" si="109">J179</f>
        <v>0</v>
      </c>
      <c r="K178" s="84">
        <f t="shared" si="109"/>
        <v>63.74</v>
      </c>
      <c r="L178" s="84">
        <f t="shared" si="109"/>
        <v>0</v>
      </c>
      <c r="M178" s="83">
        <f>I178/E178*100</f>
        <v>47.745318352059925</v>
      </c>
      <c r="N178" s="83">
        <f>O178+P178+Q178</f>
        <v>133.5</v>
      </c>
      <c r="O178" s="84">
        <f t="shared" ref="O178:Q178" si="110">O179</f>
        <v>0</v>
      </c>
      <c r="P178" s="84">
        <f t="shared" si="110"/>
        <v>133.5</v>
      </c>
      <c r="Q178" s="84">
        <f t="shared" si="110"/>
        <v>0</v>
      </c>
      <c r="R178" s="83">
        <f>N178/E178*100</f>
        <v>100</v>
      </c>
    </row>
    <row r="179" spans="1:18" s="16" customFormat="1" ht="59.25" customHeight="1" x14ac:dyDescent="0.25">
      <c r="A179" s="122" t="s">
        <v>167</v>
      </c>
      <c r="B179" s="81"/>
      <c r="C179" s="81"/>
      <c r="D179" s="82"/>
      <c r="E179" s="83">
        <f>F179+G179+H179</f>
        <v>133.5</v>
      </c>
      <c r="F179" s="84">
        <f>F181</f>
        <v>0</v>
      </c>
      <c r="G179" s="84">
        <f>G181</f>
        <v>133.5</v>
      </c>
      <c r="H179" s="84"/>
      <c r="I179" s="83">
        <f t="shared" si="108"/>
        <v>63.74</v>
      </c>
      <c r="J179" s="84">
        <f t="shared" ref="J179:L179" si="111">J181</f>
        <v>0</v>
      </c>
      <c r="K179" s="84">
        <f t="shared" si="111"/>
        <v>63.74</v>
      </c>
      <c r="L179" s="84">
        <f t="shared" si="111"/>
        <v>0</v>
      </c>
      <c r="M179" s="83">
        <f>I179/E179*100</f>
        <v>47.745318352059925</v>
      </c>
      <c r="N179" s="83">
        <f>O179+P179+Q179</f>
        <v>133.5</v>
      </c>
      <c r="O179" s="84">
        <f t="shared" ref="O179:Q179" si="112">O181</f>
        <v>0</v>
      </c>
      <c r="P179" s="84">
        <f t="shared" si="112"/>
        <v>133.5</v>
      </c>
      <c r="Q179" s="84">
        <f t="shared" si="112"/>
        <v>0</v>
      </c>
      <c r="R179" s="83">
        <f>N179/E179*100</f>
        <v>100</v>
      </c>
    </row>
    <row r="180" spans="1:18" s="17" customFormat="1" ht="43.5" customHeight="1" x14ac:dyDescent="0.25">
      <c r="A180" s="102" t="s">
        <v>106</v>
      </c>
      <c r="B180" s="85"/>
      <c r="C180" s="85"/>
      <c r="D180" s="86"/>
      <c r="E180" s="83"/>
      <c r="F180" s="88"/>
      <c r="G180" s="112"/>
      <c r="H180" s="88"/>
      <c r="I180" s="83"/>
      <c r="J180" s="88"/>
      <c r="K180" s="88"/>
      <c r="L180" s="88"/>
      <c r="M180" s="87"/>
      <c r="N180" s="83"/>
      <c r="O180" s="88"/>
      <c r="P180" s="112"/>
      <c r="Q180" s="88"/>
      <c r="R180" s="87"/>
    </row>
    <row r="181" spans="1:18" ht="71.25" customHeight="1" x14ac:dyDescent="0.2">
      <c r="A181" s="121" t="s">
        <v>334</v>
      </c>
      <c r="B181" s="35"/>
      <c r="C181" s="35"/>
      <c r="D181" s="36"/>
      <c r="E181" s="50">
        <f>F181+G181+H181</f>
        <v>133.5</v>
      </c>
      <c r="F181" s="37">
        <f>F183</f>
        <v>0</v>
      </c>
      <c r="G181" s="105">
        <f>G183</f>
        <v>133.5</v>
      </c>
      <c r="H181" s="37"/>
      <c r="I181" s="50">
        <f>J181+K181+L181</f>
        <v>63.74</v>
      </c>
      <c r="J181" s="37">
        <f t="shared" ref="J181:L181" si="113">J183</f>
        <v>0</v>
      </c>
      <c r="K181" s="37">
        <v>63.74</v>
      </c>
      <c r="L181" s="37">
        <f t="shared" si="113"/>
        <v>0</v>
      </c>
      <c r="M181" s="25">
        <f>I181/E181*100</f>
        <v>47.745318352059925</v>
      </c>
      <c r="N181" s="50">
        <f>O181+P181+Q181</f>
        <v>133.5</v>
      </c>
      <c r="O181" s="37">
        <f t="shared" ref="O181:Q181" si="114">O183</f>
        <v>0</v>
      </c>
      <c r="P181" s="105">
        <v>133.5</v>
      </c>
      <c r="Q181" s="37">
        <f t="shared" si="114"/>
        <v>0</v>
      </c>
      <c r="R181" s="25">
        <f>N181/E181*100</f>
        <v>100</v>
      </c>
    </row>
    <row r="182" spans="1:18" s="17" customFormat="1" ht="16.5" x14ac:dyDescent="0.25">
      <c r="A182" s="69" t="s">
        <v>22</v>
      </c>
      <c r="B182" s="85"/>
      <c r="C182" s="85"/>
      <c r="D182" s="86"/>
      <c r="E182" s="83"/>
      <c r="F182" s="88"/>
      <c r="G182" s="112"/>
      <c r="H182" s="88"/>
      <c r="I182" s="83"/>
      <c r="J182" s="88"/>
      <c r="K182" s="88"/>
      <c r="L182" s="88"/>
      <c r="M182" s="87"/>
      <c r="N182" s="83"/>
      <c r="O182" s="88"/>
      <c r="P182" s="112"/>
      <c r="Q182" s="88"/>
      <c r="R182" s="87"/>
    </row>
    <row r="183" spans="1:18" ht="42" customHeight="1" x14ac:dyDescent="0.2">
      <c r="A183" s="121" t="s">
        <v>335</v>
      </c>
      <c r="B183" s="35"/>
      <c r="C183" s="35"/>
      <c r="D183" s="36"/>
      <c r="E183" s="50">
        <f>F183+G183+H183</f>
        <v>133.5</v>
      </c>
      <c r="F183" s="37"/>
      <c r="G183" s="105">
        <v>133.5</v>
      </c>
      <c r="H183" s="37"/>
      <c r="I183" s="50">
        <f>J183+K183+L183</f>
        <v>6374</v>
      </c>
      <c r="J183" s="37"/>
      <c r="K183" s="37">
        <v>6374</v>
      </c>
      <c r="L183" s="37"/>
      <c r="M183" s="146"/>
      <c r="N183" s="50">
        <f>O183+P183+Q183</f>
        <v>133.5</v>
      </c>
      <c r="O183" s="37"/>
      <c r="P183" s="105">
        <v>133.5</v>
      </c>
      <c r="Q183" s="37"/>
      <c r="R183" s="25">
        <f>N183/E183*100</f>
        <v>100</v>
      </c>
    </row>
    <row r="184" spans="1:18" s="10" customFormat="1" ht="56.25" customHeight="1" x14ac:dyDescent="0.2">
      <c r="A184" s="122" t="s">
        <v>52</v>
      </c>
      <c r="B184" s="32"/>
      <c r="C184" s="32"/>
      <c r="D184" s="33"/>
      <c r="E184" s="34">
        <f t="shared" si="101"/>
        <v>275648.3</v>
      </c>
      <c r="F184" s="42">
        <f>F185</f>
        <v>180000</v>
      </c>
      <c r="G184" s="42">
        <f t="shared" ref="G184:H184" si="115">G185</f>
        <v>95648.3</v>
      </c>
      <c r="H184" s="42">
        <f t="shared" si="115"/>
        <v>0</v>
      </c>
      <c r="I184" s="34">
        <f t="shared" si="102"/>
        <v>205092.3</v>
      </c>
      <c r="J184" s="42">
        <f>J185</f>
        <v>180000</v>
      </c>
      <c r="K184" s="42">
        <f t="shared" ref="K184:L184" si="116">K185</f>
        <v>25092.3</v>
      </c>
      <c r="L184" s="42">
        <f t="shared" si="116"/>
        <v>0</v>
      </c>
      <c r="M184" s="34">
        <f t="shared" si="91"/>
        <v>74.403615041340714</v>
      </c>
      <c r="N184" s="34">
        <f t="shared" si="96"/>
        <v>205648.3</v>
      </c>
      <c r="O184" s="42">
        <f t="shared" ref="O184:Q184" si="117">O185</f>
        <v>180000</v>
      </c>
      <c r="P184" s="42">
        <f t="shared" si="117"/>
        <v>25648.3</v>
      </c>
      <c r="Q184" s="42">
        <f t="shared" si="117"/>
        <v>0</v>
      </c>
      <c r="R184" s="34">
        <f>N184/E184*100</f>
        <v>74.605321346077588</v>
      </c>
    </row>
    <row r="185" spans="1:18" s="10" customFormat="1" ht="39" customHeight="1" x14ac:dyDescent="0.2">
      <c r="A185" s="122" t="s">
        <v>57</v>
      </c>
      <c r="B185" s="32"/>
      <c r="C185" s="32"/>
      <c r="D185" s="33"/>
      <c r="E185" s="34">
        <f t="shared" si="101"/>
        <v>275648.3</v>
      </c>
      <c r="F185" s="42">
        <f>F187+F190+F193</f>
        <v>180000</v>
      </c>
      <c r="G185" s="42">
        <f t="shared" ref="G185:H185" si="118">G187+G190+G193</f>
        <v>95648.3</v>
      </c>
      <c r="H185" s="42">
        <f t="shared" si="118"/>
        <v>0</v>
      </c>
      <c r="I185" s="34">
        <f t="shared" si="102"/>
        <v>205092.3</v>
      </c>
      <c r="J185" s="42">
        <f t="shared" ref="J185:L185" si="119">J187+J190+J193</f>
        <v>180000</v>
      </c>
      <c r="K185" s="42">
        <f t="shared" si="119"/>
        <v>25092.3</v>
      </c>
      <c r="L185" s="42">
        <f t="shared" si="119"/>
        <v>0</v>
      </c>
      <c r="M185" s="34">
        <f t="shared" si="91"/>
        <v>74.403615041340714</v>
      </c>
      <c r="N185" s="34">
        <f t="shared" si="96"/>
        <v>205648.3</v>
      </c>
      <c r="O185" s="42">
        <f t="shared" ref="O185:Q185" si="120">O187+O190+O193</f>
        <v>180000</v>
      </c>
      <c r="P185" s="42">
        <f t="shared" si="120"/>
        <v>25648.3</v>
      </c>
      <c r="Q185" s="42">
        <f t="shared" si="120"/>
        <v>0</v>
      </c>
      <c r="R185" s="34">
        <f>N185/E185*100</f>
        <v>74.605321346077588</v>
      </c>
    </row>
    <row r="186" spans="1:18" s="8" customFormat="1" ht="43.5" customHeight="1" x14ac:dyDescent="0.2">
      <c r="A186" s="102" t="s">
        <v>106</v>
      </c>
      <c r="B186" s="26"/>
      <c r="C186" s="26"/>
      <c r="D186" s="27"/>
      <c r="E186" s="34">
        <f t="shared" si="101"/>
        <v>0</v>
      </c>
      <c r="F186" s="28"/>
      <c r="G186" s="109"/>
      <c r="H186" s="28"/>
      <c r="I186" s="34">
        <f t="shared" si="102"/>
        <v>0</v>
      </c>
      <c r="J186" s="28"/>
      <c r="K186" s="28"/>
      <c r="L186" s="28"/>
      <c r="M186" s="28"/>
      <c r="N186" s="34">
        <f t="shared" si="96"/>
        <v>0</v>
      </c>
      <c r="O186" s="28"/>
      <c r="P186" s="109"/>
      <c r="Q186" s="28"/>
      <c r="R186" s="28"/>
    </row>
    <row r="187" spans="1:18" s="8" customFormat="1" ht="181.5" customHeight="1" x14ac:dyDescent="0.2">
      <c r="A187" s="121" t="s">
        <v>108</v>
      </c>
      <c r="B187" s="19" t="s">
        <v>289</v>
      </c>
      <c r="C187" s="19" t="s">
        <v>414</v>
      </c>
      <c r="D187" s="132" t="s">
        <v>391</v>
      </c>
      <c r="E187" s="34">
        <f>F187+G187+H187</f>
        <v>70000</v>
      </c>
      <c r="F187" s="25"/>
      <c r="G187" s="108">
        <v>70000</v>
      </c>
      <c r="H187" s="28"/>
      <c r="I187" s="34">
        <f>J187+K187+L187</f>
        <v>0</v>
      </c>
      <c r="J187" s="25"/>
      <c r="K187" s="25"/>
      <c r="L187" s="28"/>
      <c r="M187" s="28">
        <f>I187/E187*100</f>
        <v>0</v>
      </c>
      <c r="N187" s="34">
        <f t="shared" si="96"/>
        <v>0</v>
      </c>
      <c r="O187" s="28"/>
      <c r="P187" s="109"/>
      <c r="Q187" s="28"/>
      <c r="R187" s="28">
        <f>N187/E187*100</f>
        <v>0</v>
      </c>
    </row>
    <row r="188" spans="1:18" s="8" customFormat="1" ht="18" customHeight="1" x14ac:dyDescent="0.2">
      <c r="A188" s="26" t="s">
        <v>22</v>
      </c>
      <c r="B188" s="19"/>
      <c r="C188" s="19"/>
      <c r="D188" s="24"/>
      <c r="E188" s="34"/>
      <c r="F188" s="25"/>
      <c r="G188" s="108"/>
      <c r="H188" s="28"/>
      <c r="I188" s="34"/>
      <c r="J188" s="25"/>
      <c r="K188" s="25"/>
      <c r="L188" s="28"/>
      <c r="M188" s="28"/>
      <c r="N188" s="34">
        <f t="shared" si="96"/>
        <v>0</v>
      </c>
      <c r="O188" s="28"/>
      <c r="P188" s="109"/>
      <c r="Q188" s="28"/>
      <c r="R188" s="28"/>
    </row>
    <row r="189" spans="1:18" s="8" customFormat="1" ht="29.25" customHeight="1" x14ac:dyDescent="0.2">
      <c r="A189" s="39" t="s">
        <v>42</v>
      </c>
      <c r="B189" s="19"/>
      <c r="C189" s="19"/>
      <c r="D189" s="24"/>
      <c r="E189" s="34">
        <f t="shared" ref="E189" si="121">F189+G189+H189</f>
        <v>1859.7</v>
      </c>
      <c r="F189" s="25"/>
      <c r="G189" s="108">
        <v>1859.7</v>
      </c>
      <c r="H189" s="28"/>
      <c r="I189" s="34">
        <f t="shared" ref="I189" si="122">J189+K189+L189</f>
        <v>0</v>
      </c>
      <c r="J189" s="25"/>
      <c r="K189" s="25"/>
      <c r="L189" s="28"/>
      <c r="M189" s="28">
        <f t="shared" ref="M189" si="123">I189/E189*100</f>
        <v>0</v>
      </c>
      <c r="N189" s="34">
        <f t="shared" si="96"/>
        <v>0</v>
      </c>
      <c r="O189" s="28"/>
      <c r="P189" s="109"/>
      <c r="Q189" s="28"/>
      <c r="R189" s="28">
        <f>N189/E189*100</f>
        <v>0</v>
      </c>
    </row>
    <row r="190" spans="1:18" s="8" customFormat="1" ht="81.75" customHeight="1" x14ac:dyDescent="0.2">
      <c r="A190" s="121" t="s">
        <v>160</v>
      </c>
      <c r="B190" s="35" t="s">
        <v>415</v>
      </c>
      <c r="C190" s="35"/>
      <c r="D190" s="36">
        <v>43799</v>
      </c>
      <c r="E190" s="34">
        <f>F190+G190+H190</f>
        <v>5100</v>
      </c>
      <c r="F190" s="37">
        <v>0</v>
      </c>
      <c r="G190" s="105">
        <v>5100</v>
      </c>
      <c r="H190" s="46"/>
      <c r="I190" s="34">
        <f>J190+K190+L190</f>
        <v>4544</v>
      </c>
      <c r="J190" s="37"/>
      <c r="K190" s="37">
        <v>4544</v>
      </c>
      <c r="L190" s="46"/>
      <c r="M190" s="28">
        <f>I190/E190*100</f>
        <v>89.098039215686271</v>
      </c>
      <c r="N190" s="34">
        <f t="shared" si="96"/>
        <v>5100</v>
      </c>
      <c r="O190" s="46"/>
      <c r="P190" s="107">
        <v>5100</v>
      </c>
      <c r="Q190" s="46"/>
      <c r="R190" s="28">
        <f>N190/E190*100</f>
        <v>100</v>
      </c>
    </row>
    <row r="191" spans="1:18" ht="17.25" customHeight="1" x14ac:dyDescent="0.2">
      <c r="A191" s="26" t="s">
        <v>22</v>
      </c>
      <c r="B191" s="35"/>
      <c r="C191" s="35"/>
      <c r="D191" s="36"/>
      <c r="E191" s="34">
        <f>F191+G191+H191</f>
        <v>0</v>
      </c>
      <c r="F191" s="37"/>
      <c r="G191" s="105"/>
      <c r="H191" s="37"/>
      <c r="I191" s="34">
        <f>J191+K191+L191</f>
        <v>0</v>
      </c>
      <c r="J191" s="37"/>
      <c r="K191" s="37"/>
      <c r="L191" s="37"/>
      <c r="M191" s="25"/>
      <c r="N191" s="34">
        <f t="shared" si="96"/>
        <v>0</v>
      </c>
      <c r="O191" s="37"/>
      <c r="P191" s="104"/>
      <c r="Q191" s="37"/>
      <c r="R191" s="25"/>
    </row>
    <row r="192" spans="1:18" s="8" customFormat="1" ht="33" customHeight="1" x14ac:dyDescent="0.2">
      <c r="A192" s="39" t="s">
        <v>42</v>
      </c>
      <c r="B192" s="26"/>
      <c r="C192" s="26"/>
      <c r="D192" s="27"/>
      <c r="E192" s="34">
        <f>F192+G192+H192</f>
        <v>5100</v>
      </c>
      <c r="F192" s="28">
        <v>0</v>
      </c>
      <c r="G192" s="109">
        <v>5100</v>
      </c>
      <c r="H192" s="28"/>
      <c r="I192" s="34">
        <f>J192+K192+L192</f>
        <v>4544</v>
      </c>
      <c r="J192" s="28"/>
      <c r="K192" s="37">
        <v>4544</v>
      </c>
      <c r="L192" s="28"/>
      <c r="M192" s="28">
        <f>I192/E192*100</f>
        <v>89.098039215686271</v>
      </c>
      <c r="N192" s="34">
        <f t="shared" si="96"/>
        <v>5100</v>
      </c>
      <c r="O192" s="28"/>
      <c r="P192" s="109">
        <v>5100</v>
      </c>
      <c r="Q192" s="28"/>
      <c r="R192" s="28">
        <f>N192/E192*100</f>
        <v>100</v>
      </c>
    </row>
    <row r="193" spans="1:18" ht="121.5" customHeight="1" x14ac:dyDescent="0.2">
      <c r="A193" s="121" t="s">
        <v>107</v>
      </c>
      <c r="B193" s="35" t="s">
        <v>287</v>
      </c>
      <c r="C193" s="35" t="s">
        <v>288</v>
      </c>
      <c r="D193" s="36" t="s">
        <v>392</v>
      </c>
      <c r="E193" s="50">
        <f t="shared" si="101"/>
        <v>200548.3</v>
      </c>
      <c r="F193" s="37">
        <v>180000</v>
      </c>
      <c r="G193" s="105">
        <f>9058.9+11489.4</f>
        <v>20548.3</v>
      </c>
      <c r="H193" s="37"/>
      <c r="I193" s="50">
        <f t="shared" si="102"/>
        <v>200548.3</v>
      </c>
      <c r="J193" s="37">
        <v>180000</v>
      </c>
      <c r="K193" s="105">
        <v>20548.3</v>
      </c>
      <c r="L193" s="37"/>
      <c r="M193" s="25">
        <f t="shared" si="91"/>
        <v>100</v>
      </c>
      <c r="N193" s="50">
        <f t="shared" si="96"/>
        <v>200548.3</v>
      </c>
      <c r="O193" s="37">
        <v>180000</v>
      </c>
      <c r="P193" s="105">
        <f>9058.9+11489.4</f>
        <v>20548.3</v>
      </c>
      <c r="Q193" s="37"/>
      <c r="R193" s="25">
        <f>N193/E193*100</f>
        <v>100</v>
      </c>
    </row>
    <row r="194" spans="1:18" s="10" customFormat="1" ht="87.75" customHeight="1" x14ac:dyDescent="0.2">
      <c r="A194" s="122" t="s">
        <v>184</v>
      </c>
      <c r="B194" s="32"/>
      <c r="C194" s="32"/>
      <c r="D194" s="33"/>
      <c r="E194" s="34">
        <f>F194+G194+H194</f>
        <v>880</v>
      </c>
      <c r="F194" s="89">
        <f>F195</f>
        <v>0</v>
      </c>
      <c r="G194" s="89">
        <f t="shared" ref="G194:H194" si="124">G195</f>
        <v>880</v>
      </c>
      <c r="H194" s="89">
        <f t="shared" si="124"/>
        <v>0</v>
      </c>
      <c r="I194" s="34">
        <f>J194+K194+L194</f>
        <v>880</v>
      </c>
      <c r="J194" s="89">
        <f t="shared" ref="J194:L194" si="125">J195</f>
        <v>0</v>
      </c>
      <c r="K194" s="89">
        <f t="shared" si="125"/>
        <v>880</v>
      </c>
      <c r="L194" s="89">
        <f t="shared" si="125"/>
        <v>0</v>
      </c>
      <c r="M194" s="34"/>
      <c r="N194" s="34">
        <f>O194+P194+Q194</f>
        <v>880</v>
      </c>
      <c r="O194" s="89">
        <f t="shared" ref="O194:Q194" si="126">O195</f>
        <v>0</v>
      </c>
      <c r="P194" s="89">
        <f t="shared" si="126"/>
        <v>880</v>
      </c>
      <c r="Q194" s="89">
        <f t="shared" si="126"/>
        <v>0</v>
      </c>
      <c r="R194" s="34"/>
    </row>
    <row r="195" spans="1:18" s="10" customFormat="1" ht="90" customHeight="1" x14ac:dyDescent="0.2">
      <c r="A195" s="122" t="s">
        <v>351</v>
      </c>
      <c r="B195" s="32"/>
      <c r="C195" s="32"/>
      <c r="D195" s="33"/>
      <c r="E195" s="34">
        <f>F195+G195+H195</f>
        <v>880</v>
      </c>
      <c r="F195" s="89">
        <f>F196</f>
        <v>0</v>
      </c>
      <c r="G195" s="89">
        <f t="shared" ref="G195:H195" si="127">G196</f>
        <v>880</v>
      </c>
      <c r="H195" s="89">
        <f t="shared" si="127"/>
        <v>0</v>
      </c>
      <c r="I195" s="34">
        <f>J195+K195+L195</f>
        <v>880</v>
      </c>
      <c r="J195" s="89">
        <f t="shared" ref="J195:L195" si="128">J196</f>
        <v>0</v>
      </c>
      <c r="K195" s="89">
        <f t="shared" si="128"/>
        <v>880</v>
      </c>
      <c r="L195" s="89">
        <f t="shared" si="128"/>
        <v>0</v>
      </c>
      <c r="M195" s="34"/>
      <c r="N195" s="34">
        <f>O195+P195+Q195</f>
        <v>880</v>
      </c>
      <c r="O195" s="89">
        <f t="shared" ref="O195:Q195" si="129">O196</f>
        <v>0</v>
      </c>
      <c r="P195" s="89">
        <f t="shared" si="129"/>
        <v>880</v>
      </c>
      <c r="Q195" s="89">
        <f t="shared" si="129"/>
        <v>0</v>
      </c>
      <c r="R195" s="34"/>
    </row>
    <row r="196" spans="1:18" ht="67.5" customHeight="1" x14ac:dyDescent="0.2">
      <c r="A196" s="121" t="s">
        <v>161</v>
      </c>
      <c r="B196" s="19" t="s">
        <v>373</v>
      </c>
      <c r="C196" s="19"/>
      <c r="D196" s="24">
        <v>43724</v>
      </c>
      <c r="E196" s="34">
        <f t="shared" si="101"/>
        <v>880</v>
      </c>
      <c r="F196" s="25">
        <f>F198</f>
        <v>0</v>
      </c>
      <c r="G196" s="108">
        <f>G198</f>
        <v>880</v>
      </c>
      <c r="H196" s="25"/>
      <c r="I196" s="34">
        <f t="shared" si="102"/>
        <v>880</v>
      </c>
      <c r="J196" s="25">
        <f t="shared" ref="J196:L196" si="130">J198</f>
        <v>0</v>
      </c>
      <c r="K196" s="25">
        <v>880</v>
      </c>
      <c r="L196" s="25">
        <f t="shared" si="130"/>
        <v>0</v>
      </c>
      <c r="M196" s="25">
        <f t="shared" si="91"/>
        <v>100</v>
      </c>
      <c r="N196" s="34">
        <f t="shared" si="96"/>
        <v>880</v>
      </c>
      <c r="O196" s="25">
        <f t="shared" ref="O196:Q196" si="131">O198</f>
        <v>0</v>
      </c>
      <c r="P196" s="108">
        <v>880</v>
      </c>
      <c r="Q196" s="25">
        <f t="shared" si="131"/>
        <v>0</v>
      </c>
      <c r="R196" s="25">
        <f>N196/E196*100</f>
        <v>100</v>
      </c>
    </row>
    <row r="197" spans="1:18" s="8" customFormat="1" ht="16.5" x14ac:dyDescent="0.2">
      <c r="A197" s="26" t="s">
        <v>22</v>
      </c>
      <c r="B197" s="26"/>
      <c r="C197" s="26"/>
      <c r="D197" s="27"/>
      <c r="E197" s="34">
        <f t="shared" si="101"/>
        <v>0</v>
      </c>
      <c r="F197" s="28"/>
      <c r="G197" s="109"/>
      <c r="H197" s="28"/>
      <c r="I197" s="34">
        <f t="shared" si="102"/>
        <v>0</v>
      </c>
      <c r="J197" s="28"/>
      <c r="K197" s="28"/>
      <c r="L197" s="28"/>
      <c r="M197" s="28"/>
      <c r="N197" s="34">
        <f t="shared" si="96"/>
        <v>0</v>
      </c>
      <c r="O197" s="28"/>
      <c r="P197" s="109"/>
      <c r="Q197" s="28"/>
      <c r="R197" s="28"/>
    </row>
    <row r="198" spans="1:18" ht="35.25" customHeight="1" x14ac:dyDescent="0.2">
      <c r="A198" s="121" t="s">
        <v>42</v>
      </c>
      <c r="B198" s="19"/>
      <c r="C198" s="19"/>
      <c r="D198" s="24"/>
      <c r="E198" s="34">
        <f t="shared" si="101"/>
        <v>880</v>
      </c>
      <c r="F198" s="25">
        <v>0</v>
      </c>
      <c r="G198" s="108">
        <v>880</v>
      </c>
      <c r="H198" s="25"/>
      <c r="I198" s="34">
        <f t="shared" si="102"/>
        <v>880</v>
      </c>
      <c r="J198" s="25"/>
      <c r="K198" s="25">
        <v>880</v>
      </c>
      <c r="L198" s="25"/>
      <c r="M198" s="25">
        <f t="shared" si="91"/>
        <v>100</v>
      </c>
      <c r="N198" s="34">
        <f t="shared" si="96"/>
        <v>880</v>
      </c>
      <c r="O198" s="25"/>
      <c r="P198" s="108">
        <v>880</v>
      </c>
      <c r="Q198" s="25"/>
      <c r="R198" s="25">
        <f>N198/E198*100</f>
        <v>100</v>
      </c>
    </row>
    <row r="199" spans="1:18" s="7" customFormat="1" ht="22.5" customHeight="1" x14ac:dyDescent="0.25">
      <c r="A199" s="56" t="s">
        <v>40</v>
      </c>
      <c r="B199" s="57"/>
      <c r="C199" s="57"/>
      <c r="D199" s="58"/>
      <c r="E199" s="22">
        <f t="shared" si="101"/>
        <v>111059.09999999999</v>
      </c>
      <c r="F199" s="59">
        <f>F201</f>
        <v>101173.9</v>
      </c>
      <c r="G199" s="59">
        <f t="shared" ref="G199:H199" si="132">G201</f>
        <v>9885.2000000000007</v>
      </c>
      <c r="H199" s="59">
        <f t="shared" si="132"/>
        <v>0</v>
      </c>
      <c r="I199" s="22">
        <f t="shared" si="102"/>
        <v>38093.599999999999</v>
      </c>
      <c r="J199" s="59">
        <f>J201</f>
        <v>35149.199999999997</v>
      </c>
      <c r="K199" s="59">
        <f t="shared" ref="K199:L199" si="133">K201</f>
        <v>2944.4</v>
      </c>
      <c r="L199" s="59">
        <f t="shared" si="133"/>
        <v>0</v>
      </c>
      <c r="M199" s="22">
        <f t="shared" si="91"/>
        <v>34.300295968542876</v>
      </c>
      <c r="N199" s="22">
        <f>O199+P199+Q199</f>
        <v>111059.09999999999</v>
      </c>
      <c r="O199" s="59">
        <v>101173.9</v>
      </c>
      <c r="P199" s="59">
        <f>P201</f>
        <v>9885.2000000000007</v>
      </c>
      <c r="Q199" s="59">
        <f t="shared" ref="Q199" si="134">Q201</f>
        <v>0</v>
      </c>
      <c r="R199" s="22">
        <f>N199/E199*100</f>
        <v>100</v>
      </c>
    </row>
    <row r="200" spans="1:18" s="8" customFormat="1" ht="20.25" customHeight="1" x14ac:dyDescent="0.2">
      <c r="A200" s="26" t="s">
        <v>22</v>
      </c>
      <c r="B200" s="48"/>
      <c r="C200" s="48"/>
      <c r="D200" s="54"/>
      <c r="E200" s="34">
        <f t="shared" si="101"/>
        <v>0</v>
      </c>
      <c r="F200" s="46"/>
      <c r="G200" s="107"/>
      <c r="H200" s="46"/>
      <c r="I200" s="34">
        <f t="shared" si="102"/>
        <v>0</v>
      </c>
      <c r="J200" s="46"/>
      <c r="K200" s="46"/>
      <c r="L200" s="46"/>
      <c r="M200" s="28"/>
      <c r="N200" s="34">
        <f t="shared" si="96"/>
        <v>0</v>
      </c>
      <c r="O200" s="46"/>
      <c r="P200" s="107"/>
      <c r="Q200" s="46"/>
      <c r="R200" s="28"/>
    </row>
    <row r="201" spans="1:18" s="10" customFormat="1" ht="50.25" customHeight="1" x14ac:dyDescent="0.2">
      <c r="A201" s="122" t="s">
        <v>62</v>
      </c>
      <c r="B201" s="32"/>
      <c r="C201" s="32"/>
      <c r="D201" s="33"/>
      <c r="E201" s="34">
        <f t="shared" si="101"/>
        <v>111059.09999999999</v>
      </c>
      <c r="F201" s="42">
        <f>F202</f>
        <v>101173.9</v>
      </c>
      <c r="G201" s="42">
        <f t="shared" ref="G201:H201" si="135">G202</f>
        <v>9885.2000000000007</v>
      </c>
      <c r="H201" s="42">
        <f t="shared" si="135"/>
        <v>0</v>
      </c>
      <c r="I201" s="34">
        <f t="shared" si="102"/>
        <v>38093.599999999999</v>
      </c>
      <c r="J201" s="42">
        <f>J202</f>
        <v>35149.199999999997</v>
      </c>
      <c r="K201" s="42">
        <f t="shared" ref="K201:L201" si="136">K202</f>
        <v>2944.4</v>
      </c>
      <c r="L201" s="42">
        <f t="shared" si="136"/>
        <v>0</v>
      </c>
      <c r="M201" s="34">
        <f t="shared" si="91"/>
        <v>34.300295968542876</v>
      </c>
      <c r="N201" s="34">
        <f t="shared" si="96"/>
        <v>111059.09999999999</v>
      </c>
      <c r="O201" s="42">
        <f t="shared" ref="O201:Q201" si="137">O202</f>
        <v>101173.9</v>
      </c>
      <c r="P201" s="42">
        <f t="shared" si="137"/>
        <v>9885.2000000000007</v>
      </c>
      <c r="Q201" s="42">
        <f t="shared" si="137"/>
        <v>0</v>
      </c>
      <c r="R201" s="34">
        <f>N201/E201*100</f>
        <v>100</v>
      </c>
    </row>
    <row r="202" spans="1:18" s="10" customFormat="1" ht="39" customHeight="1" x14ac:dyDescent="0.2">
      <c r="A202" s="122" t="s">
        <v>336</v>
      </c>
      <c r="B202" s="32"/>
      <c r="C202" s="32"/>
      <c r="D202" s="33"/>
      <c r="E202" s="34">
        <f t="shared" si="101"/>
        <v>111059.09999999999</v>
      </c>
      <c r="F202" s="42">
        <f>F204+F205</f>
        <v>101173.9</v>
      </c>
      <c r="G202" s="42">
        <f t="shared" ref="G202:H202" si="138">G204+G205</f>
        <v>9885.2000000000007</v>
      </c>
      <c r="H202" s="42">
        <f t="shared" si="138"/>
        <v>0</v>
      </c>
      <c r="I202" s="34">
        <f t="shared" si="102"/>
        <v>38093.599999999999</v>
      </c>
      <c r="J202" s="42">
        <f>J204+J205</f>
        <v>35149.199999999997</v>
      </c>
      <c r="K202" s="42">
        <f>K204+K205</f>
        <v>2944.4</v>
      </c>
      <c r="L202" s="42">
        <f t="shared" ref="L202" si="139">L204+L205</f>
        <v>0</v>
      </c>
      <c r="M202" s="34">
        <f t="shared" si="91"/>
        <v>34.300295968542876</v>
      </c>
      <c r="N202" s="34">
        <f t="shared" si="96"/>
        <v>111059.09999999999</v>
      </c>
      <c r="O202" s="42">
        <f t="shared" ref="O202:Q202" si="140">O204+O205</f>
        <v>101173.9</v>
      </c>
      <c r="P202" s="42">
        <f>P204+P205</f>
        <v>9885.2000000000007</v>
      </c>
      <c r="Q202" s="42">
        <f t="shared" si="140"/>
        <v>0</v>
      </c>
      <c r="R202" s="34">
        <f>N202/E202*100</f>
        <v>100</v>
      </c>
    </row>
    <row r="203" spans="1:18" ht="42" customHeight="1" x14ac:dyDescent="0.2">
      <c r="A203" s="102" t="s">
        <v>41</v>
      </c>
      <c r="B203" s="35"/>
      <c r="C203" s="35"/>
      <c r="D203" s="36"/>
      <c r="E203" s="34">
        <f t="shared" si="101"/>
        <v>0</v>
      </c>
      <c r="F203" s="37"/>
      <c r="G203" s="105"/>
      <c r="H203" s="37"/>
      <c r="I203" s="34">
        <f t="shared" si="102"/>
        <v>0</v>
      </c>
      <c r="J203" s="37"/>
      <c r="K203" s="37"/>
      <c r="L203" s="37"/>
      <c r="M203" s="25"/>
      <c r="N203" s="34">
        <f t="shared" si="96"/>
        <v>0</v>
      </c>
      <c r="O203" s="37"/>
      <c r="P203" s="104"/>
      <c r="Q203" s="37"/>
      <c r="R203" s="25"/>
    </row>
    <row r="204" spans="1:18" s="8" customFormat="1" ht="83.25" customHeight="1" x14ac:dyDescent="0.2">
      <c r="A204" s="121" t="s">
        <v>109</v>
      </c>
      <c r="B204" s="19" t="s">
        <v>200</v>
      </c>
      <c r="C204" s="19" t="s">
        <v>411</v>
      </c>
      <c r="D204" s="24" t="s">
        <v>390</v>
      </c>
      <c r="E204" s="34">
        <f t="shared" si="101"/>
        <v>110959.09999999999</v>
      </c>
      <c r="F204" s="25">
        <v>101173.9</v>
      </c>
      <c r="G204" s="108">
        <v>9785.2000000000007</v>
      </c>
      <c r="H204" s="25"/>
      <c r="I204" s="34">
        <f t="shared" si="102"/>
        <v>37993.599999999999</v>
      </c>
      <c r="J204" s="25">
        <v>35149.199999999997</v>
      </c>
      <c r="K204" s="25">
        <v>2844.4</v>
      </c>
      <c r="L204" s="25">
        <v>0</v>
      </c>
      <c r="M204" s="28">
        <f t="shared" si="91"/>
        <v>34.241085228701387</v>
      </c>
      <c r="N204" s="34">
        <f t="shared" si="96"/>
        <v>110959.09999999999</v>
      </c>
      <c r="O204" s="28">
        <v>101173.9</v>
      </c>
      <c r="P204" s="25">
        <v>9785.2000000000007</v>
      </c>
      <c r="Q204" s="28"/>
      <c r="R204" s="28">
        <f>N204/E204*100</f>
        <v>100</v>
      </c>
    </row>
    <row r="205" spans="1:18" s="8" customFormat="1" ht="95.25" customHeight="1" x14ac:dyDescent="0.2">
      <c r="A205" s="121" t="s">
        <v>227</v>
      </c>
      <c r="B205" s="145" t="s">
        <v>409</v>
      </c>
      <c r="C205" s="19"/>
      <c r="D205" s="24"/>
      <c r="E205" s="34">
        <f t="shared" si="101"/>
        <v>100</v>
      </c>
      <c r="F205" s="90"/>
      <c r="G205" s="108">
        <v>100</v>
      </c>
      <c r="H205" s="25"/>
      <c r="I205" s="34">
        <f t="shared" si="102"/>
        <v>100</v>
      </c>
      <c r="J205" s="90"/>
      <c r="K205" s="25">
        <v>100</v>
      </c>
      <c r="L205" s="25"/>
      <c r="M205" s="28">
        <f t="shared" ref="M205:M207" si="141">I205/E205*100</f>
        <v>100</v>
      </c>
      <c r="N205" s="34">
        <f t="shared" ref="N205:N232" si="142">O205+P205+Q205</f>
        <v>100</v>
      </c>
      <c r="O205" s="28"/>
      <c r="P205" s="109">
        <v>100</v>
      </c>
      <c r="Q205" s="28"/>
      <c r="R205" s="28">
        <f>N205/E205*100</f>
        <v>100</v>
      </c>
    </row>
    <row r="206" spans="1:18" s="8" customFormat="1" ht="16.5" customHeight="1" x14ac:dyDescent="0.2">
      <c r="A206" s="26" t="s">
        <v>22</v>
      </c>
      <c r="B206" s="19"/>
      <c r="C206" s="19"/>
      <c r="D206" s="24"/>
      <c r="E206" s="34">
        <f t="shared" si="101"/>
        <v>0</v>
      </c>
      <c r="F206" s="90"/>
      <c r="G206" s="113"/>
      <c r="H206" s="25"/>
      <c r="I206" s="34">
        <f t="shared" si="102"/>
        <v>0</v>
      </c>
      <c r="J206" s="90"/>
      <c r="K206" s="90"/>
      <c r="L206" s="25"/>
      <c r="M206" s="28"/>
      <c r="N206" s="34">
        <f t="shared" si="142"/>
        <v>0</v>
      </c>
      <c r="O206" s="28"/>
      <c r="P206" s="109"/>
      <c r="Q206" s="28"/>
      <c r="R206" s="28"/>
    </row>
    <row r="207" spans="1:18" s="8" customFormat="1" ht="30.75" customHeight="1" x14ac:dyDescent="0.2">
      <c r="A207" s="39" t="s">
        <v>42</v>
      </c>
      <c r="B207" s="19"/>
      <c r="C207" s="19"/>
      <c r="D207" s="24"/>
      <c r="E207" s="34">
        <f t="shared" si="101"/>
        <v>100</v>
      </c>
      <c r="F207" s="25"/>
      <c r="G207" s="108">
        <v>100</v>
      </c>
      <c r="H207" s="25"/>
      <c r="I207" s="34">
        <f t="shared" si="102"/>
        <v>100</v>
      </c>
      <c r="J207" s="25"/>
      <c r="K207" s="25">
        <v>100</v>
      </c>
      <c r="L207" s="25"/>
      <c r="M207" s="28">
        <f t="shared" si="141"/>
        <v>100</v>
      </c>
      <c r="N207" s="34">
        <f t="shared" si="142"/>
        <v>100</v>
      </c>
      <c r="O207" s="28"/>
      <c r="P207" s="109">
        <v>100</v>
      </c>
      <c r="Q207" s="28"/>
      <c r="R207" s="28">
        <f>N207/E207*100</f>
        <v>100</v>
      </c>
    </row>
    <row r="208" spans="1:18" s="7" customFormat="1" ht="22.5" customHeight="1" x14ac:dyDescent="0.25">
      <c r="A208" s="56" t="s">
        <v>110</v>
      </c>
      <c r="B208" s="57"/>
      <c r="C208" s="57"/>
      <c r="D208" s="58"/>
      <c r="E208" s="22">
        <f t="shared" si="101"/>
        <v>129347</v>
      </c>
      <c r="F208" s="59">
        <f>F210</f>
        <v>96154.2</v>
      </c>
      <c r="G208" s="59">
        <f t="shared" ref="G208:H208" si="143">G210</f>
        <v>33046.800000000003</v>
      </c>
      <c r="H208" s="59">
        <f t="shared" si="143"/>
        <v>146</v>
      </c>
      <c r="I208" s="22">
        <f t="shared" si="102"/>
        <v>64067.519999999997</v>
      </c>
      <c r="J208" s="59">
        <f>J210</f>
        <v>63430.57</v>
      </c>
      <c r="K208" s="59">
        <f t="shared" ref="K208:L208" si="144">K210</f>
        <v>534.64</v>
      </c>
      <c r="L208" s="59">
        <f t="shared" si="144"/>
        <v>102.31</v>
      </c>
      <c r="M208" s="22">
        <f t="shared" si="91"/>
        <v>49.531508268456165</v>
      </c>
      <c r="N208" s="22">
        <f t="shared" si="142"/>
        <v>64067.509999999995</v>
      </c>
      <c r="O208" s="59">
        <f>O210</f>
        <v>63430.6</v>
      </c>
      <c r="P208" s="59">
        <f t="shared" ref="P208:Q208" si="145">P210</f>
        <v>534.6</v>
      </c>
      <c r="Q208" s="59">
        <f t="shared" si="145"/>
        <v>102.31</v>
      </c>
      <c r="R208" s="22">
        <f>N208/E208*100</f>
        <v>49.531500537314358</v>
      </c>
    </row>
    <row r="209" spans="1:18" s="8" customFormat="1" ht="23.25" customHeight="1" x14ac:dyDescent="0.2">
      <c r="A209" s="26" t="s">
        <v>22</v>
      </c>
      <c r="B209" s="48"/>
      <c r="C209" s="48"/>
      <c r="D209" s="54"/>
      <c r="E209" s="34">
        <f t="shared" si="101"/>
        <v>0</v>
      </c>
      <c r="F209" s="46"/>
      <c r="G209" s="107"/>
      <c r="H209" s="46"/>
      <c r="I209" s="34">
        <f t="shared" si="102"/>
        <v>0</v>
      </c>
      <c r="J209" s="46"/>
      <c r="K209" s="46"/>
      <c r="L209" s="46"/>
      <c r="M209" s="28"/>
      <c r="N209" s="34">
        <f t="shared" si="142"/>
        <v>0</v>
      </c>
      <c r="O209" s="46"/>
      <c r="P209" s="116"/>
      <c r="Q209" s="46"/>
      <c r="R209" s="28"/>
    </row>
    <row r="210" spans="1:18" s="10" customFormat="1" ht="75" customHeight="1" x14ac:dyDescent="0.2">
      <c r="A210" s="122" t="s">
        <v>111</v>
      </c>
      <c r="B210" s="32"/>
      <c r="C210" s="32"/>
      <c r="D210" s="33"/>
      <c r="E210" s="34">
        <f t="shared" si="101"/>
        <v>129347</v>
      </c>
      <c r="F210" s="42">
        <f>F211</f>
        <v>96154.2</v>
      </c>
      <c r="G210" s="42">
        <f t="shared" ref="G210:H210" si="146">G211</f>
        <v>33046.800000000003</v>
      </c>
      <c r="H210" s="42">
        <f t="shared" si="146"/>
        <v>146</v>
      </c>
      <c r="I210" s="34">
        <f t="shared" si="102"/>
        <v>64067.519999999997</v>
      </c>
      <c r="J210" s="42">
        <f>J211</f>
        <v>63430.57</v>
      </c>
      <c r="K210" s="42">
        <f t="shared" ref="K210:L210" si="147">K211</f>
        <v>534.64</v>
      </c>
      <c r="L210" s="42">
        <f t="shared" si="147"/>
        <v>102.31</v>
      </c>
      <c r="M210" s="34">
        <f t="shared" si="91"/>
        <v>49.531508268456165</v>
      </c>
      <c r="N210" s="34">
        <f t="shared" si="142"/>
        <v>64067.509999999995</v>
      </c>
      <c r="O210" s="42">
        <f>O211</f>
        <v>63430.6</v>
      </c>
      <c r="P210" s="42">
        <f t="shared" ref="P210:Q210" si="148">P211</f>
        <v>534.6</v>
      </c>
      <c r="Q210" s="42">
        <f t="shared" si="148"/>
        <v>102.31</v>
      </c>
      <c r="R210" s="34">
        <f>N210/E210*100</f>
        <v>49.531500537314358</v>
      </c>
    </row>
    <row r="211" spans="1:18" s="10" customFormat="1" ht="57.75" customHeight="1" x14ac:dyDescent="0.2">
      <c r="A211" s="122" t="s">
        <v>23</v>
      </c>
      <c r="B211" s="32"/>
      <c r="C211" s="32"/>
      <c r="D211" s="33"/>
      <c r="E211" s="34">
        <f t="shared" si="101"/>
        <v>129347</v>
      </c>
      <c r="F211" s="42">
        <f>F213+F214</f>
        <v>96154.2</v>
      </c>
      <c r="G211" s="42">
        <f>G213+G214</f>
        <v>33046.800000000003</v>
      </c>
      <c r="H211" s="42">
        <f t="shared" ref="H211" si="149">H213+H214</f>
        <v>146</v>
      </c>
      <c r="I211" s="34">
        <f t="shared" si="102"/>
        <v>64067.519999999997</v>
      </c>
      <c r="J211" s="42">
        <f t="shared" ref="J211:L211" si="150">J213+J214</f>
        <v>63430.57</v>
      </c>
      <c r="K211" s="42">
        <f t="shared" si="150"/>
        <v>534.64</v>
      </c>
      <c r="L211" s="42">
        <f t="shared" si="150"/>
        <v>102.31</v>
      </c>
      <c r="M211" s="34">
        <f t="shared" si="91"/>
        <v>49.531508268456165</v>
      </c>
      <c r="N211" s="34">
        <f t="shared" si="142"/>
        <v>64067.509999999995</v>
      </c>
      <c r="O211" s="42">
        <f t="shared" ref="O211:Q211" si="151">O213+O214</f>
        <v>63430.6</v>
      </c>
      <c r="P211" s="42">
        <f t="shared" si="151"/>
        <v>534.6</v>
      </c>
      <c r="Q211" s="42">
        <f t="shared" si="151"/>
        <v>102.31</v>
      </c>
      <c r="R211" s="34">
        <f>N211/E211*100</f>
        <v>49.531500537314358</v>
      </c>
    </row>
    <row r="212" spans="1:18" ht="73.5" customHeight="1" x14ac:dyDescent="0.2">
      <c r="A212" s="102" t="s">
        <v>33</v>
      </c>
      <c r="B212" s="35"/>
      <c r="C212" s="35"/>
      <c r="D212" s="36"/>
      <c r="E212" s="34">
        <f t="shared" si="101"/>
        <v>0</v>
      </c>
      <c r="F212" s="37"/>
      <c r="G212" s="105"/>
      <c r="H212" s="37"/>
      <c r="I212" s="34">
        <f t="shared" si="102"/>
        <v>0</v>
      </c>
      <c r="J212" s="37"/>
      <c r="K212" s="37"/>
      <c r="L212" s="37"/>
      <c r="M212" s="25"/>
      <c r="N212" s="34">
        <f t="shared" si="142"/>
        <v>0</v>
      </c>
      <c r="O212" s="37"/>
      <c r="P212" s="104"/>
      <c r="Q212" s="37"/>
      <c r="R212" s="25"/>
    </row>
    <row r="213" spans="1:18" ht="161.25" customHeight="1" x14ac:dyDescent="0.2">
      <c r="A213" s="121" t="s">
        <v>228</v>
      </c>
      <c r="B213" s="35"/>
      <c r="C213" s="35"/>
      <c r="D213" s="36"/>
      <c r="E213" s="34">
        <f t="shared" si="101"/>
        <v>29244.9</v>
      </c>
      <c r="F213" s="37"/>
      <c r="G213" s="105">
        <v>29244.9</v>
      </c>
      <c r="H213" s="37"/>
      <c r="I213" s="34">
        <f t="shared" si="102"/>
        <v>0</v>
      </c>
      <c r="J213" s="37"/>
      <c r="K213" s="37"/>
      <c r="L213" s="37"/>
      <c r="M213" s="25"/>
      <c r="N213" s="34">
        <f t="shared" si="142"/>
        <v>0</v>
      </c>
      <c r="O213" s="37"/>
      <c r="P213" s="104"/>
      <c r="Q213" s="37"/>
      <c r="R213" s="25">
        <f>N213/E213*100</f>
        <v>0</v>
      </c>
    </row>
    <row r="214" spans="1:18" ht="124.5" customHeight="1" x14ac:dyDescent="0.2">
      <c r="A214" s="121" t="s">
        <v>229</v>
      </c>
      <c r="B214" s="35"/>
      <c r="C214" s="35"/>
      <c r="D214" s="36"/>
      <c r="E214" s="34">
        <f t="shared" si="101"/>
        <v>100102.09999999999</v>
      </c>
      <c r="F214" s="37">
        <v>96154.2</v>
      </c>
      <c r="G214" s="105">
        <v>3801.9</v>
      </c>
      <c r="H214" s="37">
        <v>146</v>
      </c>
      <c r="I214" s="34">
        <f t="shared" si="102"/>
        <v>64067.519999999997</v>
      </c>
      <c r="J214" s="37">
        <v>63430.57</v>
      </c>
      <c r="K214" s="104">
        <v>534.64</v>
      </c>
      <c r="L214" s="37">
        <v>102.31</v>
      </c>
      <c r="M214" s="28">
        <f t="shared" si="91"/>
        <v>64.002173780570033</v>
      </c>
      <c r="N214" s="34">
        <f t="shared" si="142"/>
        <v>64067.509999999995</v>
      </c>
      <c r="O214" s="37">
        <v>63430.6</v>
      </c>
      <c r="P214" s="104">
        <v>534.6</v>
      </c>
      <c r="Q214" s="37">
        <v>102.31</v>
      </c>
      <c r="R214" s="25">
        <f>N214/E214*100</f>
        <v>64.002163790769629</v>
      </c>
    </row>
    <row r="215" spans="1:18" s="7" customFormat="1" ht="22.5" customHeight="1" x14ac:dyDescent="0.25">
      <c r="A215" s="56" t="s">
        <v>53</v>
      </c>
      <c r="B215" s="57"/>
      <c r="C215" s="57"/>
      <c r="D215" s="58"/>
      <c r="E215" s="22">
        <f t="shared" si="101"/>
        <v>1597785.02</v>
      </c>
      <c r="F215" s="59">
        <f>F217+F226+F233</f>
        <v>510064.69999999995</v>
      </c>
      <c r="G215" s="59">
        <f>G217+G226+G233</f>
        <v>895289.7</v>
      </c>
      <c r="H215" s="59">
        <f t="shared" ref="H215" si="152">H217+H226+H233</f>
        <v>192430.62</v>
      </c>
      <c r="I215" s="22">
        <f t="shared" si="102"/>
        <v>1319889.558</v>
      </c>
      <c r="J215" s="59">
        <f>J217+J226+J233</f>
        <v>434740.54000000004</v>
      </c>
      <c r="K215" s="59">
        <f t="shared" ref="K215:L215" si="153">K217+K226+K233</f>
        <v>808107.12800000003</v>
      </c>
      <c r="L215" s="59">
        <f t="shared" si="153"/>
        <v>77041.89</v>
      </c>
      <c r="M215" s="22">
        <f t="shared" si="91"/>
        <v>82.607456039361281</v>
      </c>
      <c r="N215" s="22">
        <f t="shared" si="142"/>
        <v>1319889.49</v>
      </c>
      <c r="O215" s="59">
        <f>O217+O226+O233</f>
        <v>434740.5</v>
      </c>
      <c r="P215" s="59">
        <f t="shared" ref="P215:Q215" si="154">P217+P226+P233</f>
        <v>808107.10000000009</v>
      </c>
      <c r="Q215" s="59">
        <f t="shared" si="154"/>
        <v>77041.89</v>
      </c>
      <c r="R215" s="22">
        <f>N215/E215*100</f>
        <v>82.607451783469585</v>
      </c>
    </row>
    <row r="216" spans="1:18" ht="16.5" x14ac:dyDescent="0.2">
      <c r="A216" s="19" t="s">
        <v>22</v>
      </c>
      <c r="B216" s="19"/>
      <c r="C216" s="19"/>
      <c r="D216" s="24"/>
      <c r="E216" s="34">
        <f t="shared" si="101"/>
        <v>0</v>
      </c>
      <c r="F216" s="25"/>
      <c r="G216" s="108"/>
      <c r="H216" s="25"/>
      <c r="I216" s="34">
        <f t="shared" si="102"/>
        <v>0</v>
      </c>
      <c r="J216" s="25"/>
      <c r="K216" s="25"/>
      <c r="L216" s="25"/>
      <c r="M216" s="25"/>
      <c r="N216" s="34">
        <f t="shared" si="142"/>
        <v>0</v>
      </c>
      <c r="O216" s="25"/>
      <c r="P216" s="108"/>
      <c r="Q216" s="25"/>
      <c r="R216" s="25"/>
    </row>
    <row r="217" spans="1:18" s="10" customFormat="1" ht="69.75" customHeight="1" x14ac:dyDescent="0.2">
      <c r="A217" s="122" t="s">
        <v>111</v>
      </c>
      <c r="B217" s="32"/>
      <c r="C217" s="32"/>
      <c r="D217" s="33"/>
      <c r="E217" s="34">
        <f t="shared" si="101"/>
        <v>511690.72</v>
      </c>
      <c r="F217" s="42">
        <f>F218</f>
        <v>235435.9</v>
      </c>
      <c r="G217" s="42">
        <f t="shared" ref="G217:H217" si="155">G218</f>
        <v>215569.9</v>
      </c>
      <c r="H217" s="42">
        <f t="shared" si="155"/>
        <v>60684.92</v>
      </c>
      <c r="I217" s="34">
        <f t="shared" si="102"/>
        <v>400679.35800000001</v>
      </c>
      <c r="J217" s="42">
        <f>J218</f>
        <v>166311.64000000001</v>
      </c>
      <c r="K217" s="42">
        <f t="shared" ref="K217:L217" si="156">K218</f>
        <v>208234.82799999998</v>
      </c>
      <c r="L217" s="42">
        <f t="shared" si="156"/>
        <v>26132.89</v>
      </c>
      <c r="M217" s="34">
        <f t="shared" si="91"/>
        <v>78.30498821631943</v>
      </c>
      <c r="N217" s="34">
        <f t="shared" si="142"/>
        <v>400679.29000000004</v>
      </c>
      <c r="O217" s="42">
        <f>O218</f>
        <v>166311.6</v>
      </c>
      <c r="P217" s="42">
        <f t="shared" ref="P217:Q217" si="157">P218</f>
        <v>208234.8</v>
      </c>
      <c r="Q217" s="42">
        <f t="shared" si="157"/>
        <v>26132.89</v>
      </c>
      <c r="R217" s="34">
        <f>N217/E217*100</f>
        <v>78.304974927041883</v>
      </c>
    </row>
    <row r="218" spans="1:18" s="10" customFormat="1" ht="69.75" customHeight="1" x14ac:dyDescent="0.2">
      <c r="A218" s="122" t="s">
        <v>23</v>
      </c>
      <c r="B218" s="32"/>
      <c r="C218" s="32"/>
      <c r="D218" s="33"/>
      <c r="E218" s="34">
        <f t="shared" si="101"/>
        <v>511690.72</v>
      </c>
      <c r="F218" s="42">
        <f>F220+F221+F222+F225</f>
        <v>235435.9</v>
      </c>
      <c r="G218" s="42">
        <f>G220+G221+G222+G225</f>
        <v>215569.9</v>
      </c>
      <c r="H218" s="42">
        <f t="shared" ref="H218" si="158">H220+H221+H222+H225</f>
        <v>60684.92</v>
      </c>
      <c r="I218" s="34">
        <f t="shared" si="102"/>
        <v>400679.35800000001</v>
      </c>
      <c r="J218" s="42">
        <f>J220+J221+J222+J225</f>
        <v>166311.64000000001</v>
      </c>
      <c r="K218" s="42">
        <f>K220+K221+K222+K225</f>
        <v>208234.82799999998</v>
      </c>
      <c r="L218" s="42">
        <f>L220+L221+L222+L225</f>
        <v>26132.89</v>
      </c>
      <c r="M218" s="34">
        <f t="shared" si="91"/>
        <v>78.30498821631943</v>
      </c>
      <c r="N218" s="34">
        <f t="shared" si="142"/>
        <v>400679.29000000004</v>
      </c>
      <c r="O218" s="42">
        <f>O220+O221+O222+O225</f>
        <v>166311.6</v>
      </c>
      <c r="P218" s="42">
        <f t="shared" ref="P218:Q218" si="159">P220+P221+P222+P225</f>
        <v>208234.8</v>
      </c>
      <c r="Q218" s="42">
        <f t="shared" si="159"/>
        <v>26132.89</v>
      </c>
      <c r="R218" s="34">
        <f>N218/E218*100</f>
        <v>78.304974927041883</v>
      </c>
    </row>
    <row r="219" spans="1:18" ht="53.25" customHeight="1" x14ac:dyDescent="0.2">
      <c r="A219" s="102" t="s">
        <v>31</v>
      </c>
      <c r="B219" s="35"/>
      <c r="C219" s="35"/>
      <c r="D219" s="36"/>
      <c r="E219" s="34">
        <f t="shared" si="101"/>
        <v>0</v>
      </c>
      <c r="F219" s="37"/>
      <c r="G219" s="105"/>
      <c r="H219" s="37"/>
      <c r="I219" s="34">
        <f t="shared" si="102"/>
        <v>0</v>
      </c>
      <c r="J219" s="37"/>
      <c r="K219" s="37"/>
      <c r="L219" s="37"/>
      <c r="M219" s="25"/>
      <c r="N219" s="34">
        <f t="shared" si="142"/>
        <v>0</v>
      </c>
      <c r="O219" s="37"/>
      <c r="P219" s="104"/>
      <c r="Q219" s="37"/>
      <c r="R219" s="25"/>
    </row>
    <row r="220" spans="1:18" ht="321.75" customHeight="1" x14ac:dyDescent="0.2">
      <c r="A220" s="121" t="s">
        <v>162</v>
      </c>
      <c r="B220" s="35" t="s">
        <v>283</v>
      </c>
      <c r="C220" s="35" t="s">
        <v>284</v>
      </c>
      <c r="D220" s="36" t="s">
        <v>285</v>
      </c>
      <c r="E220" s="34">
        <f t="shared" si="101"/>
        <v>28359.9</v>
      </c>
      <c r="F220" s="37">
        <v>0</v>
      </c>
      <c r="G220" s="105">
        <v>22315</v>
      </c>
      <c r="H220" s="38">
        <v>6044.9</v>
      </c>
      <c r="I220" s="34">
        <f t="shared" si="102"/>
        <v>28253.58</v>
      </c>
      <c r="J220" s="37"/>
      <c r="K220" s="37">
        <v>22315</v>
      </c>
      <c r="L220" s="37">
        <v>5938.58</v>
      </c>
      <c r="M220" s="25">
        <f t="shared" si="91"/>
        <v>99.625104460876102</v>
      </c>
      <c r="N220" s="34">
        <f t="shared" si="142"/>
        <v>28253.58</v>
      </c>
      <c r="O220" s="37"/>
      <c r="P220" s="105">
        <v>22315</v>
      </c>
      <c r="Q220" s="38">
        <v>5938.58</v>
      </c>
      <c r="R220" s="25">
        <f>N220/E220*100</f>
        <v>99.625104460876102</v>
      </c>
    </row>
    <row r="221" spans="1:18" ht="67.5" customHeight="1" x14ac:dyDescent="0.2">
      <c r="A221" s="121" t="s">
        <v>163</v>
      </c>
      <c r="B221" s="40" t="s">
        <v>201</v>
      </c>
      <c r="C221" s="40" t="s">
        <v>202</v>
      </c>
      <c r="D221" s="41">
        <v>43709</v>
      </c>
      <c r="E221" s="34">
        <f t="shared" si="101"/>
        <v>128129.8</v>
      </c>
      <c r="F221" s="37">
        <v>0</v>
      </c>
      <c r="G221" s="104">
        <v>102503.8</v>
      </c>
      <c r="H221" s="37">
        <v>25626</v>
      </c>
      <c r="I221" s="34">
        <f t="shared" si="102"/>
        <v>108536.27799999999</v>
      </c>
      <c r="J221" s="37"/>
      <c r="K221" s="38">
        <v>98092.217999999993</v>
      </c>
      <c r="L221" s="37">
        <v>10444.06</v>
      </c>
      <c r="M221" s="25">
        <f t="shared" si="91"/>
        <v>84.708067912382589</v>
      </c>
      <c r="N221" s="34">
        <f t="shared" si="142"/>
        <v>108536.26</v>
      </c>
      <c r="O221" s="37"/>
      <c r="P221" s="104">
        <v>98092.2</v>
      </c>
      <c r="Q221" s="37">
        <v>10444.06</v>
      </c>
      <c r="R221" s="25">
        <f>N221/E221*100</f>
        <v>84.708053864128402</v>
      </c>
    </row>
    <row r="222" spans="1:18" ht="69.75" customHeight="1" x14ac:dyDescent="0.2">
      <c r="A222" s="121" t="s">
        <v>164</v>
      </c>
      <c r="B222" s="35" t="s">
        <v>203</v>
      </c>
      <c r="C222" s="35" t="s">
        <v>204</v>
      </c>
      <c r="D222" s="36">
        <v>43678</v>
      </c>
      <c r="E222" s="34">
        <f t="shared" si="101"/>
        <v>104046.5</v>
      </c>
      <c r="F222" s="37">
        <v>0</v>
      </c>
      <c r="G222" s="105">
        <v>83237.2</v>
      </c>
      <c r="H222" s="37">
        <v>20809.3</v>
      </c>
      <c r="I222" s="34">
        <f>J222+K222+L222</f>
        <v>86962.22</v>
      </c>
      <c r="J222" s="37"/>
      <c r="K222" s="37">
        <v>82519.789999999994</v>
      </c>
      <c r="L222" s="6">
        <v>4442.43</v>
      </c>
      <c r="M222" s="25">
        <f t="shared" si="91"/>
        <v>83.580149260186559</v>
      </c>
      <c r="N222" s="34">
        <f t="shared" si="142"/>
        <v>86962.23000000001</v>
      </c>
      <c r="O222" s="37"/>
      <c r="P222" s="104">
        <v>82519.8</v>
      </c>
      <c r="Q222" s="37">
        <v>4442.43</v>
      </c>
      <c r="R222" s="25">
        <f>N222/E222*100</f>
        <v>83.580158871273909</v>
      </c>
    </row>
    <row r="223" spans="1:18" ht="57.75" customHeight="1" x14ac:dyDescent="0.2">
      <c r="A223" s="102" t="s">
        <v>33</v>
      </c>
      <c r="B223" s="35"/>
      <c r="C223" s="35"/>
      <c r="D223" s="36"/>
      <c r="E223" s="34">
        <f t="shared" si="101"/>
        <v>0</v>
      </c>
      <c r="F223" s="37"/>
      <c r="G223" s="105"/>
      <c r="H223" s="37"/>
      <c r="I223" s="34">
        <f t="shared" si="102"/>
        <v>0</v>
      </c>
      <c r="J223" s="37"/>
      <c r="K223" s="37"/>
      <c r="L223" s="37"/>
      <c r="M223" s="25"/>
      <c r="N223" s="34">
        <f t="shared" si="142"/>
        <v>0</v>
      </c>
      <c r="O223" s="37"/>
      <c r="P223" s="104"/>
      <c r="Q223" s="37"/>
      <c r="R223" s="25"/>
    </row>
    <row r="224" spans="1:18" ht="23.25" customHeight="1" x14ac:dyDescent="0.2">
      <c r="A224" s="26" t="s">
        <v>20</v>
      </c>
      <c r="B224" s="35"/>
      <c r="C224" s="35"/>
      <c r="D224" s="36"/>
      <c r="E224" s="34">
        <f t="shared" si="101"/>
        <v>0</v>
      </c>
      <c r="F224" s="37"/>
      <c r="G224" s="105"/>
      <c r="H224" s="37"/>
      <c r="I224" s="34">
        <f t="shared" si="102"/>
        <v>0</v>
      </c>
      <c r="J224" s="37"/>
      <c r="K224" s="37"/>
      <c r="L224" s="37"/>
      <c r="M224" s="25"/>
      <c r="N224" s="34">
        <f t="shared" si="142"/>
        <v>0</v>
      </c>
      <c r="O224" s="37"/>
      <c r="P224" s="104"/>
      <c r="Q224" s="37"/>
      <c r="R224" s="25"/>
    </row>
    <row r="225" spans="1:18" ht="77.25" customHeight="1" x14ac:dyDescent="0.2">
      <c r="A225" s="121" t="s">
        <v>112</v>
      </c>
      <c r="B225" s="35" t="s">
        <v>61</v>
      </c>
      <c r="C225" s="35" t="s">
        <v>378</v>
      </c>
      <c r="D225" s="36">
        <v>44046</v>
      </c>
      <c r="E225" s="34">
        <f t="shared" si="101"/>
        <v>251154.52</v>
      </c>
      <c r="F225" s="37">
        <v>235435.9</v>
      </c>
      <c r="G225" s="105">
        <v>7513.9</v>
      </c>
      <c r="H225" s="37">
        <v>8204.7199999999993</v>
      </c>
      <c r="I225" s="34">
        <f t="shared" si="102"/>
        <v>176927.28000000003</v>
      </c>
      <c r="J225" s="37">
        <v>166311.64000000001</v>
      </c>
      <c r="K225" s="37">
        <v>5307.82</v>
      </c>
      <c r="L225" s="37">
        <v>5307.82</v>
      </c>
      <c r="M225" s="25">
        <f t="shared" si="91"/>
        <v>70.445588636031729</v>
      </c>
      <c r="N225" s="34">
        <f t="shared" si="142"/>
        <v>176927.22</v>
      </c>
      <c r="O225" s="37">
        <v>166311.6</v>
      </c>
      <c r="P225" s="104">
        <v>5307.8</v>
      </c>
      <c r="Q225" s="37">
        <v>5307.82</v>
      </c>
      <c r="R225" s="25">
        <f>N225/E225*100</f>
        <v>70.445564746356155</v>
      </c>
    </row>
    <row r="226" spans="1:18" s="10" customFormat="1" ht="105" customHeight="1" x14ac:dyDescent="0.2">
      <c r="A226" s="122" t="s">
        <v>51</v>
      </c>
      <c r="B226" s="32"/>
      <c r="C226" s="32"/>
      <c r="D226" s="33"/>
      <c r="E226" s="34">
        <f t="shared" si="101"/>
        <v>236630.5</v>
      </c>
      <c r="F226" s="42">
        <f>F227</f>
        <v>19841.5</v>
      </c>
      <c r="G226" s="42">
        <f t="shared" ref="G226:H226" si="160">G227</f>
        <v>216789</v>
      </c>
      <c r="H226" s="42">
        <f t="shared" si="160"/>
        <v>0</v>
      </c>
      <c r="I226" s="34">
        <f t="shared" si="102"/>
        <v>220260.7</v>
      </c>
      <c r="J226" s="42">
        <f t="shared" ref="J226:L226" si="161">J227</f>
        <v>18699.5</v>
      </c>
      <c r="K226" s="42">
        <f t="shared" si="161"/>
        <v>201561.2</v>
      </c>
      <c r="L226" s="42">
        <f t="shared" si="161"/>
        <v>0</v>
      </c>
      <c r="M226" s="34">
        <f t="shared" ref="M226:M313" si="162">I226/E226*100</f>
        <v>93.082125930511921</v>
      </c>
      <c r="N226" s="34">
        <f t="shared" si="142"/>
        <v>220260.7</v>
      </c>
      <c r="O226" s="42">
        <f t="shared" ref="O226:Q226" si="163">O227</f>
        <v>18699.5</v>
      </c>
      <c r="P226" s="42">
        <f t="shared" si="163"/>
        <v>201561.2</v>
      </c>
      <c r="Q226" s="42">
        <f t="shared" si="163"/>
        <v>0</v>
      </c>
      <c r="R226" s="34">
        <f>N226/E226*100</f>
        <v>93.082125930511921</v>
      </c>
    </row>
    <row r="227" spans="1:18" s="10" customFormat="1" ht="60.75" customHeight="1" x14ac:dyDescent="0.2">
      <c r="A227" s="122" t="s">
        <v>21</v>
      </c>
      <c r="B227" s="32"/>
      <c r="C227" s="32"/>
      <c r="D227" s="33"/>
      <c r="E227" s="34">
        <f t="shared" si="101"/>
        <v>236630.5</v>
      </c>
      <c r="F227" s="42">
        <f>F229+F232</f>
        <v>19841.5</v>
      </c>
      <c r="G227" s="42">
        <f>G229+G232</f>
        <v>216789</v>
      </c>
      <c r="H227" s="42">
        <f t="shared" ref="H227" si="164">H229+H232</f>
        <v>0</v>
      </c>
      <c r="I227" s="34">
        <f t="shared" si="102"/>
        <v>220260.7</v>
      </c>
      <c r="J227" s="42">
        <f t="shared" ref="J227:L227" si="165">J229+J232</f>
        <v>18699.5</v>
      </c>
      <c r="K227" s="42">
        <f t="shared" si="165"/>
        <v>201561.2</v>
      </c>
      <c r="L227" s="42">
        <f t="shared" si="165"/>
        <v>0</v>
      </c>
      <c r="M227" s="34">
        <f t="shared" si="162"/>
        <v>93.082125930511921</v>
      </c>
      <c r="N227" s="34">
        <f t="shared" si="142"/>
        <v>220260.7</v>
      </c>
      <c r="O227" s="42">
        <f t="shared" ref="O227:Q227" si="166">O229+O232</f>
        <v>18699.5</v>
      </c>
      <c r="P227" s="42">
        <f t="shared" si="166"/>
        <v>201561.2</v>
      </c>
      <c r="Q227" s="42">
        <f t="shared" si="166"/>
        <v>0</v>
      </c>
      <c r="R227" s="34">
        <f>N227/E227*100</f>
        <v>93.082125930511921</v>
      </c>
    </row>
    <row r="228" spans="1:18" ht="57" customHeight="1" x14ac:dyDescent="0.2">
      <c r="A228" s="102" t="s">
        <v>31</v>
      </c>
      <c r="B228" s="35"/>
      <c r="C228" s="35"/>
      <c r="D228" s="36"/>
      <c r="E228" s="34">
        <f t="shared" si="101"/>
        <v>0</v>
      </c>
      <c r="F228" s="37"/>
      <c r="G228" s="105"/>
      <c r="H228" s="37"/>
      <c r="I228" s="34">
        <f t="shared" si="102"/>
        <v>0</v>
      </c>
      <c r="J228" s="37"/>
      <c r="K228" s="37"/>
      <c r="L228" s="37"/>
      <c r="M228" s="25"/>
      <c r="N228" s="34">
        <f t="shared" si="142"/>
        <v>0</v>
      </c>
      <c r="O228" s="37"/>
      <c r="P228" s="105"/>
      <c r="Q228" s="37"/>
      <c r="R228" s="25"/>
    </row>
    <row r="229" spans="1:18" ht="126.75" customHeight="1" x14ac:dyDescent="0.2">
      <c r="A229" s="121" t="s">
        <v>54</v>
      </c>
      <c r="B229" s="35"/>
      <c r="C229" s="35"/>
      <c r="D229" s="36"/>
      <c r="E229" s="34">
        <f t="shared" si="101"/>
        <v>200116.7</v>
      </c>
      <c r="F229" s="37">
        <v>0</v>
      </c>
      <c r="G229" s="105">
        <v>200116.7</v>
      </c>
      <c r="H229" s="37"/>
      <c r="I229" s="34">
        <f t="shared" si="102"/>
        <v>187517.2</v>
      </c>
      <c r="J229" s="37"/>
      <c r="K229" s="104">
        <v>187517.2</v>
      </c>
      <c r="L229" s="37"/>
      <c r="M229" s="25">
        <f t="shared" si="162"/>
        <v>93.70392376048575</v>
      </c>
      <c r="N229" s="34">
        <f t="shared" si="142"/>
        <v>187517.2</v>
      </c>
      <c r="O229" s="37"/>
      <c r="P229" s="104">
        <v>187517.2</v>
      </c>
      <c r="Q229" s="37"/>
      <c r="R229" s="25">
        <f>N229/E229*100</f>
        <v>93.70392376048575</v>
      </c>
    </row>
    <row r="230" spans="1:18" ht="16.5" x14ac:dyDescent="0.2">
      <c r="A230" s="26" t="s">
        <v>22</v>
      </c>
      <c r="B230" s="35"/>
      <c r="C230" s="35"/>
      <c r="D230" s="36"/>
      <c r="E230" s="34">
        <f t="shared" si="101"/>
        <v>0</v>
      </c>
      <c r="F230" s="37"/>
      <c r="G230" s="105"/>
      <c r="H230" s="37"/>
      <c r="I230" s="34">
        <f t="shared" si="102"/>
        <v>0</v>
      </c>
      <c r="J230" s="37"/>
      <c r="K230" s="37"/>
      <c r="L230" s="37"/>
      <c r="M230" s="25"/>
      <c r="N230" s="34">
        <f t="shared" si="142"/>
        <v>0</v>
      </c>
      <c r="O230" s="37"/>
      <c r="P230" s="104"/>
      <c r="Q230" s="37"/>
      <c r="R230" s="25"/>
    </row>
    <row r="231" spans="1:18" ht="30" customHeight="1" x14ac:dyDescent="0.2">
      <c r="A231" s="39" t="s">
        <v>42</v>
      </c>
      <c r="B231" s="35"/>
      <c r="C231" s="35"/>
      <c r="D231" s="36"/>
      <c r="E231" s="34">
        <f t="shared" si="101"/>
        <v>6588.6</v>
      </c>
      <c r="F231" s="37">
        <v>0</v>
      </c>
      <c r="G231" s="105">
        <v>6588.6</v>
      </c>
      <c r="H231" s="37"/>
      <c r="I231" s="34">
        <f t="shared" si="102"/>
        <v>5711.7</v>
      </c>
      <c r="J231" s="37"/>
      <c r="K231" s="104">
        <v>5711.7</v>
      </c>
      <c r="L231" s="37"/>
      <c r="M231" s="25">
        <f t="shared" si="162"/>
        <v>86.690647482014384</v>
      </c>
      <c r="N231" s="34">
        <f t="shared" si="142"/>
        <v>5711.7</v>
      </c>
      <c r="O231" s="37"/>
      <c r="P231" s="104">
        <v>5711.7</v>
      </c>
      <c r="Q231" s="37"/>
      <c r="R231" s="25">
        <f>N231/E231*100</f>
        <v>86.690647482014384</v>
      </c>
    </row>
    <row r="232" spans="1:18" ht="352.5" customHeight="1" x14ac:dyDescent="0.2">
      <c r="A232" s="121" t="s">
        <v>404</v>
      </c>
      <c r="B232" s="35"/>
      <c r="C232" s="35"/>
      <c r="D232" s="36"/>
      <c r="E232" s="34">
        <f t="shared" si="101"/>
        <v>36513.800000000003</v>
      </c>
      <c r="F232" s="37">
        <v>19841.5</v>
      </c>
      <c r="G232" s="105">
        <v>16672.3</v>
      </c>
      <c r="H232" s="37"/>
      <c r="I232" s="34">
        <f t="shared" si="102"/>
        <v>32743.5</v>
      </c>
      <c r="J232" s="37">
        <v>18699.5</v>
      </c>
      <c r="K232" s="104">
        <v>14044</v>
      </c>
      <c r="L232" s="37"/>
      <c r="M232" s="25">
        <f>I232/E232*100</f>
        <v>89.674314916552092</v>
      </c>
      <c r="N232" s="34">
        <f t="shared" si="142"/>
        <v>32743.5</v>
      </c>
      <c r="O232" s="37">
        <v>18699.5</v>
      </c>
      <c r="P232" s="104">
        <v>14044</v>
      </c>
      <c r="Q232" s="37"/>
      <c r="R232" s="25">
        <f>N232/E232*100</f>
        <v>89.674314916552092</v>
      </c>
    </row>
    <row r="233" spans="1:18" s="10" customFormat="1" ht="57.75" customHeight="1" x14ac:dyDescent="0.2">
      <c r="A233" s="122" t="s">
        <v>64</v>
      </c>
      <c r="B233" s="32"/>
      <c r="C233" s="32"/>
      <c r="D233" s="33"/>
      <c r="E233" s="34">
        <f t="shared" si="101"/>
        <v>849463.8</v>
      </c>
      <c r="F233" s="42">
        <f>F234</f>
        <v>254787.3</v>
      </c>
      <c r="G233" s="42">
        <f t="shared" ref="G233:H233" si="167">G234</f>
        <v>462930.8</v>
      </c>
      <c r="H233" s="42">
        <f t="shared" si="167"/>
        <v>131745.70000000001</v>
      </c>
      <c r="I233" s="34">
        <f t="shared" si="102"/>
        <v>698949.5</v>
      </c>
      <c r="J233" s="42">
        <f>J234</f>
        <v>249729.4</v>
      </c>
      <c r="K233" s="42">
        <f t="shared" ref="K233:L233" si="168">K234</f>
        <v>398311.10000000003</v>
      </c>
      <c r="L233" s="42">
        <f t="shared" si="168"/>
        <v>50909</v>
      </c>
      <c r="M233" s="34">
        <f t="shared" si="162"/>
        <v>82.281257894686036</v>
      </c>
      <c r="N233" s="34">
        <f t="shared" ref="N233:N236" si="169">O233+P233+Q233</f>
        <v>698949.5</v>
      </c>
      <c r="O233" s="42">
        <f t="shared" ref="O233:Q233" si="170">O234</f>
        <v>249729.4</v>
      </c>
      <c r="P233" s="42">
        <f t="shared" si="170"/>
        <v>398311.10000000003</v>
      </c>
      <c r="Q233" s="42">
        <f t="shared" si="170"/>
        <v>50909</v>
      </c>
      <c r="R233" s="34">
        <f>N233/E233*100</f>
        <v>82.281257894686036</v>
      </c>
    </row>
    <row r="234" spans="1:18" s="10" customFormat="1" ht="41.25" customHeight="1" x14ac:dyDescent="0.2">
      <c r="A234" s="122" t="s">
        <v>113</v>
      </c>
      <c r="B234" s="32"/>
      <c r="C234" s="32"/>
      <c r="D234" s="33"/>
      <c r="E234" s="34">
        <f t="shared" si="101"/>
        <v>849463.8</v>
      </c>
      <c r="F234" s="42">
        <f>F236+F237+F240+F241+F242+F244</f>
        <v>254787.3</v>
      </c>
      <c r="G234" s="42">
        <f>G236+G237+G240+G241+G242+G244</f>
        <v>462930.8</v>
      </c>
      <c r="H234" s="42">
        <f t="shared" ref="H234" si="171">H236+H237+H240+H241+H242+H244</f>
        <v>131745.70000000001</v>
      </c>
      <c r="I234" s="34">
        <f t="shared" si="102"/>
        <v>698949.5</v>
      </c>
      <c r="J234" s="42">
        <f t="shared" ref="J234:L234" si="172">J236+J237+J240+J241+J242+J244</f>
        <v>249729.4</v>
      </c>
      <c r="K234" s="42">
        <f t="shared" si="172"/>
        <v>398311.10000000003</v>
      </c>
      <c r="L234" s="42">
        <f t="shared" si="172"/>
        <v>50909</v>
      </c>
      <c r="M234" s="34">
        <f t="shared" si="162"/>
        <v>82.281257894686036</v>
      </c>
      <c r="N234" s="34">
        <f t="shared" si="169"/>
        <v>698949.5</v>
      </c>
      <c r="O234" s="42">
        <f t="shared" ref="O234:Q234" si="173">O236+O237+O240+O241+O242+O244</f>
        <v>249729.4</v>
      </c>
      <c r="P234" s="42">
        <f t="shared" si="173"/>
        <v>398311.10000000003</v>
      </c>
      <c r="Q234" s="42">
        <f t="shared" si="173"/>
        <v>50909</v>
      </c>
      <c r="R234" s="34">
        <f>N234/E234*100</f>
        <v>82.281257894686036</v>
      </c>
    </row>
    <row r="235" spans="1:18" ht="55.5" customHeight="1" x14ac:dyDescent="0.2">
      <c r="A235" s="102" t="s">
        <v>31</v>
      </c>
      <c r="B235" s="19"/>
      <c r="C235" s="19"/>
      <c r="D235" s="24"/>
      <c r="E235" s="34">
        <f t="shared" si="101"/>
        <v>0</v>
      </c>
      <c r="F235" s="25"/>
      <c r="G235" s="108"/>
      <c r="H235" s="25"/>
      <c r="I235" s="34">
        <f t="shared" si="102"/>
        <v>0</v>
      </c>
      <c r="J235" s="25"/>
      <c r="K235" s="25"/>
      <c r="L235" s="25"/>
      <c r="M235" s="25"/>
      <c r="N235" s="34">
        <f t="shared" si="169"/>
        <v>0</v>
      </c>
      <c r="O235" s="25"/>
      <c r="P235" s="108"/>
      <c r="Q235" s="25"/>
      <c r="R235" s="25"/>
    </row>
    <row r="236" spans="1:18" ht="94.5" customHeight="1" x14ac:dyDescent="0.2">
      <c r="A236" s="121" t="s">
        <v>114</v>
      </c>
      <c r="B236" s="19"/>
      <c r="C236" s="19"/>
      <c r="D236" s="24"/>
      <c r="E236" s="34">
        <f t="shared" si="101"/>
        <v>83065.600000000006</v>
      </c>
      <c r="F236" s="25">
        <v>0</v>
      </c>
      <c r="G236" s="108">
        <v>81625.100000000006</v>
      </c>
      <c r="H236" s="25">
        <v>1440.5</v>
      </c>
      <c r="I236" s="34">
        <f t="shared" si="102"/>
        <v>57140.3</v>
      </c>
      <c r="J236" s="25"/>
      <c r="K236" s="108">
        <v>55699.8</v>
      </c>
      <c r="L236" s="25">
        <v>1440.5</v>
      </c>
      <c r="M236" s="25">
        <f t="shared" si="162"/>
        <v>68.789366476616081</v>
      </c>
      <c r="N236" s="34">
        <f t="shared" si="169"/>
        <v>57140.3</v>
      </c>
      <c r="O236" s="25"/>
      <c r="P236" s="108">
        <v>55699.8</v>
      </c>
      <c r="Q236" s="25">
        <v>1440.5</v>
      </c>
      <c r="R236" s="25">
        <f>N236/E236*100</f>
        <v>68.789366476616081</v>
      </c>
    </row>
    <row r="237" spans="1:18" ht="126" customHeight="1" x14ac:dyDescent="0.2">
      <c r="A237" s="121" t="s">
        <v>230</v>
      </c>
      <c r="B237" s="19"/>
      <c r="C237" s="19"/>
      <c r="D237" s="24"/>
      <c r="E237" s="34">
        <f>F237+G237+H237</f>
        <v>13345.6</v>
      </c>
      <c r="F237" s="25"/>
      <c r="G237" s="108">
        <v>13345.6</v>
      </c>
      <c r="H237" s="25"/>
      <c r="I237" s="34">
        <f>J237+K237+L237</f>
        <v>13339.6</v>
      </c>
      <c r="J237" s="25"/>
      <c r="K237" s="108">
        <v>13339.6</v>
      </c>
      <c r="L237" s="25"/>
      <c r="M237" s="25">
        <f>I237/E237*100</f>
        <v>99.955041361947011</v>
      </c>
      <c r="N237" s="34">
        <f>O237+P237+Q237</f>
        <v>13339.6</v>
      </c>
      <c r="O237" s="25"/>
      <c r="P237" s="108">
        <v>13339.6</v>
      </c>
      <c r="Q237" s="25"/>
      <c r="R237" s="25">
        <f>N237/E237*100</f>
        <v>99.955041361947011</v>
      </c>
    </row>
    <row r="238" spans="1:18" ht="18" customHeight="1" x14ac:dyDescent="0.2">
      <c r="A238" s="26" t="s">
        <v>22</v>
      </c>
      <c r="B238" s="19"/>
      <c r="C238" s="19"/>
      <c r="D238" s="24"/>
      <c r="E238" s="34"/>
      <c r="F238" s="25"/>
      <c r="G238" s="108"/>
      <c r="H238" s="25"/>
      <c r="I238" s="34"/>
      <c r="J238" s="25"/>
      <c r="K238" s="25"/>
      <c r="L238" s="25"/>
      <c r="M238" s="25"/>
      <c r="N238" s="34"/>
      <c r="O238" s="25"/>
      <c r="P238" s="108"/>
      <c r="Q238" s="25"/>
      <c r="R238" s="25"/>
    </row>
    <row r="239" spans="1:18" ht="32.25" customHeight="1" x14ac:dyDescent="0.2">
      <c r="A239" s="121" t="s">
        <v>42</v>
      </c>
      <c r="B239" s="19"/>
      <c r="C239" s="19"/>
      <c r="D239" s="24"/>
      <c r="E239" s="34">
        <f t="shared" si="101"/>
        <v>9548.7000000000007</v>
      </c>
      <c r="F239" s="25"/>
      <c r="G239" s="108">
        <v>9548.7000000000007</v>
      </c>
      <c r="H239" s="25"/>
      <c r="I239" s="34">
        <f>J239+K239+L239</f>
        <v>9548.7000000000007</v>
      </c>
      <c r="J239" s="25"/>
      <c r="K239" s="108">
        <v>9548.7000000000007</v>
      </c>
      <c r="L239" s="25"/>
      <c r="M239" s="25">
        <f>I239/E239*100</f>
        <v>100</v>
      </c>
      <c r="N239" s="34">
        <f t="shared" ref="N239:N300" si="174">O239+P239+Q239</f>
        <v>9548.7000000000007</v>
      </c>
      <c r="O239" s="25"/>
      <c r="P239" s="108">
        <v>9548.7000000000007</v>
      </c>
      <c r="Q239" s="25"/>
      <c r="R239" s="25">
        <f>N239/E239*100</f>
        <v>100</v>
      </c>
    </row>
    <row r="240" spans="1:18" ht="130.5" customHeight="1" x14ac:dyDescent="0.2">
      <c r="A240" s="121" t="s">
        <v>337</v>
      </c>
      <c r="B240" s="35"/>
      <c r="C240" s="35"/>
      <c r="D240" s="36"/>
      <c r="E240" s="34">
        <f t="shared" si="101"/>
        <v>82880.800000000003</v>
      </c>
      <c r="F240" s="37">
        <v>0</v>
      </c>
      <c r="G240" s="105">
        <v>82880.800000000003</v>
      </c>
      <c r="H240" s="37"/>
      <c r="I240" s="34">
        <f t="shared" si="102"/>
        <v>68300.100000000006</v>
      </c>
      <c r="J240" s="37"/>
      <c r="K240" s="104">
        <v>68300.100000000006</v>
      </c>
      <c r="L240" s="37"/>
      <c r="M240" s="25">
        <f t="shared" si="162"/>
        <v>82.407626374262804</v>
      </c>
      <c r="N240" s="34">
        <f t="shared" si="174"/>
        <v>68300.100000000006</v>
      </c>
      <c r="O240" s="37"/>
      <c r="P240" s="104">
        <v>68300.100000000006</v>
      </c>
      <c r="Q240" s="37"/>
      <c r="R240" s="25">
        <f>N240/E240*100</f>
        <v>82.407626374262804</v>
      </c>
    </row>
    <row r="241" spans="1:18" ht="111.75" customHeight="1" x14ac:dyDescent="0.2">
      <c r="A241" s="121" t="s">
        <v>165</v>
      </c>
      <c r="B241" s="35"/>
      <c r="C241" s="35"/>
      <c r="D241" s="36"/>
      <c r="E241" s="34">
        <f t="shared" si="101"/>
        <v>594637.19999999995</v>
      </c>
      <c r="F241" s="37">
        <v>254787.3</v>
      </c>
      <c r="G241" s="105">
        <v>217459.8</v>
      </c>
      <c r="H241" s="37">
        <v>122390.1</v>
      </c>
      <c r="I241" s="34">
        <f t="shared" si="102"/>
        <v>512528.8</v>
      </c>
      <c r="J241" s="37">
        <v>249729.4</v>
      </c>
      <c r="K241" s="104">
        <v>213330.9</v>
      </c>
      <c r="L241" s="37">
        <v>49468.5</v>
      </c>
      <c r="M241" s="25">
        <f t="shared" si="162"/>
        <v>86.191849416753612</v>
      </c>
      <c r="N241" s="34">
        <f t="shared" si="174"/>
        <v>512528.8</v>
      </c>
      <c r="O241" s="37">
        <v>249729.4</v>
      </c>
      <c r="P241" s="104">
        <v>213330.9</v>
      </c>
      <c r="Q241" s="37">
        <v>49468.5</v>
      </c>
      <c r="R241" s="25">
        <f>N241/E241*100</f>
        <v>86.191849416753612</v>
      </c>
    </row>
    <row r="242" spans="1:18" ht="95.25" customHeight="1" x14ac:dyDescent="0.2">
      <c r="A242" s="121" t="s">
        <v>115</v>
      </c>
      <c r="B242" s="35" t="s">
        <v>317</v>
      </c>
      <c r="C242" s="35"/>
      <c r="D242" s="36"/>
      <c r="E242" s="34">
        <f t="shared" si="101"/>
        <v>48066.400000000001</v>
      </c>
      <c r="F242" s="37">
        <v>0</v>
      </c>
      <c r="G242" s="105">
        <v>48066.400000000001</v>
      </c>
      <c r="H242" s="37"/>
      <c r="I242" s="34">
        <f t="shared" si="102"/>
        <v>47640.7</v>
      </c>
      <c r="J242" s="37"/>
      <c r="K242" s="104">
        <v>47640.7</v>
      </c>
      <c r="L242" s="37"/>
      <c r="M242" s="25">
        <f t="shared" si="162"/>
        <v>99.114350148960597</v>
      </c>
      <c r="N242" s="34">
        <f t="shared" si="174"/>
        <v>47640.7</v>
      </c>
      <c r="O242" s="37"/>
      <c r="P242" s="104">
        <v>47640.7</v>
      </c>
      <c r="Q242" s="37"/>
      <c r="R242" s="25">
        <f>N242/E242*100</f>
        <v>99.114350148960597</v>
      </c>
    </row>
    <row r="243" spans="1:18" ht="21.75" customHeight="1" x14ac:dyDescent="0.2">
      <c r="A243" s="26" t="s">
        <v>20</v>
      </c>
      <c r="B243" s="19"/>
      <c r="C243" s="19"/>
      <c r="D243" s="24"/>
      <c r="E243" s="34">
        <f t="shared" si="101"/>
        <v>0</v>
      </c>
      <c r="F243" s="25"/>
      <c r="G243" s="108"/>
      <c r="H243" s="25"/>
      <c r="I243" s="34">
        <f t="shared" si="102"/>
        <v>0</v>
      </c>
      <c r="J243" s="25"/>
      <c r="K243" s="25"/>
      <c r="L243" s="25"/>
      <c r="M243" s="25"/>
      <c r="N243" s="34">
        <f t="shared" si="174"/>
        <v>0</v>
      </c>
      <c r="O243" s="25"/>
      <c r="P243" s="108"/>
      <c r="Q243" s="25"/>
      <c r="R243" s="25"/>
    </row>
    <row r="244" spans="1:18" ht="60.75" customHeight="1" x14ac:dyDescent="0.2">
      <c r="A244" s="121" t="s">
        <v>166</v>
      </c>
      <c r="B244" s="19" t="s">
        <v>358</v>
      </c>
      <c r="C244" s="19"/>
      <c r="D244" s="24">
        <v>43830</v>
      </c>
      <c r="E244" s="34">
        <f t="shared" ref="E244:E331" si="175">F244+G244+H244</f>
        <v>27468.199999999997</v>
      </c>
      <c r="F244" s="25">
        <v>0</v>
      </c>
      <c r="G244" s="108">
        <v>19553.099999999999</v>
      </c>
      <c r="H244" s="25">
        <v>7915.1</v>
      </c>
      <c r="I244" s="34">
        <f t="shared" ref="I244:I331" si="176">J244+K244+L244</f>
        <v>0</v>
      </c>
      <c r="J244" s="25"/>
      <c r="K244" s="25"/>
      <c r="L244" s="25"/>
      <c r="M244" s="25">
        <f t="shared" si="162"/>
        <v>0</v>
      </c>
      <c r="N244" s="34">
        <f t="shared" si="174"/>
        <v>0</v>
      </c>
      <c r="O244" s="25"/>
      <c r="P244" s="108"/>
      <c r="Q244" s="25"/>
      <c r="R244" s="25">
        <f>N244/E244*100</f>
        <v>0</v>
      </c>
    </row>
    <row r="245" spans="1:18" ht="16.5" x14ac:dyDescent="0.2">
      <c r="A245" s="26" t="s">
        <v>22</v>
      </c>
      <c r="B245" s="35"/>
      <c r="C245" s="35"/>
      <c r="D245" s="36"/>
      <c r="E245" s="34">
        <f t="shared" si="175"/>
        <v>0</v>
      </c>
      <c r="F245" s="37"/>
      <c r="G245" s="105"/>
      <c r="H245" s="37"/>
      <c r="I245" s="34">
        <f t="shared" si="176"/>
        <v>0</v>
      </c>
      <c r="J245" s="37"/>
      <c r="K245" s="37"/>
      <c r="L245" s="37"/>
      <c r="M245" s="25"/>
      <c r="N245" s="34">
        <f t="shared" si="174"/>
        <v>0</v>
      </c>
      <c r="O245" s="37"/>
      <c r="P245" s="104"/>
      <c r="Q245" s="37"/>
      <c r="R245" s="25"/>
    </row>
    <row r="246" spans="1:18" ht="28.5" customHeight="1" x14ac:dyDescent="0.2">
      <c r="A246" s="121" t="s">
        <v>42</v>
      </c>
      <c r="B246" s="35"/>
      <c r="C246" s="35"/>
      <c r="D246" s="36"/>
      <c r="E246" s="34">
        <f t="shared" si="175"/>
        <v>19553.099999999999</v>
      </c>
      <c r="F246" s="37">
        <v>0</v>
      </c>
      <c r="G246" s="108">
        <v>19553.099999999999</v>
      </c>
      <c r="H246" s="37"/>
      <c r="I246" s="34">
        <f t="shared" si="176"/>
        <v>0</v>
      </c>
      <c r="J246" s="37"/>
      <c r="K246" s="37"/>
      <c r="L246" s="37"/>
      <c r="M246" s="25">
        <f t="shared" si="162"/>
        <v>0</v>
      </c>
      <c r="N246" s="34">
        <f t="shared" si="174"/>
        <v>0</v>
      </c>
      <c r="O246" s="37"/>
      <c r="P246" s="105"/>
      <c r="Q246" s="37"/>
      <c r="R246" s="25">
        <f>N246/E246*100</f>
        <v>0</v>
      </c>
    </row>
    <row r="247" spans="1:18" s="7" customFormat="1" ht="18.75" customHeight="1" x14ac:dyDescent="0.25">
      <c r="A247" s="20" t="s">
        <v>32</v>
      </c>
      <c r="B247" s="57"/>
      <c r="C247" s="57"/>
      <c r="D247" s="58"/>
      <c r="E247" s="22">
        <f t="shared" si="175"/>
        <v>871382.04</v>
      </c>
      <c r="F247" s="59">
        <f>F249+F303+F322</f>
        <v>236257.90000000002</v>
      </c>
      <c r="G247" s="59">
        <f t="shared" ref="G247:H247" si="177">G249+G303+G322</f>
        <v>628019.5</v>
      </c>
      <c r="H247" s="59">
        <f t="shared" si="177"/>
        <v>7104.64</v>
      </c>
      <c r="I247" s="22">
        <f t="shared" si="176"/>
        <v>592367.90000000014</v>
      </c>
      <c r="J247" s="59">
        <f t="shared" ref="J247:L247" si="178">J249+J303+J322</f>
        <v>214180.81</v>
      </c>
      <c r="K247" s="59">
        <f t="shared" si="178"/>
        <v>372509.83000000007</v>
      </c>
      <c r="L247" s="59">
        <f t="shared" si="178"/>
        <v>5677.26</v>
      </c>
      <c r="M247" s="22">
        <f t="shared" si="162"/>
        <v>67.98027418605048</v>
      </c>
      <c r="N247" s="22">
        <f>O247+P247+Q247</f>
        <v>592367.99</v>
      </c>
      <c r="O247" s="59">
        <f t="shared" ref="O247:Q247" si="179">O249+O303+O322</f>
        <v>214180.9</v>
      </c>
      <c r="P247" s="59">
        <f t="shared" si="179"/>
        <v>372509.9</v>
      </c>
      <c r="Q247" s="59">
        <f t="shared" si="179"/>
        <v>5677.19</v>
      </c>
      <c r="R247" s="22">
        <f>N247/E247*100</f>
        <v>67.980284514470824</v>
      </c>
    </row>
    <row r="248" spans="1:18" ht="18.75" customHeight="1" x14ac:dyDescent="0.2">
      <c r="A248" s="26" t="s">
        <v>22</v>
      </c>
      <c r="B248" s="35"/>
      <c r="C248" s="35"/>
      <c r="D248" s="36"/>
      <c r="E248" s="34">
        <f t="shared" si="175"/>
        <v>0</v>
      </c>
      <c r="F248" s="37"/>
      <c r="G248" s="105"/>
      <c r="H248" s="37"/>
      <c r="I248" s="34">
        <f t="shared" si="176"/>
        <v>0</v>
      </c>
      <c r="J248" s="37"/>
      <c r="K248" s="37"/>
      <c r="L248" s="37"/>
      <c r="M248" s="25"/>
      <c r="N248" s="34">
        <f t="shared" si="174"/>
        <v>0</v>
      </c>
      <c r="O248" s="37"/>
      <c r="P248" s="105"/>
      <c r="Q248" s="37"/>
      <c r="R248" s="25"/>
    </row>
    <row r="249" spans="1:18" s="10" customFormat="1" ht="74.25" customHeight="1" x14ac:dyDescent="0.2">
      <c r="A249" s="122" t="s">
        <v>116</v>
      </c>
      <c r="B249" s="32"/>
      <c r="C249" s="32"/>
      <c r="D249" s="33"/>
      <c r="E249" s="34">
        <f t="shared" si="175"/>
        <v>546257.03</v>
      </c>
      <c r="F249" s="42">
        <f>F250+F287+F293+F299</f>
        <v>74896.700000000012</v>
      </c>
      <c r="G249" s="42">
        <f t="shared" ref="G249:H249" si="180">G250+G287+G293+G299</f>
        <v>470634.10000000003</v>
      </c>
      <c r="H249" s="42">
        <f t="shared" si="180"/>
        <v>726.23</v>
      </c>
      <c r="I249" s="34">
        <f t="shared" si="176"/>
        <v>387253.93000000005</v>
      </c>
      <c r="J249" s="42">
        <f t="shared" ref="J249:L249" si="181">J250+J287+J293+J299</f>
        <v>70086.7</v>
      </c>
      <c r="K249" s="42">
        <f t="shared" si="181"/>
        <v>316933.65000000002</v>
      </c>
      <c r="L249" s="42">
        <f t="shared" si="181"/>
        <v>233.57999999999998</v>
      </c>
      <c r="M249" s="34">
        <f t="shared" si="162"/>
        <v>70.892255610879744</v>
      </c>
      <c r="N249" s="34">
        <f t="shared" si="174"/>
        <v>387253.95</v>
      </c>
      <c r="O249" s="42">
        <f t="shared" ref="O249:Q249" si="182">O250+O287+O293+O299</f>
        <v>70086.7</v>
      </c>
      <c r="P249" s="42">
        <f t="shared" si="182"/>
        <v>316933.7</v>
      </c>
      <c r="Q249" s="42">
        <f t="shared" si="182"/>
        <v>233.55</v>
      </c>
      <c r="R249" s="34">
        <f>N249/E249*100</f>
        <v>70.892259272159848</v>
      </c>
    </row>
    <row r="250" spans="1:18" s="10" customFormat="1" ht="62.25" customHeight="1" x14ac:dyDescent="0.2">
      <c r="A250" s="122" t="s">
        <v>167</v>
      </c>
      <c r="B250" s="32"/>
      <c r="C250" s="32"/>
      <c r="D250" s="33"/>
      <c r="E250" s="34">
        <f t="shared" si="175"/>
        <v>406278.7</v>
      </c>
      <c r="F250" s="42">
        <f>F252+F253+F254+F255+F256+F257+F260+F263+F266+F269+F272+F275+F278+F282+F286</f>
        <v>0</v>
      </c>
      <c r="G250" s="42">
        <f t="shared" ref="G250:H250" si="183">G252+G253+G254+G255+G256+G257+G260+G263+G266+G269+G272+G275+G278+G282+G286</f>
        <v>406278.7</v>
      </c>
      <c r="H250" s="42">
        <f t="shared" si="183"/>
        <v>0</v>
      </c>
      <c r="I250" s="34">
        <f t="shared" si="176"/>
        <v>293087.65000000002</v>
      </c>
      <c r="J250" s="42">
        <f t="shared" ref="J250:L250" si="184">J252+J253+J254+J255+J256+J257+J260+J263+J266+J269+J272+J275+J278+J282+J286</f>
        <v>0</v>
      </c>
      <c r="K250" s="42">
        <f t="shared" si="184"/>
        <v>293087.65000000002</v>
      </c>
      <c r="L250" s="42">
        <f t="shared" si="184"/>
        <v>0</v>
      </c>
      <c r="M250" s="34">
        <f t="shared" si="162"/>
        <v>72.139555925525997</v>
      </c>
      <c r="N250" s="34">
        <f t="shared" si="174"/>
        <v>293087.7</v>
      </c>
      <c r="O250" s="42">
        <f t="shared" ref="O250:Q250" si="185">O252+O253+O254+O255+O256+O257+O260+O263+O266+O269+O272+O275+O278+O282+O286</f>
        <v>0</v>
      </c>
      <c r="P250" s="42">
        <f t="shared" si="185"/>
        <v>293087.7</v>
      </c>
      <c r="Q250" s="42">
        <f t="shared" si="185"/>
        <v>0</v>
      </c>
      <c r="R250" s="34">
        <f>N250/E250*100</f>
        <v>72.139568232348878</v>
      </c>
    </row>
    <row r="251" spans="1:18" ht="77.25" customHeight="1" x14ac:dyDescent="0.2">
      <c r="A251" s="102" t="s">
        <v>33</v>
      </c>
      <c r="B251" s="35"/>
      <c r="C251" s="35"/>
      <c r="D251" s="36"/>
      <c r="E251" s="34">
        <f t="shared" si="175"/>
        <v>0</v>
      </c>
      <c r="F251" s="37"/>
      <c r="G251" s="105"/>
      <c r="H251" s="37"/>
      <c r="I251" s="34">
        <f t="shared" si="176"/>
        <v>0</v>
      </c>
      <c r="J251" s="37"/>
      <c r="K251" s="37"/>
      <c r="L251" s="37"/>
      <c r="M251" s="25"/>
      <c r="N251" s="34">
        <f t="shared" si="174"/>
        <v>0</v>
      </c>
      <c r="O251" s="37"/>
      <c r="P251" s="104"/>
      <c r="Q251" s="37"/>
      <c r="R251" s="25"/>
    </row>
    <row r="252" spans="1:18" ht="113.25" customHeight="1" x14ac:dyDescent="0.2">
      <c r="A252" s="121" t="s">
        <v>168</v>
      </c>
      <c r="B252" s="35" t="s">
        <v>205</v>
      </c>
      <c r="C252" s="35" t="s">
        <v>261</v>
      </c>
      <c r="D252" s="36">
        <v>43769</v>
      </c>
      <c r="E252" s="34">
        <f t="shared" si="175"/>
        <v>43499</v>
      </c>
      <c r="F252" s="37">
        <v>0</v>
      </c>
      <c r="G252" s="105">
        <v>43499</v>
      </c>
      <c r="H252" s="37"/>
      <c r="I252" s="34">
        <f t="shared" si="176"/>
        <v>43499</v>
      </c>
      <c r="J252" s="37"/>
      <c r="K252" s="104">
        <v>43499</v>
      </c>
      <c r="L252" s="37"/>
      <c r="M252" s="25">
        <f t="shared" si="162"/>
        <v>100</v>
      </c>
      <c r="N252" s="34">
        <f t="shared" si="174"/>
        <v>43499</v>
      </c>
      <c r="O252" s="37"/>
      <c r="P252" s="104">
        <v>43499</v>
      </c>
      <c r="Q252" s="37"/>
      <c r="R252" s="25">
        <f t="shared" ref="R252:R287" si="186">N252/E252*100</f>
        <v>100</v>
      </c>
    </row>
    <row r="253" spans="1:18" ht="108.75" customHeight="1" x14ac:dyDescent="0.2">
      <c r="A253" s="121" t="s">
        <v>169</v>
      </c>
      <c r="B253" s="35" t="s">
        <v>205</v>
      </c>
      <c r="C253" s="35" t="s">
        <v>262</v>
      </c>
      <c r="D253" s="36">
        <v>43769</v>
      </c>
      <c r="E253" s="34">
        <f t="shared" si="175"/>
        <v>48272.7</v>
      </c>
      <c r="F253" s="37">
        <v>0</v>
      </c>
      <c r="G253" s="105">
        <v>48272.7</v>
      </c>
      <c r="H253" s="37"/>
      <c r="I253" s="34">
        <f t="shared" si="176"/>
        <v>48272.7</v>
      </c>
      <c r="J253" s="37"/>
      <c r="K253" s="104">
        <v>48272.7</v>
      </c>
      <c r="L253" s="37"/>
      <c r="M253" s="25">
        <f t="shared" si="162"/>
        <v>100</v>
      </c>
      <c r="N253" s="34">
        <f t="shared" si="174"/>
        <v>48272.7</v>
      </c>
      <c r="O253" s="37"/>
      <c r="P253" s="104">
        <v>48272.7</v>
      </c>
      <c r="Q253" s="37"/>
      <c r="R253" s="25">
        <f t="shared" si="186"/>
        <v>100</v>
      </c>
    </row>
    <row r="254" spans="1:18" ht="112.5" customHeight="1" x14ac:dyDescent="0.2">
      <c r="A254" s="121" t="s">
        <v>170</v>
      </c>
      <c r="B254" s="35" t="s">
        <v>205</v>
      </c>
      <c r="C254" s="35" t="s">
        <v>261</v>
      </c>
      <c r="D254" s="36">
        <v>43769</v>
      </c>
      <c r="E254" s="34">
        <f t="shared" si="175"/>
        <v>60000</v>
      </c>
      <c r="F254" s="37">
        <v>0</v>
      </c>
      <c r="G254" s="105">
        <v>60000</v>
      </c>
      <c r="H254" s="37"/>
      <c r="I254" s="34">
        <f t="shared" si="176"/>
        <v>60000</v>
      </c>
      <c r="J254" s="37"/>
      <c r="K254" s="104">
        <v>60000</v>
      </c>
      <c r="L254" s="37"/>
      <c r="M254" s="25">
        <f t="shared" si="162"/>
        <v>100</v>
      </c>
      <c r="N254" s="34">
        <f t="shared" si="174"/>
        <v>60000</v>
      </c>
      <c r="O254" s="37"/>
      <c r="P254" s="104">
        <v>60000</v>
      </c>
      <c r="Q254" s="37"/>
      <c r="R254" s="25">
        <f t="shared" si="186"/>
        <v>100</v>
      </c>
    </row>
    <row r="255" spans="1:18" ht="110.25" customHeight="1" x14ac:dyDescent="0.2">
      <c r="A255" s="121" t="s">
        <v>171</v>
      </c>
      <c r="B255" s="35" t="s">
        <v>205</v>
      </c>
      <c r="C255" s="35" t="s">
        <v>263</v>
      </c>
      <c r="D255" s="36">
        <v>43769</v>
      </c>
      <c r="E255" s="34">
        <f t="shared" si="175"/>
        <v>46926</v>
      </c>
      <c r="F255" s="37">
        <v>0</v>
      </c>
      <c r="G255" s="105">
        <v>46926</v>
      </c>
      <c r="H255" s="37"/>
      <c r="I255" s="34">
        <f t="shared" si="176"/>
        <v>45889.1</v>
      </c>
      <c r="J255" s="37"/>
      <c r="K255" s="104">
        <v>45889.1</v>
      </c>
      <c r="L255" s="37"/>
      <c r="M255" s="25">
        <f t="shared" si="162"/>
        <v>97.790350765034304</v>
      </c>
      <c r="N255" s="34">
        <f t="shared" si="174"/>
        <v>45889.1</v>
      </c>
      <c r="O255" s="37"/>
      <c r="P255" s="104">
        <v>45889.1</v>
      </c>
      <c r="Q255" s="37"/>
      <c r="R255" s="25">
        <f t="shared" si="186"/>
        <v>97.790350765034304</v>
      </c>
    </row>
    <row r="256" spans="1:18" ht="114" customHeight="1" x14ac:dyDescent="0.2">
      <c r="A256" s="43" t="s">
        <v>172</v>
      </c>
      <c r="B256" s="35" t="s">
        <v>205</v>
      </c>
      <c r="C256" s="35" t="s">
        <v>263</v>
      </c>
      <c r="D256" s="36">
        <v>43769</v>
      </c>
      <c r="E256" s="34">
        <f t="shared" si="175"/>
        <v>61950</v>
      </c>
      <c r="F256" s="37">
        <v>0</v>
      </c>
      <c r="G256" s="105">
        <v>61950</v>
      </c>
      <c r="H256" s="38"/>
      <c r="I256" s="34">
        <f t="shared" si="176"/>
        <v>61197.96</v>
      </c>
      <c r="J256" s="37"/>
      <c r="K256" s="104">
        <v>61197.96</v>
      </c>
      <c r="L256" s="38"/>
      <c r="M256" s="25">
        <f t="shared" si="162"/>
        <v>98.78605326876513</v>
      </c>
      <c r="N256" s="34">
        <f t="shared" si="174"/>
        <v>61198</v>
      </c>
      <c r="O256" s="37"/>
      <c r="P256" s="104">
        <v>61198</v>
      </c>
      <c r="Q256" s="37"/>
      <c r="R256" s="25">
        <f t="shared" si="186"/>
        <v>98.786117836965289</v>
      </c>
    </row>
    <row r="257" spans="1:18" ht="102.75" customHeight="1" x14ac:dyDescent="0.2">
      <c r="A257" s="43" t="s">
        <v>338</v>
      </c>
      <c r="B257" s="35"/>
      <c r="C257" s="35"/>
      <c r="D257" s="36"/>
      <c r="E257" s="34">
        <f t="shared" si="175"/>
        <v>60600</v>
      </c>
      <c r="F257" s="37"/>
      <c r="G257" s="105">
        <v>60600</v>
      </c>
      <c r="H257" s="38"/>
      <c r="I257" s="34"/>
      <c r="J257" s="37"/>
      <c r="K257" s="37"/>
      <c r="L257" s="38"/>
      <c r="M257" s="25"/>
      <c r="N257" s="34"/>
      <c r="O257" s="37"/>
      <c r="P257" s="104"/>
      <c r="Q257" s="37"/>
      <c r="R257" s="25"/>
    </row>
    <row r="258" spans="1:18" ht="20.25" customHeight="1" x14ac:dyDescent="0.2">
      <c r="A258" s="120" t="s">
        <v>22</v>
      </c>
      <c r="B258" s="35"/>
      <c r="C258" s="35"/>
      <c r="D258" s="36"/>
      <c r="E258" s="34"/>
      <c r="F258" s="37"/>
      <c r="G258" s="105"/>
      <c r="H258" s="38"/>
      <c r="I258" s="34"/>
      <c r="J258" s="37"/>
      <c r="K258" s="37"/>
      <c r="L258" s="38"/>
      <c r="M258" s="25"/>
      <c r="N258" s="34"/>
      <c r="O258" s="37"/>
      <c r="P258" s="104"/>
      <c r="Q258" s="37"/>
      <c r="R258" s="25"/>
    </row>
    <row r="259" spans="1:18" ht="48" customHeight="1" x14ac:dyDescent="0.2">
      <c r="A259" s="43" t="s">
        <v>339</v>
      </c>
      <c r="B259" s="35"/>
      <c r="C259" s="35"/>
      <c r="D259" s="36"/>
      <c r="E259" s="34">
        <f t="shared" si="175"/>
        <v>3000</v>
      </c>
      <c r="F259" s="37"/>
      <c r="G259" s="105">
        <v>3000</v>
      </c>
      <c r="H259" s="38"/>
      <c r="I259" s="34"/>
      <c r="J259" s="37"/>
      <c r="K259" s="37"/>
      <c r="L259" s="38"/>
      <c r="M259" s="25"/>
      <c r="N259" s="34"/>
      <c r="O259" s="37"/>
      <c r="P259" s="104"/>
      <c r="Q259" s="37"/>
      <c r="R259" s="25"/>
    </row>
    <row r="260" spans="1:18" ht="103.5" customHeight="1" x14ac:dyDescent="0.2">
      <c r="A260" s="43" t="s">
        <v>340</v>
      </c>
      <c r="B260" s="35"/>
      <c r="C260" s="35"/>
      <c r="D260" s="36"/>
      <c r="E260" s="34">
        <f t="shared" si="175"/>
        <v>4140</v>
      </c>
      <c r="F260" s="37"/>
      <c r="G260" s="105">
        <v>4140</v>
      </c>
      <c r="H260" s="38"/>
      <c r="I260" s="34"/>
      <c r="J260" s="37"/>
      <c r="K260" s="37"/>
      <c r="L260" s="38"/>
      <c r="M260" s="25"/>
      <c r="N260" s="34"/>
      <c r="O260" s="37"/>
      <c r="P260" s="104"/>
      <c r="Q260" s="37"/>
      <c r="R260" s="25"/>
    </row>
    <row r="261" spans="1:18" ht="20.25" customHeight="1" x14ac:dyDescent="0.2">
      <c r="A261" s="120" t="s">
        <v>22</v>
      </c>
      <c r="B261" s="35"/>
      <c r="C261" s="35"/>
      <c r="D261" s="36"/>
      <c r="E261" s="34"/>
      <c r="F261" s="37"/>
      <c r="G261" s="105"/>
      <c r="H261" s="38"/>
      <c r="I261" s="34"/>
      <c r="J261" s="37"/>
      <c r="K261" s="37"/>
      <c r="L261" s="38"/>
      <c r="M261" s="25"/>
      <c r="N261" s="34"/>
      <c r="O261" s="37"/>
      <c r="P261" s="104"/>
      <c r="Q261" s="37"/>
      <c r="R261" s="25"/>
    </row>
    <row r="262" spans="1:18" ht="24.75" customHeight="1" x14ac:dyDescent="0.2">
      <c r="A262" s="43" t="s">
        <v>339</v>
      </c>
      <c r="B262" s="35"/>
      <c r="C262" s="35"/>
      <c r="D262" s="36"/>
      <c r="E262" s="34">
        <f t="shared" si="175"/>
        <v>4140</v>
      </c>
      <c r="F262" s="37"/>
      <c r="G262" s="105">
        <v>4140</v>
      </c>
      <c r="H262" s="38"/>
      <c r="I262" s="34"/>
      <c r="J262" s="37"/>
      <c r="K262" s="37"/>
      <c r="L262" s="38"/>
      <c r="M262" s="25"/>
      <c r="N262" s="34"/>
      <c r="O262" s="37"/>
      <c r="P262" s="104"/>
      <c r="Q262" s="37"/>
      <c r="R262" s="25"/>
    </row>
    <row r="263" spans="1:18" ht="101.25" customHeight="1" x14ac:dyDescent="0.2">
      <c r="A263" s="43" t="s">
        <v>341</v>
      </c>
      <c r="B263" s="35"/>
      <c r="C263" s="35"/>
      <c r="D263" s="36"/>
      <c r="E263" s="34">
        <f t="shared" si="175"/>
        <v>4100</v>
      </c>
      <c r="F263" s="37"/>
      <c r="G263" s="105">
        <v>4100</v>
      </c>
      <c r="H263" s="38"/>
      <c r="I263" s="34"/>
      <c r="J263" s="37"/>
      <c r="K263" s="37"/>
      <c r="L263" s="38"/>
      <c r="M263" s="25"/>
      <c r="N263" s="34"/>
      <c r="O263" s="37"/>
      <c r="P263" s="104"/>
      <c r="Q263" s="37"/>
      <c r="R263" s="25"/>
    </row>
    <row r="264" spans="1:18" ht="24.75" customHeight="1" x14ac:dyDescent="0.2">
      <c r="A264" s="120" t="s">
        <v>22</v>
      </c>
      <c r="B264" s="35"/>
      <c r="C264" s="35"/>
      <c r="D264" s="36"/>
      <c r="E264" s="34"/>
      <c r="F264" s="37"/>
      <c r="G264" s="105"/>
      <c r="H264" s="38"/>
      <c r="I264" s="34"/>
      <c r="J264" s="37"/>
      <c r="K264" s="37"/>
      <c r="L264" s="38"/>
      <c r="M264" s="25"/>
      <c r="N264" s="34"/>
      <c r="O264" s="37"/>
      <c r="P264" s="104"/>
      <c r="Q264" s="37"/>
      <c r="R264" s="25"/>
    </row>
    <row r="265" spans="1:18" ht="24.75" customHeight="1" x14ac:dyDescent="0.2">
      <c r="A265" s="43" t="s">
        <v>339</v>
      </c>
      <c r="B265" s="35"/>
      <c r="C265" s="35"/>
      <c r="D265" s="36"/>
      <c r="E265" s="34">
        <f t="shared" si="175"/>
        <v>4100</v>
      </c>
      <c r="F265" s="37"/>
      <c r="G265" s="105">
        <v>4100</v>
      </c>
      <c r="H265" s="38"/>
      <c r="I265" s="34"/>
      <c r="J265" s="37"/>
      <c r="K265" s="37"/>
      <c r="L265" s="38"/>
      <c r="M265" s="25"/>
      <c r="N265" s="34"/>
      <c r="O265" s="37"/>
      <c r="P265" s="104"/>
      <c r="Q265" s="37"/>
      <c r="R265" s="25"/>
    </row>
    <row r="266" spans="1:18" ht="99.75" customHeight="1" x14ac:dyDescent="0.2">
      <c r="A266" s="43" t="s">
        <v>342</v>
      </c>
      <c r="B266" s="35"/>
      <c r="C266" s="35"/>
      <c r="D266" s="36"/>
      <c r="E266" s="34">
        <f t="shared" si="175"/>
        <v>4800</v>
      </c>
      <c r="F266" s="37"/>
      <c r="G266" s="105">
        <v>4800</v>
      </c>
      <c r="H266" s="38"/>
      <c r="I266" s="34"/>
      <c r="J266" s="37"/>
      <c r="K266" s="37"/>
      <c r="L266" s="38"/>
      <c r="M266" s="25"/>
      <c r="N266" s="34"/>
      <c r="O266" s="37"/>
      <c r="P266" s="104"/>
      <c r="Q266" s="37"/>
      <c r="R266" s="25"/>
    </row>
    <row r="267" spans="1:18" ht="24.75" customHeight="1" x14ac:dyDescent="0.2">
      <c r="A267" s="120" t="s">
        <v>22</v>
      </c>
      <c r="B267" s="35"/>
      <c r="C267" s="35"/>
      <c r="D267" s="36"/>
      <c r="E267" s="34"/>
      <c r="F267" s="37"/>
      <c r="G267" s="105"/>
      <c r="H267" s="38"/>
      <c r="I267" s="34"/>
      <c r="J267" s="37"/>
      <c r="K267" s="37"/>
      <c r="L267" s="38"/>
      <c r="M267" s="25"/>
      <c r="N267" s="34"/>
      <c r="O267" s="37"/>
      <c r="P267" s="104"/>
      <c r="Q267" s="37"/>
      <c r="R267" s="25"/>
    </row>
    <row r="268" spans="1:18" ht="24.75" customHeight="1" x14ac:dyDescent="0.2">
      <c r="A268" s="43" t="s">
        <v>339</v>
      </c>
      <c r="B268" s="35"/>
      <c r="C268" s="35"/>
      <c r="D268" s="36"/>
      <c r="E268" s="34">
        <f t="shared" si="175"/>
        <v>4800</v>
      </c>
      <c r="F268" s="37"/>
      <c r="G268" s="105">
        <v>4800</v>
      </c>
      <c r="H268" s="38"/>
      <c r="I268" s="34"/>
      <c r="J268" s="37"/>
      <c r="K268" s="37"/>
      <c r="L268" s="38"/>
      <c r="M268" s="25"/>
      <c r="N268" s="34"/>
      <c r="O268" s="37"/>
      <c r="P268" s="104"/>
      <c r="Q268" s="37"/>
      <c r="R268" s="25"/>
    </row>
    <row r="269" spans="1:18" ht="104.25" customHeight="1" x14ac:dyDescent="0.2">
      <c r="A269" s="43" t="s">
        <v>343</v>
      </c>
      <c r="B269" s="35"/>
      <c r="C269" s="35"/>
      <c r="D269" s="36"/>
      <c r="E269" s="34">
        <f t="shared" si="175"/>
        <v>4140</v>
      </c>
      <c r="F269" s="37"/>
      <c r="G269" s="105">
        <v>4140</v>
      </c>
      <c r="H269" s="38"/>
      <c r="I269" s="34"/>
      <c r="J269" s="37"/>
      <c r="K269" s="37"/>
      <c r="L269" s="38"/>
      <c r="M269" s="25"/>
      <c r="N269" s="34"/>
      <c r="O269" s="37"/>
      <c r="P269" s="104"/>
      <c r="Q269" s="37"/>
      <c r="R269" s="25"/>
    </row>
    <row r="270" spans="1:18" ht="24.75" customHeight="1" x14ac:dyDescent="0.2">
      <c r="A270" s="120" t="s">
        <v>22</v>
      </c>
      <c r="B270" s="35"/>
      <c r="C270" s="35"/>
      <c r="D270" s="36"/>
      <c r="E270" s="34"/>
      <c r="F270" s="37"/>
      <c r="G270" s="105"/>
      <c r="H270" s="38"/>
      <c r="I270" s="34"/>
      <c r="J270" s="37"/>
      <c r="K270" s="37"/>
      <c r="L270" s="38"/>
      <c r="M270" s="25"/>
      <c r="N270" s="34"/>
      <c r="O270" s="37"/>
      <c r="P270" s="104"/>
      <c r="Q270" s="37"/>
      <c r="R270" s="25"/>
    </row>
    <row r="271" spans="1:18" ht="24.75" customHeight="1" x14ac:dyDescent="0.2">
      <c r="A271" s="43" t="s">
        <v>339</v>
      </c>
      <c r="B271" s="35"/>
      <c r="C271" s="35"/>
      <c r="D271" s="36"/>
      <c r="E271" s="34">
        <f t="shared" si="175"/>
        <v>4140</v>
      </c>
      <c r="F271" s="37"/>
      <c r="G271" s="105">
        <v>4140</v>
      </c>
      <c r="H271" s="38"/>
      <c r="I271" s="34"/>
      <c r="J271" s="37"/>
      <c r="K271" s="37"/>
      <c r="L271" s="38"/>
      <c r="M271" s="25"/>
      <c r="N271" s="34"/>
      <c r="O271" s="37"/>
      <c r="P271" s="104"/>
      <c r="Q271" s="37"/>
      <c r="R271" s="25"/>
    </row>
    <row r="272" spans="1:18" ht="108.75" customHeight="1" x14ac:dyDescent="0.2">
      <c r="A272" s="43" t="s">
        <v>344</v>
      </c>
      <c r="B272" s="35"/>
      <c r="C272" s="35"/>
      <c r="D272" s="36"/>
      <c r="E272" s="34">
        <f t="shared" si="175"/>
        <v>4420</v>
      </c>
      <c r="F272" s="37"/>
      <c r="G272" s="105">
        <v>4420</v>
      </c>
      <c r="H272" s="38"/>
      <c r="I272" s="34"/>
      <c r="J272" s="37"/>
      <c r="K272" s="37"/>
      <c r="L272" s="38"/>
      <c r="M272" s="25"/>
      <c r="N272" s="34"/>
      <c r="O272" s="37"/>
      <c r="P272" s="104"/>
      <c r="Q272" s="37"/>
      <c r="R272" s="25"/>
    </row>
    <row r="273" spans="1:18" ht="24.75" customHeight="1" x14ac:dyDescent="0.2">
      <c r="A273" s="120" t="s">
        <v>22</v>
      </c>
      <c r="B273" s="35"/>
      <c r="C273" s="35"/>
      <c r="D273" s="36"/>
      <c r="E273" s="34"/>
      <c r="F273" s="37"/>
      <c r="G273" s="105"/>
      <c r="H273" s="38"/>
      <c r="I273" s="34"/>
      <c r="J273" s="37"/>
      <c r="K273" s="37"/>
      <c r="L273" s="38"/>
      <c r="M273" s="25"/>
      <c r="N273" s="34"/>
      <c r="O273" s="37"/>
      <c r="P273" s="104"/>
      <c r="Q273" s="37"/>
      <c r="R273" s="25"/>
    </row>
    <row r="274" spans="1:18" ht="24.75" customHeight="1" x14ac:dyDescent="0.2">
      <c r="A274" s="43" t="s">
        <v>339</v>
      </c>
      <c r="B274" s="35"/>
      <c r="C274" s="35"/>
      <c r="D274" s="36"/>
      <c r="E274" s="34">
        <f t="shared" si="175"/>
        <v>4420</v>
      </c>
      <c r="F274" s="37"/>
      <c r="G274" s="105">
        <v>4420</v>
      </c>
      <c r="H274" s="38"/>
      <c r="I274" s="34"/>
      <c r="J274" s="37"/>
      <c r="K274" s="37"/>
      <c r="L274" s="38"/>
      <c r="M274" s="25"/>
      <c r="N274" s="34"/>
      <c r="O274" s="37"/>
      <c r="P274" s="104"/>
      <c r="Q274" s="37"/>
      <c r="R274" s="25"/>
    </row>
    <row r="275" spans="1:18" ht="108.75" customHeight="1" x14ac:dyDescent="0.2">
      <c r="A275" s="43" t="s">
        <v>345</v>
      </c>
      <c r="B275" s="35"/>
      <c r="C275" s="35"/>
      <c r="D275" s="36"/>
      <c r="E275" s="34">
        <f t="shared" si="175"/>
        <v>4780</v>
      </c>
      <c r="F275" s="37"/>
      <c r="G275" s="105">
        <v>4780</v>
      </c>
      <c r="H275" s="38"/>
      <c r="I275" s="34"/>
      <c r="J275" s="37"/>
      <c r="K275" s="37"/>
      <c r="L275" s="38"/>
      <c r="M275" s="25"/>
      <c r="N275" s="34"/>
      <c r="O275" s="37"/>
      <c r="P275" s="104"/>
      <c r="Q275" s="37"/>
      <c r="R275" s="25"/>
    </row>
    <row r="276" spans="1:18" ht="24.75" customHeight="1" x14ac:dyDescent="0.2">
      <c r="A276" s="120" t="s">
        <v>22</v>
      </c>
      <c r="B276" s="35"/>
      <c r="C276" s="35"/>
      <c r="D276" s="36"/>
      <c r="E276" s="34"/>
      <c r="F276" s="37"/>
      <c r="G276" s="105"/>
      <c r="H276" s="38"/>
      <c r="I276" s="34"/>
      <c r="J276" s="37"/>
      <c r="K276" s="37"/>
      <c r="L276" s="38"/>
      <c r="M276" s="25"/>
      <c r="N276" s="34"/>
      <c r="O276" s="37"/>
      <c r="P276" s="104"/>
      <c r="Q276" s="37"/>
      <c r="R276" s="25"/>
    </row>
    <row r="277" spans="1:18" ht="24.75" customHeight="1" x14ac:dyDescent="0.2">
      <c r="A277" s="43" t="s">
        <v>339</v>
      </c>
      <c r="B277" s="35"/>
      <c r="C277" s="35"/>
      <c r="D277" s="36"/>
      <c r="E277" s="34">
        <f t="shared" si="175"/>
        <v>4780</v>
      </c>
      <c r="F277" s="37"/>
      <c r="G277" s="105">
        <v>4780</v>
      </c>
      <c r="H277" s="38"/>
      <c r="I277" s="34"/>
      <c r="J277" s="37"/>
      <c r="K277" s="37"/>
      <c r="L277" s="38"/>
      <c r="M277" s="25"/>
      <c r="N277" s="34"/>
      <c r="O277" s="37"/>
      <c r="P277" s="104"/>
      <c r="Q277" s="37"/>
      <c r="R277" s="25"/>
    </row>
    <row r="278" spans="1:18" ht="108.75" customHeight="1" x14ac:dyDescent="0.2">
      <c r="A278" s="43" t="s">
        <v>346</v>
      </c>
      <c r="B278" s="35"/>
      <c r="C278" s="35"/>
      <c r="D278" s="36"/>
      <c r="E278" s="34">
        <f t="shared" si="175"/>
        <v>4840</v>
      </c>
      <c r="F278" s="37"/>
      <c r="G278" s="105">
        <v>4840</v>
      </c>
      <c r="H278" s="38"/>
      <c r="I278" s="34"/>
      <c r="J278" s="37"/>
      <c r="K278" s="37"/>
      <c r="L278" s="38"/>
      <c r="M278" s="25"/>
      <c r="N278" s="34"/>
      <c r="O278" s="37"/>
      <c r="P278" s="104"/>
      <c r="Q278" s="37"/>
      <c r="R278" s="25"/>
    </row>
    <row r="279" spans="1:18" ht="24.75" customHeight="1" x14ac:dyDescent="0.2">
      <c r="A279" s="120" t="s">
        <v>22</v>
      </c>
      <c r="B279" s="35"/>
      <c r="C279" s="35"/>
      <c r="D279" s="36"/>
      <c r="E279" s="34"/>
      <c r="F279" s="37"/>
      <c r="G279" s="105"/>
      <c r="H279" s="38"/>
      <c r="I279" s="34"/>
      <c r="J279" s="37"/>
      <c r="K279" s="37"/>
      <c r="L279" s="38"/>
      <c r="M279" s="25"/>
      <c r="N279" s="34"/>
      <c r="O279" s="37"/>
      <c r="P279" s="104"/>
      <c r="Q279" s="37"/>
      <c r="R279" s="25"/>
    </row>
    <row r="280" spans="1:18" ht="31.5" customHeight="1" x14ac:dyDescent="0.2">
      <c r="A280" s="43" t="s">
        <v>339</v>
      </c>
      <c r="B280" s="35"/>
      <c r="C280" s="35"/>
      <c r="D280" s="36"/>
      <c r="E280" s="34">
        <f t="shared" si="175"/>
        <v>4840</v>
      </c>
      <c r="F280" s="37"/>
      <c r="G280" s="105">
        <v>4840</v>
      </c>
      <c r="H280" s="38"/>
      <c r="I280" s="34"/>
      <c r="J280" s="37"/>
      <c r="K280" s="37"/>
      <c r="L280" s="38"/>
      <c r="M280" s="25"/>
      <c r="N280" s="34"/>
      <c r="O280" s="37"/>
      <c r="P280" s="104"/>
      <c r="Q280" s="37"/>
      <c r="R280" s="25"/>
    </row>
    <row r="281" spans="1:18" ht="34.5" customHeight="1" x14ac:dyDescent="0.2">
      <c r="A281" s="29" t="s">
        <v>39</v>
      </c>
      <c r="B281" s="35"/>
      <c r="C281" s="35"/>
      <c r="D281" s="36"/>
      <c r="E281" s="34"/>
      <c r="F281" s="37"/>
      <c r="G281" s="105"/>
      <c r="H281" s="38"/>
      <c r="I281" s="34"/>
      <c r="J281" s="37"/>
      <c r="K281" s="37"/>
      <c r="L281" s="38"/>
      <c r="M281" s="25"/>
      <c r="N281" s="34"/>
      <c r="O281" s="37"/>
      <c r="P281" s="104"/>
      <c r="Q281" s="37"/>
      <c r="R281" s="25"/>
    </row>
    <row r="282" spans="1:18" ht="72.75" customHeight="1" x14ac:dyDescent="0.2">
      <c r="A282" s="43" t="s">
        <v>347</v>
      </c>
      <c r="B282" s="35"/>
      <c r="C282" s="35"/>
      <c r="D282" s="36"/>
      <c r="E282" s="34">
        <f t="shared" si="175"/>
        <v>19025</v>
      </c>
      <c r="F282" s="37"/>
      <c r="G282" s="105">
        <v>19025</v>
      </c>
      <c r="H282" s="38"/>
      <c r="I282" s="34"/>
      <c r="J282" s="37"/>
      <c r="K282" s="37"/>
      <c r="L282" s="38"/>
      <c r="M282" s="25"/>
      <c r="N282" s="34"/>
      <c r="O282" s="37"/>
      <c r="P282" s="104"/>
      <c r="Q282" s="37"/>
      <c r="R282" s="25"/>
    </row>
    <row r="283" spans="1:18" ht="24.75" customHeight="1" x14ac:dyDescent="0.2">
      <c r="A283" s="120" t="s">
        <v>22</v>
      </c>
      <c r="B283" s="35"/>
      <c r="C283" s="35"/>
      <c r="D283" s="36"/>
      <c r="E283" s="34"/>
      <c r="F283" s="37"/>
      <c r="G283" s="105"/>
      <c r="H283" s="38"/>
      <c r="I283" s="34"/>
      <c r="J283" s="37"/>
      <c r="K283" s="37"/>
      <c r="L283" s="38"/>
      <c r="M283" s="25"/>
      <c r="N283" s="34"/>
      <c r="O283" s="37"/>
      <c r="P283" s="104"/>
      <c r="Q283" s="37"/>
      <c r="R283" s="25"/>
    </row>
    <row r="284" spans="1:18" ht="24.75" customHeight="1" x14ac:dyDescent="0.2">
      <c r="A284" s="43" t="s">
        <v>339</v>
      </c>
      <c r="B284" s="35"/>
      <c r="C284" s="35"/>
      <c r="D284" s="36"/>
      <c r="E284" s="34">
        <f t="shared" si="175"/>
        <v>19025</v>
      </c>
      <c r="F284" s="37"/>
      <c r="G284" s="105">
        <v>19025</v>
      </c>
      <c r="H284" s="38"/>
      <c r="I284" s="34"/>
      <c r="J284" s="37"/>
      <c r="K284" s="37"/>
      <c r="L284" s="38"/>
      <c r="M284" s="25"/>
      <c r="N284" s="34"/>
      <c r="O284" s="37"/>
      <c r="P284" s="104"/>
      <c r="Q284" s="37"/>
      <c r="R284" s="25"/>
    </row>
    <row r="285" spans="1:18" ht="24.75" customHeight="1" x14ac:dyDescent="0.2">
      <c r="A285" s="29" t="s">
        <v>180</v>
      </c>
      <c r="B285" s="35"/>
      <c r="C285" s="35"/>
      <c r="D285" s="36"/>
      <c r="E285" s="34"/>
      <c r="F285" s="37"/>
      <c r="G285" s="105"/>
      <c r="H285" s="38"/>
      <c r="I285" s="34"/>
      <c r="J285" s="37"/>
      <c r="K285" s="37"/>
      <c r="L285" s="38"/>
      <c r="M285" s="25"/>
      <c r="N285" s="34"/>
      <c r="O285" s="37"/>
      <c r="P285" s="104"/>
      <c r="Q285" s="37"/>
      <c r="R285" s="25"/>
    </row>
    <row r="286" spans="1:18" ht="86.25" customHeight="1" x14ac:dyDescent="0.2">
      <c r="A286" s="43" t="s">
        <v>359</v>
      </c>
      <c r="B286" s="35"/>
      <c r="C286" s="35"/>
      <c r="D286" s="36"/>
      <c r="E286" s="34">
        <f t="shared" si="175"/>
        <v>34786</v>
      </c>
      <c r="F286" s="37"/>
      <c r="G286" s="105">
        <v>34786</v>
      </c>
      <c r="H286" s="38"/>
      <c r="I286" s="34">
        <f>J286+K286+L286</f>
        <v>34228.89</v>
      </c>
      <c r="J286" s="37"/>
      <c r="K286" s="37">
        <v>34228.89</v>
      </c>
      <c r="L286" s="38"/>
      <c r="M286" s="25">
        <f>I286/E286*100</f>
        <v>98.398464899672277</v>
      </c>
      <c r="N286" s="34">
        <f t="shared" si="174"/>
        <v>34228.9</v>
      </c>
      <c r="O286" s="37"/>
      <c r="P286" s="104">
        <v>34228.9</v>
      </c>
      <c r="Q286" s="37"/>
      <c r="R286" s="28">
        <f t="shared" si="186"/>
        <v>98.39849364686944</v>
      </c>
    </row>
    <row r="287" spans="1:18" s="10" customFormat="1" ht="72.75" customHeight="1" x14ac:dyDescent="0.2">
      <c r="A287" s="122" t="s">
        <v>348</v>
      </c>
      <c r="B287" s="32"/>
      <c r="C287" s="32"/>
      <c r="D287" s="33"/>
      <c r="E287" s="34">
        <f t="shared" si="175"/>
        <v>61123.9</v>
      </c>
      <c r="F287" s="42">
        <f>F289+F291+F292</f>
        <v>0</v>
      </c>
      <c r="G287" s="42">
        <f t="shared" ref="G287:H287" si="187">G289+G291+G292</f>
        <v>61123.9</v>
      </c>
      <c r="H287" s="42">
        <f t="shared" si="187"/>
        <v>0</v>
      </c>
      <c r="I287" s="34">
        <f t="shared" si="176"/>
        <v>23434.400000000001</v>
      </c>
      <c r="J287" s="42">
        <f t="shared" ref="J287:L287" si="188">J289+J291+J292</f>
        <v>0</v>
      </c>
      <c r="K287" s="42">
        <f t="shared" si="188"/>
        <v>23434.400000000001</v>
      </c>
      <c r="L287" s="42">
        <f t="shared" si="188"/>
        <v>0</v>
      </c>
      <c r="M287" s="34">
        <f t="shared" si="162"/>
        <v>38.339176655939823</v>
      </c>
      <c r="N287" s="34">
        <f t="shared" si="174"/>
        <v>23434.400000000001</v>
      </c>
      <c r="O287" s="42">
        <f t="shared" ref="O287:Q287" si="189">O289+O291+O292</f>
        <v>0</v>
      </c>
      <c r="P287" s="42">
        <f t="shared" si="189"/>
        <v>23434.400000000001</v>
      </c>
      <c r="Q287" s="42">
        <f t="shared" si="189"/>
        <v>0</v>
      </c>
      <c r="R287" s="34">
        <f t="shared" si="186"/>
        <v>38.339176655939823</v>
      </c>
    </row>
    <row r="288" spans="1:18" ht="67.5" customHeight="1" x14ac:dyDescent="0.2">
      <c r="A288" s="102" t="s">
        <v>33</v>
      </c>
      <c r="B288" s="35"/>
      <c r="C288" s="35"/>
      <c r="D288" s="36"/>
      <c r="E288" s="34">
        <f t="shared" si="175"/>
        <v>0</v>
      </c>
      <c r="F288" s="37"/>
      <c r="G288" s="105"/>
      <c r="H288" s="37"/>
      <c r="I288" s="34">
        <f t="shared" si="176"/>
        <v>0</v>
      </c>
      <c r="J288" s="37"/>
      <c r="K288" s="37"/>
      <c r="L288" s="37"/>
      <c r="M288" s="25"/>
      <c r="N288" s="34">
        <f t="shared" si="174"/>
        <v>0</v>
      </c>
      <c r="O288" s="37"/>
      <c r="P288" s="104"/>
      <c r="Q288" s="37"/>
      <c r="R288" s="25"/>
    </row>
    <row r="289" spans="1:18" ht="112.5" customHeight="1" x14ac:dyDescent="0.2">
      <c r="A289" s="121" t="s">
        <v>173</v>
      </c>
      <c r="B289" s="121"/>
      <c r="C289" s="121"/>
      <c r="D289" s="24"/>
      <c r="E289" s="34">
        <f t="shared" si="175"/>
        <v>37096.300000000003</v>
      </c>
      <c r="F289" s="25">
        <v>0</v>
      </c>
      <c r="G289" s="25">
        <v>37096.300000000003</v>
      </c>
      <c r="H289" s="25"/>
      <c r="I289" s="34">
        <f t="shared" si="176"/>
        <v>0</v>
      </c>
      <c r="J289" s="25"/>
      <c r="K289" s="25"/>
      <c r="L289" s="25"/>
      <c r="M289" s="25">
        <f t="shared" si="162"/>
        <v>0</v>
      </c>
      <c r="N289" s="34">
        <f t="shared" si="174"/>
        <v>0</v>
      </c>
      <c r="O289" s="25"/>
      <c r="P289" s="25"/>
      <c r="Q289" s="25"/>
      <c r="R289" s="25">
        <f>N289/E289*100</f>
        <v>0</v>
      </c>
    </row>
    <row r="290" spans="1:18" ht="34.5" customHeight="1" x14ac:dyDescent="0.2">
      <c r="A290" s="29" t="s">
        <v>39</v>
      </c>
      <c r="B290" s="19"/>
      <c r="C290" s="19"/>
      <c r="D290" s="24"/>
      <c r="E290" s="34">
        <f t="shared" si="175"/>
        <v>0</v>
      </c>
      <c r="F290" s="25"/>
      <c r="G290" s="108"/>
      <c r="H290" s="25"/>
      <c r="I290" s="34">
        <f t="shared" si="176"/>
        <v>0</v>
      </c>
      <c r="J290" s="25"/>
      <c r="K290" s="25"/>
      <c r="L290" s="25"/>
      <c r="M290" s="25"/>
      <c r="N290" s="34">
        <f t="shared" si="174"/>
        <v>0</v>
      </c>
      <c r="O290" s="25"/>
      <c r="P290" s="108"/>
      <c r="Q290" s="25"/>
      <c r="R290" s="25"/>
    </row>
    <row r="291" spans="1:18" ht="93" customHeight="1" x14ac:dyDescent="0.2">
      <c r="A291" s="43" t="s">
        <v>349</v>
      </c>
      <c r="B291" s="35"/>
      <c r="C291" s="35"/>
      <c r="D291" s="36"/>
      <c r="E291" s="34">
        <f t="shared" si="175"/>
        <v>593.20000000000005</v>
      </c>
      <c r="F291" s="37">
        <v>0</v>
      </c>
      <c r="G291" s="105">
        <v>593.20000000000005</v>
      </c>
      <c r="H291" s="37"/>
      <c r="I291" s="34">
        <f t="shared" si="176"/>
        <v>0</v>
      </c>
      <c r="J291" s="37"/>
      <c r="K291" s="37"/>
      <c r="L291" s="37"/>
      <c r="M291" s="25">
        <f t="shared" si="162"/>
        <v>0</v>
      </c>
      <c r="N291" s="34">
        <f>O291+P291+Q291</f>
        <v>0</v>
      </c>
      <c r="O291" s="37"/>
      <c r="P291" s="104"/>
      <c r="Q291" s="37"/>
      <c r="R291" s="25">
        <f>N291/E291*100</f>
        <v>0</v>
      </c>
    </row>
    <row r="292" spans="1:18" ht="123" customHeight="1" x14ac:dyDescent="0.2">
      <c r="A292" s="43" t="s">
        <v>363</v>
      </c>
      <c r="B292" s="35" t="s">
        <v>203</v>
      </c>
      <c r="C292" s="35" t="s">
        <v>318</v>
      </c>
      <c r="D292" s="36">
        <v>43799</v>
      </c>
      <c r="E292" s="34">
        <f t="shared" si="175"/>
        <v>23434.400000000001</v>
      </c>
      <c r="F292" s="37"/>
      <c r="G292" s="105">
        <v>23434.400000000001</v>
      </c>
      <c r="H292" s="37"/>
      <c r="I292" s="34">
        <f t="shared" si="176"/>
        <v>23434.400000000001</v>
      </c>
      <c r="J292" s="37"/>
      <c r="K292" s="105">
        <v>23434.400000000001</v>
      </c>
      <c r="L292" s="37"/>
      <c r="M292" s="25">
        <f>I292/E292*100</f>
        <v>100</v>
      </c>
      <c r="N292" s="34">
        <f>O292+P292+Q292</f>
        <v>23434.400000000001</v>
      </c>
      <c r="O292" s="37"/>
      <c r="P292" s="105">
        <v>23434.400000000001</v>
      </c>
      <c r="Q292" s="37"/>
      <c r="R292" s="25">
        <f>N292/E292*100</f>
        <v>100</v>
      </c>
    </row>
    <row r="293" spans="1:18" s="18" customFormat="1" ht="103.5" customHeight="1" x14ac:dyDescent="0.2">
      <c r="A293" s="122" t="s">
        <v>350</v>
      </c>
      <c r="B293" s="92"/>
      <c r="C293" s="92"/>
      <c r="D293" s="93"/>
      <c r="E293" s="34">
        <f>F293+G293+H293</f>
        <v>75653.330000000016</v>
      </c>
      <c r="F293" s="89">
        <f>F296+F298</f>
        <v>74896.700000000012</v>
      </c>
      <c r="G293" s="89">
        <f t="shared" ref="G293:H293" si="190">G296+G298</f>
        <v>510.6</v>
      </c>
      <c r="H293" s="89">
        <f t="shared" si="190"/>
        <v>246.03</v>
      </c>
      <c r="I293" s="34">
        <f>J293+K293+L293</f>
        <v>70731.88</v>
      </c>
      <c r="J293" s="89">
        <f t="shared" ref="J293:L293" si="191">J296+J298</f>
        <v>70086.7</v>
      </c>
      <c r="K293" s="89">
        <f t="shared" si="191"/>
        <v>411.6</v>
      </c>
      <c r="L293" s="89">
        <f t="shared" si="191"/>
        <v>233.57999999999998</v>
      </c>
      <c r="M293" s="50">
        <f>I293/E293*100</f>
        <v>93.494734468396814</v>
      </c>
      <c r="N293" s="34">
        <f>O293+P293+Q293</f>
        <v>70731.850000000006</v>
      </c>
      <c r="O293" s="89">
        <f t="shared" ref="O293:Q293" si="192">O296+O298</f>
        <v>70086.7</v>
      </c>
      <c r="P293" s="89">
        <f t="shared" si="192"/>
        <v>411.6</v>
      </c>
      <c r="Q293" s="89">
        <f t="shared" si="192"/>
        <v>233.55</v>
      </c>
      <c r="R293" s="50">
        <f>N293/E293*100</f>
        <v>93.494694813830392</v>
      </c>
    </row>
    <row r="294" spans="1:18" ht="69.75" customHeight="1" x14ac:dyDescent="0.2">
      <c r="A294" s="102" t="s">
        <v>33</v>
      </c>
      <c r="B294" s="35"/>
      <c r="C294" s="35"/>
      <c r="D294" s="36"/>
      <c r="E294" s="34"/>
      <c r="F294" s="37"/>
      <c r="G294" s="105"/>
      <c r="H294" s="37"/>
      <c r="I294" s="34"/>
      <c r="J294" s="37"/>
      <c r="K294" s="37"/>
      <c r="L294" s="37"/>
      <c r="M294" s="25"/>
      <c r="N294" s="34"/>
      <c r="O294" s="37"/>
      <c r="P294" s="104"/>
      <c r="Q294" s="37"/>
      <c r="R294" s="25"/>
    </row>
    <row r="295" spans="1:18" ht="21.75" customHeight="1" x14ac:dyDescent="0.2">
      <c r="A295" s="94" t="s">
        <v>174</v>
      </c>
      <c r="B295" s="35"/>
      <c r="C295" s="35"/>
      <c r="D295" s="36"/>
      <c r="E295" s="34">
        <f t="shared" si="175"/>
        <v>0</v>
      </c>
      <c r="F295" s="37"/>
      <c r="G295" s="105"/>
      <c r="H295" s="37"/>
      <c r="I295" s="34">
        <f t="shared" si="176"/>
        <v>0</v>
      </c>
      <c r="J295" s="37"/>
      <c r="K295" s="37"/>
      <c r="L295" s="37"/>
      <c r="M295" s="25"/>
      <c r="N295" s="34">
        <f t="shared" si="174"/>
        <v>0</v>
      </c>
      <c r="O295" s="37"/>
      <c r="P295" s="104"/>
      <c r="Q295" s="37"/>
      <c r="R295" s="25"/>
    </row>
    <row r="296" spans="1:18" ht="69.75" customHeight="1" x14ac:dyDescent="0.2">
      <c r="A296" s="121" t="s">
        <v>175</v>
      </c>
      <c r="B296" s="19" t="s">
        <v>203</v>
      </c>
      <c r="C296" s="19" t="s">
        <v>264</v>
      </c>
      <c r="D296" s="24">
        <v>44196</v>
      </c>
      <c r="E296" s="34">
        <f t="shared" si="175"/>
        <v>37826.700000000004</v>
      </c>
      <c r="F296" s="25">
        <v>37448.300000000003</v>
      </c>
      <c r="G296" s="108">
        <v>321.5</v>
      </c>
      <c r="H296" s="25">
        <v>56.9</v>
      </c>
      <c r="I296" s="34">
        <f t="shared" si="176"/>
        <v>32905.25</v>
      </c>
      <c r="J296" s="25">
        <v>32638.3</v>
      </c>
      <c r="K296" s="25">
        <v>222.5</v>
      </c>
      <c r="L296" s="25">
        <v>44.45</v>
      </c>
      <c r="M296" s="25">
        <f t="shared" si="162"/>
        <v>86.989480975078436</v>
      </c>
      <c r="N296" s="34">
        <f t="shared" si="174"/>
        <v>32905.25</v>
      </c>
      <c r="O296" s="25">
        <v>32638.3</v>
      </c>
      <c r="P296" s="108">
        <v>222.5</v>
      </c>
      <c r="Q296" s="25">
        <v>44.45</v>
      </c>
      <c r="R296" s="25">
        <f>N296/E296*100</f>
        <v>86.989480975078436</v>
      </c>
    </row>
    <row r="297" spans="1:18" ht="21.75" customHeight="1" x14ac:dyDescent="0.2">
      <c r="A297" s="29" t="s">
        <v>20</v>
      </c>
      <c r="B297" s="35"/>
      <c r="C297" s="35"/>
      <c r="D297" s="36"/>
      <c r="E297" s="34">
        <f t="shared" si="175"/>
        <v>0</v>
      </c>
      <c r="F297" s="37"/>
      <c r="G297" s="105"/>
      <c r="H297" s="37"/>
      <c r="I297" s="34">
        <f t="shared" si="176"/>
        <v>0</v>
      </c>
      <c r="J297" s="37"/>
      <c r="K297" s="37"/>
      <c r="L297" s="37"/>
      <c r="M297" s="25"/>
      <c r="N297" s="34">
        <f t="shared" si="174"/>
        <v>0</v>
      </c>
      <c r="O297" s="37"/>
      <c r="P297" s="104"/>
      <c r="Q297" s="37"/>
      <c r="R297" s="25"/>
    </row>
    <row r="298" spans="1:18" ht="75" customHeight="1" x14ac:dyDescent="0.2">
      <c r="A298" s="121" t="s">
        <v>176</v>
      </c>
      <c r="B298" s="35" t="s">
        <v>206</v>
      </c>
      <c r="C298" s="35" t="s">
        <v>379</v>
      </c>
      <c r="D298" s="36">
        <v>44043</v>
      </c>
      <c r="E298" s="34">
        <f t="shared" si="175"/>
        <v>37826.629999999997</v>
      </c>
      <c r="F298" s="37">
        <v>37448.400000000001</v>
      </c>
      <c r="G298" s="105">
        <v>189.1</v>
      </c>
      <c r="H298" s="37">
        <v>189.13</v>
      </c>
      <c r="I298" s="34">
        <f t="shared" si="176"/>
        <v>37826.629999999997</v>
      </c>
      <c r="J298" s="37">
        <v>37448.400000000001</v>
      </c>
      <c r="K298" s="105">
        <v>189.1</v>
      </c>
      <c r="L298" s="37">
        <v>189.13</v>
      </c>
      <c r="M298" s="25">
        <f t="shared" si="162"/>
        <v>100</v>
      </c>
      <c r="N298" s="34">
        <f t="shared" si="174"/>
        <v>37826.6</v>
      </c>
      <c r="O298" s="37">
        <v>37448.400000000001</v>
      </c>
      <c r="P298" s="105">
        <v>189.1</v>
      </c>
      <c r="Q298" s="105">
        <v>189.1</v>
      </c>
      <c r="R298" s="25">
        <f>N298/E298*100</f>
        <v>99.999920690793758</v>
      </c>
    </row>
    <row r="299" spans="1:18" s="10" customFormat="1" ht="47.25" customHeight="1" x14ac:dyDescent="0.2">
      <c r="A299" s="122" t="s">
        <v>117</v>
      </c>
      <c r="B299" s="32"/>
      <c r="C299" s="32"/>
      <c r="D299" s="33"/>
      <c r="E299" s="34">
        <f t="shared" si="175"/>
        <v>3201.1</v>
      </c>
      <c r="F299" s="42">
        <f>F302</f>
        <v>0</v>
      </c>
      <c r="G299" s="42">
        <f t="shared" ref="G299:H299" si="193">G302</f>
        <v>2720.9</v>
      </c>
      <c r="H299" s="42">
        <f t="shared" si="193"/>
        <v>480.2</v>
      </c>
      <c r="I299" s="34">
        <f t="shared" si="176"/>
        <v>0</v>
      </c>
      <c r="J299" s="42">
        <f t="shared" ref="J299:L299" si="194">J302</f>
        <v>0</v>
      </c>
      <c r="K299" s="42">
        <f t="shared" si="194"/>
        <v>0</v>
      </c>
      <c r="L299" s="42">
        <f t="shared" si="194"/>
        <v>0</v>
      </c>
      <c r="M299" s="34">
        <f t="shared" si="162"/>
        <v>0</v>
      </c>
      <c r="N299" s="34">
        <f t="shared" si="174"/>
        <v>0</v>
      </c>
      <c r="O299" s="42">
        <f t="shared" ref="O299:Q299" si="195">O302</f>
        <v>0</v>
      </c>
      <c r="P299" s="42">
        <f t="shared" si="195"/>
        <v>0</v>
      </c>
      <c r="Q299" s="42">
        <f t="shared" si="195"/>
        <v>0</v>
      </c>
      <c r="R299" s="34">
        <f>N299/E299*100</f>
        <v>0</v>
      </c>
    </row>
    <row r="300" spans="1:18" ht="72" customHeight="1" x14ac:dyDescent="0.2">
      <c r="A300" s="123" t="s">
        <v>33</v>
      </c>
      <c r="B300" s="35"/>
      <c r="C300" s="35"/>
      <c r="D300" s="36"/>
      <c r="E300" s="34">
        <f t="shared" si="175"/>
        <v>0</v>
      </c>
      <c r="F300" s="37"/>
      <c r="G300" s="105"/>
      <c r="H300" s="37"/>
      <c r="I300" s="34">
        <f t="shared" si="176"/>
        <v>0</v>
      </c>
      <c r="J300" s="37"/>
      <c r="K300" s="37"/>
      <c r="L300" s="37"/>
      <c r="M300" s="25"/>
      <c r="N300" s="34">
        <f t="shared" si="174"/>
        <v>0</v>
      </c>
      <c r="O300" s="37"/>
      <c r="P300" s="104"/>
      <c r="Q300" s="37"/>
      <c r="R300" s="25"/>
    </row>
    <row r="301" spans="1:18" ht="22.5" customHeight="1" x14ac:dyDescent="0.2">
      <c r="A301" s="48" t="s">
        <v>35</v>
      </c>
      <c r="B301" s="35"/>
      <c r="C301" s="35"/>
      <c r="D301" s="36"/>
      <c r="E301" s="34">
        <f t="shared" si="175"/>
        <v>0</v>
      </c>
      <c r="F301" s="37"/>
      <c r="G301" s="105"/>
      <c r="H301" s="37"/>
      <c r="I301" s="34">
        <f t="shared" si="176"/>
        <v>0</v>
      </c>
      <c r="J301" s="37"/>
      <c r="K301" s="37"/>
      <c r="L301" s="37"/>
      <c r="M301" s="37"/>
      <c r="N301" s="34">
        <f t="shared" ref="N301:N327" si="196">O301+P301+Q301</f>
        <v>0</v>
      </c>
      <c r="O301" s="37"/>
      <c r="P301" s="104"/>
      <c r="Q301" s="37"/>
      <c r="R301" s="37"/>
    </row>
    <row r="302" spans="1:18" ht="103.5" customHeight="1" x14ac:dyDescent="0.2">
      <c r="A302" s="121" t="s">
        <v>177</v>
      </c>
      <c r="B302" s="35"/>
      <c r="C302" s="35"/>
      <c r="D302" s="36"/>
      <c r="E302" s="34">
        <f t="shared" si="175"/>
        <v>3201.1</v>
      </c>
      <c r="F302" s="37">
        <v>0</v>
      </c>
      <c r="G302" s="105">
        <v>2720.9</v>
      </c>
      <c r="H302" s="37">
        <v>480.2</v>
      </c>
      <c r="I302" s="34">
        <f t="shared" si="176"/>
        <v>0</v>
      </c>
      <c r="J302" s="37"/>
      <c r="K302" s="37"/>
      <c r="L302" s="37"/>
      <c r="M302" s="37">
        <f t="shared" si="162"/>
        <v>0</v>
      </c>
      <c r="N302" s="34">
        <f t="shared" si="196"/>
        <v>0</v>
      </c>
      <c r="O302" s="37"/>
      <c r="P302" s="104"/>
      <c r="Q302" s="37"/>
      <c r="R302" s="37">
        <f>N302/E302*100</f>
        <v>0</v>
      </c>
    </row>
    <row r="303" spans="1:18" s="10" customFormat="1" ht="108.75" customHeight="1" x14ac:dyDescent="0.2">
      <c r="A303" s="122" t="s">
        <v>51</v>
      </c>
      <c r="B303" s="32"/>
      <c r="C303" s="32"/>
      <c r="D303" s="33"/>
      <c r="E303" s="34">
        <f t="shared" si="175"/>
        <v>30845.409999999996</v>
      </c>
      <c r="F303" s="42">
        <f>F304</f>
        <v>28902.699999999997</v>
      </c>
      <c r="G303" s="42">
        <f t="shared" ref="G303:H303" si="197">G304</f>
        <v>1844.8</v>
      </c>
      <c r="H303" s="42">
        <f t="shared" si="197"/>
        <v>97.91</v>
      </c>
      <c r="I303" s="34">
        <f t="shared" si="176"/>
        <v>29502.119999999995</v>
      </c>
      <c r="J303" s="42">
        <f>J304</f>
        <v>27640.359999999997</v>
      </c>
      <c r="K303" s="42">
        <f t="shared" ref="K303:L303" si="198">K304</f>
        <v>1764.2800000000002</v>
      </c>
      <c r="L303" s="42">
        <f t="shared" si="198"/>
        <v>97.47999999999999</v>
      </c>
      <c r="M303" s="34">
        <f t="shared" si="162"/>
        <v>95.645089496297828</v>
      </c>
      <c r="N303" s="34">
        <f t="shared" si="196"/>
        <v>29502.139999999996</v>
      </c>
      <c r="O303" s="42">
        <f>O304</f>
        <v>27640.399999999998</v>
      </c>
      <c r="P303" s="42">
        <f t="shared" ref="P303:Q303" si="199">P304</f>
        <v>1764.3000000000002</v>
      </c>
      <c r="Q303" s="42">
        <f t="shared" si="199"/>
        <v>97.44</v>
      </c>
      <c r="R303" s="34">
        <f>N303/E303*100</f>
        <v>95.645154335766648</v>
      </c>
    </row>
    <row r="304" spans="1:18" s="10" customFormat="1" ht="55.5" customHeight="1" x14ac:dyDescent="0.2">
      <c r="A304" s="122" t="s">
        <v>21</v>
      </c>
      <c r="B304" s="32"/>
      <c r="C304" s="32"/>
      <c r="D304" s="33"/>
      <c r="E304" s="34">
        <f t="shared" si="175"/>
        <v>30845.409999999996</v>
      </c>
      <c r="F304" s="42">
        <f>F306+F316</f>
        <v>28902.699999999997</v>
      </c>
      <c r="G304" s="42">
        <f t="shared" ref="G304:H304" si="200">G306+G316</f>
        <v>1844.8</v>
      </c>
      <c r="H304" s="42">
        <f t="shared" si="200"/>
        <v>97.91</v>
      </c>
      <c r="I304" s="34">
        <f t="shared" si="176"/>
        <v>29502.119999999995</v>
      </c>
      <c r="J304" s="42">
        <f>J306+J316</f>
        <v>27640.359999999997</v>
      </c>
      <c r="K304" s="42">
        <f t="shared" ref="K304:L304" si="201">K306+K316</f>
        <v>1764.2800000000002</v>
      </c>
      <c r="L304" s="42">
        <f t="shared" si="201"/>
        <v>97.47999999999999</v>
      </c>
      <c r="M304" s="34">
        <f t="shared" si="162"/>
        <v>95.645089496297828</v>
      </c>
      <c r="N304" s="34">
        <f t="shared" si="196"/>
        <v>29502.139999999996</v>
      </c>
      <c r="O304" s="42">
        <f>O306+O316</f>
        <v>27640.399999999998</v>
      </c>
      <c r="P304" s="42">
        <f t="shared" ref="P304:Q304" si="202">P306+P316</f>
        <v>1764.3000000000002</v>
      </c>
      <c r="Q304" s="42">
        <f t="shared" si="202"/>
        <v>97.44</v>
      </c>
      <c r="R304" s="34">
        <f>N304/E304*100</f>
        <v>95.645154335766648</v>
      </c>
    </row>
    <row r="305" spans="1:18" ht="73.5" customHeight="1" x14ac:dyDescent="0.2">
      <c r="A305" s="124" t="s">
        <v>33</v>
      </c>
      <c r="B305" s="35"/>
      <c r="C305" s="35"/>
      <c r="D305" s="36"/>
      <c r="E305" s="34">
        <f t="shared" si="175"/>
        <v>0</v>
      </c>
      <c r="F305" s="37"/>
      <c r="G305" s="105"/>
      <c r="H305" s="37"/>
      <c r="I305" s="34">
        <f t="shared" si="176"/>
        <v>0</v>
      </c>
      <c r="J305" s="37"/>
      <c r="K305" s="37"/>
      <c r="L305" s="37"/>
      <c r="M305" s="37"/>
      <c r="N305" s="34">
        <f t="shared" si="196"/>
        <v>0</v>
      </c>
      <c r="O305" s="37"/>
      <c r="P305" s="104"/>
      <c r="Q305" s="37"/>
      <c r="R305" s="37"/>
    </row>
    <row r="306" spans="1:18" s="11" customFormat="1" ht="81" customHeight="1" x14ac:dyDescent="0.2">
      <c r="A306" s="127" t="s">
        <v>118</v>
      </c>
      <c r="B306" s="79"/>
      <c r="C306" s="79"/>
      <c r="D306" s="80"/>
      <c r="E306" s="34">
        <f t="shared" si="175"/>
        <v>9452.4599999999991</v>
      </c>
      <c r="F306" s="66">
        <f>F309+F311+F313+F315</f>
        <v>8856.6</v>
      </c>
      <c r="G306" s="66">
        <f t="shared" ref="G306:H306" si="203">G309+G311+G313+G315</f>
        <v>565.29999999999995</v>
      </c>
      <c r="H306" s="66">
        <f t="shared" si="203"/>
        <v>30.560000000000002</v>
      </c>
      <c r="I306" s="34">
        <f t="shared" si="176"/>
        <v>8109.1699999999992</v>
      </c>
      <c r="J306" s="66">
        <f t="shared" ref="J306:L306" si="204">J309+J311+J313+J315</f>
        <v>7594.2599999999993</v>
      </c>
      <c r="K306" s="66">
        <f t="shared" si="204"/>
        <v>484.78000000000009</v>
      </c>
      <c r="L306" s="66">
        <f t="shared" si="204"/>
        <v>30.130000000000003</v>
      </c>
      <c r="M306" s="66">
        <f t="shared" si="162"/>
        <v>85.788990379224032</v>
      </c>
      <c r="N306" s="34">
        <f t="shared" si="196"/>
        <v>8109.24</v>
      </c>
      <c r="O306" s="66">
        <f t="shared" ref="O306:Q306" si="205">O309+O311+O313+O315</f>
        <v>7594.2999999999993</v>
      </c>
      <c r="P306" s="66">
        <f t="shared" si="205"/>
        <v>484.80000000000007</v>
      </c>
      <c r="Q306" s="66">
        <f t="shared" si="205"/>
        <v>30.14</v>
      </c>
      <c r="R306" s="66">
        <f>N306/E306*100</f>
        <v>85.789730927187207</v>
      </c>
    </row>
    <row r="307" spans="1:18" ht="16.5" x14ac:dyDescent="0.2">
      <c r="A307" s="48" t="s">
        <v>22</v>
      </c>
      <c r="B307" s="35"/>
      <c r="C307" s="35"/>
      <c r="D307" s="36"/>
      <c r="E307" s="34">
        <f t="shared" si="175"/>
        <v>0</v>
      </c>
      <c r="F307" s="37"/>
      <c r="G307" s="105"/>
      <c r="H307" s="37"/>
      <c r="I307" s="34">
        <f t="shared" si="176"/>
        <v>0</v>
      </c>
      <c r="J307" s="37"/>
      <c r="K307" s="37"/>
      <c r="L307" s="37"/>
      <c r="M307" s="37"/>
      <c r="N307" s="34">
        <f t="shared" si="196"/>
        <v>0</v>
      </c>
      <c r="O307" s="37"/>
      <c r="P307" s="104"/>
      <c r="Q307" s="37"/>
      <c r="R307" s="37"/>
    </row>
    <row r="308" spans="1:18" ht="25.5" customHeight="1" x14ac:dyDescent="0.2">
      <c r="A308" s="48" t="s">
        <v>37</v>
      </c>
      <c r="B308" s="35"/>
      <c r="C308" s="35"/>
      <c r="D308" s="36"/>
      <c r="E308" s="34">
        <f t="shared" si="175"/>
        <v>0</v>
      </c>
      <c r="F308" s="37"/>
      <c r="G308" s="105"/>
      <c r="H308" s="37"/>
      <c r="I308" s="34">
        <f t="shared" si="176"/>
        <v>0</v>
      </c>
      <c r="J308" s="37"/>
      <c r="K308" s="37"/>
      <c r="L308" s="37"/>
      <c r="M308" s="37"/>
      <c r="N308" s="34">
        <f t="shared" si="196"/>
        <v>0</v>
      </c>
      <c r="O308" s="37"/>
      <c r="P308" s="104"/>
      <c r="Q308" s="37"/>
      <c r="R308" s="37"/>
    </row>
    <row r="309" spans="1:18" ht="57" customHeight="1" x14ac:dyDescent="0.2">
      <c r="A309" s="121" t="s">
        <v>119</v>
      </c>
      <c r="B309" s="35" t="s">
        <v>280</v>
      </c>
      <c r="C309" s="35" t="s">
        <v>319</v>
      </c>
      <c r="D309" s="36">
        <v>43830</v>
      </c>
      <c r="E309" s="34">
        <f t="shared" si="175"/>
        <v>1550.74</v>
      </c>
      <c r="F309" s="37">
        <v>1453.1</v>
      </c>
      <c r="G309" s="105">
        <v>92.7</v>
      </c>
      <c r="H309" s="37">
        <v>4.9400000000000004</v>
      </c>
      <c r="I309" s="34">
        <f t="shared" si="176"/>
        <v>1431.1</v>
      </c>
      <c r="J309" s="37">
        <v>1341</v>
      </c>
      <c r="K309" s="37">
        <v>85.6</v>
      </c>
      <c r="L309" s="37">
        <v>4.5</v>
      </c>
      <c r="M309" s="37">
        <f t="shared" si="162"/>
        <v>92.284973625494914</v>
      </c>
      <c r="N309" s="34">
        <f t="shared" si="196"/>
        <v>1431.11</v>
      </c>
      <c r="O309" s="37">
        <v>1341</v>
      </c>
      <c r="P309" s="104">
        <v>85.6</v>
      </c>
      <c r="Q309" s="37">
        <v>4.51</v>
      </c>
      <c r="R309" s="37">
        <f>N309/E309*100</f>
        <v>92.285618478919744</v>
      </c>
    </row>
    <row r="310" spans="1:18" ht="16.5" x14ac:dyDescent="0.2">
      <c r="A310" s="48" t="s">
        <v>48</v>
      </c>
      <c r="B310" s="35"/>
      <c r="C310" s="35"/>
      <c r="D310" s="36"/>
      <c r="E310" s="34">
        <f t="shared" si="175"/>
        <v>0</v>
      </c>
      <c r="F310" s="37"/>
      <c r="G310" s="105"/>
      <c r="H310" s="37"/>
      <c r="I310" s="34">
        <f t="shared" si="176"/>
        <v>0</v>
      </c>
      <c r="J310" s="37"/>
      <c r="K310" s="37"/>
      <c r="L310" s="37"/>
      <c r="M310" s="37"/>
      <c r="N310" s="34">
        <f t="shared" si="196"/>
        <v>0</v>
      </c>
      <c r="O310" s="37"/>
      <c r="P310" s="104"/>
      <c r="Q310" s="37"/>
      <c r="R310" s="37"/>
    </row>
    <row r="311" spans="1:18" ht="127.5" customHeight="1" x14ac:dyDescent="0.2">
      <c r="A311" s="121" t="s">
        <v>120</v>
      </c>
      <c r="B311" s="35" t="s">
        <v>207</v>
      </c>
      <c r="C311" s="35" t="s">
        <v>320</v>
      </c>
      <c r="D311" s="36">
        <v>43740</v>
      </c>
      <c r="E311" s="34">
        <f t="shared" si="175"/>
        <v>5675.5000000000009</v>
      </c>
      <c r="F311" s="37">
        <v>5319.8</v>
      </c>
      <c r="G311" s="105">
        <v>339.6</v>
      </c>
      <c r="H311" s="37">
        <v>16.100000000000001</v>
      </c>
      <c r="I311" s="34">
        <f t="shared" si="176"/>
        <v>4926.2000000000007</v>
      </c>
      <c r="J311" s="37">
        <v>4615.5</v>
      </c>
      <c r="K311" s="104">
        <v>294.60000000000002</v>
      </c>
      <c r="L311" s="37">
        <v>16.100000000000001</v>
      </c>
      <c r="M311" s="37">
        <f t="shared" si="162"/>
        <v>86.797638974539694</v>
      </c>
      <c r="N311" s="34">
        <f t="shared" si="196"/>
        <v>4926.2000000000007</v>
      </c>
      <c r="O311" s="37">
        <v>4615.5</v>
      </c>
      <c r="P311" s="104">
        <v>294.60000000000002</v>
      </c>
      <c r="Q311" s="37">
        <v>16.100000000000001</v>
      </c>
      <c r="R311" s="37">
        <f>N311/E311*100</f>
        <v>86.797638974539694</v>
      </c>
    </row>
    <row r="312" spans="1:18" ht="16.5" x14ac:dyDescent="0.2">
      <c r="A312" s="48" t="s">
        <v>25</v>
      </c>
      <c r="B312" s="35"/>
      <c r="C312" s="35"/>
      <c r="D312" s="36"/>
      <c r="E312" s="34">
        <f t="shared" si="175"/>
        <v>0</v>
      </c>
      <c r="F312" s="37"/>
      <c r="G312" s="105"/>
      <c r="H312" s="37"/>
      <c r="I312" s="34">
        <f t="shared" si="176"/>
        <v>0</v>
      </c>
      <c r="J312" s="37"/>
      <c r="K312" s="37"/>
      <c r="L312" s="37"/>
      <c r="M312" s="37"/>
      <c r="N312" s="34">
        <f t="shared" si="196"/>
        <v>0</v>
      </c>
      <c r="O312" s="37"/>
      <c r="P312" s="104"/>
      <c r="Q312" s="37"/>
      <c r="R312" s="37"/>
    </row>
    <row r="313" spans="1:18" ht="61.5" customHeight="1" x14ac:dyDescent="0.2">
      <c r="A313" s="121" t="s">
        <v>121</v>
      </c>
      <c r="B313" s="35" t="s">
        <v>209</v>
      </c>
      <c r="C313" s="35" t="s">
        <v>265</v>
      </c>
      <c r="D313" s="41">
        <v>43647</v>
      </c>
      <c r="E313" s="34">
        <f t="shared" si="175"/>
        <v>1454.59</v>
      </c>
      <c r="F313" s="37">
        <v>1363.8</v>
      </c>
      <c r="G313" s="105">
        <v>87</v>
      </c>
      <c r="H313" s="37">
        <v>3.79</v>
      </c>
      <c r="I313" s="34">
        <f t="shared" si="176"/>
        <v>1204.8</v>
      </c>
      <c r="J313" s="37">
        <v>1128.9000000000001</v>
      </c>
      <c r="K313" s="37">
        <v>72.099999999999994</v>
      </c>
      <c r="L313" s="37">
        <v>3.8</v>
      </c>
      <c r="M313" s="37">
        <f t="shared" si="162"/>
        <v>82.827463408933099</v>
      </c>
      <c r="N313" s="34">
        <f t="shared" si="196"/>
        <v>1204.8</v>
      </c>
      <c r="O313" s="37">
        <v>1128.9000000000001</v>
      </c>
      <c r="P313" s="104">
        <v>72.099999999999994</v>
      </c>
      <c r="Q313" s="37">
        <v>3.8</v>
      </c>
      <c r="R313" s="37">
        <f>N313/E313*100</f>
        <v>82.827463408933099</v>
      </c>
    </row>
    <row r="314" spans="1:18" ht="16.5" x14ac:dyDescent="0.2">
      <c r="A314" s="48" t="s">
        <v>35</v>
      </c>
      <c r="B314" s="35"/>
      <c r="C314" s="35"/>
      <c r="D314" s="36"/>
      <c r="E314" s="34">
        <f t="shared" si="175"/>
        <v>0</v>
      </c>
      <c r="F314" s="37"/>
      <c r="G314" s="105"/>
      <c r="H314" s="37"/>
      <c r="I314" s="34">
        <f t="shared" si="176"/>
        <v>0</v>
      </c>
      <c r="J314" s="37"/>
      <c r="K314" s="37"/>
      <c r="L314" s="37"/>
      <c r="M314" s="37"/>
      <c r="N314" s="34">
        <f t="shared" si="196"/>
        <v>0</v>
      </c>
      <c r="O314" s="37"/>
      <c r="P314" s="104"/>
      <c r="Q314" s="37"/>
      <c r="R314" s="37"/>
    </row>
    <row r="315" spans="1:18" ht="79.5" customHeight="1" x14ac:dyDescent="0.2">
      <c r="A315" s="121" t="s">
        <v>122</v>
      </c>
      <c r="B315" s="35" t="s">
        <v>208</v>
      </c>
      <c r="C315" s="35" t="s">
        <v>321</v>
      </c>
      <c r="D315" s="36">
        <v>43677</v>
      </c>
      <c r="E315" s="34">
        <f t="shared" si="175"/>
        <v>771.63</v>
      </c>
      <c r="F315" s="37">
        <v>719.9</v>
      </c>
      <c r="G315" s="105">
        <v>46</v>
      </c>
      <c r="H315" s="37">
        <v>5.73</v>
      </c>
      <c r="I315" s="34">
        <f t="shared" si="176"/>
        <v>547.07000000000005</v>
      </c>
      <c r="J315" s="37">
        <v>508.86</v>
      </c>
      <c r="K315" s="37">
        <v>32.479999999999997</v>
      </c>
      <c r="L315" s="37">
        <v>5.73</v>
      </c>
      <c r="M315" s="37">
        <f t="shared" ref="M315:M352" si="206">I315/E315*100</f>
        <v>70.897969233959287</v>
      </c>
      <c r="N315" s="34">
        <f t="shared" si="196"/>
        <v>547.13</v>
      </c>
      <c r="O315" s="37">
        <v>508.9</v>
      </c>
      <c r="P315" s="104">
        <v>32.5</v>
      </c>
      <c r="Q315" s="37">
        <v>5.73</v>
      </c>
      <c r="R315" s="37">
        <f>N315/E315*100</f>
        <v>70.905744981403004</v>
      </c>
    </row>
    <row r="316" spans="1:18" s="11" customFormat="1" ht="75.75" customHeight="1" x14ac:dyDescent="0.2">
      <c r="A316" s="127" t="s">
        <v>123</v>
      </c>
      <c r="B316" s="79"/>
      <c r="C316" s="79"/>
      <c r="D316" s="80"/>
      <c r="E316" s="34">
        <f t="shared" si="175"/>
        <v>21392.949999999997</v>
      </c>
      <c r="F316" s="66">
        <f>F319+F321</f>
        <v>20046.099999999999</v>
      </c>
      <c r="G316" s="66">
        <f t="shared" ref="G316:H316" si="207">G319+G321</f>
        <v>1279.5</v>
      </c>
      <c r="H316" s="66">
        <f t="shared" si="207"/>
        <v>67.349999999999994</v>
      </c>
      <c r="I316" s="34">
        <f t="shared" si="176"/>
        <v>21392.949999999997</v>
      </c>
      <c r="J316" s="66">
        <f t="shared" ref="J316:L316" si="208">J319+J321</f>
        <v>20046.099999999999</v>
      </c>
      <c r="K316" s="66">
        <f t="shared" si="208"/>
        <v>1279.5</v>
      </c>
      <c r="L316" s="66">
        <f t="shared" si="208"/>
        <v>67.349999999999994</v>
      </c>
      <c r="M316" s="66">
        <f t="shared" si="206"/>
        <v>100</v>
      </c>
      <c r="N316" s="34">
        <f t="shared" si="196"/>
        <v>21392.899999999998</v>
      </c>
      <c r="O316" s="66">
        <f t="shared" ref="O316:Q316" si="209">O319+O321</f>
        <v>20046.099999999999</v>
      </c>
      <c r="P316" s="66">
        <f t="shared" si="209"/>
        <v>1279.5</v>
      </c>
      <c r="Q316" s="66">
        <f t="shared" si="209"/>
        <v>67.3</v>
      </c>
      <c r="R316" s="66">
        <f>N316/E316*100</f>
        <v>99.999766278143028</v>
      </c>
    </row>
    <row r="317" spans="1:18" ht="16.5" x14ac:dyDescent="0.2">
      <c r="A317" s="95" t="s">
        <v>22</v>
      </c>
      <c r="B317" s="35"/>
      <c r="C317" s="35"/>
      <c r="D317" s="36"/>
      <c r="E317" s="34">
        <f t="shared" si="175"/>
        <v>0</v>
      </c>
      <c r="F317" s="37"/>
      <c r="G317" s="105"/>
      <c r="H317" s="37"/>
      <c r="I317" s="34">
        <f t="shared" si="176"/>
        <v>0</v>
      </c>
      <c r="J317" s="37"/>
      <c r="K317" s="37"/>
      <c r="L317" s="37"/>
      <c r="M317" s="37"/>
      <c r="N317" s="34">
        <f t="shared" si="196"/>
        <v>0</v>
      </c>
      <c r="O317" s="37"/>
      <c r="P317" s="104"/>
      <c r="Q317" s="37"/>
      <c r="R317" s="37"/>
    </row>
    <row r="318" spans="1:18" ht="23.25" customHeight="1" x14ac:dyDescent="0.2">
      <c r="A318" s="129" t="s">
        <v>47</v>
      </c>
      <c r="B318" s="35"/>
      <c r="C318" s="35"/>
      <c r="D318" s="36"/>
      <c r="E318" s="34">
        <f t="shared" si="175"/>
        <v>0</v>
      </c>
      <c r="F318" s="37"/>
      <c r="G318" s="105"/>
      <c r="H318" s="37"/>
      <c r="I318" s="34">
        <f t="shared" si="176"/>
        <v>0</v>
      </c>
      <c r="J318" s="37"/>
      <c r="K318" s="37"/>
      <c r="L318" s="37"/>
      <c r="M318" s="37"/>
      <c r="N318" s="34">
        <f t="shared" si="196"/>
        <v>0</v>
      </c>
      <c r="O318" s="37"/>
      <c r="P318" s="104"/>
      <c r="Q318" s="37"/>
      <c r="R318" s="37"/>
    </row>
    <row r="319" spans="1:18" ht="63.75" customHeight="1" x14ac:dyDescent="0.2">
      <c r="A319" s="121" t="s">
        <v>124</v>
      </c>
      <c r="B319" s="35" t="s">
        <v>266</v>
      </c>
      <c r="C319" s="35" t="s">
        <v>322</v>
      </c>
      <c r="D319" s="36">
        <v>44046</v>
      </c>
      <c r="E319" s="34">
        <f t="shared" si="175"/>
        <v>13473.92</v>
      </c>
      <c r="F319" s="37">
        <v>12625.7</v>
      </c>
      <c r="G319" s="105">
        <v>805.8</v>
      </c>
      <c r="H319" s="37">
        <v>42.42</v>
      </c>
      <c r="I319" s="34">
        <f t="shared" si="176"/>
        <v>13473.92</v>
      </c>
      <c r="J319" s="37">
        <v>12625.7</v>
      </c>
      <c r="K319" s="105">
        <v>805.8</v>
      </c>
      <c r="L319" s="37">
        <v>42.42</v>
      </c>
      <c r="M319" s="37">
        <f>I319/E319*100</f>
        <v>100</v>
      </c>
      <c r="N319" s="34">
        <f t="shared" si="196"/>
        <v>13474</v>
      </c>
      <c r="O319" s="37">
        <v>12625.7</v>
      </c>
      <c r="P319" s="105">
        <v>805.9</v>
      </c>
      <c r="Q319" s="37">
        <v>42.4</v>
      </c>
      <c r="R319" s="37">
        <f>N319/E319*100</f>
        <v>100.00059373960957</v>
      </c>
    </row>
    <row r="320" spans="1:18" ht="36" customHeight="1" x14ac:dyDescent="0.2">
      <c r="A320" s="128" t="s">
        <v>39</v>
      </c>
      <c r="B320" s="35"/>
      <c r="C320" s="35"/>
      <c r="D320" s="36"/>
      <c r="E320" s="34">
        <f t="shared" si="175"/>
        <v>0</v>
      </c>
      <c r="F320" s="37"/>
      <c r="G320" s="105"/>
      <c r="H320" s="37"/>
      <c r="I320" s="34">
        <f t="shared" si="176"/>
        <v>0</v>
      </c>
      <c r="J320" s="37"/>
      <c r="K320" s="37"/>
      <c r="L320" s="37"/>
      <c r="M320" s="37"/>
      <c r="N320" s="34">
        <f t="shared" si="196"/>
        <v>0</v>
      </c>
      <c r="O320" s="37"/>
      <c r="P320" s="104"/>
      <c r="Q320" s="37"/>
      <c r="R320" s="37"/>
    </row>
    <row r="321" spans="1:18" ht="88.5" customHeight="1" x14ac:dyDescent="0.2">
      <c r="A321" s="121" t="s">
        <v>125</v>
      </c>
      <c r="B321" s="35" t="s">
        <v>267</v>
      </c>
      <c r="C321" s="35" t="s">
        <v>323</v>
      </c>
      <c r="D321" s="36">
        <v>43745</v>
      </c>
      <c r="E321" s="34">
        <f t="shared" si="175"/>
        <v>7919.03</v>
      </c>
      <c r="F321" s="37">
        <v>7420.4</v>
      </c>
      <c r="G321" s="105">
        <v>473.7</v>
      </c>
      <c r="H321" s="37">
        <v>24.93</v>
      </c>
      <c r="I321" s="34">
        <f t="shared" si="176"/>
        <v>7919.03</v>
      </c>
      <c r="J321" s="37">
        <v>7420.4</v>
      </c>
      <c r="K321" s="105">
        <v>473.7</v>
      </c>
      <c r="L321" s="37">
        <v>24.93</v>
      </c>
      <c r="M321" s="37">
        <f t="shared" si="206"/>
        <v>100</v>
      </c>
      <c r="N321" s="34">
        <f t="shared" si="196"/>
        <v>7918.9</v>
      </c>
      <c r="O321" s="37">
        <v>7420.4</v>
      </c>
      <c r="P321" s="105">
        <v>473.6</v>
      </c>
      <c r="Q321" s="37">
        <v>24.9</v>
      </c>
      <c r="R321" s="37">
        <f>N321/E321*100</f>
        <v>99.998358384802174</v>
      </c>
    </row>
    <row r="322" spans="1:18" s="10" customFormat="1" ht="57" customHeight="1" x14ac:dyDescent="0.2">
      <c r="A322" s="122" t="s">
        <v>178</v>
      </c>
      <c r="B322" s="32"/>
      <c r="C322" s="32"/>
      <c r="D322" s="33"/>
      <c r="E322" s="34">
        <f t="shared" si="175"/>
        <v>294279.59999999998</v>
      </c>
      <c r="F322" s="42">
        <f>F323</f>
        <v>132458.5</v>
      </c>
      <c r="G322" s="42">
        <f t="shared" ref="G322:H322" si="210">G323</f>
        <v>155540.6</v>
      </c>
      <c r="H322" s="42">
        <f t="shared" si="210"/>
        <v>6280.5</v>
      </c>
      <c r="I322" s="34">
        <f t="shared" si="176"/>
        <v>175611.85</v>
      </c>
      <c r="J322" s="42">
        <f t="shared" ref="J322:L322" si="211">J323</f>
        <v>116453.75</v>
      </c>
      <c r="K322" s="42">
        <f t="shared" si="211"/>
        <v>53811.9</v>
      </c>
      <c r="L322" s="42">
        <f t="shared" si="211"/>
        <v>5346.2</v>
      </c>
      <c r="M322" s="34">
        <f t="shared" si="206"/>
        <v>59.675169464685972</v>
      </c>
      <c r="N322" s="34">
        <f>O322+P322+Q322</f>
        <v>175611.90000000002</v>
      </c>
      <c r="O322" s="42">
        <f t="shared" ref="O322:Q322" si="212">O323</f>
        <v>116453.8</v>
      </c>
      <c r="P322" s="42">
        <f t="shared" si="212"/>
        <v>53811.9</v>
      </c>
      <c r="Q322" s="42">
        <f t="shared" si="212"/>
        <v>5346.2</v>
      </c>
      <c r="R322" s="34">
        <f>N322/E322*100</f>
        <v>59.675186455330255</v>
      </c>
    </row>
    <row r="323" spans="1:18" s="10" customFormat="1" ht="41.25" customHeight="1" x14ac:dyDescent="0.2">
      <c r="A323" s="122" t="s">
        <v>179</v>
      </c>
      <c r="B323" s="32"/>
      <c r="C323" s="32"/>
      <c r="D323" s="33"/>
      <c r="E323" s="34">
        <f t="shared" si="175"/>
        <v>294279.59999999998</v>
      </c>
      <c r="F323" s="42">
        <f>F326+F327</f>
        <v>132458.5</v>
      </c>
      <c r="G323" s="42">
        <f t="shared" ref="G323:H323" si="213">G326+G327</f>
        <v>155540.6</v>
      </c>
      <c r="H323" s="42">
        <f t="shared" si="213"/>
        <v>6280.5</v>
      </c>
      <c r="I323" s="34">
        <f t="shared" si="176"/>
        <v>175611.85</v>
      </c>
      <c r="J323" s="42">
        <f>J326+J327</f>
        <v>116453.75</v>
      </c>
      <c r="K323" s="42">
        <f t="shared" ref="K323:L323" si="214">K326+K327</f>
        <v>53811.9</v>
      </c>
      <c r="L323" s="42">
        <f t="shared" si="214"/>
        <v>5346.2</v>
      </c>
      <c r="M323" s="34">
        <f t="shared" si="206"/>
        <v>59.675169464685972</v>
      </c>
      <c r="N323" s="34">
        <f t="shared" si="196"/>
        <v>175611.90000000002</v>
      </c>
      <c r="O323" s="42">
        <f t="shared" ref="O323:Q323" si="215">O326+O327</f>
        <v>116453.8</v>
      </c>
      <c r="P323" s="42">
        <f t="shared" si="215"/>
        <v>53811.9</v>
      </c>
      <c r="Q323" s="42">
        <f t="shared" si="215"/>
        <v>5346.2</v>
      </c>
      <c r="R323" s="34">
        <f>N323/E323*100</f>
        <v>59.675186455330255</v>
      </c>
    </row>
    <row r="324" spans="1:18" ht="69.75" customHeight="1" x14ac:dyDescent="0.2">
      <c r="A324" s="125" t="s">
        <v>33</v>
      </c>
      <c r="B324" s="35"/>
      <c r="C324" s="35"/>
      <c r="D324" s="36"/>
      <c r="E324" s="34">
        <f t="shared" si="175"/>
        <v>0</v>
      </c>
      <c r="F324" s="37"/>
      <c r="G324" s="105"/>
      <c r="H324" s="37"/>
      <c r="I324" s="34">
        <f t="shared" si="176"/>
        <v>0</v>
      </c>
      <c r="J324" s="37"/>
      <c r="K324" s="37"/>
      <c r="L324" s="37"/>
      <c r="M324" s="37"/>
      <c r="N324" s="34">
        <f t="shared" si="196"/>
        <v>0</v>
      </c>
      <c r="O324" s="37"/>
      <c r="P324" s="104"/>
      <c r="Q324" s="37"/>
      <c r="R324" s="37"/>
    </row>
    <row r="325" spans="1:18" ht="19.5" customHeight="1" x14ac:dyDescent="0.2">
      <c r="A325" s="95" t="s">
        <v>180</v>
      </c>
      <c r="B325" s="35"/>
      <c r="C325" s="35"/>
      <c r="D325" s="36"/>
      <c r="E325" s="34">
        <f t="shared" si="175"/>
        <v>0</v>
      </c>
      <c r="F325" s="37"/>
      <c r="G325" s="105"/>
      <c r="H325" s="37"/>
      <c r="I325" s="34">
        <f t="shared" si="176"/>
        <v>0</v>
      </c>
      <c r="J325" s="37"/>
      <c r="K325" s="37"/>
      <c r="L325" s="37"/>
      <c r="M325" s="37"/>
      <c r="N325" s="34">
        <f t="shared" si="196"/>
        <v>0</v>
      </c>
      <c r="O325" s="37"/>
      <c r="P325" s="104"/>
      <c r="Q325" s="37"/>
      <c r="R325" s="37"/>
    </row>
    <row r="326" spans="1:18" ht="97.5" customHeight="1" x14ac:dyDescent="0.2">
      <c r="A326" s="121" t="s">
        <v>386</v>
      </c>
      <c r="B326" s="35" t="s">
        <v>210</v>
      </c>
      <c r="C326" s="35" t="s">
        <v>356</v>
      </c>
      <c r="D326" s="60" t="s">
        <v>214</v>
      </c>
      <c r="E326" s="34">
        <f t="shared" si="175"/>
        <v>96659.200000000012</v>
      </c>
      <c r="F326" s="37">
        <v>0</v>
      </c>
      <c r="G326" s="105">
        <f>2173.6+94485.6</f>
        <v>96659.200000000012</v>
      </c>
      <c r="H326" s="37"/>
      <c r="I326" s="34">
        <f t="shared" si="176"/>
        <v>1272.8</v>
      </c>
      <c r="J326" s="37"/>
      <c r="K326" s="37">
        <v>1272.8</v>
      </c>
      <c r="L326" s="37"/>
      <c r="M326" s="37">
        <f t="shared" si="206"/>
        <v>1.3167913659537838</v>
      </c>
      <c r="N326" s="34">
        <f t="shared" si="196"/>
        <v>1272.8</v>
      </c>
      <c r="O326" s="37"/>
      <c r="P326" s="104">
        <v>1272.8</v>
      </c>
      <c r="Q326" s="37"/>
      <c r="R326" s="37">
        <f>N326/E326*100</f>
        <v>1.3167913659537838</v>
      </c>
    </row>
    <row r="327" spans="1:18" ht="86.25" customHeight="1" x14ac:dyDescent="0.2">
      <c r="A327" s="121" t="s">
        <v>181</v>
      </c>
      <c r="B327" s="35" t="s">
        <v>210</v>
      </c>
      <c r="C327" s="35" t="s">
        <v>357</v>
      </c>
      <c r="D327" s="60" t="s">
        <v>214</v>
      </c>
      <c r="E327" s="34">
        <f t="shared" si="175"/>
        <v>197620.4</v>
      </c>
      <c r="F327" s="37">
        <v>132458.5</v>
      </c>
      <c r="G327" s="105">
        <v>58881.4</v>
      </c>
      <c r="H327" s="37">
        <v>6280.5</v>
      </c>
      <c r="I327" s="34">
        <f t="shared" si="176"/>
        <v>174339.05000000002</v>
      </c>
      <c r="J327" s="37">
        <v>116453.75</v>
      </c>
      <c r="K327" s="104">
        <v>52539.1</v>
      </c>
      <c r="L327" s="37">
        <v>5346.2</v>
      </c>
      <c r="M327" s="37">
        <f t="shared" si="206"/>
        <v>88.219156524326451</v>
      </c>
      <c r="N327" s="34">
        <f t="shared" si="196"/>
        <v>174339.1</v>
      </c>
      <c r="O327" s="37">
        <v>116453.8</v>
      </c>
      <c r="P327" s="104">
        <v>52539.1</v>
      </c>
      <c r="Q327" s="37">
        <v>5346.2</v>
      </c>
      <c r="R327" s="37">
        <f>N327/E327*100</f>
        <v>88.21918182535812</v>
      </c>
    </row>
    <row r="328" spans="1:18" s="7" customFormat="1" ht="16.5" x14ac:dyDescent="0.25">
      <c r="A328" s="57" t="s">
        <v>55</v>
      </c>
      <c r="B328" s="57"/>
      <c r="C328" s="57"/>
      <c r="D328" s="58"/>
      <c r="E328" s="22">
        <f t="shared" si="175"/>
        <v>23290.570000000003</v>
      </c>
      <c r="F328" s="59">
        <f>F330</f>
        <v>17849.300000000003</v>
      </c>
      <c r="G328" s="59">
        <f t="shared" ref="G328:H328" si="216">G330</f>
        <v>5169.2</v>
      </c>
      <c r="H328" s="59">
        <f t="shared" si="216"/>
        <v>272.07</v>
      </c>
      <c r="I328" s="22">
        <f t="shared" si="176"/>
        <v>23290.570000000003</v>
      </c>
      <c r="J328" s="59">
        <f>J330</f>
        <v>17849.300000000003</v>
      </c>
      <c r="K328" s="59">
        <f t="shared" ref="K328:L328" si="217">K330</f>
        <v>5169.2000000000007</v>
      </c>
      <c r="L328" s="59">
        <f t="shared" si="217"/>
        <v>272.07</v>
      </c>
      <c r="M328" s="59">
        <f t="shared" si="206"/>
        <v>100</v>
      </c>
      <c r="N328" s="22">
        <f t="shared" ref="N328:N356" si="218">O328+P328+Q328</f>
        <v>23290.570000000003</v>
      </c>
      <c r="O328" s="59">
        <f>O330</f>
        <v>17849.300000000003</v>
      </c>
      <c r="P328" s="59">
        <f t="shared" ref="P328:Q328" si="219">P330</f>
        <v>5169.2</v>
      </c>
      <c r="Q328" s="59">
        <f t="shared" si="219"/>
        <v>272.07</v>
      </c>
      <c r="R328" s="59">
        <f>N328/E328*100</f>
        <v>100</v>
      </c>
    </row>
    <row r="329" spans="1:18" ht="16.5" x14ac:dyDescent="0.2">
      <c r="A329" s="48" t="s">
        <v>22</v>
      </c>
      <c r="B329" s="35"/>
      <c r="C329" s="35"/>
      <c r="D329" s="36"/>
      <c r="E329" s="34">
        <f t="shared" si="175"/>
        <v>0</v>
      </c>
      <c r="F329" s="37"/>
      <c r="G329" s="105"/>
      <c r="H329" s="37"/>
      <c r="I329" s="34">
        <f t="shared" si="176"/>
        <v>0</v>
      </c>
      <c r="J329" s="37"/>
      <c r="K329" s="37"/>
      <c r="L329" s="37"/>
      <c r="M329" s="37"/>
      <c r="N329" s="34">
        <f t="shared" si="218"/>
        <v>0</v>
      </c>
      <c r="O329" s="37"/>
      <c r="P329" s="105"/>
      <c r="Q329" s="37"/>
      <c r="R329" s="37"/>
    </row>
    <row r="330" spans="1:18" s="10" customFormat="1" ht="107.25" customHeight="1" x14ac:dyDescent="0.2">
      <c r="A330" s="122" t="s">
        <v>51</v>
      </c>
      <c r="B330" s="32"/>
      <c r="C330" s="32"/>
      <c r="D330" s="33"/>
      <c r="E330" s="34">
        <f t="shared" si="175"/>
        <v>23290.570000000003</v>
      </c>
      <c r="F330" s="42">
        <f>F331</f>
        <v>17849.300000000003</v>
      </c>
      <c r="G330" s="42">
        <f t="shared" ref="G330:H330" si="220">G331</f>
        <v>5169.2</v>
      </c>
      <c r="H330" s="42">
        <f t="shared" si="220"/>
        <v>272.07</v>
      </c>
      <c r="I330" s="34">
        <f t="shared" si="176"/>
        <v>23290.570000000003</v>
      </c>
      <c r="J330" s="42">
        <f>J331</f>
        <v>17849.300000000003</v>
      </c>
      <c r="K330" s="42">
        <f t="shared" ref="K330:L330" si="221">K331</f>
        <v>5169.2000000000007</v>
      </c>
      <c r="L330" s="42">
        <f t="shared" si="221"/>
        <v>272.07</v>
      </c>
      <c r="M330" s="34">
        <f t="shared" si="206"/>
        <v>100</v>
      </c>
      <c r="N330" s="34">
        <f t="shared" si="218"/>
        <v>23290.570000000003</v>
      </c>
      <c r="O330" s="42">
        <f>O331</f>
        <v>17849.300000000003</v>
      </c>
      <c r="P330" s="42">
        <f t="shared" ref="P330:Q330" si="222">P331</f>
        <v>5169.2</v>
      </c>
      <c r="Q330" s="42">
        <f t="shared" si="222"/>
        <v>272.07</v>
      </c>
      <c r="R330" s="34">
        <f>N330/E330*100</f>
        <v>100</v>
      </c>
    </row>
    <row r="331" spans="1:18" s="10" customFormat="1" ht="61.5" customHeight="1" x14ac:dyDescent="0.2">
      <c r="A331" s="122" t="s">
        <v>21</v>
      </c>
      <c r="B331" s="32"/>
      <c r="C331" s="32"/>
      <c r="D331" s="33"/>
      <c r="E331" s="34">
        <f t="shared" si="175"/>
        <v>23290.570000000003</v>
      </c>
      <c r="F331" s="42">
        <f>F333</f>
        <v>17849.300000000003</v>
      </c>
      <c r="G331" s="42">
        <f t="shared" ref="G331:H331" si="223">G333</f>
        <v>5169.2</v>
      </c>
      <c r="H331" s="42">
        <f t="shared" si="223"/>
        <v>272.07</v>
      </c>
      <c r="I331" s="34">
        <f t="shared" si="176"/>
        <v>23290.570000000003</v>
      </c>
      <c r="J331" s="42">
        <f>J333</f>
        <v>17849.300000000003</v>
      </c>
      <c r="K331" s="42">
        <f t="shared" ref="K331:L331" si="224">K333</f>
        <v>5169.2000000000007</v>
      </c>
      <c r="L331" s="42">
        <f t="shared" si="224"/>
        <v>272.07</v>
      </c>
      <c r="M331" s="34">
        <f t="shared" si="206"/>
        <v>100</v>
      </c>
      <c r="N331" s="34">
        <f t="shared" si="218"/>
        <v>23290.570000000003</v>
      </c>
      <c r="O331" s="42">
        <f>O333</f>
        <v>17849.300000000003</v>
      </c>
      <c r="P331" s="42">
        <f t="shared" ref="P331:Q331" si="225">P333</f>
        <v>5169.2</v>
      </c>
      <c r="Q331" s="42">
        <f t="shared" si="225"/>
        <v>272.07</v>
      </c>
      <c r="R331" s="34">
        <f>N331/E331*100</f>
        <v>100</v>
      </c>
    </row>
    <row r="332" spans="1:18" ht="45" customHeight="1" x14ac:dyDescent="0.2">
      <c r="A332" s="124" t="s">
        <v>126</v>
      </c>
      <c r="B332" s="35"/>
      <c r="C332" s="35"/>
      <c r="D332" s="36"/>
      <c r="E332" s="34">
        <f t="shared" ref="E332:E352" si="226">F332+G332+H332</f>
        <v>0</v>
      </c>
      <c r="F332" s="37"/>
      <c r="G332" s="105"/>
      <c r="H332" s="37"/>
      <c r="I332" s="34">
        <f t="shared" ref="I332:I354" si="227">J332+K332+L332</f>
        <v>0</v>
      </c>
      <c r="J332" s="37"/>
      <c r="K332" s="37"/>
      <c r="L332" s="37"/>
      <c r="M332" s="37"/>
      <c r="N332" s="34">
        <f t="shared" si="218"/>
        <v>0</v>
      </c>
      <c r="O332" s="37"/>
      <c r="P332" s="104"/>
      <c r="Q332" s="37"/>
      <c r="R332" s="37"/>
    </row>
    <row r="333" spans="1:18" s="9" customFormat="1" ht="74.25" customHeight="1" x14ac:dyDescent="0.2">
      <c r="A333" s="130" t="s">
        <v>127</v>
      </c>
      <c r="B333" s="73"/>
      <c r="C333" s="73"/>
      <c r="D333" s="74"/>
      <c r="E333" s="34">
        <f t="shared" si="226"/>
        <v>23290.570000000003</v>
      </c>
      <c r="F333" s="75">
        <f>F336+F337</f>
        <v>17849.300000000003</v>
      </c>
      <c r="G333" s="75">
        <f t="shared" ref="G333:H333" si="228">G336+G337</f>
        <v>5169.2</v>
      </c>
      <c r="H333" s="75">
        <f t="shared" si="228"/>
        <v>272.07</v>
      </c>
      <c r="I333" s="34">
        <f t="shared" si="227"/>
        <v>23290.570000000003</v>
      </c>
      <c r="J333" s="75">
        <f>J336+J337</f>
        <v>17849.300000000003</v>
      </c>
      <c r="K333" s="75">
        <f t="shared" ref="K333:L333" si="229">K336+K337</f>
        <v>5169.2000000000007</v>
      </c>
      <c r="L333" s="75">
        <f t="shared" si="229"/>
        <v>272.07</v>
      </c>
      <c r="M333" s="75">
        <f t="shared" si="206"/>
        <v>100</v>
      </c>
      <c r="N333" s="34">
        <f t="shared" si="218"/>
        <v>23290.570000000003</v>
      </c>
      <c r="O333" s="75">
        <f t="shared" ref="O333:Q333" si="230">O336+O337</f>
        <v>17849.300000000003</v>
      </c>
      <c r="P333" s="75">
        <f t="shared" si="230"/>
        <v>5169.2</v>
      </c>
      <c r="Q333" s="75">
        <f t="shared" si="230"/>
        <v>272.07</v>
      </c>
      <c r="R333" s="75">
        <f>N333/E333*100</f>
        <v>100</v>
      </c>
    </row>
    <row r="334" spans="1:18" ht="16.5" x14ac:dyDescent="0.2">
      <c r="A334" s="48" t="s">
        <v>22</v>
      </c>
      <c r="B334" s="35"/>
      <c r="C334" s="35"/>
      <c r="D334" s="36"/>
      <c r="E334" s="34">
        <f t="shared" si="226"/>
        <v>0</v>
      </c>
      <c r="F334" s="37"/>
      <c r="G334" s="105"/>
      <c r="H334" s="37"/>
      <c r="I334" s="34">
        <f t="shared" si="227"/>
        <v>0</v>
      </c>
      <c r="J334" s="37"/>
      <c r="K334" s="37"/>
      <c r="L334" s="37"/>
      <c r="M334" s="37"/>
      <c r="N334" s="34">
        <f t="shared" si="218"/>
        <v>0</v>
      </c>
      <c r="O334" s="37"/>
      <c r="P334" s="104"/>
      <c r="Q334" s="37"/>
      <c r="R334" s="37"/>
    </row>
    <row r="335" spans="1:18" ht="16.5" x14ac:dyDescent="0.2">
      <c r="A335" s="48" t="s">
        <v>48</v>
      </c>
      <c r="B335" s="35"/>
      <c r="C335" s="35"/>
      <c r="D335" s="36"/>
      <c r="E335" s="34">
        <f t="shared" si="226"/>
        <v>0</v>
      </c>
      <c r="F335" s="37"/>
      <c r="G335" s="105"/>
      <c r="H335" s="37"/>
      <c r="I335" s="34">
        <f t="shared" si="227"/>
        <v>0</v>
      </c>
      <c r="J335" s="37"/>
      <c r="K335" s="37"/>
      <c r="L335" s="37"/>
      <c r="M335" s="37"/>
      <c r="N335" s="34">
        <f t="shared" si="218"/>
        <v>0</v>
      </c>
      <c r="O335" s="37"/>
      <c r="P335" s="104"/>
      <c r="Q335" s="37"/>
      <c r="R335" s="37"/>
    </row>
    <row r="336" spans="1:18" ht="86.25" customHeight="1" x14ac:dyDescent="0.2">
      <c r="A336" s="121" t="s">
        <v>128</v>
      </c>
      <c r="B336" s="35" t="s">
        <v>268</v>
      </c>
      <c r="C336" s="35" t="s">
        <v>269</v>
      </c>
      <c r="D336" s="36" t="s">
        <v>270</v>
      </c>
      <c r="E336" s="34">
        <f>F336+G336+H336</f>
        <v>11300.710000000001</v>
      </c>
      <c r="F336" s="37">
        <v>8660.6</v>
      </c>
      <c r="G336" s="105">
        <v>2508.1</v>
      </c>
      <c r="H336" s="37">
        <v>132.01</v>
      </c>
      <c r="I336" s="34">
        <f t="shared" si="227"/>
        <v>11300.74</v>
      </c>
      <c r="J336" s="37">
        <v>8660.6</v>
      </c>
      <c r="K336" s="37">
        <v>2508.13</v>
      </c>
      <c r="L336" s="37">
        <v>132.01</v>
      </c>
      <c r="M336" s="37">
        <f t="shared" si="206"/>
        <v>100.00026547004568</v>
      </c>
      <c r="N336" s="34">
        <f t="shared" si="218"/>
        <v>11300.710000000001</v>
      </c>
      <c r="O336" s="37">
        <v>8660.6</v>
      </c>
      <c r="P336" s="104">
        <v>2508.1</v>
      </c>
      <c r="Q336" s="38">
        <v>132.01</v>
      </c>
      <c r="R336" s="37">
        <f>N336/E336*100</f>
        <v>100</v>
      </c>
    </row>
    <row r="337" spans="1:18" ht="108.75" customHeight="1" x14ac:dyDescent="0.2">
      <c r="A337" s="121" t="s">
        <v>182</v>
      </c>
      <c r="B337" s="35" t="s">
        <v>268</v>
      </c>
      <c r="C337" s="35" t="s">
        <v>269</v>
      </c>
      <c r="D337" s="36" t="s">
        <v>271</v>
      </c>
      <c r="E337" s="34">
        <f t="shared" si="226"/>
        <v>11989.86</v>
      </c>
      <c r="F337" s="37">
        <v>9188.7000000000007</v>
      </c>
      <c r="G337" s="105">
        <v>2661.1</v>
      </c>
      <c r="H337" s="37">
        <v>140.06</v>
      </c>
      <c r="I337" s="34">
        <f t="shared" si="227"/>
        <v>11989.83</v>
      </c>
      <c r="J337" s="37">
        <v>9188.7000000000007</v>
      </c>
      <c r="K337" s="37">
        <v>2661.07</v>
      </c>
      <c r="L337" s="37">
        <v>140.06</v>
      </c>
      <c r="M337" s="37">
        <f t="shared" si="206"/>
        <v>99.999749788571336</v>
      </c>
      <c r="N337" s="34">
        <f t="shared" si="218"/>
        <v>11989.86</v>
      </c>
      <c r="O337" s="37">
        <v>9188.7000000000007</v>
      </c>
      <c r="P337" s="105">
        <v>2661.1</v>
      </c>
      <c r="Q337" s="38">
        <v>140.06</v>
      </c>
      <c r="R337" s="37">
        <f>N337/E337*100</f>
        <v>100</v>
      </c>
    </row>
    <row r="338" spans="1:18" s="7" customFormat="1" ht="16.5" x14ac:dyDescent="0.25">
      <c r="A338" s="57" t="s">
        <v>183</v>
      </c>
      <c r="B338" s="57"/>
      <c r="C338" s="57"/>
      <c r="D338" s="58"/>
      <c r="E338" s="22">
        <f t="shared" si="226"/>
        <v>345573.60000000003</v>
      </c>
      <c r="F338" s="59">
        <f>F340+F345+F353</f>
        <v>330787.90000000002</v>
      </c>
      <c r="G338" s="59">
        <f t="shared" ref="G338:H338" si="231">G340+G345+G353</f>
        <v>13027.3</v>
      </c>
      <c r="H338" s="59">
        <f t="shared" si="231"/>
        <v>1758.4</v>
      </c>
      <c r="I338" s="22">
        <f t="shared" si="227"/>
        <v>342866.4</v>
      </c>
      <c r="J338" s="59">
        <f t="shared" ref="J338:L338" si="232">J340+J345+J353</f>
        <v>330787.90000000002</v>
      </c>
      <c r="K338" s="59">
        <f t="shared" si="232"/>
        <v>10320.1</v>
      </c>
      <c r="L338" s="59">
        <f t="shared" si="232"/>
        <v>1758.4</v>
      </c>
      <c r="M338" s="59">
        <f t="shared" si="206"/>
        <v>99.216606824132398</v>
      </c>
      <c r="N338" s="22">
        <f t="shared" si="218"/>
        <v>345281.4</v>
      </c>
      <c r="O338" s="59">
        <f t="shared" ref="O338:Q338" si="233">O340+O345+O353</f>
        <v>330787.90000000002</v>
      </c>
      <c r="P338" s="59">
        <f t="shared" si="233"/>
        <v>12735.1</v>
      </c>
      <c r="Q338" s="59">
        <f t="shared" si="233"/>
        <v>1758.4</v>
      </c>
      <c r="R338" s="59">
        <f>N338/E338*100</f>
        <v>99.915444929821035</v>
      </c>
    </row>
    <row r="339" spans="1:18" ht="16.5" x14ac:dyDescent="0.2">
      <c r="A339" s="48" t="s">
        <v>22</v>
      </c>
      <c r="B339" s="35"/>
      <c r="C339" s="35"/>
      <c r="D339" s="36"/>
      <c r="E339" s="34">
        <f t="shared" si="226"/>
        <v>0</v>
      </c>
      <c r="F339" s="37"/>
      <c r="G339" s="105"/>
      <c r="H339" s="37"/>
      <c r="I339" s="34">
        <f t="shared" si="227"/>
        <v>0</v>
      </c>
      <c r="J339" s="37"/>
      <c r="K339" s="37"/>
      <c r="L339" s="37"/>
      <c r="M339" s="37"/>
      <c r="N339" s="34">
        <f t="shared" si="218"/>
        <v>0</v>
      </c>
      <c r="O339" s="37"/>
      <c r="P339" s="105"/>
      <c r="Q339" s="37"/>
      <c r="R339" s="37"/>
    </row>
    <row r="340" spans="1:18" s="18" customFormat="1" ht="57" customHeight="1" x14ac:dyDescent="0.2">
      <c r="A340" s="122" t="s">
        <v>178</v>
      </c>
      <c r="B340" s="92"/>
      <c r="C340" s="92"/>
      <c r="D340" s="93"/>
      <c r="E340" s="34">
        <f>F340+G340+H340</f>
        <v>8240</v>
      </c>
      <c r="F340" s="89">
        <f>F341</f>
        <v>0</v>
      </c>
      <c r="G340" s="89">
        <f t="shared" ref="G340:H340" si="234">G341</f>
        <v>7004</v>
      </c>
      <c r="H340" s="89">
        <f t="shared" si="234"/>
        <v>1236</v>
      </c>
      <c r="I340" s="34">
        <f>J340+K340+L340</f>
        <v>8240</v>
      </c>
      <c r="J340" s="89">
        <f t="shared" ref="J340:L340" si="235">J341</f>
        <v>0</v>
      </c>
      <c r="K340" s="89">
        <f t="shared" si="235"/>
        <v>7004</v>
      </c>
      <c r="L340" s="89">
        <f t="shared" si="235"/>
        <v>1236</v>
      </c>
      <c r="M340" s="89">
        <f>I340/E340*100</f>
        <v>100</v>
      </c>
      <c r="N340" s="34">
        <f>O340+P340+Q340</f>
        <v>8240</v>
      </c>
      <c r="O340" s="89">
        <f t="shared" ref="O340:Q340" si="236">O341</f>
        <v>0</v>
      </c>
      <c r="P340" s="89">
        <f t="shared" si="236"/>
        <v>7004</v>
      </c>
      <c r="Q340" s="89">
        <f t="shared" si="236"/>
        <v>1236</v>
      </c>
      <c r="R340" s="89">
        <f>N340/E340*100</f>
        <v>100</v>
      </c>
    </row>
    <row r="341" spans="1:18" s="18" customFormat="1" ht="57.75" customHeight="1" x14ac:dyDescent="0.2">
      <c r="A341" s="122" t="s">
        <v>388</v>
      </c>
      <c r="B341" s="92"/>
      <c r="C341" s="92"/>
      <c r="D341" s="93"/>
      <c r="E341" s="34">
        <f>F341+G341+H341</f>
        <v>8240</v>
      </c>
      <c r="F341" s="89">
        <f>F344</f>
        <v>0</v>
      </c>
      <c r="G341" s="89">
        <f t="shared" ref="G341:H341" si="237">G344</f>
        <v>7004</v>
      </c>
      <c r="H341" s="89">
        <f t="shared" si="237"/>
        <v>1236</v>
      </c>
      <c r="I341" s="34"/>
      <c r="J341" s="89">
        <f t="shared" ref="J341:L341" si="238">J344</f>
        <v>0</v>
      </c>
      <c r="K341" s="89">
        <f t="shared" si="238"/>
        <v>7004</v>
      </c>
      <c r="L341" s="89">
        <f t="shared" si="238"/>
        <v>1236</v>
      </c>
      <c r="M341" s="89">
        <f>I341/E341*100</f>
        <v>0</v>
      </c>
      <c r="N341" s="34">
        <f>O341+P341+Q341</f>
        <v>8240</v>
      </c>
      <c r="O341" s="89">
        <f t="shared" ref="O341:Q341" si="239">O344</f>
        <v>0</v>
      </c>
      <c r="P341" s="89">
        <f t="shared" si="239"/>
        <v>7004</v>
      </c>
      <c r="Q341" s="89">
        <f t="shared" si="239"/>
        <v>1236</v>
      </c>
      <c r="R341" s="89">
        <f>N341/E341*100</f>
        <v>100</v>
      </c>
    </row>
    <row r="342" spans="1:18" ht="57.75" customHeight="1" x14ac:dyDescent="0.2">
      <c r="A342" s="102" t="s">
        <v>405</v>
      </c>
      <c r="B342" s="35"/>
      <c r="C342" s="35"/>
      <c r="D342" s="36"/>
      <c r="E342" s="34"/>
      <c r="F342" s="37"/>
      <c r="G342" s="37"/>
      <c r="H342" s="37"/>
      <c r="I342" s="34"/>
      <c r="J342" s="37"/>
      <c r="K342" s="37"/>
      <c r="L342" s="37"/>
      <c r="M342" s="37"/>
      <c r="N342" s="34"/>
      <c r="O342" s="37"/>
      <c r="P342" s="37"/>
      <c r="Q342" s="37"/>
      <c r="R342" s="37"/>
    </row>
    <row r="343" spans="1:18" ht="30" customHeight="1" x14ac:dyDescent="0.2">
      <c r="A343" s="102" t="s">
        <v>35</v>
      </c>
      <c r="B343" s="35"/>
      <c r="C343" s="35"/>
      <c r="D343" s="36"/>
      <c r="E343" s="34"/>
      <c r="F343" s="37"/>
      <c r="G343" s="37"/>
      <c r="H343" s="37"/>
      <c r="I343" s="34"/>
      <c r="J343" s="37"/>
      <c r="K343" s="37"/>
      <c r="L343" s="37"/>
      <c r="M343" s="37"/>
      <c r="N343" s="34"/>
      <c r="O343" s="37"/>
      <c r="P343" s="37"/>
      <c r="Q343" s="37"/>
      <c r="R343" s="37"/>
    </row>
    <row r="344" spans="1:18" ht="57.75" customHeight="1" x14ac:dyDescent="0.2">
      <c r="A344" s="147" t="s">
        <v>389</v>
      </c>
      <c r="B344" s="35"/>
      <c r="C344" s="35"/>
      <c r="D344" s="36"/>
      <c r="E344" s="34">
        <f>F344+G344+H344</f>
        <v>8240</v>
      </c>
      <c r="F344" s="37"/>
      <c r="G344" s="37">
        <v>7004</v>
      </c>
      <c r="H344" s="37">
        <v>1236</v>
      </c>
      <c r="I344" s="34">
        <f>J344+K344+L344</f>
        <v>8240</v>
      </c>
      <c r="J344" s="37"/>
      <c r="K344" s="37">
        <v>7004</v>
      </c>
      <c r="L344" s="37">
        <v>1236</v>
      </c>
      <c r="M344" s="37">
        <f>I344/E344*100</f>
        <v>100</v>
      </c>
      <c r="N344" s="34">
        <f>O344+P344+Q344</f>
        <v>8240</v>
      </c>
      <c r="O344" s="37"/>
      <c r="P344" s="37">
        <v>7004</v>
      </c>
      <c r="Q344" s="37">
        <v>1236</v>
      </c>
      <c r="R344" s="34">
        <f>N344/E344*100</f>
        <v>100</v>
      </c>
    </row>
    <row r="345" spans="1:18" s="10" customFormat="1" ht="89.25" customHeight="1" x14ac:dyDescent="0.2">
      <c r="A345" s="122" t="s">
        <v>184</v>
      </c>
      <c r="B345" s="32"/>
      <c r="C345" s="32"/>
      <c r="D345" s="33"/>
      <c r="E345" s="34">
        <f t="shared" si="226"/>
        <v>334918.60000000003</v>
      </c>
      <c r="F345" s="42">
        <f>F346</f>
        <v>330787.90000000002</v>
      </c>
      <c r="G345" s="42">
        <f t="shared" ref="G345:H345" si="240">G346</f>
        <v>3608.3</v>
      </c>
      <c r="H345" s="42">
        <f t="shared" si="240"/>
        <v>522.4</v>
      </c>
      <c r="I345" s="34">
        <f t="shared" si="227"/>
        <v>334626.40000000002</v>
      </c>
      <c r="J345" s="42">
        <f>J346</f>
        <v>330787.90000000002</v>
      </c>
      <c r="K345" s="42">
        <f t="shared" ref="K345:L345" si="241">K346</f>
        <v>3316.1</v>
      </c>
      <c r="L345" s="42">
        <f t="shared" si="241"/>
        <v>522.4</v>
      </c>
      <c r="M345" s="34">
        <f t="shared" si="206"/>
        <v>99.912754920150746</v>
      </c>
      <c r="N345" s="34">
        <f t="shared" si="218"/>
        <v>334626.40000000002</v>
      </c>
      <c r="O345" s="42">
        <f>O346</f>
        <v>330787.90000000002</v>
      </c>
      <c r="P345" s="42">
        <f t="shared" ref="P345:Q345" si="242">P346</f>
        <v>3316.1</v>
      </c>
      <c r="Q345" s="42">
        <f t="shared" si="242"/>
        <v>522.4</v>
      </c>
      <c r="R345" s="34">
        <f>N345/E345*100</f>
        <v>99.912754920150746</v>
      </c>
    </row>
    <row r="346" spans="1:18" s="10" customFormat="1" ht="90" customHeight="1" x14ac:dyDescent="0.2">
      <c r="A346" s="122" t="s">
        <v>351</v>
      </c>
      <c r="B346" s="32"/>
      <c r="C346" s="32"/>
      <c r="D346" s="33"/>
      <c r="E346" s="34">
        <f t="shared" si="226"/>
        <v>334918.60000000003</v>
      </c>
      <c r="F346" s="42">
        <f>F349+F352</f>
        <v>330787.90000000002</v>
      </c>
      <c r="G346" s="42">
        <f t="shared" ref="G346:H346" si="243">G349+G352</f>
        <v>3608.3</v>
      </c>
      <c r="H346" s="42">
        <f t="shared" si="243"/>
        <v>522.4</v>
      </c>
      <c r="I346" s="34">
        <f t="shared" si="227"/>
        <v>334626.40000000002</v>
      </c>
      <c r="J346" s="42">
        <f>J349+J352</f>
        <v>330787.90000000002</v>
      </c>
      <c r="K346" s="42">
        <f t="shared" ref="K346:L346" si="244">K349+K352</f>
        <v>3316.1</v>
      </c>
      <c r="L346" s="42">
        <f t="shared" si="244"/>
        <v>522.4</v>
      </c>
      <c r="M346" s="34">
        <f t="shared" si="206"/>
        <v>99.912754920150746</v>
      </c>
      <c r="N346" s="34">
        <f t="shared" si="218"/>
        <v>334626.40000000002</v>
      </c>
      <c r="O346" s="42">
        <f>O349+O352</f>
        <v>330787.90000000002</v>
      </c>
      <c r="P346" s="42">
        <f t="shared" ref="P346:Q346" si="245">P349+P352</f>
        <v>3316.1</v>
      </c>
      <c r="Q346" s="42">
        <f t="shared" si="245"/>
        <v>522.4</v>
      </c>
      <c r="R346" s="34">
        <f>N346/E346*100</f>
        <v>99.912754920150746</v>
      </c>
    </row>
    <row r="347" spans="1:18" ht="69" customHeight="1" x14ac:dyDescent="0.2">
      <c r="A347" s="124" t="s">
        <v>33</v>
      </c>
      <c r="B347" s="35"/>
      <c r="C347" s="35"/>
      <c r="D347" s="36"/>
      <c r="E347" s="34">
        <f t="shared" si="226"/>
        <v>0</v>
      </c>
      <c r="F347" s="37"/>
      <c r="G347" s="105"/>
      <c r="H347" s="37"/>
      <c r="I347" s="34">
        <f t="shared" si="227"/>
        <v>0</v>
      </c>
      <c r="J347" s="37"/>
      <c r="K347" s="37"/>
      <c r="L347" s="37"/>
      <c r="M347" s="37"/>
      <c r="N347" s="34">
        <f t="shared" si="218"/>
        <v>0</v>
      </c>
      <c r="O347" s="37"/>
      <c r="P347" s="104"/>
      <c r="Q347" s="37"/>
      <c r="R347" s="37"/>
    </row>
    <row r="348" spans="1:18" ht="77.25" customHeight="1" x14ac:dyDescent="0.2">
      <c r="A348" s="124" t="s">
        <v>387</v>
      </c>
      <c r="B348" s="35"/>
      <c r="C348" s="35"/>
      <c r="D348" s="36"/>
      <c r="E348" s="34">
        <f t="shared" si="226"/>
        <v>0</v>
      </c>
      <c r="F348" s="37"/>
      <c r="G348" s="105"/>
      <c r="H348" s="37"/>
      <c r="I348" s="34">
        <f t="shared" si="227"/>
        <v>0</v>
      </c>
      <c r="J348" s="37"/>
      <c r="K348" s="37"/>
      <c r="L348" s="37"/>
      <c r="M348" s="37"/>
      <c r="N348" s="34">
        <f t="shared" si="218"/>
        <v>0</v>
      </c>
      <c r="O348" s="37"/>
      <c r="P348" s="104"/>
      <c r="Q348" s="37"/>
      <c r="R348" s="37"/>
    </row>
    <row r="349" spans="1:18" ht="145.5" customHeight="1" x14ac:dyDescent="0.2">
      <c r="A349" s="43" t="s">
        <v>185</v>
      </c>
      <c r="B349" s="35" t="s">
        <v>211</v>
      </c>
      <c r="C349" s="35" t="s">
        <v>281</v>
      </c>
      <c r="D349" s="36" t="s">
        <v>272</v>
      </c>
      <c r="E349" s="34">
        <f t="shared" si="226"/>
        <v>230418.6</v>
      </c>
      <c r="F349" s="37">
        <v>227332.7</v>
      </c>
      <c r="G349" s="105">
        <v>3085.9</v>
      </c>
      <c r="H349" s="37"/>
      <c r="I349" s="34">
        <f t="shared" si="227"/>
        <v>230126.40000000002</v>
      </c>
      <c r="J349" s="37">
        <v>227332.7</v>
      </c>
      <c r="K349" s="105">
        <v>2793.7</v>
      </c>
      <c r="L349" s="37"/>
      <c r="M349" s="37">
        <f t="shared" si="206"/>
        <v>99.873187320815248</v>
      </c>
      <c r="N349" s="34">
        <f t="shared" si="218"/>
        <v>230126.40000000002</v>
      </c>
      <c r="O349" s="37">
        <v>227332.7</v>
      </c>
      <c r="P349" s="105">
        <v>2793.7</v>
      </c>
      <c r="Q349" s="37"/>
      <c r="R349" s="37">
        <f>N349/E349*100</f>
        <v>99.873187320815248</v>
      </c>
    </row>
    <row r="350" spans="1:18" ht="45" customHeight="1" x14ac:dyDescent="0.2">
      <c r="A350" s="124" t="s">
        <v>186</v>
      </c>
      <c r="B350" s="35"/>
      <c r="C350" s="35"/>
      <c r="D350" s="36"/>
      <c r="E350" s="34">
        <f t="shared" si="226"/>
        <v>0</v>
      </c>
      <c r="F350" s="37"/>
      <c r="G350" s="105"/>
      <c r="H350" s="37"/>
      <c r="I350" s="34">
        <f t="shared" si="227"/>
        <v>0</v>
      </c>
      <c r="J350" s="37"/>
      <c r="K350" s="37"/>
      <c r="L350" s="37"/>
      <c r="M350" s="37"/>
      <c r="N350" s="34">
        <f t="shared" si="218"/>
        <v>0</v>
      </c>
      <c r="O350" s="37"/>
      <c r="P350" s="104"/>
      <c r="Q350" s="37"/>
      <c r="R350" s="37"/>
    </row>
    <row r="351" spans="1:18" ht="16.5" x14ac:dyDescent="0.2">
      <c r="A351" s="48" t="s">
        <v>20</v>
      </c>
      <c r="B351" s="35"/>
      <c r="C351" s="35"/>
      <c r="D351" s="36"/>
      <c r="E351" s="34">
        <f t="shared" si="226"/>
        <v>0</v>
      </c>
      <c r="F351" s="37"/>
      <c r="G351" s="105"/>
      <c r="H351" s="37"/>
      <c r="I351" s="34">
        <f t="shared" si="227"/>
        <v>0</v>
      </c>
      <c r="J351" s="37"/>
      <c r="K351" s="37"/>
      <c r="L351" s="37"/>
      <c r="M351" s="37"/>
      <c r="N351" s="34">
        <f t="shared" si="218"/>
        <v>0</v>
      </c>
      <c r="O351" s="37"/>
      <c r="P351" s="104"/>
      <c r="Q351" s="37"/>
      <c r="R351" s="37"/>
    </row>
    <row r="352" spans="1:18" ht="96" customHeight="1" x14ac:dyDescent="0.2">
      <c r="A352" s="121" t="s">
        <v>282</v>
      </c>
      <c r="B352" s="35" t="s">
        <v>203</v>
      </c>
      <c r="C352" s="35" t="s">
        <v>273</v>
      </c>
      <c r="D352" s="36" t="s">
        <v>274</v>
      </c>
      <c r="E352" s="34">
        <f t="shared" si="226"/>
        <v>104499.99999999999</v>
      </c>
      <c r="F352" s="37">
        <v>103455.2</v>
      </c>
      <c r="G352" s="105">
        <v>522.4</v>
      </c>
      <c r="H352" s="105">
        <v>522.4</v>
      </c>
      <c r="I352" s="34">
        <f t="shared" si="227"/>
        <v>104499.99999999999</v>
      </c>
      <c r="J352" s="37">
        <v>103455.2</v>
      </c>
      <c r="K352" s="105">
        <v>522.4</v>
      </c>
      <c r="L352" s="105">
        <v>522.4</v>
      </c>
      <c r="M352" s="37">
        <f t="shared" si="206"/>
        <v>100</v>
      </c>
      <c r="N352" s="34">
        <f t="shared" si="218"/>
        <v>104499.99999999999</v>
      </c>
      <c r="O352" s="37">
        <v>103455.2</v>
      </c>
      <c r="P352" s="105">
        <v>522.4</v>
      </c>
      <c r="Q352" s="105">
        <v>522.4</v>
      </c>
      <c r="R352" s="89">
        <f>N352/E352*100</f>
        <v>100</v>
      </c>
    </row>
    <row r="353" spans="1:18" s="18" customFormat="1" ht="74.25" customHeight="1" x14ac:dyDescent="0.2">
      <c r="A353" s="122" t="s">
        <v>352</v>
      </c>
      <c r="B353" s="92"/>
      <c r="C353" s="92"/>
      <c r="D353" s="93"/>
      <c r="E353" s="34">
        <f>F353+G353+H353</f>
        <v>2415</v>
      </c>
      <c r="F353" s="89">
        <f>F354</f>
        <v>0</v>
      </c>
      <c r="G353" s="89">
        <f t="shared" ref="G353:H353" si="246">G354</f>
        <v>2415</v>
      </c>
      <c r="H353" s="89">
        <f t="shared" si="246"/>
        <v>0</v>
      </c>
      <c r="I353" s="34">
        <f t="shared" si="227"/>
        <v>0</v>
      </c>
      <c r="J353" s="89">
        <f t="shared" ref="J353:L353" si="247">J354</f>
        <v>0</v>
      </c>
      <c r="K353" s="89">
        <f t="shared" si="247"/>
        <v>0</v>
      </c>
      <c r="L353" s="89">
        <f t="shared" si="247"/>
        <v>0</v>
      </c>
      <c r="M353" s="89">
        <f>I353/E353*100</f>
        <v>0</v>
      </c>
      <c r="N353" s="34">
        <f t="shared" si="218"/>
        <v>2415</v>
      </c>
      <c r="O353" s="89">
        <f t="shared" ref="O353:Q353" si="248">O354</f>
        <v>0</v>
      </c>
      <c r="P353" s="89">
        <f t="shared" si="248"/>
        <v>2415</v>
      </c>
      <c r="Q353" s="89">
        <f t="shared" si="248"/>
        <v>0</v>
      </c>
      <c r="R353" s="89">
        <f>N353/E353*100</f>
        <v>100</v>
      </c>
    </row>
    <row r="354" spans="1:18" s="18" customFormat="1" ht="57.75" customHeight="1" x14ac:dyDescent="0.2">
      <c r="A354" s="122" t="s">
        <v>353</v>
      </c>
      <c r="B354" s="92"/>
      <c r="C354" s="92"/>
      <c r="D354" s="93"/>
      <c r="E354" s="34">
        <f>F354+G354+H354</f>
        <v>2415</v>
      </c>
      <c r="F354" s="89">
        <f>F356</f>
        <v>0</v>
      </c>
      <c r="G354" s="89">
        <f t="shared" ref="G354:H354" si="249">G356</f>
        <v>2415</v>
      </c>
      <c r="H354" s="89">
        <f t="shared" si="249"/>
        <v>0</v>
      </c>
      <c r="I354" s="34">
        <f t="shared" si="227"/>
        <v>0</v>
      </c>
      <c r="J354" s="89">
        <f t="shared" ref="J354:L354" si="250">J356</f>
        <v>0</v>
      </c>
      <c r="K354" s="89">
        <f t="shared" si="250"/>
        <v>0</v>
      </c>
      <c r="L354" s="89">
        <f t="shared" si="250"/>
        <v>0</v>
      </c>
      <c r="M354" s="89">
        <f>I354/E354*100</f>
        <v>0</v>
      </c>
      <c r="N354" s="34">
        <f t="shared" si="218"/>
        <v>2415</v>
      </c>
      <c r="O354" s="89">
        <f t="shared" ref="O354:Q354" si="251">O356</f>
        <v>0</v>
      </c>
      <c r="P354" s="89">
        <f t="shared" si="251"/>
        <v>2415</v>
      </c>
      <c r="Q354" s="89">
        <f t="shared" si="251"/>
        <v>0</v>
      </c>
      <c r="R354" s="89">
        <f>N354/E354*100</f>
        <v>100</v>
      </c>
    </row>
    <row r="355" spans="1:18" ht="55.5" customHeight="1" x14ac:dyDescent="0.2">
      <c r="A355" s="102" t="s">
        <v>405</v>
      </c>
      <c r="B355" s="35"/>
      <c r="C355" s="35"/>
      <c r="D355" s="36"/>
      <c r="E355" s="34"/>
      <c r="F355" s="37"/>
      <c r="G355" s="105"/>
      <c r="H355" s="37"/>
      <c r="I355" s="34"/>
      <c r="J355" s="37"/>
      <c r="K355" s="37"/>
      <c r="L355" s="37"/>
      <c r="M355" s="37"/>
      <c r="N355" s="34"/>
      <c r="O355" s="37"/>
      <c r="P355" s="104"/>
      <c r="Q355" s="37"/>
      <c r="R355" s="37"/>
    </row>
    <row r="356" spans="1:18" ht="123.75" customHeight="1" x14ac:dyDescent="0.2">
      <c r="A356" s="121" t="s">
        <v>354</v>
      </c>
      <c r="B356" s="35"/>
      <c r="C356" s="35"/>
      <c r="D356" s="36"/>
      <c r="E356" s="34">
        <f>F356+G356+H356</f>
        <v>2415</v>
      </c>
      <c r="F356" s="37"/>
      <c r="G356" s="105">
        <v>2415</v>
      </c>
      <c r="H356" s="37"/>
      <c r="I356" s="34"/>
      <c r="J356" s="37"/>
      <c r="K356" s="37"/>
      <c r="L356" s="37"/>
      <c r="M356" s="37"/>
      <c r="N356" s="34">
        <f t="shared" si="218"/>
        <v>2415</v>
      </c>
      <c r="O356" s="37"/>
      <c r="P356" s="104">
        <v>2415</v>
      </c>
      <c r="Q356" s="37"/>
      <c r="R356" s="37">
        <f>N356/E356*100</f>
        <v>100</v>
      </c>
    </row>
    <row r="357" spans="1:18" ht="16.5" x14ac:dyDescent="0.2">
      <c r="A357" s="44"/>
      <c r="B357" s="44"/>
      <c r="C357" s="44"/>
      <c r="D357" s="96"/>
      <c r="E357" s="97"/>
      <c r="F357" s="97"/>
      <c r="G357" s="114"/>
      <c r="H357" s="97"/>
      <c r="I357" s="98"/>
      <c r="J357" s="98"/>
      <c r="K357" s="98"/>
      <c r="L357" s="98"/>
      <c r="M357" s="97"/>
      <c r="N357" s="97"/>
      <c r="O357" s="97"/>
      <c r="P357" s="118"/>
      <c r="Q357" s="97"/>
      <c r="R357" s="99">
        <f>N352/E352*100</f>
        <v>100</v>
      </c>
    </row>
    <row r="358" spans="1:18" ht="25.5" x14ac:dyDescent="0.2">
      <c r="A358" s="14"/>
    </row>
  </sheetData>
  <mergeCells count="10">
    <mergeCell ref="A1:R1"/>
    <mergeCell ref="D3:D4"/>
    <mergeCell ref="E3:H3"/>
    <mergeCell ref="A3:A4"/>
    <mergeCell ref="O2:R2"/>
    <mergeCell ref="R3:R4"/>
    <mergeCell ref="N3:Q3"/>
    <mergeCell ref="I3:M3"/>
    <mergeCell ref="B3:B4"/>
    <mergeCell ref="C3:C4"/>
  </mergeCells>
  <pageMargins left="0.23622047244094491" right="0.23622047244094491" top="0.35433070866141736" bottom="0.35433070866141736" header="0.11811023622047245" footer="0.11811023622047245"/>
  <pageSetup paperSize="9" scale="44" fitToHeight="0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economy9 (Старостина)</cp:lastModifiedBy>
  <cp:lastPrinted>2020-01-17T11:20:17Z</cp:lastPrinted>
  <dcterms:created xsi:type="dcterms:W3CDTF">2016-11-16T06:29:02Z</dcterms:created>
  <dcterms:modified xsi:type="dcterms:W3CDTF">2020-01-20T06:33:23Z</dcterms:modified>
</cp:coreProperties>
</file>