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65" windowWidth="16515" windowHeight="8670" activeTab="0"/>
  </bookViews>
  <sheets>
    <sheet name="Все источники_ГП" sheetId="1" r:id="rId1"/>
  </sheets>
  <definedNames>
    <definedName name="_xlnm.Print_Titles" localSheetId="0">'Все источники_ГП'!$4:$5</definedName>
    <definedName name="_xlnm.Print_Area" localSheetId="0">'Все источники_ГП'!$A$1:$F$888</definedName>
  </definedNames>
  <calcPr fullCalcOnLoad="1"/>
</workbook>
</file>

<file path=xl/sharedStrings.xml><?xml version="1.0" encoding="utf-8"?>
<sst xmlns="http://schemas.openxmlformats.org/spreadsheetml/2006/main" count="1232" uniqueCount="189">
  <si>
    <t>Статус</t>
  </si>
  <si>
    <t>всего</t>
  </si>
  <si>
    <t>местные бюджеты</t>
  </si>
  <si>
    <t>Наименование государственной программы Чувашской Республики (подпрограммы государственной программы Чувашской Республики), программы</t>
  </si>
  <si>
    <t>Источники финансирования</t>
  </si>
  <si>
    <t>План, тыс. рублей</t>
  </si>
  <si>
    <t>внебюджетные источники</t>
  </si>
  <si>
    <t>Фактические расходы, тыс. рублей</t>
  </si>
  <si>
    <t>Государственная программа Чувашской Республики</t>
  </si>
  <si>
    <t xml:space="preserve">Подпрограмма </t>
  </si>
  <si>
    <t>федеральный бюджет</t>
  </si>
  <si>
    <t>республиканский бюджет Чувашской Республики</t>
  </si>
  <si>
    <t xml:space="preserve">Подпрограмма  </t>
  </si>
  <si>
    <t>Подпрограмма</t>
  </si>
  <si>
    <t xml:space="preserve">республиканский бюджет Чувашской Республики </t>
  </si>
  <si>
    <t>Государственная программа Чуваш-ской Республики</t>
  </si>
  <si>
    <t>территориальный государственный внебюджетный фонд Чувашской Республики</t>
  </si>
  <si>
    <t>Государственная программа Чувашской Республики </t>
  </si>
  <si>
    <t>Основное мероприятие 1</t>
  </si>
  <si>
    <t>Основное мероприятие 2</t>
  </si>
  <si>
    <t>Основное мероприятие 3</t>
  </si>
  <si>
    <t>Основное мероприятие 4</t>
  </si>
  <si>
    <t>Основное мероприятие 5</t>
  </si>
  <si>
    <t>Основное мероприятие 6</t>
  </si>
  <si>
    <t>Основное мероприятие 7</t>
  </si>
  <si>
    <t>Основное мероприятие 8</t>
  </si>
  <si>
    <t>Основное мероприятие 9</t>
  </si>
  <si>
    <t>Основное мероприятие 10</t>
  </si>
  <si>
    <t>Основное мероприятие 11</t>
  </si>
  <si>
    <t>Основное мероприятие 1 </t>
  </si>
  <si>
    <t>Основное мероприятие 3 </t>
  </si>
  <si>
    <t>Основное мероприятие 4 </t>
  </si>
  <si>
    <t>Основное мероприятие 5 </t>
  </si>
  <si>
    <t>Основное мероприятие 6 </t>
  </si>
  <si>
    <t>Основное мероприятие 2 </t>
  </si>
  <si>
    <t xml:space="preserve">Государственная программа Чувашской Республики </t>
  </si>
  <si>
    <t>ИТОГО</t>
  </si>
  <si>
    <t>Государственные программы Чувашской Республики</t>
  </si>
  <si>
    <t>в % к плану</t>
  </si>
  <si>
    <t>Приложение № 2</t>
  </si>
  <si>
    <t>план гп</t>
  </si>
  <si>
    <t>_______________________________</t>
  </si>
  <si>
    <t>республииканский бюджет Чувашской Республики</t>
  </si>
  <si>
    <r>
      <t>Государственная программа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Чувашской Республики</t>
    </r>
  </si>
  <si>
    <t>факт гп</t>
  </si>
  <si>
    <t>доля</t>
  </si>
  <si>
    <t>к сводному годовому докладу о ходе реализации и об оценке эффективности  государственных программ Чувашской Республики за 2019 год</t>
  </si>
  <si>
    <t xml:space="preserve">ИНФОРМАЦИЯ
 о финансировании реализации государственных программ Чувашской Республики за счет всех источников финансирования за 2019 год </t>
  </si>
  <si>
    <t xml:space="preserve">"Развитие строительного комплекса и архитектуры"
</t>
  </si>
  <si>
    <t>"Обеспечение реализации государственной программы Чувашской Республики "Развитие строительного комплекса и архитектуры"</t>
  </si>
  <si>
    <t xml:space="preserve">"Развитие промышленности строительных материалов и индустриального домостроения в Чувашской Республике"
</t>
  </si>
  <si>
    <t xml:space="preserve">"Кадровое обеспечение задач строительства"
</t>
  </si>
  <si>
    <t xml:space="preserve">"Снятие административных барьеров в строительстве"
</t>
  </si>
  <si>
    <t xml:space="preserve">"Градостроительная деятельность в Чувашской Республике"
</t>
  </si>
  <si>
    <t xml:space="preserve">"Модернизация и развитие сферы жилищно-коммунального хозяйства"
</t>
  </si>
  <si>
    <t xml:space="preserve">"Развитие систем коммунальной инфраструктуры и объектов, используемых для очистки сточных вод"
</t>
  </si>
  <si>
    <t xml:space="preserve">"Строительство и реконструкция (модернизации) объектов питьевого водоснабжения и водоподготовки с учетом оценки качества и безопасности питьевой воды"
</t>
  </si>
  <si>
    <t>"Обеспечение реализации государственной программы Чувашской Республики "Модернизация и развитие сферы жилищно-коммунального хозяйства"</t>
  </si>
  <si>
    <t xml:space="preserve">"Газификация Чувашской Республики"
</t>
  </si>
  <si>
    <t xml:space="preserve">"Модернизация коммунальной инфраструктуры на территории Чувашской Республики"
</t>
  </si>
  <si>
    <t xml:space="preserve">"Обеспечение граждан в Чувашской Республике доступным и комфортным жильем"
</t>
  </si>
  <si>
    <t xml:space="preserve">федеральный бюджет </t>
  </si>
  <si>
    <t>"Государственная поддержка строительства жилья в Чувашской Республике"</t>
  </si>
  <si>
    <t xml:space="preserve">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
</t>
  </si>
  <si>
    <t>"Обеспечение реализации государственной программы Чувашской Республики "Обеспечение граждан в Чувашской Республике доступным и комфортным жильем"</t>
  </si>
  <si>
    <t>Благоустройство дворовых и общественных территорий муниципальных образований Чувашской Республики"</t>
  </si>
  <si>
    <t>"Обустройство мест массового отдыха населения (городских парков)"</t>
  </si>
  <si>
    <t xml:space="preserve">"Обеспечение реализации государственной программы Чувашской Республики "Формирование современной городской среды на территории Чувашской Республики" на 2018 - 2022 годы"
</t>
  </si>
  <si>
    <t xml:space="preserve">"Формирование современной городской среды на территории Чувашской Республики" на 2018 - 2024 годы
</t>
  </si>
  <si>
    <t xml:space="preserve">"Развитие здравоохранения"
</t>
  </si>
  <si>
    <t>"Обеспечение реализации государственной программы Чувашской Республики "Развитие здравоохранения"</t>
  </si>
  <si>
    <t xml:space="preserve">"Организация обязательного медицинского страхования граждан Российской Федерации"
</t>
  </si>
  <si>
    <t xml:space="preserve">"Информационные технологии и управление развитием отрасли"
</t>
  </si>
  <si>
    <t xml:space="preserve">"Совершенствование системы лекарственного обеспечения, в том числе в амбулаторных условиях"
</t>
  </si>
  <si>
    <t xml:space="preserve">"Развитие кадровых ресурсов в здравоохранении"
</t>
  </si>
  <si>
    <t xml:space="preserve">"Развитие медицинской реабилитации и санаторно-курортного лечения, в том числе детей"
</t>
  </si>
  <si>
    <t xml:space="preserve">"Охрана здоровья матери и ребенка"
</t>
  </si>
  <si>
    <t xml:space="preserve">"Развитие и внедрение инновационных методов диагностики, профилактики и лечения, а также основ персонализированной медицины"
</t>
  </si>
  <si>
    <t xml:space="preserve">"Совершенствование оказания медицинской помощи, включая профилактику заболеваний и формирование здорового образа жизни"
</t>
  </si>
  <si>
    <t>территориальный государственный внебюджетный фонд Чувашской Республики (ТФОМС Чувашской Республики)</t>
  </si>
  <si>
    <t>территориальный государственный внебюджетный фонд Чувашской Республики  (ТФОМС Чувашской Республики)</t>
  </si>
  <si>
    <t>территориальный государственный внебюджетный фонд Чувашской Республики (ТФОМС Чувашской Республики)*</t>
  </si>
  <si>
    <t>* Средства ФОМС, из которых 5088656,4 тыс.рублей Минфином Чувашии учтены в республиканском бюджете Чувашской Республики</t>
  </si>
  <si>
    <t xml:space="preserve">"Социальная поддержка граждан"
</t>
  </si>
  <si>
    <t xml:space="preserve">"Социальное обеспечение граждан"
</t>
  </si>
  <si>
    <t xml:space="preserve">"Поддержка социально ориентированных некоммерческих организаций в Чувашской Республике"
</t>
  </si>
  <si>
    <t xml:space="preserve">"Старшее поколение"
</t>
  </si>
  <si>
    <t>Обеспечение реализации государственной программы Чувашской Республики "Социальная поддержка граждан"</t>
  </si>
  <si>
    <t>Оказание содействия добровольному переселению в Чувашскую Республику соотечественников, проживающих за рубежом</t>
  </si>
  <si>
    <t xml:space="preserve">"Совершенствование социальной поддержки семьи и детей"
</t>
  </si>
  <si>
    <t xml:space="preserve">"Доступная среда"
</t>
  </si>
  <si>
    <t xml:space="preserve">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
</t>
  </si>
  <si>
    <t>"Обеспечение реализации государственной программы Чувашской Республики "Доступная среда"</t>
  </si>
  <si>
    <t xml:space="preserve">"Формирование системы комплексной реабилитации и абилитации инвалидов, в том числе детей-инвалидов, в Чувашской Республике"
</t>
  </si>
  <si>
    <t xml:space="preserve">"Развитие культуры и туризма"
</t>
  </si>
  <si>
    <t>"Обеспечение реализации государственной программы Чувашской Республики "Развитие культуры и туризма"</t>
  </si>
  <si>
    <t xml:space="preserve">"Развитие культуры в Чувашской Республике"
</t>
  </si>
  <si>
    <t xml:space="preserve">"Укрепление единства российской нации и этнокультурное развитие народов Чувашской Республики"
</t>
  </si>
  <si>
    <t xml:space="preserve">"Поддержка и развитие чтения в Чувашской Республике"
</t>
  </si>
  <si>
    <t xml:space="preserve">"Туризм"
</t>
  </si>
  <si>
    <t xml:space="preserve">"Развитие физической культуры и спорта"
</t>
  </si>
  <si>
    <t>"Обеспечение реализации государственной программы Чувашской Республики "Развитие физической культуры и спорта"</t>
  </si>
  <si>
    <t xml:space="preserve">"Развитие физической культуры и массового спорта"
</t>
  </si>
  <si>
    <t xml:space="preserve">"Развитие спорта высших достижений и системы подготовки спортивного резерва"
</t>
  </si>
  <si>
    <t xml:space="preserve">"Содействие занятости населения"
</t>
  </si>
  <si>
    <t>"Обеспечение реализации государственной программы Чувашской Республики "Содействие занятости населения"</t>
  </si>
  <si>
    <t xml:space="preserve">"Безопасный труд"
</t>
  </si>
  <si>
    <t xml:space="preserve">"Сопровождение инвалидов молодого возраста при получении ими профессионального образования и содействие в последующем трудоустройстве"
</t>
  </si>
  <si>
    <t xml:space="preserve">"Активная политика занятости населения и социальная поддержка безработных граждан"
</t>
  </si>
  <si>
    <t>территориальный государственный внебюджетный фонд Чувашской Республики  ( ГУ - РО Фонда социального страхования Российской Федерации по Чувашской Республике - Чувашии)</t>
  </si>
  <si>
    <t xml:space="preserve">"Развитие образования"
</t>
  </si>
  <si>
    <t xml:space="preserve">"Государственная поддержка развития образования"
</t>
  </si>
  <si>
    <t>"Молодежь Чувашской Республики"</t>
  </si>
  <si>
    <t>"Комплексное развитие профессионального образования в Чувашской Республике"</t>
  </si>
  <si>
    <t xml:space="preserve">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
</t>
  </si>
  <si>
    <t xml:space="preserve">"Развитие воспитания в образовательных организациях Чувашской Республики"
</t>
  </si>
  <si>
    <t>"Патриотическое воспитание и допризывная подготовка молодежи Чувашской Республики"</t>
  </si>
  <si>
    <t>"Обеспечение реализации государственной программы Чувашской Республики "Развитие образования"</t>
  </si>
  <si>
    <t xml:space="preserve">"Повышение безопасности жизнедеятельности населения и территорий Чувашской Республики"
</t>
  </si>
  <si>
    <t xml:space="preserve">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
</t>
  </si>
  <si>
    <t xml:space="preserve">"Профилактика терроризма и экстремистской деятельности в Чувашской Республике"
</t>
  </si>
  <si>
    <t>"Обеспечение реализации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</si>
  <si>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 xml:space="preserve">"Построение (развитие) аппаратно-программного комплекса "Безопасный город" на территории Чувашской Республики"
</t>
  </si>
  <si>
    <t xml:space="preserve">"Обеспечение общественного порядка и противодействие преступности"
</t>
  </si>
  <si>
    <t xml:space="preserve">"Профилактика правонарушений"
</t>
  </si>
  <si>
    <t xml:space="preserve">"Обеспечение реализации государственной программы Чувашской Республики "Обеспечение общественного порядка и противодействие преступности"
</t>
  </si>
  <si>
    <t xml:space="preserve">"Предупреждение детской беспризорности, безнадзорности и правонарушений несовершеннолетних"
</t>
  </si>
  <si>
    <t xml:space="preserve">"Профилактика незаконного потребления наркотических средств и психотропных веществ, наркомании в Чувашской Республике"
</t>
  </si>
  <si>
    <t xml:space="preserve">"Развитие сельского хозяйства и регулирование рынка сельскохозяйственной продукции, сырья и продовольствия Чувашской Республики"
</t>
  </si>
  <si>
    <t>"Обеспечение реализации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</si>
  <si>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 xml:space="preserve">"Техническая и технологическая модернизация, инновационное развитие"
</t>
  </si>
  <si>
    <t xml:space="preserve">"Развитие ветеринарии в Чувашской Республике"
</t>
  </si>
  <si>
    <t xml:space="preserve">"Устойчивое развитие сельских территорий Чувашской Республики"
</t>
  </si>
  <si>
    <t xml:space="preserve">"Развитие мелиорации земель сельскохозяйственного назначения Чувашской Республики"
</t>
  </si>
  <si>
    <t xml:space="preserve">"Стимулирование инвестиционной деятельности в агропромышленном комплексе"
</t>
  </si>
  <si>
    <t xml:space="preserve">"Экспорт продукции агропромышленного комплекса"
</t>
  </si>
  <si>
    <t xml:space="preserve">"Создание системы поддержки фермеров и развитие сельской кооперации"
</t>
  </si>
  <si>
    <t>"Обеспечение общих условий функционирования отраслей агропромышленного комплекса"</t>
  </si>
  <si>
    <t xml:space="preserve">"Развитие отраслей агропромышленного комплекса"
</t>
  </si>
  <si>
    <t xml:space="preserve">"Экономическое развитие Чувашской Республики"
</t>
  </si>
  <si>
    <t xml:space="preserve">"Совершенствование системы государственного стратегического управления"
</t>
  </si>
  <si>
    <t>"Обеспечение реализации государственной программы Чувашской Республики "Экономическое развитие Чувашской Республики"</t>
  </si>
  <si>
    <t xml:space="preserve">"Развитие субъектов малого и среднего предпринимательства в Чувашской Республике"
</t>
  </si>
  <si>
    <t xml:space="preserve">"Совершенствование потребительского рынка и системы защиты прав потребителей"
</t>
  </si>
  <si>
    <t xml:space="preserve">"Содействие развитию внешнеэкономической деятельности"
</t>
  </si>
  <si>
    <t xml:space="preserve">"Повышение качества предоставления государственных и муниципальных услуг"
</t>
  </si>
  <si>
    <t>"Инвестиционный климат"</t>
  </si>
  <si>
    <t xml:space="preserve">"Развитие промышленности и инновационная экономика"
</t>
  </si>
  <si>
    <t>"Обеспечение реализации государственной программы Чувашской Республики "Развитие промышленности и инновационная экономика"</t>
  </si>
  <si>
    <t xml:space="preserve">"Инновационное развитие промышленности Чувашской Республики"
</t>
  </si>
  <si>
    <t xml:space="preserve">"Качество"
</t>
  </si>
  <si>
    <t xml:space="preserve">"Внедрение композиционных материалов (композитов), конструкций и изделий из них в сфере транспортной инфраструктуры, строительства, жилищно-коммунального хозяйства, физической культуры, спорта и других сферах экономики Чувашской Республики"
</t>
  </si>
  <si>
    <t xml:space="preserve">"Энергосбережение в Чувашской Республике"
</t>
  </si>
  <si>
    <t xml:space="preserve">"Развитие транспортной системы Чувашской Республики"
</t>
  </si>
  <si>
    <t>"Обеспечение реализации государственной программы Чувашской Республики "Развитие транспортной системы Чувашской Республики"</t>
  </si>
  <si>
    <t>"Расширение использования природного газа в качестве моторного топлива"</t>
  </si>
  <si>
    <t xml:space="preserve">"Безопасность дорожного движения"
</t>
  </si>
  <si>
    <t xml:space="preserve">"Пассажирский транспорт"
</t>
  </si>
  <si>
    <t xml:space="preserve">"Безопасные и качественные автомобильные дороги"
</t>
  </si>
  <si>
    <t xml:space="preserve">"Развитие потенциала природно-сырьевых ресурсов и обеспечение экологической безопасности"
</t>
  </si>
  <si>
    <t>"Обеспечение реализации государственной программы Чувашской Республики "Развитие потенциала природно-сырьевых ресурсов и обеспечение экологической безопасности"</t>
  </si>
  <si>
    <t xml:space="preserve">"Строительство и реконструкция (модернизация) очистных сооружений централизованных систем водоотведения"
</t>
  </si>
  <si>
    <t xml:space="preserve">"Обращение с отходами, в том числе с твердыми коммунальными отходами, на территории Чувашской Республики"
</t>
  </si>
  <si>
    <t xml:space="preserve">"Развитие лесного хозяйства в Чувашской Республике"
</t>
  </si>
  <si>
    <t xml:space="preserve">"Развитие водохозяйственного комплекса Чувашской Республики"
</t>
  </si>
  <si>
    <t xml:space="preserve">"Биологическое разнообразие Чувашской Республики"
</t>
  </si>
  <si>
    <t xml:space="preserve">"Обеспечение экологической безопасности на территории Чувашской Республики"
</t>
  </si>
  <si>
    <t xml:space="preserve">Использование минерально-сырьевых ресурсов и оценка их состояния"
</t>
  </si>
  <si>
    <t xml:space="preserve">"Обеспечение реализации государственной программы Чувашской Республики "Управление общественными финансами и государственным долгом Чувашской Республики"
</t>
  </si>
  <si>
    <t xml:space="preserve">"Совершенствование бюджетной политики и обеспечение сбалансированности консолидированного бюджета Чувашской Республики"
</t>
  </si>
  <si>
    <t xml:space="preserve">"Повышение эффективности бюджетных расходов Чувашской Республики"
</t>
  </si>
  <si>
    <t xml:space="preserve">"Развитие потенциала государственного управления"
</t>
  </si>
  <si>
    <t xml:space="preserve">"Совершенствование государственного управления в сфере юстиции"
</t>
  </si>
  <si>
    <t xml:space="preserve">"Развитие муниципальной службы в Чувашской Республике"
</t>
  </si>
  <si>
    <t xml:space="preserve">"Противодействие коррупции в Чувашской Республике"
</t>
  </si>
  <si>
    <t xml:space="preserve">"Совершенствование кадровой политики и развитие кадрового потенциала государственной гражданской службы Чувашской Республики"
</t>
  </si>
  <si>
    <t xml:space="preserve">"Обеспечение реализации государственной программы Чувашской Республики "Развитие потенциала государственного управления"
</t>
  </si>
  <si>
    <t xml:space="preserve">"Развитие земельных и имущественных отношений"
</t>
  </si>
  <si>
    <t>"Обеспечение реализации государственной программы Чувашской Республики "Развитие земельных и имущественных отношений"</t>
  </si>
  <si>
    <t xml:space="preserve">Управление государственным имуществом Чувашской Республики"
</t>
  </si>
  <si>
    <t xml:space="preserve">"Формирование эффективного государственного сектора экономики Чувашской Республики"
</t>
  </si>
  <si>
    <t xml:space="preserve">"Цифровое общество Чувашии"
</t>
  </si>
  <si>
    <t>"Обеспечение реализации государственной программы Чувашской Республики "Цифровое общество Чувашии"</t>
  </si>
  <si>
    <t xml:space="preserve">"Развитие информационных технологий"
</t>
  </si>
  <si>
    <t xml:space="preserve">"Информационная инфраструктура"
</t>
  </si>
  <si>
    <t xml:space="preserve">"Информационная безопасность"
</t>
  </si>
  <si>
    <t xml:space="preserve">"Массовые коммуникации"
</t>
  </si>
  <si>
    <t>271,20</t>
  </si>
  <si>
    <t xml:space="preserve">"Управление общественными финансами и государственным долгом Чувашской Республики"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</si>
</sst>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;[Red]#,##0.0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"/>
    <numFmt numFmtId="182" formatCode="#,##0.000"/>
    <numFmt numFmtId="183" formatCode="0.00000"/>
    <numFmt numFmtId="184" formatCode="_-* #,##0.0_р_._-;\-* #,##0.0_р_._-;_-* &quot;-&quot;??_р_._-;_-@_-"/>
    <numFmt numFmtId="185" formatCode="#,##0.0;[Red]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Cyr"/>
      <family val="0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right" vertical="top"/>
    </xf>
    <xf numFmtId="173" fontId="46" fillId="0" borderId="10" xfId="0" applyNumberFormat="1" applyFont="1" applyFill="1" applyBorder="1" applyAlignment="1">
      <alignment horizontal="right" vertical="top" wrapText="1"/>
    </xf>
    <xf numFmtId="173" fontId="46" fillId="0" borderId="10" xfId="0" applyNumberFormat="1" applyFont="1" applyBorder="1" applyAlignment="1">
      <alignment vertical="top" wrapText="1"/>
    </xf>
    <xf numFmtId="173" fontId="46" fillId="0" borderId="10" xfId="0" applyNumberFormat="1" applyFont="1" applyBorder="1" applyAlignment="1">
      <alignment vertical="top"/>
    </xf>
    <xf numFmtId="4" fontId="46" fillId="0" borderId="10" xfId="0" applyNumberFormat="1" applyFont="1" applyBorder="1" applyAlignment="1">
      <alignment horizontal="left" vertical="top"/>
    </xf>
    <xf numFmtId="4" fontId="46" fillId="0" borderId="10" xfId="0" applyNumberFormat="1" applyFont="1" applyBorder="1" applyAlignment="1">
      <alignment horizontal="left" vertical="top" wrapText="1"/>
    </xf>
    <xf numFmtId="173" fontId="46" fillId="0" borderId="10" xfId="0" applyNumberFormat="1" applyFont="1" applyFill="1" applyBorder="1" applyAlignment="1">
      <alignment horizontal="right" vertical="top"/>
    </xf>
    <xf numFmtId="173" fontId="46" fillId="0" borderId="10" xfId="0" applyNumberFormat="1" applyFont="1" applyBorder="1" applyAlignment="1">
      <alignment/>
    </xf>
    <xf numFmtId="173" fontId="46" fillId="0" borderId="10" xfId="0" applyNumberFormat="1" applyFont="1" applyFill="1" applyBorder="1" applyAlignment="1">
      <alignment vertical="top" wrapText="1"/>
    </xf>
    <xf numFmtId="173" fontId="46" fillId="0" borderId="10" xfId="0" applyNumberFormat="1" applyFont="1" applyFill="1" applyBorder="1" applyAlignment="1">
      <alignment vertical="top"/>
    </xf>
    <xf numFmtId="173" fontId="46" fillId="0" borderId="0" xfId="0" applyNumberFormat="1" applyFont="1" applyFill="1" applyBorder="1" applyAlignment="1">
      <alignment horizontal="right" vertical="top"/>
    </xf>
    <xf numFmtId="173" fontId="47" fillId="34" borderId="10" xfId="0" applyNumberFormat="1" applyFont="1" applyFill="1" applyBorder="1" applyAlignment="1">
      <alignment horizontal="right" vertical="top"/>
    </xf>
    <xf numFmtId="173" fontId="47" fillId="34" borderId="10" xfId="0" applyNumberFormat="1" applyFont="1" applyFill="1" applyBorder="1" applyAlignment="1">
      <alignment horizontal="right" vertical="top" wrapText="1"/>
    </xf>
    <xf numFmtId="173" fontId="47" fillId="34" borderId="10" xfId="0" applyNumberFormat="1" applyFont="1" applyFill="1" applyBorder="1" applyAlignment="1">
      <alignment vertical="top" wrapText="1"/>
    </xf>
    <xf numFmtId="4" fontId="47" fillId="34" borderId="10" xfId="0" applyNumberFormat="1" applyFont="1" applyFill="1" applyBorder="1" applyAlignment="1">
      <alignment horizontal="left" vertical="top"/>
    </xf>
    <xf numFmtId="173" fontId="47" fillId="34" borderId="10" xfId="0" applyNumberFormat="1" applyFont="1" applyFill="1" applyBorder="1" applyAlignment="1">
      <alignment horizontal="right"/>
    </xf>
    <xf numFmtId="4" fontId="47" fillId="34" borderId="10" xfId="0" applyNumberFormat="1" applyFont="1" applyFill="1" applyBorder="1" applyAlignment="1">
      <alignment horizontal="left" vertical="top" wrapText="1"/>
    </xf>
    <xf numFmtId="0" fontId="46" fillId="0" borderId="10" xfId="0" applyFont="1" applyBorder="1" applyAlignment="1">
      <alignment/>
    </xf>
    <xf numFmtId="172" fontId="47" fillId="34" borderId="10" xfId="0" applyNumberFormat="1" applyFont="1" applyFill="1" applyBorder="1" applyAlignment="1">
      <alignment/>
    </xf>
    <xf numFmtId="172" fontId="46" fillId="0" borderId="10" xfId="0" applyNumberFormat="1" applyFont="1" applyFill="1" applyBorder="1" applyAlignment="1">
      <alignment/>
    </xf>
    <xf numFmtId="173" fontId="46" fillId="0" borderId="0" xfId="0" applyNumberFormat="1" applyFont="1" applyAlignment="1">
      <alignment/>
    </xf>
    <xf numFmtId="173" fontId="46" fillId="0" borderId="0" xfId="0" applyNumberFormat="1" applyFont="1" applyAlignment="1">
      <alignment vertical="top"/>
    </xf>
    <xf numFmtId="172" fontId="46" fillId="0" borderId="10" xfId="0" applyNumberFormat="1" applyFont="1" applyFill="1" applyBorder="1" applyAlignment="1">
      <alignment vertical="top"/>
    </xf>
    <xf numFmtId="172" fontId="47" fillId="34" borderId="10" xfId="0" applyNumberFormat="1" applyFont="1" applyFill="1" applyBorder="1" applyAlignment="1">
      <alignment vertical="top"/>
    </xf>
    <xf numFmtId="4" fontId="46" fillId="0" borderId="0" xfId="0" applyNumberFormat="1" applyFont="1" applyAlignment="1">
      <alignment/>
    </xf>
    <xf numFmtId="173" fontId="46" fillId="0" borderId="10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horizontal="left" vertical="top"/>
    </xf>
    <xf numFmtId="173" fontId="46" fillId="0" borderId="10" xfId="0" applyNumberFormat="1" applyFont="1" applyFill="1" applyBorder="1" applyAlignment="1" applyProtection="1">
      <alignment horizontal="right" vertical="top"/>
      <protection/>
    </xf>
    <xf numFmtId="173" fontId="46" fillId="0" borderId="10" xfId="0" applyNumberFormat="1" applyFont="1" applyFill="1" applyBorder="1" applyAlignment="1" applyProtection="1">
      <alignment horizontal="right" vertical="top" wrapText="1"/>
      <protection/>
    </xf>
    <xf numFmtId="0" fontId="46" fillId="33" borderId="10" xfId="0" applyFont="1" applyFill="1" applyBorder="1" applyAlignment="1">
      <alignment horizontal="justify" vertical="top"/>
    </xf>
    <xf numFmtId="173" fontId="46" fillId="0" borderId="10" xfId="0" applyNumberFormat="1" applyFont="1" applyBorder="1" applyAlignment="1">
      <alignment horizontal="right" vertical="top"/>
    </xf>
    <xf numFmtId="173" fontId="46" fillId="0" borderId="10" xfId="0" applyNumberFormat="1" applyFont="1" applyBorder="1" applyAlignment="1">
      <alignment horizontal="right" vertical="top" wrapText="1"/>
    </xf>
    <xf numFmtId="173" fontId="47" fillId="34" borderId="10" xfId="0" applyNumberFormat="1" applyFont="1" applyFill="1" applyBorder="1" applyAlignment="1" applyProtection="1">
      <alignment horizontal="right" vertical="top"/>
      <protection/>
    </xf>
    <xf numFmtId="173" fontId="46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Fill="1" applyBorder="1" applyAlignment="1">
      <alignment horizontal="right" vertical="top"/>
    </xf>
    <xf numFmtId="173" fontId="47" fillId="34" borderId="10" xfId="0" applyNumberFormat="1" applyFont="1" applyFill="1" applyBorder="1" applyAlignment="1">
      <alignment horizontal="right" vertical="center" wrapText="1"/>
    </xf>
    <xf numFmtId="173" fontId="47" fillId="34" borderId="10" xfId="0" applyNumberFormat="1" applyFont="1" applyFill="1" applyBorder="1" applyAlignment="1">
      <alignment/>
    </xf>
    <xf numFmtId="173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wrapText="1"/>
    </xf>
    <xf numFmtId="0" fontId="47" fillId="34" borderId="10" xfId="0" applyFont="1" applyFill="1" applyBorder="1" applyAlignment="1">
      <alignment horizontal="left" vertical="top"/>
    </xf>
    <xf numFmtId="0" fontId="46" fillId="0" borderId="10" xfId="0" applyFont="1" applyFill="1" applyBorder="1" applyAlignment="1">
      <alignment horizontal="left" vertical="top"/>
    </xf>
    <xf numFmtId="173" fontId="47" fillId="34" borderId="10" xfId="0" applyNumberFormat="1" applyFont="1" applyFill="1" applyBorder="1" applyAlignment="1">
      <alignment horizontal="justify" vertical="center" wrapText="1"/>
    </xf>
    <xf numFmtId="173" fontId="46" fillId="0" borderId="10" xfId="0" applyNumberFormat="1" applyFont="1" applyBorder="1" applyAlignment="1">
      <alignment horizontal="justify" vertical="center" wrapText="1"/>
    </xf>
    <xf numFmtId="173" fontId="46" fillId="0" borderId="0" xfId="0" applyNumberFormat="1" applyFont="1" applyFill="1" applyBorder="1" applyAlignment="1">
      <alignment horizontal="right" vertical="top" wrapText="1"/>
    </xf>
    <xf numFmtId="4" fontId="48" fillId="0" borderId="0" xfId="0" applyNumberFormat="1" applyFont="1" applyFill="1" applyBorder="1" applyAlignment="1">
      <alignment horizontal="right" vertical="top" shrinkToFit="1"/>
    </xf>
    <xf numFmtId="0" fontId="47" fillId="35" borderId="10" xfId="0" applyFont="1" applyFill="1" applyBorder="1" applyAlignment="1">
      <alignment horizontal="left" vertical="top"/>
    </xf>
    <xf numFmtId="0" fontId="46" fillId="36" borderId="10" xfId="0" applyFont="1" applyFill="1" applyBorder="1" applyAlignment="1">
      <alignment horizontal="left" vertical="top"/>
    </xf>
    <xf numFmtId="0" fontId="46" fillId="33" borderId="10" xfId="0" applyFont="1" applyFill="1" applyBorder="1" applyAlignment="1">
      <alignment horizontal="left" vertical="top"/>
    </xf>
    <xf numFmtId="0" fontId="46" fillId="33" borderId="10" xfId="0" applyFont="1" applyFill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right" vertical="top" wrapText="1"/>
    </xf>
    <xf numFmtId="173" fontId="46" fillId="0" borderId="10" xfId="0" applyNumberFormat="1" applyFont="1" applyFill="1" applyBorder="1" applyAlignment="1">
      <alignment horizontal="right" vertical="top" wrapText="1"/>
    </xf>
    <xf numFmtId="173" fontId="46" fillId="0" borderId="11" xfId="0" applyNumberFormat="1" applyFont="1" applyFill="1" applyBorder="1" applyAlignment="1">
      <alignment horizontal="right" vertical="top" wrapText="1"/>
    </xf>
    <xf numFmtId="172" fontId="46" fillId="33" borderId="10" xfId="0" applyNumberFormat="1" applyFont="1" applyFill="1" applyBorder="1" applyAlignment="1">
      <alignment horizontal="right" vertical="top"/>
    </xf>
    <xf numFmtId="172" fontId="46" fillId="33" borderId="10" xfId="0" applyNumberFormat="1" applyFont="1" applyFill="1" applyBorder="1" applyAlignment="1">
      <alignment horizontal="right" vertical="center"/>
    </xf>
    <xf numFmtId="172" fontId="46" fillId="37" borderId="10" xfId="0" applyNumberFormat="1" applyFont="1" applyFill="1" applyBorder="1" applyAlignment="1">
      <alignment horizontal="right" vertical="center"/>
    </xf>
    <xf numFmtId="173" fontId="46" fillId="33" borderId="10" xfId="0" applyNumberFormat="1" applyFont="1" applyFill="1" applyBorder="1" applyAlignment="1">
      <alignment horizontal="right" vertical="center"/>
    </xf>
    <xf numFmtId="0" fontId="46" fillId="0" borderId="10" xfId="0" applyNumberFormat="1" applyFont="1" applyBorder="1" applyAlignment="1">
      <alignment vertical="top" wrapText="1"/>
    </xf>
    <xf numFmtId="0" fontId="46" fillId="0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172" fontId="46" fillId="0" borderId="10" xfId="0" applyNumberFormat="1" applyFont="1" applyBorder="1" applyAlignment="1">
      <alignment vertical="top" wrapText="1"/>
    </xf>
    <xf numFmtId="173" fontId="46" fillId="0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173" fontId="46" fillId="33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justify" vertical="top" wrapText="1"/>
    </xf>
    <xf numFmtId="0" fontId="46" fillId="0" borderId="10" xfId="0" applyFont="1" applyBorder="1" applyAlignment="1">
      <alignment horizontal="justify" vertical="top"/>
    </xf>
    <xf numFmtId="0" fontId="47" fillId="34" borderId="10" xfId="0" applyFont="1" applyFill="1" applyBorder="1" applyAlignment="1">
      <alignment horizontal="justify" vertical="top"/>
    </xf>
    <xf numFmtId="0" fontId="47" fillId="34" borderId="10" xfId="0" applyFont="1" applyFill="1" applyBorder="1" applyAlignment="1">
      <alignment horizontal="justify" vertical="top" wrapText="1"/>
    </xf>
    <xf numFmtId="0" fontId="46" fillId="36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7" fillId="35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vertical="top" wrapText="1"/>
    </xf>
    <xf numFmtId="0" fontId="47" fillId="34" borderId="10" xfId="0" applyFont="1" applyFill="1" applyBorder="1" applyAlignment="1">
      <alignment horizontal="left" vertical="top" wrapText="1"/>
    </xf>
    <xf numFmtId="0" fontId="47" fillId="34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horizontal="left" vertical="top"/>
    </xf>
    <xf numFmtId="0" fontId="47" fillId="38" borderId="10" xfId="0" applyFont="1" applyFill="1" applyBorder="1" applyAlignment="1">
      <alignment horizontal="justify" vertical="top"/>
    </xf>
    <xf numFmtId="173" fontId="47" fillId="38" borderId="10" xfId="0" applyNumberFormat="1" applyFont="1" applyFill="1" applyBorder="1" applyAlignment="1">
      <alignment horizontal="right" vertical="top"/>
    </xf>
    <xf numFmtId="0" fontId="47" fillId="38" borderId="10" xfId="0" applyFont="1" applyFill="1" applyBorder="1" applyAlignment="1">
      <alignment horizontal="left" vertical="top" wrapText="1"/>
    </xf>
    <xf numFmtId="173" fontId="46" fillId="37" borderId="10" xfId="0" applyNumberFormat="1" applyFont="1" applyFill="1" applyBorder="1" applyAlignment="1">
      <alignment horizontal="right" vertical="center"/>
    </xf>
    <xf numFmtId="173" fontId="46" fillId="0" borderId="10" xfId="0" applyNumberFormat="1" applyFont="1" applyFill="1" applyBorder="1" applyAlignment="1">
      <alignment horizontal="right"/>
    </xf>
    <xf numFmtId="173" fontId="46" fillId="33" borderId="10" xfId="0" applyNumberFormat="1" applyFont="1" applyFill="1" applyBorder="1" applyAlignment="1">
      <alignment horizontal="right"/>
    </xf>
    <xf numFmtId="173" fontId="50" fillId="33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 horizontal="left" vertical="top" wrapText="1"/>
    </xf>
    <xf numFmtId="172" fontId="46" fillId="0" borderId="0" xfId="0" applyNumberFormat="1" applyFont="1" applyAlignment="1">
      <alignment/>
    </xf>
    <xf numFmtId="0" fontId="49" fillId="39" borderId="0" xfId="0" applyFont="1" applyFill="1" applyAlignment="1">
      <alignment/>
    </xf>
    <xf numFmtId="173" fontId="49" fillId="39" borderId="0" xfId="0" applyNumberFormat="1" applyFont="1" applyFill="1" applyAlignment="1">
      <alignment/>
    </xf>
    <xf numFmtId="0" fontId="47" fillId="34" borderId="10" xfId="0" applyFont="1" applyFill="1" applyBorder="1" applyAlignment="1">
      <alignment horizontal="justify" vertical="top" wrapText="1"/>
    </xf>
    <xf numFmtId="0" fontId="47" fillId="34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Fill="1" applyBorder="1" applyAlignment="1">
      <alignment horizontal="left" vertical="top" wrapText="1"/>
    </xf>
    <xf numFmtId="0" fontId="47" fillId="34" borderId="10" xfId="0" applyFont="1" applyFill="1" applyBorder="1" applyAlignment="1">
      <alignment horizontal="justify" vertical="top"/>
    </xf>
    <xf numFmtId="172" fontId="46" fillId="37" borderId="10" xfId="0" applyNumberFormat="1" applyFont="1" applyFill="1" applyBorder="1" applyAlignment="1">
      <alignment horizontal="right" vertical="center" wrapText="1"/>
    </xf>
    <xf numFmtId="172" fontId="47" fillId="0" borderId="10" xfId="0" applyNumberFormat="1" applyFont="1" applyFill="1" applyBorder="1" applyAlignment="1">
      <alignment/>
    </xf>
    <xf numFmtId="0" fontId="47" fillId="34" borderId="10" xfId="0" applyFont="1" applyFill="1" applyBorder="1" applyAlignment="1">
      <alignment horizontal="justify" vertical="top" wrapText="1"/>
    </xf>
    <xf numFmtId="0" fontId="46" fillId="0" borderId="10" xfId="0" applyFont="1" applyBorder="1" applyAlignment="1">
      <alignment horizontal="justify" vertical="top"/>
    </xf>
    <xf numFmtId="0" fontId="46" fillId="0" borderId="10" xfId="0" applyFont="1" applyFill="1" applyBorder="1" applyAlignment="1">
      <alignment horizontal="justify" vertical="top" wrapText="1"/>
    </xf>
    <xf numFmtId="0" fontId="47" fillId="34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right" vertical="top"/>
      <protection/>
    </xf>
    <xf numFmtId="173" fontId="4" fillId="0" borderId="10" xfId="0" applyNumberFormat="1" applyFont="1" applyFill="1" applyBorder="1" applyAlignment="1" applyProtection="1">
      <alignment horizontal="right" vertical="top" wrapText="1"/>
      <protection/>
    </xf>
    <xf numFmtId="173" fontId="51" fillId="0" borderId="10" xfId="0" applyNumberFormat="1" applyFont="1" applyFill="1" applyBorder="1" applyAlignment="1">
      <alignment horizontal="right" vertical="top" wrapText="1"/>
    </xf>
    <xf numFmtId="173" fontId="4" fillId="33" borderId="10" xfId="0" applyNumberFormat="1" applyFont="1" applyFill="1" applyBorder="1" applyAlignment="1" applyProtection="1">
      <alignment horizontal="right" vertical="top"/>
      <protection/>
    </xf>
    <xf numFmtId="173" fontId="4" fillId="0" borderId="10" xfId="0" applyNumberFormat="1" applyFont="1" applyFill="1" applyBorder="1" applyAlignment="1">
      <alignment horizontal="right"/>
    </xf>
    <xf numFmtId="173" fontId="4" fillId="0" borderId="12" xfId="0" applyNumberFormat="1" applyFont="1" applyFill="1" applyBorder="1" applyAlignment="1">
      <alignment horizontal="right"/>
    </xf>
    <xf numFmtId="173" fontId="46" fillId="0" borderId="10" xfId="0" applyNumberFormat="1" applyFont="1" applyFill="1" applyBorder="1" applyAlignment="1" applyProtection="1">
      <alignment horizontal="right" vertical="center"/>
      <protection/>
    </xf>
    <xf numFmtId="173" fontId="46" fillId="0" borderId="10" xfId="0" applyNumberFormat="1" applyFont="1" applyFill="1" applyBorder="1" applyAlignment="1" applyProtection="1">
      <alignment horizontal="right" vertical="center" wrapText="1"/>
      <protection/>
    </xf>
    <xf numFmtId="173" fontId="49" fillId="0" borderId="10" xfId="0" applyNumberFormat="1" applyFont="1" applyFill="1" applyBorder="1" applyAlignment="1">
      <alignment vertical="top"/>
    </xf>
    <xf numFmtId="172" fontId="47" fillId="0" borderId="10" xfId="0" applyNumberFormat="1" applyFont="1" applyFill="1" applyBorder="1" applyAlignment="1">
      <alignment vertical="top"/>
    </xf>
    <xf numFmtId="185" fontId="2" fillId="0" borderId="1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 horizontal="right"/>
    </xf>
    <xf numFmtId="185" fontId="2" fillId="0" borderId="10" xfId="0" applyNumberFormat="1" applyFont="1" applyFill="1" applyBorder="1" applyAlignment="1">
      <alignment horizontal="right" wrapText="1"/>
    </xf>
    <xf numFmtId="185" fontId="2" fillId="0" borderId="0" xfId="0" applyNumberFormat="1" applyFont="1" applyFill="1" applyAlignment="1">
      <alignment horizontal="right" wrapText="1"/>
    </xf>
    <xf numFmtId="0" fontId="46" fillId="0" borderId="10" xfId="0" applyFont="1" applyBorder="1" applyAlignment="1">
      <alignment horizontal="justify" vertical="top"/>
    </xf>
    <xf numFmtId="0" fontId="47" fillId="34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36" borderId="10" xfId="0" applyFont="1" applyFill="1" applyBorder="1" applyAlignment="1">
      <alignment horizontal="left" vertical="top" wrapText="1"/>
    </xf>
    <xf numFmtId="172" fontId="46" fillId="0" borderId="10" xfId="0" applyNumberFormat="1" applyFont="1" applyFill="1" applyBorder="1" applyAlignment="1">
      <alignment vertical="top" wrapText="1"/>
    </xf>
    <xf numFmtId="172" fontId="46" fillId="0" borderId="10" xfId="0" applyNumberFormat="1" applyFont="1" applyBorder="1" applyAlignment="1">
      <alignment vertical="top"/>
    </xf>
    <xf numFmtId="0" fontId="47" fillId="34" borderId="10" xfId="0" applyFont="1" applyFill="1" applyBorder="1" applyAlignment="1">
      <alignment horizontal="justify" vertical="top"/>
    </xf>
    <xf numFmtId="173" fontId="46" fillId="0" borderId="10" xfId="0" applyNumberFormat="1" applyFont="1" applyBorder="1" applyAlignment="1">
      <alignment wrapText="1"/>
    </xf>
    <xf numFmtId="173" fontId="46" fillId="33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6" fillId="0" borderId="10" xfId="0" applyFont="1" applyFill="1" applyBorder="1" applyAlignment="1">
      <alignment horizontal="justify" vertical="top"/>
    </xf>
    <xf numFmtId="0" fontId="46" fillId="33" borderId="10" xfId="0" applyFont="1" applyFill="1" applyBorder="1" applyAlignment="1">
      <alignment horizontal="justify" vertical="top" wrapText="1"/>
    </xf>
    <xf numFmtId="0" fontId="46" fillId="33" borderId="11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172" fontId="52" fillId="33" borderId="10" xfId="0" applyNumberFormat="1" applyFont="1" applyFill="1" applyBorder="1" applyAlignment="1">
      <alignment horizontal="right" vertical="top"/>
    </xf>
    <xf numFmtId="172" fontId="52" fillId="33" borderId="10" xfId="0" applyNumberFormat="1" applyFont="1" applyFill="1" applyBorder="1" applyAlignment="1">
      <alignment horizontal="right" vertical="center"/>
    </xf>
    <xf numFmtId="173" fontId="52" fillId="0" borderId="10" xfId="0" applyNumberFormat="1" applyFont="1" applyBorder="1" applyAlignment="1">
      <alignment vertical="top"/>
    </xf>
    <xf numFmtId="173" fontId="52" fillId="0" borderId="10" xfId="0" applyNumberFormat="1" applyFont="1" applyBorder="1" applyAlignment="1">
      <alignment vertical="top" wrapText="1"/>
    </xf>
    <xf numFmtId="173" fontId="52" fillId="0" borderId="10" xfId="0" applyNumberFormat="1" applyFont="1" applyBorder="1" applyAlignment="1">
      <alignment horizontal="right" vertical="top"/>
    </xf>
    <xf numFmtId="173" fontId="52" fillId="0" borderId="10" xfId="0" applyNumberFormat="1" applyFont="1" applyFill="1" applyBorder="1" applyAlignment="1">
      <alignment horizontal="right" vertical="top"/>
    </xf>
    <xf numFmtId="173" fontId="52" fillId="0" borderId="10" xfId="0" applyNumberFormat="1" applyFont="1" applyFill="1" applyBorder="1" applyAlignment="1">
      <alignment horizontal="right" vertical="center" wrapText="1"/>
    </xf>
    <xf numFmtId="173" fontId="5" fillId="0" borderId="10" xfId="0" applyNumberFormat="1" applyFont="1" applyFill="1" applyBorder="1" applyAlignment="1" applyProtection="1">
      <alignment horizontal="right" vertical="top"/>
      <protection/>
    </xf>
    <xf numFmtId="173" fontId="52" fillId="0" borderId="10" xfId="0" applyNumberFormat="1" applyFont="1" applyFill="1" applyBorder="1" applyAlignment="1">
      <alignment vertical="top" wrapText="1"/>
    </xf>
    <xf numFmtId="173" fontId="52" fillId="0" borderId="10" xfId="0" applyNumberFormat="1" applyFont="1" applyBorder="1" applyAlignment="1">
      <alignment horizontal="right" vertical="top" wrapText="1"/>
    </xf>
    <xf numFmtId="173" fontId="52" fillId="0" borderId="10" xfId="0" applyNumberFormat="1" applyFont="1" applyFill="1" applyBorder="1" applyAlignment="1" applyProtection="1">
      <alignment horizontal="right" vertical="top"/>
      <protection/>
    </xf>
    <xf numFmtId="173" fontId="52" fillId="0" borderId="10" xfId="0" applyNumberFormat="1" applyFont="1" applyFill="1" applyBorder="1" applyAlignment="1" applyProtection="1">
      <alignment horizontal="right" vertical="top" wrapText="1"/>
      <protection/>
    </xf>
    <xf numFmtId="173" fontId="52" fillId="0" borderId="10" xfId="0" applyNumberFormat="1" applyFont="1" applyFill="1" applyBorder="1" applyAlignment="1">
      <alignment/>
    </xf>
    <xf numFmtId="173" fontId="52" fillId="0" borderId="10" xfId="0" applyNumberFormat="1" applyFont="1" applyFill="1" applyBorder="1" applyAlignment="1">
      <alignment horizontal="right"/>
    </xf>
    <xf numFmtId="185" fontId="6" fillId="33" borderId="10" xfId="0" applyNumberFormat="1" applyFont="1" applyFill="1" applyBorder="1" applyAlignment="1">
      <alignment/>
    </xf>
    <xf numFmtId="185" fontId="6" fillId="33" borderId="10" xfId="0" applyNumberFormat="1" applyFont="1" applyFill="1" applyBorder="1" applyAlignment="1">
      <alignment horizontal="right" wrapText="1"/>
    </xf>
    <xf numFmtId="185" fontId="6" fillId="0" borderId="10" xfId="0" applyNumberFormat="1" applyFont="1" applyFill="1" applyBorder="1" applyAlignment="1">
      <alignment/>
    </xf>
    <xf numFmtId="185" fontId="52" fillId="0" borderId="10" xfId="0" applyNumberFormat="1" applyFont="1" applyBorder="1" applyAlignment="1">
      <alignment/>
    </xf>
    <xf numFmtId="173" fontId="52" fillId="0" borderId="10" xfId="0" applyNumberFormat="1" applyFont="1" applyBorder="1" applyAlignment="1">
      <alignment/>
    </xf>
    <xf numFmtId="173" fontId="52" fillId="33" borderId="10" xfId="0" applyNumberFormat="1" applyFont="1" applyFill="1" applyBorder="1" applyAlignment="1">
      <alignment horizontal="right" vertical="center" wrapText="1"/>
    </xf>
    <xf numFmtId="173" fontId="52" fillId="33" borderId="10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 horizontal="right" vertical="top" wrapText="1"/>
    </xf>
    <xf numFmtId="173" fontId="52" fillId="0" borderId="10" xfId="0" applyNumberFormat="1" applyFont="1" applyFill="1" applyBorder="1" applyAlignment="1">
      <alignment horizontal="right" vertical="top" wrapText="1"/>
    </xf>
    <xf numFmtId="0" fontId="46" fillId="0" borderId="10" xfId="0" applyNumberFormat="1" applyFont="1" applyFill="1" applyBorder="1" applyAlignment="1">
      <alignment horizontal="right" vertical="top"/>
    </xf>
    <xf numFmtId="0" fontId="46" fillId="0" borderId="11" xfId="0" applyFont="1" applyBorder="1" applyAlignment="1">
      <alignment horizontal="justify" vertical="top"/>
    </xf>
    <xf numFmtId="0" fontId="46" fillId="0" borderId="13" xfId="0" applyFont="1" applyBorder="1" applyAlignment="1">
      <alignment horizontal="justify" vertical="top"/>
    </xf>
    <xf numFmtId="0" fontId="46" fillId="0" borderId="12" xfId="0" applyFont="1" applyBorder="1" applyAlignment="1">
      <alignment horizontal="justify" vertical="top"/>
    </xf>
    <xf numFmtId="0" fontId="46" fillId="0" borderId="10" xfId="0" applyFont="1" applyFill="1" applyBorder="1" applyAlignment="1" quotePrefix="1">
      <alignment horizontal="justify" vertical="top" wrapText="1"/>
    </xf>
    <xf numFmtId="0" fontId="46" fillId="0" borderId="10" xfId="0" applyFont="1" applyFill="1" applyBorder="1" applyAlignment="1">
      <alignment horizontal="justify" vertical="top" wrapText="1"/>
    </xf>
    <xf numFmtId="0" fontId="50" fillId="33" borderId="11" xfId="0" applyFont="1" applyFill="1" applyBorder="1" applyAlignment="1">
      <alignment horizontal="left" vertical="top" wrapText="1"/>
    </xf>
    <xf numFmtId="0" fontId="50" fillId="33" borderId="13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0" fontId="47" fillId="34" borderId="10" xfId="0" applyFont="1" applyFill="1" applyBorder="1" applyAlignment="1">
      <alignment horizontal="justify" vertical="top"/>
    </xf>
    <xf numFmtId="0" fontId="47" fillId="34" borderId="10" xfId="0" applyFont="1" applyFill="1" applyBorder="1" applyAlignment="1" quotePrefix="1">
      <alignment horizontal="justify" vertical="top" wrapText="1"/>
    </xf>
    <xf numFmtId="0" fontId="47" fillId="34" borderId="10" xfId="0" applyFont="1" applyFill="1" applyBorder="1" applyAlignment="1">
      <alignment horizontal="justify" vertical="top" wrapText="1"/>
    </xf>
    <xf numFmtId="0" fontId="46" fillId="0" borderId="11" xfId="0" applyFont="1" applyFill="1" applyBorder="1" applyAlignment="1">
      <alignment horizontal="justify" vertical="top" wrapText="1"/>
    </xf>
    <xf numFmtId="0" fontId="46" fillId="0" borderId="13" xfId="0" applyFont="1" applyFill="1" applyBorder="1" applyAlignment="1">
      <alignment horizontal="justify" vertical="top" wrapText="1"/>
    </xf>
    <xf numFmtId="0" fontId="46" fillId="0" borderId="12" xfId="0" applyFont="1" applyFill="1" applyBorder="1" applyAlignment="1">
      <alignment horizontal="justify" vertical="top" wrapText="1"/>
    </xf>
    <xf numFmtId="0" fontId="46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46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justify" vertical="top"/>
    </xf>
    <xf numFmtId="0" fontId="46" fillId="36" borderId="10" xfId="0" applyFont="1" applyFill="1" applyBorder="1" applyAlignment="1">
      <alignment horizontal="justify" vertical="top" wrapText="1"/>
    </xf>
    <xf numFmtId="0" fontId="46" fillId="36" borderId="10" xfId="0" applyFont="1" applyFill="1" applyBorder="1" applyAlignment="1">
      <alignment horizontal="left" vertical="top" wrapText="1"/>
    </xf>
    <xf numFmtId="0" fontId="46" fillId="36" borderId="11" xfId="0" applyFont="1" applyFill="1" applyBorder="1" applyAlignment="1">
      <alignment horizontal="left" vertical="top" wrapText="1"/>
    </xf>
    <xf numFmtId="0" fontId="46" fillId="36" borderId="13" xfId="0" applyFont="1" applyFill="1" applyBorder="1" applyAlignment="1">
      <alignment horizontal="left" vertical="top" wrapText="1"/>
    </xf>
    <xf numFmtId="0" fontId="46" fillId="36" borderId="12" xfId="0" applyFont="1" applyFill="1" applyBorder="1" applyAlignment="1">
      <alignment horizontal="left" vertical="top" wrapText="1"/>
    </xf>
    <xf numFmtId="0" fontId="46" fillId="0" borderId="0" xfId="0" applyFont="1" applyAlignment="1">
      <alignment vertical="top" wrapText="1"/>
    </xf>
    <xf numFmtId="0" fontId="0" fillId="0" borderId="10" xfId="0" applyFont="1" applyFill="1" applyBorder="1" applyAlignment="1">
      <alignment horizontal="justify" vertical="top" wrapText="1"/>
    </xf>
    <xf numFmtId="0" fontId="36" fillId="34" borderId="10" xfId="0" applyFont="1" applyFill="1" applyBorder="1" applyAlignment="1">
      <alignment horizontal="justify" vertical="top"/>
    </xf>
    <xf numFmtId="0" fontId="0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47" fillId="35" borderId="10" xfId="0" applyFont="1" applyFill="1" applyBorder="1" applyAlignment="1">
      <alignment horizontal="left" vertical="top" wrapText="1"/>
    </xf>
    <xf numFmtId="0" fontId="47" fillId="35" borderId="10" xfId="0" applyFont="1" applyFill="1" applyBorder="1" applyAlignment="1">
      <alignment horizontal="justify"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1" xfId="0" applyFont="1" applyBorder="1" applyAlignment="1">
      <alignment horizontal="justify" vertical="top" wrapText="1"/>
    </xf>
    <xf numFmtId="0" fontId="46" fillId="0" borderId="13" xfId="0" applyFont="1" applyBorder="1" applyAlignment="1">
      <alignment horizontal="justify" vertical="top" wrapText="1"/>
    </xf>
    <xf numFmtId="0" fontId="46" fillId="0" borderId="12" xfId="0" applyFont="1" applyBorder="1" applyAlignment="1">
      <alignment horizontal="justify" vertical="top" wrapText="1"/>
    </xf>
    <xf numFmtId="0" fontId="47" fillId="34" borderId="10" xfId="0" applyFont="1" applyFill="1" applyBorder="1" applyAlignment="1">
      <alignment horizontal="left" vertical="top" wrapText="1"/>
    </xf>
    <xf numFmtId="0" fontId="36" fillId="34" borderId="10" xfId="0" applyFont="1" applyFill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 vertical="top"/>
    </xf>
    <xf numFmtId="0" fontId="36" fillId="34" borderId="10" xfId="0" applyFont="1" applyFill="1" applyBorder="1" applyAlignment="1">
      <alignment horizontal="justify" vertical="top"/>
    </xf>
    <xf numFmtId="0" fontId="47" fillId="34" borderId="10" xfId="0" applyFont="1" applyFill="1" applyBorder="1" applyAlignment="1">
      <alignment vertical="top" wrapText="1"/>
    </xf>
    <xf numFmtId="0" fontId="36" fillId="34" borderId="10" xfId="0" applyFont="1" applyFill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7" fillId="38" borderId="10" xfId="0" applyFont="1" applyFill="1" applyBorder="1" applyAlignment="1">
      <alignment horizontal="justify" vertical="top" wrapText="1"/>
    </xf>
    <xf numFmtId="0" fontId="0" fillId="38" borderId="10" xfId="0" applyFont="1" applyFill="1" applyBorder="1" applyAlignment="1">
      <alignment horizontal="justify" vertical="top" wrapText="1"/>
    </xf>
    <xf numFmtId="0" fontId="47" fillId="34" borderId="11" xfId="0" applyFont="1" applyFill="1" applyBorder="1" applyAlignment="1">
      <alignment horizontal="justify" vertical="top" wrapText="1"/>
    </xf>
    <xf numFmtId="0" fontId="4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2" fontId="46" fillId="0" borderId="10" xfId="0" applyNumberFormat="1" applyFont="1" applyFill="1" applyBorder="1" applyAlignment="1">
      <alignment horizontal="justify" vertical="top" wrapText="1"/>
    </xf>
    <xf numFmtId="2" fontId="0" fillId="0" borderId="10" xfId="0" applyNumberFormat="1" applyFont="1" applyBorder="1" applyAlignment="1">
      <alignment horizontal="justify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/>
    </xf>
    <xf numFmtId="0" fontId="46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8"/>
  <sheetViews>
    <sheetView tabSelected="1" view="pageBreakPreview" zoomScaleNormal="70" zoomScaleSheetLayoutView="100" workbookViewId="0" topLeftCell="A1">
      <selection activeCell="E8" activeCellId="1" sqref="H23 E8"/>
    </sheetView>
  </sheetViews>
  <sheetFormatPr defaultColWidth="9.140625" defaultRowHeight="15"/>
  <cols>
    <col min="1" max="1" width="19.140625" style="1" customWidth="1"/>
    <col min="2" max="2" width="55.28125" style="1" customWidth="1"/>
    <col min="3" max="3" width="36.28125" style="1" customWidth="1"/>
    <col min="4" max="4" width="24.140625" style="1" customWidth="1"/>
    <col min="5" max="5" width="24.28125" style="1" customWidth="1"/>
    <col min="6" max="6" width="13.421875" style="1" customWidth="1"/>
    <col min="7" max="7" width="13.8515625" style="1" customWidth="1"/>
    <col min="8" max="8" width="14.421875" style="1" customWidth="1"/>
    <col min="9" max="9" width="15.140625" style="88" customWidth="1"/>
    <col min="10" max="10" width="19.421875" style="1" customWidth="1"/>
    <col min="11" max="16384" width="9.140625" style="1" customWidth="1"/>
  </cols>
  <sheetData>
    <row r="1" ht="15">
      <c r="E1" s="29" t="s">
        <v>39</v>
      </c>
    </row>
    <row r="2" spans="4:6" ht="45" customHeight="1">
      <c r="D2" s="209" t="s">
        <v>46</v>
      </c>
      <c r="E2" s="210"/>
      <c r="F2" s="210"/>
    </row>
    <row r="3" spans="1:5" ht="33.75" customHeight="1">
      <c r="A3" s="213" t="s">
        <v>47</v>
      </c>
      <c r="B3" s="214"/>
      <c r="C3" s="214"/>
      <c r="D3" s="214"/>
      <c r="E3" s="214"/>
    </row>
    <row r="4" spans="1:6" ht="15" customHeight="1">
      <c r="A4" s="204" t="s">
        <v>0</v>
      </c>
      <c r="B4" s="204" t="s">
        <v>3</v>
      </c>
      <c r="C4" s="204" t="s">
        <v>4</v>
      </c>
      <c r="D4" s="204" t="s">
        <v>5</v>
      </c>
      <c r="E4" s="204" t="s">
        <v>7</v>
      </c>
      <c r="F4" s="204" t="s">
        <v>38</v>
      </c>
    </row>
    <row r="5" spans="1:6" ht="46.5" customHeight="1">
      <c r="A5" s="204"/>
      <c r="B5" s="204"/>
      <c r="C5" s="205"/>
      <c r="D5" s="205"/>
      <c r="E5" s="205"/>
      <c r="F5" s="205"/>
    </row>
    <row r="6" spans="1:12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0"/>
      <c r="L6" s="1" t="s">
        <v>45</v>
      </c>
    </row>
    <row r="7" spans="1:8" ht="15" customHeight="1">
      <c r="A7" s="206" t="s">
        <v>37</v>
      </c>
      <c r="B7" s="206" t="s">
        <v>36</v>
      </c>
      <c r="C7" s="79" t="s">
        <v>1</v>
      </c>
      <c r="D7" s="80">
        <f>D8+D9+D10+D11+D12</f>
        <v>105152563.05999997</v>
      </c>
      <c r="E7" s="80">
        <f>E8+E9+E10+E11+E12</f>
        <v>104894465.91871999</v>
      </c>
      <c r="F7" s="80">
        <f aca="true" t="shared" si="0" ref="F7:F12">E7/D7*100</f>
        <v>99.75454983333815</v>
      </c>
      <c r="G7" s="24">
        <f>D13+D43+D73+D93+D113+D166+D201+D306+D451+D471+D496+D534+D559+D584+D639+D679+D709+D739+D784+D804+D834+D854</f>
        <v>105152563.05999999</v>
      </c>
      <c r="H7" s="24">
        <f>E13+E43+E73+E93+E113+E166+E201+E306+E451+E471+E496+E534+E559+E584+E639+E679+E709+E739+E784+E804+E834+E854</f>
        <v>104894465.91872</v>
      </c>
    </row>
    <row r="8" spans="1:12" ht="15" customHeight="1">
      <c r="A8" s="206"/>
      <c r="B8" s="206"/>
      <c r="C8" s="81" t="s">
        <v>10</v>
      </c>
      <c r="D8" s="80">
        <f>D14+D44+D74+D94+D114+D167+D202+D307+D452+D472+D497+D535+D560+D585+D640+D680+D710+D740+D785+D805+D835+D855</f>
        <v>12851327.600000003</v>
      </c>
      <c r="E8" s="80">
        <f>E14+E44+E74+E94+E114+E167+E202+E307+E452+E472+E497+E535+E560+E585+E640+E680+E710+E740+E785+E805+E835+E855</f>
        <v>12247309.6915</v>
      </c>
      <c r="F8" s="80">
        <f t="shared" si="0"/>
        <v>95.29995711493649</v>
      </c>
      <c r="G8" s="24">
        <f aca="true" t="shared" si="1" ref="G8:H10">D14+D44+D74+D94+D114+D167+D202+D307+D452+D472+D497+D535+D560+D585+D640+D680+D710+D740+D785+D805+D835+D855</f>
        <v>12851327.600000003</v>
      </c>
      <c r="H8" s="24">
        <f t="shared" si="1"/>
        <v>12247309.6915</v>
      </c>
      <c r="L8" s="87">
        <f>E8/E7*100</f>
        <v>11.67583969681501</v>
      </c>
    </row>
    <row r="9" spans="1:12" ht="28.5">
      <c r="A9" s="206"/>
      <c r="B9" s="206"/>
      <c r="C9" s="79" t="s">
        <v>11</v>
      </c>
      <c r="D9" s="80">
        <f>D15+D45+D75+D95+D115+D168+D203+D308+D453+D473+D498+D536+D561+D586+D641+D681+D711+D741+D786+D806+D836+D856</f>
        <v>39776233.73999999</v>
      </c>
      <c r="E9" s="80">
        <f>E15+E45+E75+E95+E115+E168+E203+E308+E453+E473+E498+E536+E561+E586+E641+E681+E711+E741+E786+E806+E836+E856</f>
        <v>37847090.32721999</v>
      </c>
      <c r="F9" s="80">
        <f t="shared" si="0"/>
        <v>95.15000986420694</v>
      </c>
      <c r="G9" s="24">
        <f t="shared" si="1"/>
        <v>39776233.73999999</v>
      </c>
      <c r="H9" s="24">
        <f t="shared" si="1"/>
        <v>37847090.32721999</v>
      </c>
      <c r="I9" s="89"/>
      <c r="J9" s="23">
        <f>E9+E8</f>
        <v>50094400.01871999</v>
      </c>
      <c r="L9" s="87">
        <f>E9/E7*100</f>
        <v>36.081112569414984</v>
      </c>
    </row>
    <row r="10" spans="1:12" ht="15">
      <c r="A10" s="206"/>
      <c r="B10" s="206"/>
      <c r="C10" s="79" t="s">
        <v>2</v>
      </c>
      <c r="D10" s="80">
        <f>D16+D46+D76+D96+D116+D169+D204+D309+D454+D474+D499+D537+D562+D587+D642+D712+D742+D787+D807+D837+D857</f>
        <v>1445670.8299999998</v>
      </c>
      <c r="E10" s="80">
        <f>E16+E46+E76+E96+E116+E169+E204+E309+E454+E474+E499+E537+E562+E587+E642+E712+E742+E787+E807+E837+E857</f>
        <v>3968512.7</v>
      </c>
      <c r="F10" s="80">
        <f t="shared" si="0"/>
        <v>274.51011790837623</v>
      </c>
      <c r="G10" s="24">
        <f t="shared" si="1"/>
        <v>1445670.8299999998</v>
      </c>
      <c r="H10" s="24">
        <f t="shared" si="1"/>
        <v>3968512.7</v>
      </c>
      <c r="L10" s="87">
        <f>E10/E7*100</f>
        <v>3.783338487156317</v>
      </c>
    </row>
    <row r="11" spans="1:12" ht="42.75">
      <c r="A11" s="206"/>
      <c r="B11" s="206"/>
      <c r="C11" s="79" t="s">
        <v>16</v>
      </c>
      <c r="D11" s="80">
        <f>D117+D475</f>
        <v>16154956.8</v>
      </c>
      <c r="E11" s="80">
        <f>E117+E475</f>
        <v>16025600.9</v>
      </c>
      <c r="F11" s="80">
        <f t="shared" si="0"/>
        <v>99.19928043385421</v>
      </c>
      <c r="G11" s="24">
        <f>D117+D475</f>
        <v>16154956.8</v>
      </c>
      <c r="H11" s="24">
        <f>E117+E475</f>
        <v>16025600.9</v>
      </c>
      <c r="L11" s="87">
        <f>E11/E7*100</f>
        <v>15.277832590727735</v>
      </c>
    </row>
    <row r="12" spans="1:12" ht="15">
      <c r="A12" s="207"/>
      <c r="B12" s="207"/>
      <c r="C12" s="79" t="s">
        <v>6</v>
      </c>
      <c r="D12" s="80">
        <f>D17+D47+D77+D97+D118+D170+D205+D310+D476+D500+D538+D563+D588+D643+D683+D713+D743+D788+D808+D838+D858+D455</f>
        <v>34924374.08999999</v>
      </c>
      <c r="E12" s="80">
        <f>E17+E47+E77+E97+E118+E170+E205+E310+E476+E500+E538+E563+E588+E643+E683+E713+E743+E788+E808+E838+E858+E455</f>
        <v>34805952.3</v>
      </c>
      <c r="F12" s="80">
        <f t="shared" si="0"/>
        <v>99.66091936337979</v>
      </c>
      <c r="G12" s="24">
        <f>D17+D47+D77+D97+D118+D170+D205+D310+D476+D500+D538+D563+D588+D643+D683+D713+D743+D788+D808+D838+D858+D455</f>
        <v>34924374.08999999</v>
      </c>
      <c r="H12" s="24">
        <f>E17+E47+E77+E97+E118+E170+E205+E310+E476+E500+E538+E563+E588+E643+E683+E713+E743+E788+E808+E838+E858+E455</f>
        <v>34805952.3</v>
      </c>
      <c r="L12" s="87">
        <f>E12/E7*100</f>
        <v>33.18187665588596</v>
      </c>
    </row>
    <row r="13" spans="1:11" ht="13.5" customHeight="1">
      <c r="A13" s="208" t="s">
        <v>8</v>
      </c>
      <c r="B13" s="167" t="s">
        <v>48</v>
      </c>
      <c r="C13" s="70" t="s">
        <v>1</v>
      </c>
      <c r="D13" s="14">
        <f>D14+D15+D16+D17</f>
        <v>265777</v>
      </c>
      <c r="E13" s="14">
        <f>E14+E15+E16+E17</f>
        <v>261818.209</v>
      </c>
      <c r="F13" s="21">
        <f>E13/D13*100</f>
        <v>98.51048397716883</v>
      </c>
      <c r="G13" s="24">
        <f aca="true" t="shared" si="2" ref="G13:H17">D18+D23+D28+D33+D38</f>
        <v>265777</v>
      </c>
      <c r="H13" s="24">
        <f t="shared" si="2"/>
        <v>261818.209</v>
      </c>
      <c r="J13" s="1" t="s">
        <v>40</v>
      </c>
      <c r="K13" s="1" t="s">
        <v>44</v>
      </c>
    </row>
    <row r="14" spans="1:11" ht="17.25" customHeight="1">
      <c r="A14" s="202"/>
      <c r="B14" s="167"/>
      <c r="C14" s="70" t="s">
        <v>10</v>
      </c>
      <c r="D14" s="14">
        <f>D19+D24+D29+D34+D39</f>
        <v>0</v>
      </c>
      <c r="E14" s="14">
        <f>E19+E24+E29+E34+E39</f>
        <v>0</v>
      </c>
      <c r="F14" s="21"/>
      <c r="G14" s="24">
        <f t="shared" si="2"/>
        <v>0</v>
      </c>
      <c r="H14" s="24">
        <f t="shared" si="2"/>
        <v>0</v>
      </c>
      <c r="I14" s="89"/>
      <c r="J14" s="23">
        <f>D14+D15</f>
        <v>34612</v>
      </c>
      <c r="K14" s="23">
        <f>E14+E15</f>
        <v>30653.209</v>
      </c>
    </row>
    <row r="15" spans="1:8" ht="30.75" customHeight="1">
      <c r="A15" s="202"/>
      <c r="B15" s="167"/>
      <c r="C15" s="70" t="s">
        <v>11</v>
      </c>
      <c r="D15" s="14">
        <f aca="true" t="shared" si="3" ref="D15:E17">D20+D25+D30+D35+D40</f>
        <v>34612</v>
      </c>
      <c r="E15" s="14">
        <f t="shared" si="3"/>
        <v>30653.209</v>
      </c>
      <c r="F15" s="26">
        <f>E15/D15*100</f>
        <v>88.56237432104473</v>
      </c>
      <c r="G15" s="24">
        <f t="shared" si="2"/>
        <v>34612</v>
      </c>
      <c r="H15" s="24">
        <f t="shared" si="2"/>
        <v>30653.209</v>
      </c>
    </row>
    <row r="16" spans="1:8" ht="15.75" customHeight="1">
      <c r="A16" s="202"/>
      <c r="B16" s="167"/>
      <c r="C16" s="70" t="s">
        <v>2</v>
      </c>
      <c r="D16" s="14">
        <f t="shared" si="3"/>
        <v>0</v>
      </c>
      <c r="E16" s="14">
        <f t="shared" si="3"/>
        <v>0</v>
      </c>
      <c r="F16" s="21"/>
      <c r="G16" s="24">
        <f t="shared" si="2"/>
        <v>0</v>
      </c>
      <c r="H16" s="24">
        <f t="shared" si="2"/>
        <v>0</v>
      </c>
    </row>
    <row r="17" spans="1:8" ht="15">
      <c r="A17" s="203"/>
      <c r="B17" s="167"/>
      <c r="C17" s="70" t="s">
        <v>6</v>
      </c>
      <c r="D17" s="14">
        <f t="shared" si="3"/>
        <v>231165</v>
      </c>
      <c r="E17" s="14">
        <f t="shared" si="3"/>
        <v>231165</v>
      </c>
      <c r="F17" s="21">
        <f>E17/D17*100</f>
        <v>100</v>
      </c>
      <c r="G17" s="24">
        <f t="shared" si="2"/>
        <v>231165</v>
      </c>
      <c r="H17" s="24">
        <f t="shared" si="2"/>
        <v>231165</v>
      </c>
    </row>
    <row r="18" spans="1:8" ht="13.5" customHeight="1">
      <c r="A18" s="174" t="s">
        <v>12</v>
      </c>
      <c r="B18" s="191" t="s">
        <v>53</v>
      </c>
      <c r="C18" s="32" t="s">
        <v>1</v>
      </c>
      <c r="D18" s="133">
        <f>D22+D21+D20+D19</f>
        <v>3862</v>
      </c>
      <c r="E18" s="133">
        <f>E22+E21+E20+E19</f>
        <v>1488.209</v>
      </c>
      <c r="F18" s="96"/>
      <c r="G18" s="23"/>
      <c r="H18" s="23"/>
    </row>
    <row r="19" spans="1:6" ht="16.5" customHeight="1">
      <c r="A19" s="174"/>
      <c r="B19" s="192"/>
      <c r="C19" s="32" t="s">
        <v>10</v>
      </c>
      <c r="D19" s="57">
        <v>0</v>
      </c>
      <c r="E19" s="82">
        <v>0</v>
      </c>
      <c r="F19" s="22"/>
    </row>
    <row r="20" spans="1:6" ht="32.25" customHeight="1">
      <c r="A20" s="174"/>
      <c r="B20" s="192"/>
      <c r="C20" s="69" t="s">
        <v>11</v>
      </c>
      <c r="D20" s="95">
        <v>3862</v>
      </c>
      <c r="E20" s="82">
        <v>1488.209</v>
      </c>
      <c r="F20" s="22"/>
    </row>
    <row r="21" spans="1:6" ht="15">
      <c r="A21" s="174"/>
      <c r="B21" s="192"/>
      <c r="C21" s="69" t="s">
        <v>2</v>
      </c>
      <c r="D21" s="57">
        <v>0</v>
      </c>
      <c r="E21" s="82">
        <v>0</v>
      </c>
      <c r="F21" s="22"/>
    </row>
    <row r="22" spans="1:6" ht="18.75" customHeight="1">
      <c r="A22" s="174"/>
      <c r="B22" s="193"/>
      <c r="C22" s="69" t="s">
        <v>6</v>
      </c>
      <c r="D22" s="57">
        <v>0</v>
      </c>
      <c r="E22" s="82">
        <v>0</v>
      </c>
      <c r="F22" s="22"/>
    </row>
    <row r="23" spans="1:8" ht="15">
      <c r="A23" s="174" t="s">
        <v>12</v>
      </c>
      <c r="B23" s="174" t="s">
        <v>52</v>
      </c>
      <c r="C23" s="32" t="s">
        <v>1</v>
      </c>
      <c r="D23" s="133">
        <f>D24+D25+D26+D27</f>
        <v>30750</v>
      </c>
      <c r="E23" s="133">
        <f>E24+E25+E26+E27</f>
        <v>29165</v>
      </c>
      <c r="F23" s="22"/>
      <c r="H23" s="23">
        <f>E9+5088656.4</f>
        <v>42935746.72721999</v>
      </c>
    </row>
    <row r="24" spans="1:8" ht="15">
      <c r="A24" s="174"/>
      <c r="B24" s="174"/>
      <c r="C24" s="32" t="s">
        <v>10</v>
      </c>
      <c r="D24" s="55">
        <v>0</v>
      </c>
      <c r="E24" s="3">
        <v>0</v>
      </c>
      <c r="F24" s="22"/>
      <c r="H24" s="23"/>
    </row>
    <row r="25" spans="1:6" ht="32.25" customHeight="1">
      <c r="A25" s="174"/>
      <c r="B25" s="174"/>
      <c r="C25" s="69" t="s">
        <v>11</v>
      </c>
      <c r="D25" s="57">
        <v>30750</v>
      </c>
      <c r="E25" s="82">
        <v>29165</v>
      </c>
      <c r="F25" s="22"/>
    </row>
    <row r="26" spans="1:6" ht="15">
      <c r="A26" s="174"/>
      <c r="B26" s="174"/>
      <c r="C26" s="69" t="s">
        <v>2</v>
      </c>
      <c r="D26" s="57">
        <v>0</v>
      </c>
      <c r="E26" s="82">
        <v>0</v>
      </c>
      <c r="F26" s="22"/>
    </row>
    <row r="27" spans="1:6" ht="18.75" customHeight="1">
      <c r="A27" s="174"/>
      <c r="B27" s="174"/>
      <c r="C27" s="69" t="s">
        <v>6</v>
      </c>
      <c r="D27" s="57">
        <v>0</v>
      </c>
      <c r="E27" s="82">
        <v>0</v>
      </c>
      <c r="F27" s="22"/>
    </row>
    <row r="28" spans="1:6" ht="15">
      <c r="A28" s="174" t="s">
        <v>12</v>
      </c>
      <c r="B28" s="174" t="s">
        <v>51</v>
      </c>
      <c r="C28" s="32" t="s">
        <v>1</v>
      </c>
      <c r="D28" s="133">
        <f>D29+D30+D31+D32</f>
        <v>25</v>
      </c>
      <c r="E28" s="133">
        <f>E29+E30+E31+E32</f>
        <v>25</v>
      </c>
      <c r="F28" s="22"/>
    </row>
    <row r="29" spans="1:6" ht="15">
      <c r="A29" s="174"/>
      <c r="B29" s="174"/>
      <c r="C29" s="32" t="s">
        <v>10</v>
      </c>
      <c r="D29" s="55">
        <v>0</v>
      </c>
      <c r="E29" s="3">
        <v>0</v>
      </c>
      <c r="F29" s="22"/>
    </row>
    <row r="30" spans="1:6" ht="29.25" customHeight="1">
      <c r="A30" s="174"/>
      <c r="B30" s="174"/>
      <c r="C30" s="69" t="s">
        <v>11</v>
      </c>
      <c r="D30" s="56">
        <v>0</v>
      </c>
      <c r="E30" s="58">
        <v>0</v>
      </c>
      <c r="F30" s="22"/>
    </row>
    <row r="31" spans="1:6" ht="15">
      <c r="A31" s="174"/>
      <c r="B31" s="174"/>
      <c r="C31" s="69" t="s">
        <v>2</v>
      </c>
      <c r="D31" s="56">
        <v>0</v>
      </c>
      <c r="E31" s="58">
        <v>0</v>
      </c>
      <c r="F31" s="22"/>
    </row>
    <row r="32" spans="1:6" ht="15">
      <c r="A32" s="174"/>
      <c r="B32" s="174"/>
      <c r="C32" s="69" t="s">
        <v>6</v>
      </c>
      <c r="D32" s="56">
        <v>25</v>
      </c>
      <c r="E32" s="58">
        <v>25</v>
      </c>
      <c r="F32" s="22"/>
    </row>
    <row r="33" spans="1:6" ht="15">
      <c r="A33" s="174" t="s">
        <v>12</v>
      </c>
      <c r="B33" s="174" t="s">
        <v>50</v>
      </c>
      <c r="C33" s="32" t="s">
        <v>1</v>
      </c>
      <c r="D33" s="133">
        <f>D34+D35+D36+D37</f>
        <v>231140</v>
      </c>
      <c r="E33" s="133">
        <f>E34+E35+E36+E37</f>
        <v>231140</v>
      </c>
      <c r="F33" s="22"/>
    </row>
    <row r="34" spans="1:6" ht="15">
      <c r="A34" s="174"/>
      <c r="B34" s="174"/>
      <c r="C34" s="32" t="s">
        <v>10</v>
      </c>
      <c r="D34" s="55">
        <v>0</v>
      </c>
      <c r="E34" s="3">
        <v>0</v>
      </c>
      <c r="F34" s="22"/>
    </row>
    <row r="35" spans="1:6" ht="31.5" customHeight="1">
      <c r="A35" s="174"/>
      <c r="B35" s="174"/>
      <c r="C35" s="69" t="s">
        <v>11</v>
      </c>
      <c r="D35" s="56">
        <v>0</v>
      </c>
      <c r="E35" s="58">
        <v>0</v>
      </c>
      <c r="F35" s="22"/>
    </row>
    <row r="36" spans="1:6" ht="15">
      <c r="A36" s="174"/>
      <c r="B36" s="174"/>
      <c r="C36" s="69" t="s">
        <v>2</v>
      </c>
      <c r="D36" s="56">
        <v>0</v>
      </c>
      <c r="E36" s="58">
        <v>0</v>
      </c>
      <c r="F36" s="22"/>
    </row>
    <row r="37" spans="1:6" ht="15">
      <c r="A37" s="174"/>
      <c r="B37" s="174"/>
      <c r="C37" s="69" t="s">
        <v>6</v>
      </c>
      <c r="D37" s="55">
        <v>231140</v>
      </c>
      <c r="E37" s="55">
        <v>231140</v>
      </c>
      <c r="F37" s="22"/>
    </row>
    <row r="38" spans="1:6" ht="15">
      <c r="A38" s="174" t="s">
        <v>12</v>
      </c>
      <c r="B38" s="191" t="s">
        <v>49</v>
      </c>
      <c r="C38" s="32" t="s">
        <v>1</v>
      </c>
      <c r="D38" s="134">
        <f>D39+D40+D41+D42</f>
        <v>0</v>
      </c>
      <c r="E38" s="134">
        <f>E39+E40+E41+E42</f>
        <v>0</v>
      </c>
      <c r="F38" s="22"/>
    </row>
    <row r="39" spans="1:6" ht="15">
      <c r="A39" s="174"/>
      <c r="B39" s="192"/>
      <c r="C39" s="32" t="s">
        <v>10</v>
      </c>
      <c r="D39" s="56">
        <v>0</v>
      </c>
      <c r="E39" s="58">
        <v>0</v>
      </c>
      <c r="F39" s="22"/>
    </row>
    <row r="40" spans="1:6" ht="30">
      <c r="A40" s="174"/>
      <c r="B40" s="202"/>
      <c r="C40" s="69" t="s">
        <v>11</v>
      </c>
      <c r="D40" s="57">
        <v>0</v>
      </c>
      <c r="E40" s="82">
        <v>0</v>
      </c>
      <c r="F40" s="22"/>
    </row>
    <row r="41" spans="1:6" ht="15">
      <c r="A41" s="174"/>
      <c r="B41" s="202"/>
      <c r="C41" s="69" t="s">
        <v>2</v>
      </c>
      <c r="D41" s="57">
        <v>0</v>
      </c>
      <c r="E41" s="82">
        <v>0</v>
      </c>
      <c r="F41" s="22"/>
    </row>
    <row r="42" spans="1:6" ht="15">
      <c r="A42" s="174"/>
      <c r="B42" s="203"/>
      <c r="C42" s="69" t="s">
        <v>6</v>
      </c>
      <c r="D42" s="57">
        <v>0</v>
      </c>
      <c r="E42" s="82">
        <v>0</v>
      </c>
      <c r="F42" s="22"/>
    </row>
    <row r="43" spans="1:10" ht="13.5" customHeight="1">
      <c r="A43" s="167" t="s">
        <v>8</v>
      </c>
      <c r="B43" s="167" t="s">
        <v>54</v>
      </c>
      <c r="C43" s="76" t="s">
        <v>1</v>
      </c>
      <c r="D43" s="15">
        <f>D47+D46+D45+D44</f>
        <v>1004026.3</v>
      </c>
      <c r="E43" s="15">
        <f>E47+E46+E45+E44</f>
        <v>836357.54</v>
      </c>
      <c r="F43" s="21">
        <f>E43/D43*100</f>
        <v>83.300361753472</v>
      </c>
      <c r="G43" s="23">
        <f aca="true" t="shared" si="4" ref="G43:H47">D48+D53+D58+D63+D68</f>
        <v>1004026.2999999999</v>
      </c>
      <c r="H43" s="23">
        <f t="shared" si="4"/>
        <v>836357.54</v>
      </c>
      <c r="I43" s="88" t="s">
        <v>40</v>
      </c>
      <c r="J43" s="1" t="s">
        <v>44</v>
      </c>
    </row>
    <row r="44" spans="1:10" ht="15">
      <c r="A44" s="167"/>
      <c r="B44" s="167"/>
      <c r="C44" s="76" t="s">
        <v>10</v>
      </c>
      <c r="D44" s="15">
        <f>D49+D54+D59+D64+D69</f>
        <v>74896.7</v>
      </c>
      <c r="E44" s="15">
        <f>E49+E54+E59+E64+E69</f>
        <v>70020.97</v>
      </c>
      <c r="F44" s="21">
        <f>E44/D44*100</f>
        <v>93.49006030973328</v>
      </c>
      <c r="G44" s="23">
        <f t="shared" si="4"/>
        <v>74896.7</v>
      </c>
      <c r="H44" s="23">
        <f t="shared" si="4"/>
        <v>70020.97</v>
      </c>
      <c r="I44" s="89">
        <f>D44+D45</f>
        <v>771864.4</v>
      </c>
      <c r="J44" s="23">
        <f>E44+E45</f>
        <v>604626.3400000001</v>
      </c>
    </row>
    <row r="45" spans="1:8" ht="28.5">
      <c r="A45" s="167"/>
      <c r="B45" s="167"/>
      <c r="C45" s="76" t="s">
        <v>11</v>
      </c>
      <c r="D45" s="15">
        <f aca="true" t="shared" si="5" ref="D45:E47">D50+D55+D60+D65+D70</f>
        <v>696967.7000000001</v>
      </c>
      <c r="E45" s="15">
        <f t="shared" si="5"/>
        <v>534605.3700000001</v>
      </c>
      <c r="F45" s="21">
        <f>E45/D45*100</f>
        <v>76.70446851410762</v>
      </c>
      <c r="G45" s="23">
        <f t="shared" si="4"/>
        <v>696967.7000000001</v>
      </c>
      <c r="H45" s="23">
        <f t="shared" si="4"/>
        <v>534605.3700000001</v>
      </c>
    </row>
    <row r="46" spans="1:8" ht="15">
      <c r="A46" s="167"/>
      <c r="B46" s="167"/>
      <c r="C46" s="76" t="s">
        <v>2</v>
      </c>
      <c r="D46" s="15">
        <f t="shared" si="5"/>
        <v>81735.4</v>
      </c>
      <c r="E46" s="15">
        <f t="shared" si="5"/>
        <v>33968.200000000004</v>
      </c>
      <c r="F46" s="21">
        <f>E46/D46*100</f>
        <v>41.55873709555469</v>
      </c>
      <c r="G46" s="23">
        <f t="shared" si="4"/>
        <v>81735.4</v>
      </c>
      <c r="H46" s="23">
        <f t="shared" si="4"/>
        <v>33968.200000000004</v>
      </c>
    </row>
    <row r="47" spans="1:8" ht="15">
      <c r="A47" s="167"/>
      <c r="B47" s="167"/>
      <c r="C47" s="76" t="s">
        <v>6</v>
      </c>
      <c r="D47" s="15">
        <f t="shared" si="5"/>
        <v>150426.5</v>
      </c>
      <c r="E47" s="15">
        <f t="shared" si="5"/>
        <v>197763</v>
      </c>
      <c r="F47" s="21"/>
      <c r="G47" s="23">
        <f t="shared" si="4"/>
        <v>150426.5</v>
      </c>
      <c r="H47" s="23">
        <f t="shared" si="4"/>
        <v>197763</v>
      </c>
    </row>
    <row r="48" spans="1:6" ht="15">
      <c r="A48" s="186" t="s">
        <v>9</v>
      </c>
      <c r="B48" s="174" t="s">
        <v>59</v>
      </c>
      <c r="C48" s="73" t="s">
        <v>1</v>
      </c>
      <c r="D48" s="135">
        <f>D49+D50+D51+D52</f>
        <v>644138.9</v>
      </c>
      <c r="E48" s="135">
        <f>E49+E50+E51+E52</f>
        <v>608020.77</v>
      </c>
      <c r="F48" s="22"/>
    </row>
    <row r="49" spans="1:6" ht="15">
      <c r="A49" s="186"/>
      <c r="B49" s="174"/>
      <c r="C49" s="73" t="s">
        <v>10</v>
      </c>
      <c r="D49" s="62">
        <v>0</v>
      </c>
      <c r="E49" s="120">
        <v>0</v>
      </c>
      <c r="F49" s="22"/>
    </row>
    <row r="50" spans="1:6" ht="30">
      <c r="A50" s="186"/>
      <c r="B50" s="174"/>
      <c r="C50" s="73" t="s">
        <v>11</v>
      </c>
      <c r="D50" s="62">
        <v>622301.9</v>
      </c>
      <c r="E50" s="120">
        <v>506968.77</v>
      </c>
      <c r="F50" s="25"/>
    </row>
    <row r="51" spans="1:6" ht="15">
      <c r="A51" s="186"/>
      <c r="B51" s="174"/>
      <c r="C51" s="73" t="s">
        <v>2</v>
      </c>
      <c r="D51" s="62">
        <v>18737</v>
      </c>
      <c r="E51" s="120">
        <v>32489</v>
      </c>
      <c r="F51" s="22"/>
    </row>
    <row r="52" spans="1:6" ht="15">
      <c r="A52" s="186"/>
      <c r="B52" s="174"/>
      <c r="C52" s="73" t="s">
        <v>6</v>
      </c>
      <c r="D52" s="62">
        <v>3100</v>
      </c>
      <c r="E52" s="120">
        <v>68563</v>
      </c>
      <c r="F52" s="22"/>
    </row>
    <row r="53" spans="1:6" ht="15" customHeight="1">
      <c r="A53" s="186" t="s">
        <v>12</v>
      </c>
      <c r="B53" s="174" t="s">
        <v>55</v>
      </c>
      <c r="C53" s="73" t="s">
        <v>1</v>
      </c>
      <c r="D53" s="136">
        <f>D54+D55+D56+D57</f>
        <v>123285.2</v>
      </c>
      <c r="E53" s="136">
        <f>E54+E55+E56+E57</f>
        <v>78867.82</v>
      </c>
      <c r="F53" s="22"/>
    </row>
    <row r="54" spans="1:6" ht="15">
      <c r="A54" s="186"/>
      <c r="B54" s="174"/>
      <c r="C54" s="73" t="s">
        <v>10</v>
      </c>
      <c r="D54" s="6">
        <v>0</v>
      </c>
      <c r="E54" s="121">
        <v>0</v>
      </c>
      <c r="F54" s="22"/>
    </row>
    <row r="55" spans="1:6" ht="30">
      <c r="A55" s="186"/>
      <c r="B55" s="174"/>
      <c r="C55" s="73" t="s">
        <v>11</v>
      </c>
      <c r="D55" s="92">
        <v>70703.3</v>
      </c>
      <c r="E55" s="120">
        <v>26434.42</v>
      </c>
      <c r="F55" s="25"/>
    </row>
    <row r="56" spans="1:6" ht="15">
      <c r="A56" s="186"/>
      <c r="B56" s="174"/>
      <c r="C56" s="73" t="s">
        <v>2</v>
      </c>
      <c r="D56" s="6">
        <v>1381.9</v>
      </c>
      <c r="E56" s="121">
        <v>1233.4</v>
      </c>
      <c r="F56" s="22"/>
    </row>
    <row r="57" spans="1:6" ht="15">
      <c r="A57" s="186"/>
      <c r="B57" s="174"/>
      <c r="C57" s="73" t="s">
        <v>6</v>
      </c>
      <c r="D57" s="6">
        <v>51200</v>
      </c>
      <c r="E57" s="121">
        <v>51200</v>
      </c>
      <c r="F57" s="22"/>
    </row>
    <row r="58" spans="1:6" ht="15" customHeight="1">
      <c r="A58" s="186" t="s">
        <v>13</v>
      </c>
      <c r="B58" s="174" t="s">
        <v>56</v>
      </c>
      <c r="C58" s="73" t="s">
        <v>1</v>
      </c>
      <c r="D58" s="135">
        <f>D59+D60+D61+D62</f>
        <v>76384.1</v>
      </c>
      <c r="E58" s="135">
        <f>E59+E60+E61+E62</f>
        <v>71468.95</v>
      </c>
      <c r="F58" s="25"/>
    </row>
    <row r="59" spans="1:6" ht="15">
      <c r="A59" s="186"/>
      <c r="B59" s="174"/>
      <c r="C59" s="73" t="s">
        <v>10</v>
      </c>
      <c r="D59" s="6">
        <v>74896.7</v>
      </c>
      <c r="E59" s="121">
        <v>70020.97</v>
      </c>
      <c r="F59" s="25"/>
    </row>
    <row r="60" spans="1:6" ht="30">
      <c r="A60" s="186"/>
      <c r="B60" s="174"/>
      <c r="C60" s="73" t="s">
        <v>11</v>
      </c>
      <c r="D60" s="59">
        <v>1241.6</v>
      </c>
      <c r="E60" s="120">
        <v>1202.18</v>
      </c>
      <c r="F60" s="25"/>
    </row>
    <row r="61" spans="1:6" ht="15">
      <c r="A61" s="186"/>
      <c r="B61" s="174"/>
      <c r="C61" s="73" t="s">
        <v>2</v>
      </c>
      <c r="D61" s="60">
        <v>245.8</v>
      </c>
      <c r="E61" s="120">
        <v>245.8</v>
      </c>
      <c r="F61" s="25"/>
    </row>
    <row r="62" spans="1:6" ht="15">
      <c r="A62" s="186"/>
      <c r="B62" s="174"/>
      <c r="C62" s="73" t="s">
        <v>6</v>
      </c>
      <c r="D62" s="6">
        <v>0</v>
      </c>
      <c r="E62" s="121">
        <v>0</v>
      </c>
      <c r="F62" s="22"/>
    </row>
    <row r="63" spans="1:6" ht="15" customHeight="1">
      <c r="A63" s="186" t="s">
        <v>13</v>
      </c>
      <c r="B63" s="174" t="s">
        <v>58</v>
      </c>
      <c r="C63" s="73" t="s">
        <v>1</v>
      </c>
      <c r="D63" s="135">
        <f>D64+D65+D66+D67</f>
        <v>160218.1</v>
      </c>
      <c r="E63" s="135">
        <f>E64+E65+E66+E67</f>
        <v>78000</v>
      </c>
      <c r="F63" s="22"/>
    </row>
    <row r="64" spans="1:6" ht="15">
      <c r="A64" s="186"/>
      <c r="B64" s="174"/>
      <c r="C64" s="73" t="s">
        <v>10</v>
      </c>
      <c r="D64" s="59">
        <v>0</v>
      </c>
      <c r="E64" s="62">
        <v>0</v>
      </c>
      <c r="F64" s="22"/>
    </row>
    <row r="65" spans="1:6" ht="30">
      <c r="A65" s="186"/>
      <c r="B65" s="174"/>
      <c r="C65" s="73" t="s">
        <v>11</v>
      </c>
      <c r="D65" s="59">
        <v>2720.9</v>
      </c>
      <c r="E65" s="62">
        <v>0</v>
      </c>
      <c r="F65" s="25"/>
    </row>
    <row r="66" spans="1:6" ht="15">
      <c r="A66" s="186"/>
      <c r="B66" s="174"/>
      <c r="C66" s="73" t="s">
        <v>2</v>
      </c>
      <c r="D66" s="6">
        <v>61370.7</v>
      </c>
      <c r="E66" s="6">
        <v>0</v>
      </c>
      <c r="F66" s="22"/>
    </row>
    <row r="67" spans="1:6" ht="15">
      <c r="A67" s="186"/>
      <c r="B67" s="174"/>
      <c r="C67" s="73" t="s">
        <v>6</v>
      </c>
      <c r="D67" s="6">
        <v>96126.5</v>
      </c>
      <c r="E67" s="121">
        <v>78000</v>
      </c>
      <c r="F67" s="22"/>
    </row>
    <row r="68" spans="1:6" ht="15">
      <c r="A68" s="186" t="s">
        <v>13</v>
      </c>
      <c r="B68" s="174" t="s">
        <v>57</v>
      </c>
      <c r="C68" s="73" t="s">
        <v>1</v>
      </c>
      <c r="D68" s="135">
        <f>D69+D70+D71+D72</f>
        <v>0</v>
      </c>
      <c r="E68" s="135">
        <f>E69+E70+E71+E72</f>
        <v>0</v>
      </c>
      <c r="F68" s="22"/>
    </row>
    <row r="69" spans="1:6" ht="15">
      <c r="A69" s="186"/>
      <c r="B69" s="174"/>
      <c r="C69" s="73" t="s">
        <v>10</v>
      </c>
      <c r="D69" s="62">
        <v>0</v>
      </c>
      <c r="E69" s="62">
        <v>0</v>
      </c>
      <c r="F69" s="25"/>
    </row>
    <row r="70" spans="1:6" ht="30">
      <c r="A70" s="186"/>
      <c r="B70" s="174"/>
      <c r="C70" s="73" t="s">
        <v>11</v>
      </c>
      <c r="D70" s="62">
        <v>0</v>
      </c>
      <c r="E70" s="62">
        <v>0</v>
      </c>
      <c r="F70" s="25"/>
    </row>
    <row r="71" spans="1:6" ht="15">
      <c r="A71" s="186"/>
      <c r="B71" s="174"/>
      <c r="C71" s="73" t="s">
        <v>2</v>
      </c>
      <c r="D71" s="6">
        <v>0</v>
      </c>
      <c r="E71" s="6">
        <v>0</v>
      </c>
      <c r="F71" s="22"/>
    </row>
    <row r="72" spans="1:6" ht="15">
      <c r="A72" s="186"/>
      <c r="B72" s="174"/>
      <c r="C72" s="73" t="s">
        <v>6</v>
      </c>
      <c r="D72" s="6">
        <v>0</v>
      </c>
      <c r="E72" s="6">
        <v>0</v>
      </c>
      <c r="F72" s="22"/>
    </row>
    <row r="73" spans="1:10" ht="15">
      <c r="A73" s="167" t="s">
        <v>43</v>
      </c>
      <c r="B73" s="167" t="s">
        <v>60</v>
      </c>
      <c r="C73" s="71" t="s">
        <v>1</v>
      </c>
      <c r="D73" s="14">
        <f>D74+D75+D76+D77</f>
        <v>26088500.3</v>
      </c>
      <c r="E73" s="14">
        <f>E74+E75+E76+E77</f>
        <v>28155082.729999997</v>
      </c>
      <c r="F73" s="21">
        <f>E73/D73*100</f>
        <v>107.92143053926328</v>
      </c>
      <c r="G73" s="24">
        <f aca="true" t="shared" si="6" ref="G73:H77">D78+D83+D88</f>
        <v>26088500.3</v>
      </c>
      <c r="H73" s="24">
        <f t="shared" si="6"/>
        <v>28155082.729999997</v>
      </c>
      <c r="I73" s="88" t="s">
        <v>40</v>
      </c>
      <c r="J73" s="1" t="s">
        <v>44</v>
      </c>
    </row>
    <row r="74" spans="1:10" ht="15">
      <c r="A74" s="167"/>
      <c r="B74" s="167"/>
      <c r="C74" s="76" t="s">
        <v>10</v>
      </c>
      <c r="D74" s="14">
        <f aca="true" t="shared" si="7" ref="D74:E77">D79+D84+D89</f>
        <v>817250.7</v>
      </c>
      <c r="E74" s="14">
        <f t="shared" si="7"/>
        <v>706314.38</v>
      </c>
      <c r="F74" s="21">
        <f>E74/D74*100</f>
        <v>86.4256684026089</v>
      </c>
      <c r="G74" s="24">
        <f t="shared" si="6"/>
        <v>817250.7</v>
      </c>
      <c r="H74" s="24">
        <f t="shared" si="6"/>
        <v>706314.38</v>
      </c>
      <c r="I74" s="89">
        <f>D74+D75</f>
        <v>1665543.7</v>
      </c>
      <c r="J74" s="23">
        <f>E74+E75</f>
        <v>1450046.4100000001</v>
      </c>
    </row>
    <row r="75" spans="1:8" ht="28.5">
      <c r="A75" s="167"/>
      <c r="B75" s="167"/>
      <c r="C75" s="76" t="s">
        <v>11</v>
      </c>
      <c r="D75" s="14">
        <f t="shared" si="7"/>
        <v>848293</v>
      </c>
      <c r="E75" s="14">
        <f t="shared" si="7"/>
        <v>743732.03</v>
      </c>
      <c r="F75" s="21">
        <f>E75/D75*100</f>
        <v>87.67395581479512</v>
      </c>
      <c r="G75" s="24">
        <f t="shared" si="6"/>
        <v>848293</v>
      </c>
      <c r="H75" s="24">
        <f t="shared" si="6"/>
        <v>743732.03</v>
      </c>
    </row>
    <row r="76" spans="1:8" ht="15">
      <c r="A76" s="167"/>
      <c r="B76" s="167"/>
      <c r="C76" s="76" t="s">
        <v>2</v>
      </c>
      <c r="D76" s="14">
        <f t="shared" si="7"/>
        <v>145806.6</v>
      </c>
      <c r="E76" s="14">
        <f t="shared" si="7"/>
        <v>143408.92</v>
      </c>
      <c r="F76" s="21">
        <f>E76/D76*100</f>
        <v>98.35557512485718</v>
      </c>
      <c r="G76" s="24">
        <f t="shared" si="6"/>
        <v>145806.6</v>
      </c>
      <c r="H76" s="24">
        <f t="shared" si="6"/>
        <v>143408.92</v>
      </c>
    </row>
    <row r="77" spans="1:8" ht="15">
      <c r="A77" s="167"/>
      <c r="B77" s="167"/>
      <c r="C77" s="71" t="s">
        <v>6</v>
      </c>
      <c r="D77" s="14">
        <f t="shared" si="7"/>
        <v>24277150</v>
      </c>
      <c r="E77" s="14">
        <f t="shared" si="7"/>
        <v>26561627.4</v>
      </c>
      <c r="F77" s="21">
        <f>E77/D77*100</f>
        <v>109.40999005237435</v>
      </c>
      <c r="G77" s="24">
        <f t="shared" si="6"/>
        <v>24277150</v>
      </c>
      <c r="H77" s="24">
        <f t="shared" si="6"/>
        <v>26561627.4</v>
      </c>
    </row>
    <row r="78" spans="1:6" ht="15">
      <c r="A78" s="161" t="s">
        <v>13</v>
      </c>
      <c r="B78" s="161" t="s">
        <v>62</v>
      </c>
      <c r="C78" s="67" t="s">
        <v>1</v>
      </c>
      <c r="D78" s="137">
        <f>D79+D80+D81+D82</f>
        <v>25783201.8</v>
      </c>
      <c r="E78" s="137">
        <f>E79+E80+E81+E82</f>
        <v>27883279.97</v>
      </c>
      <c r="F78" s="96"/>
    </row>
    <row r="79" spans="1:6" ht="15">
      <c r="A79" s="161"/>
      <c r="B79" s="161"/>
      <c r="C79" s="67" t="s">
        <v>61</v>
      </c>
      <c r="D79" s="4">
        <v>762646.7</v>
      </c>
      <c r="E79" s="4">
        <v>648904.53</v>
      </c>
      <c r="F79" s="96"/>
    </row>
    <row r="80" spans="1:6" ht="30">
      <c r="A80" s="161"/>
      <c r="B80" s="161"/>
      <c r="C80" s="67" t="s">
        <v>11</v>
      </c>
      <c r="D80" s="54">
        <v>597598.5</v>
      </c>
      <c r="E80" s="54">
        <v>529339.12</v>
      </c>
      <c r="F80" s="96"/>
    </row>
    <row r="81" spans="1:6" ht="15">
      <c r="A81" s="161"/>
      <c r="B81" s="161"/>
      <c r="C81" s="67" t="s">
        <v>2</v>
      </c>
      <c r="D81" s="54">
        <v>145806.6</v>
      </c>
      <c r="E81" s="54">
        <v>143408.92</v>
      </c>
      <c r="F81" s="96"/>
    </row>
    <row r="82" spans="1:6" ht="15">
      <c r="A82" s="161"/>
      <c r="B82" s="161"/>
      <c r="C82" s="68" t="s">
        <v>6</v>
      </c>
      <c r="D82" s="54">
        <v>24277150</v>
      </c>
      <c r="E82" s="54">
        <v>26561627.4</v>
      </c>
      <c r="F82" s="96"/>
    </row>
    <row r="83" spans="1:6" ht="15">
      <c r="A83" s="161" t="s">
        <v>9</v>
      </c>
      <c r="B83" s="161" t="s">
        <v>63</v>
      </c>
      <c r="C83" s="68" t="s">
        <v>1</v>
      </c>
      <c r="D83" s="137">
        <f>D84+D85+D86+D87</f>
        <v>238903.2</v>
      </c>
      <c r="E83" s="138">
        <f>E84+E85+E86+E87</f>
        <v>205785.46999999997</v>
      </c>
      <c r="F83" s="96"/>
    </row>
    <row r="84" spans="1:6" ht="15">
      <c r="A84" s="161"/>
      <c r="B84" s="161"/>
      <c r="C84" s="67" t="s">
        <v>10</v>
      </c>
      <c r="D84" s="28">
        <v>54604</v>
      </c>
      <c r="E84" s="28">
        <v>54372.95</v>
      </c>
      <c r="F84" s="96"/>
    </row>
    <row r="85" spans="1:6" ht="30">
      <c r="A85" s="161"/>
      <c r="B85" s="161"/>
      <c r="C85" s="67" t="s">
        <v>11</v>
      </c>
      <c r="D85" s="28">
        <v>184299.2</v>
      </c>
      <c r="E85" s="28">
        <v>151412.52</v>
      </c>
      <c r="F85" s="96"/>
    </row>
    <row r="86" spans="1:6" ht="15">
      <c r="A86" s="161"/>
      <c r="B86" s="161"/>
      <c r="C86" s="67" t="s">
        <v>2</v>
      </c>
      <c r="D86" s="28">
        <v>0</v>
      </c>
      <c r="E86" s="28">
        <v>0</v>
      </c>
      <c r="F86" s="96"/>
    </row>
    <row r="87" spans="1:6" ht="15">
      <c r="A87" s="161"/>
      <c r="B87" s="161"/>
      <c r="C87" s="67" t="s">
        <v>6</v>
      </c>
      <c r="D87" s="28">
        <v>0</v>
      </c>
      <c r="E87" s="28">
        <v>0</v>
      </c>
      <c r="F87" s="96"/>
    </row>
    <row r="88" spans="1:6" ht="15">
      <c r="A88" s="161" t="s">
        <v>13</v>
      </c>
      <c r="B88" s="161" t="s">
        <v>64</v>
      </c>
      <c r="C88" s="68" t="s">
        <v>1</v>
      </c>
      <c r="D88" s="137">
        <f>D89+D90+D91+D92</f>
        <v>66395.3</v>
      </c>
      <c r="E88" s="137">
        <f>E89+E90+E91+E92</f>
        <v>66017.29</v>
      </c>
      <c r="F88" s="96"/>
    </row>
    <row r="89" spans="1:6" ht="15">
      <c r="A89" s="161"/>
      <c r="B89" s="161"/>
      <c r="C89" s="67" t="s">
        <v>10</v>
      </c>
      <c r="D89" s="28">
        <v>0</v>
      </c>
      <c r="E89" s="28">
        <v>3036.9</v>
      </c>
      <c r="F89" s="96"/>
    </row>
    <row r="90" spans="1:6" ht="30">
      <c r="A90" s="161"/>
      <c r="B90" s="161"/>
      <c r="C90" s="67" t="s">
        <v>14</v>
      </c>
      <c r="D90" s="28">
        <v>66395.3</v>
      </c>
      <c r="E90" s="28">
        <v>62980.39</v>
      </c>
      <c r="F90" s="96"/>
    </row>
    <row r="91" spans="1:6" ht="15">
      <c r="A91" s="161"/>
      <c r="B91" s="161"/>
      <c r="C91" s="67" t="s">
        <v>2</v>
      </c>
      <c r="D91" s="28">
        <v>0</v>
      </c>
      <c r="E91" s="28">
        <v>0</v>
      </c>
      <c r="F91" s="96"/>
    </row>
    <row r="92" spans="1:6" ht="15">
      <c r="A92" s="161"/>
      <c r="B92" s="161"/>
      <c r="C92" s="68" t="s">
        <v>6</v>
      </c>
      <c r="D92" s="28">
        <v>0</v>
      </c>
      <c r="E92" s="28">
        <v>0</v>
      </c>
      <c r="F92" s="96"/>
    </row>
    <row r="93" spans="1:8" ht="15">
      <c r="A93" s="167" t="s">
        <v>43</v>
      </c>
      <c r="B93" s="167" t="s">
        <v>68</v>
      </c>
      <c r="C93" s="90" t="s">
        <v>1</v>
      </c>
      <c r="D93" s="38">
        <f>D94+D95+D96+D97</f>
        <v>2161395.1999999997</v>
      </c>
      <c r="E93" s="38">
        <f>E94+E95+E96+E97</f>
        <v>1931711.27</v>
      </c>
      <c r="F93" s="21">
        <f>E93/D93*100</f>
        <v>89.37334875176924</v>
      </c>
      <c r="G93" s="23">
        <f aca="true" t="shared" si="8" ref="G93:H97">D98+D103+D108</f>
        <v>2161395.1999999997</v>
      </c>
      <c r="H93" s="23">
        <f t="shared" si="8"/>
        <v>1931711.27</v>
      </c>
    </row>
    <row r="94" spans="1:8" ht="15">
      <c r="A94" s="167"/>
      <c r="B94" s="167"/>
      <c r="C94" s="91" t="s">
        <v>10</v>
      </c>
      <c r="D94" s="38">
        <f>D99+D104+D109</f>
        <v>423083.2</v>
      </c>
      <c r="E94" s="38">
        <f>E99+E104+E109</f>
        <v>387483.2</v>
      </c>
      <c r="F94" s="21">
        <f>E94/D94*100</f>
        <v>91.58557938485859</v>
      </c>
      <c r="G94" s="23">
        <f t="shared" si="8"/>
        <v>423083.2</v>
      </c>
      <c r="H94" s="23">
        <f t="shared" si="8"/>
        <v>387483.2</v>
      </c>
    </row>
    <row r="95" spans="1:8" ht="28.5">
      <c r="A95" s="167"/>
      <c r="B95" s="167"/>
      <c r="C95" s="91" t="s">
        <v>11</v>
      </c>
      <c r="D95" s="38">
        <f aca="true" t="shared" si="9" ref="D95:E97">D100+D105+D110</f>
        <v>1532731.7</v>
      </c>
      <c r="E95" s="38">
        <f t="shared" si="9"/>
        <v>1532036.98</v>
      </c>
      <c r="F95" s="21">
        <f>E95/D95*100</f>
        <v>99.95467438952296</v>
      </c>
      <c r="G95" s="23">
        <f t="shared" si="8"/>
        <v>1532731.7</v>
      </c>
      <c r="H95" s="23">
        <f t="shared" si="8"/>
        <v>1532036.98</v>
      </c>
    </row>
    <row r="96" spans="1:8" ht="15">
      <c r="A96" s="167"/>
      <c r="B96" s="167"/>
      <c r="C96" s="91" t="s">
        <v>2</v>
      </c>
      <c r="D96" s="38">
        <f t="shared" si="9"/>
        <v>98222.90000000001</v>
      </c>
      <c r="E96" s="38">
        <f t="shared" si="9"/>
        <v>6184.59</v>
      </c>
      <c r="F96" s="21">
        <f>E96/D96*100</f>
        <v>6.2964848319485585</v>
      </c>
      <c r="G96" s="23">
        <f t="shared" si="8"/>
        <v>98222.90000000001</v>
      </c>
      <c r="H96" s="23">
        <f t="shared" si="8"/>
        <v>6184.59</v>
      </c>
    </row>
    <row r="97" spans="1:8" ht="15">
      <c r="A97" s="167"/>
      <c r="B97" s="167"/>
      <c r="C97" s="90" t="s">
        <v>6</v>
      </c>
      <c r="D97" s="38">
        <f t="shared" si="9"/>
        <v>107357.4</v>
      </c>
      <c r="E97" s="38">
        <f t="shared" si="9"/>
        <v>6006.5</v>
      </c>
      <c r="F97" s="21">
        <f>E97/D97*100</f>
        <v>5.594863511970297</v>
      </c>
      <c r="G97" s="23">
        <f t="shared" si="8"/>
        <v>107357.4</v>
      </c>
      <c r="H97" s="23">
        <f t="shared" si="8"/>
        <v>6006.5</v>
      </c>
    </row>
    <row r="98" spans="1:6" ht="15">
      <c r="A98" s="161" t="s">
        <v>13</v>
      </c>
      <c r="B98" s="161" t="s">
        <v>65</v>
      </c>
      <c r="C98" s="67" t="s">
        <v>1</v>
      </c>
      <c r="D98" s="139">
        <f>D99+D100+D101+D102</f>
        <v>2055095.1999999997</v>
      </c>
      <c r="E98" s="139">
        <f>E99+E100+E101+E102</f>
        <v>1921731.74</v>
      </c>
      <c r="F98" s="96"/>
    </row>
    <row r="99" spans="1:6" ht="15">
      <c r="A99" s="161"/>
      <c r="B99" s="161"/>
      <c r="C99" s="67" t="s">
        <v>10</v>
      </c>
      <c r="D99" s="28">
        <v>423083.2</v>
      </c>
      <c r="E99" s="28">
        <v>387483.2</v>
      </c>
      <c r="F99" s="96"/>
    </row>
    <row r="100" spans="1:6" ht="30">
      <c r="A100" s="161"/>
      <c r="B100" s="161"/>
      <c r="C100" s="67" t="s">
        <v>11</v>
      </c>
      <c r="D100" s="28">
        <v>1532731.7</v>
      </c>
      <c r="E100" s="28">
        <v>1532036.98</v>
      </c>
      <c r="F100" s="96"/>
    </row>
    <row r="101" spans="1:6" ht="15">
      <c r="A101" s="161"/>
      <c r="B101" s="161"/>
      <c r="C101" s="67" t="s">
        <v>2</v>
      </c>
      <c r="D101" s="28">
        <v>83322.90000000001</v>
      </c>
      <c r="E101" s="28">
        <v>1384.59</v>
      </c>
      <c r="F101" s="96"/>
    </row>
    <row r="102" spans="1:6" ht="15">
      <c r="A102" s="161"/>
      <c r="B102" s="161"/>
      <c r="C102" s="67" t="s">
        <v>6</v>
      </c>
      <c r="D102" s="28">
        <v>15957.4</v>
      </c>
      <c r="E102" s="28">
        <v>826.97</v>
      </c>
      <c r="F102" s="96"/>
    </row>
    <row r="103" spans="1:6" ht="15">
      <c r="A103" s="161" t="s">
        <v>13</v>
      </c>
      <c r="B103" s="161" t="s">
        <v>66</v>
      </c>
      <c r="C103" s="68" t="s">
        <v>1</v>
      </c>
      <c r="D103" s="139">
        <f>D104+D105+D106+D107</f>
        <v>106300</v>
      </c>
      <c r="E103" s="139">
        <f>E104+E105+E106+E107</f>
        <v>9979.529999999999</v>
      </c>
      <c r="F103" s="96"/>
    </row>
    <row r="104" spans="1:6" ht="15">
      <c r="A104" s="161"/>
      <c r="B104" s="161"/>
      <c r="C104" s="67" t="s">
        <v>10</v>
      </c>
      <c r="D104" s="28">
        <v>0</v>
      </c>
      <c r="E104" s="28">
        <v>0</v>
      </c>
      <c r="F104" s="96"/>
    </row>
    <row r="105" spans="1:6" ht="30">
      <c r="A105" s="161"/>
      <c r="B105" s="161"/>
      <c r="C105" s="67" t="s">
        <v>11</v>
      </c>
      <c r="D105" s="28">
        <v>0</v>
      </c>
      <c r="E105" s="28">
        <v>0</v>
      </c>
      <c r="F105" s="96"/>
    </row>
    <row r="106" spans="1:6" ht="15">
      <c r="A106" s="161"/>
      <c r="B106" s="161"/>
      <c r="C106" s="68" t="s">
        <v>2</v>
      </c>
      <c r="D106" s="28">
        <v>14900</v>
      </c>
      <c r="E106" s="28">
        <v>4800</v>
      </c>
      <c r="F106" s="96"/>
    </row>
    <row r="107" spans="1:6" ht="15">
      <c r="A107" s="161"/>
      <c r="B107" s="161"/>
      <c r="C107" s="67" t="s">
        <v>6</v>
      </c>
      <c r="D107" s="28">
        <v>91400</v>
      </c>
      <c r="E107" s="28">
        <v>5179.53</v>
      </c>
      <c r="F107" s="96"/>
    </row>
    <row r="108" spans="1:6" ht="15">
      <c r="A108" s="161" t="s">
        <v>13</v>
      </c>
      <c r="B108" s="161" t="s">
        <v>67</v>
      </c>
      <c r="C108" s="68" t="s">
        <v>1</v>
      </c>
      <c r="D108" s="139">
        <f>D109+D110+D111+D112</f>
        <v>0</v>
      </c>
      <c r="E108" s="139">
        <f>E109+E110+E111+E112</f>
        <v>0</v>
      </c>
      <c r="F108" s="96"/>
    </row>
    <row r="109" spans="1:6" ht="15">
      <c r="A109" s="161"/>
      <c r="B109" s="161"/>
      <c r="C109" s="67" t="s">
        <v>10</v>
      </c>
      <c r="D109" s="28">
        <v>0</v>
      </c>
      <c r="E109" s="28">
        <v>0</v>
      </c>
      <c r="F109" s="96"/>
    </row>
    <row r="110" spans="1:6" ht="30">
      <c r="A110" s="161"/>
      <c r="B110" s="161"/>
      <c r="C110" s="67" t="s">
        <v>11</v>
      </c>
      <c r="D110" s="28">
        <v>0</v>
      </c>
      <c r="E110" s="28">
        <v>0</v>
      </c>
      <c r="F110" s="96"/>
    </row>
    <row r="111" spans="1:6" ht="15">
      <c r="A111" s="161"/>
      <c r="B111" s="161"/>
      <c r="C111" s="68" t="s">
        <v>2</v>
      </c>
      <c r="D111" s="4">
        <v>0</v>
      </c>
      <c r="E111" s="4">
        <v>0</v>
      </c>
      <c r="F111" s="96"/>
    </row>
    <row r="112" spans="1:6" ht="15">
      <c r="A112" s="161"/>
      <c r="B112" s="161"/>
      <c r="C112" s="68" t="s">
        <v>6</v>
      </c>
      <c r="D112" s="4">
        <v>0</v>
      </c>
      <c r="E112" s="4">
        <v>0</v>
      </c>
      <c r="F112" s="96"/>
    </row>
    <row r="113" spans="1:8" ht="15">
      <c r="A113" s="194" t="s">
        <v>15</v>
      </c>
      <c r="B113" s="194" t="s">
        <v>69</v>
      </c>
      <c r="C113" s="94" t="s">
        <v>1</v>
      </c>
      <c r="D113" s="14">
        <f>D114+D115+D116+D117+D118</f>
        <v>21630934.2</v>
      </c>
      <c r="E113" s="14">
        <f>E114+E115+E116+E117+E118</f>
        <v>21076897.97447</v>
      </c>
      <c r="F113" s="21">
        <f>E113/D113*100</f>
        <v>97.4386856323108</v>
      </c>
      <c r="G113" s="23">
        <f>D119+D124+D129+D134+D139+D144+D149+D154+D160</f>
        <v>21630934.2</v>
      </c>
      <c r="H113" s="23">
        <f>E119+E124+E129+E134+E139+E144+E149+E154+E160</f>
        <v>21076897.974469997</v>
      </c>
    </row>
    <row r="114" spans="1:8" ht="15">
      <c r="A114" s="194"/>
      <c r="B114" s="194"/>
      <c r="C114" s="94" t="s">
        <v>10</v>
      </c>
      <c r="D114" s="14">
        <f>D120+D125+D130+D135+D140+D145+D150+D155+D161</f>
        <v>1549838.7000000004</v>
      </c>
      <c r="E114" s="14">
        <f>E120+E125+E130+E135+E140+E145+E150+E155+E161</f>
        <v>1299104.81027</v>
      </c>
      <c r="F114" s="21">
        <f>E114/D114*100</f>
        <v>83.82193645506463</v>
      </c>
      <c r="G114" s="23">
        <f aca="true" t="shared" si="10" ref="G114:H116">D120+D125+D130+D135+D140+D145+D150+D155+D161</f>
        <v>1549838.7000000004</v>
      </c>
      <c r="H114" s="23">
        <f t="shared" si="10"/>
        <v>1299104.81027</v>
      </c>
    </row>
    <row r="115" spans="1:8" ht="28.5">
      <c r="A115" s="194"/>
      <c r="B115" s="194"/>
      <c r="C115" s="94" t="s">
        <v>11</v>
      </c>
      <c r="D115" s="14">
        <f>D121+D126+D131+D136+D141+D146+D151+D156+D162</f>
        <v>4402614.1</v>
      </c>
      <c r="E115" s="14">
        <f>E121+E126+E131+E136+E141+E146+E151+E156+E162</f>
        <v>4203701.0642</v>
      </c>
      <c r="F115" s="21">
        <f>E115/D115*100</f>
        <v>95.48193343132209</v>
      </c>
      <c r="G115" s="23">
        <f t="shared" si="10"/>
        <v>4402614.1</v>
      </c>
      <c r="H115" s="23">
        <f t="shared" si="10"/>
        <v>4203701.0642</v>
      </c>
    </row>
    <row r="116" spans="1:8" ht="15">
      <c r="A116" s="194"/>
      <c r="B116" s="194"/>
      <c r="C116" s="94" t="s">
        <v>2</v>
      </c>
      <c r="D116" s="14">
        <v>0</v>
      </c>
      <c r="E116" s="14">
        <v>0</v>
      </c>
      <c r="F116" s="21"/>
      <c r="G116" s="23">
        <f t="shared" si="10"/>
        <v>0</v>
      </c>
      <c r="H116" s="1">
        <v>0</v>
      </c>
    </row>
    <row r="117" spans="1:8" ht="57">
      <c r="A117" s="194"/>
      <c r="B117" s="194"/>
      <c r="C117" s="94" t="s">
        <v>80</v>
      </c>
      <c r="D117" s="14">
        <f>D158+D164</f>
        <v>15678481.4</v>
      </c>
      <c r="E117" s="14">
        <f>E158+E164</f>
        <v>15574092.1</v>
      </c>
      <c r="F117" s="21">
        <f>E117/D117*100</f>
        <v>99.33418742965756</v>
      </c>
      <c r="G117" s="23">
        <f>D158+D164</f>
        <v>15678481.4</v>
      </c>
      <c r="H117" s="23">
        <f>E158+E164</f>
        <v>15574092.1</v>
      </c>
    </row>
    <row r="118" spans="1:7" ht="15">
      <c r="A118" s="194"/>
      <c r="B118" s="194"/>
      <c r="C118" s="94" t="s">
        <v>6</v>
      </c>
      <c r="D118" s="14">
        <f>D123+D128+D133+D138+D143+D148+D153+D159+D165</f>
        <v>0</v>
      </c>
      <c r="E118" s="14">
        <f>E123+E128+E133+E138+E148+E153+E159+E165</f>
        <v>0</v>
      </c>
      <c r="F118" s="21"/>
      <c r="G118" s="23"/>
    </row>
    <row r="119" spans="1:6" ht="15">
      <c r="A119" s="161" t="s">
        <v>13</v>
      </c>
      <c r="B119" s="161" t="s">
        <v>78</v>
      </c>
      <c r="C119" s="67" t="s">
        <v>1</v>
      </c>
      <c r="D119" s="137">
        <f>D120+D121+D122+D123</f>
        <v>3567737.6999999997</v>
      </c>
      <c r="E119" s="140">
        <f>E120+E121+E122+E123</f>
        <v>3398329.36</v>
      </c>
      <c r="F119" s="33"/>
    </row>
    <row r="120" spans="1:6" ht="15">
      <c r="A120" s="161"/>
      <c r="B120" s="161"/>
      <c r="C120" s="67" t="s">
        <v>10</v>
      </c>
      <c r="D120" s="102">
        <v>362931.4</v>
      </c>
      <c r="E120" s="102">
        <v>353130.57</v>
      </c>
      <c r="F120" s="4"/>
    </row>
    <row r="121" spans="1:6" ht="30">
      <c r="A121" s="161"/>
      <c r="B121" s="161"/>
      <c r="C121" s="67" t="s">
        <v>11</v>
      </c>
      <c r="D121" s="102">
        <v>3204806.3</v>
      </c>
      <c r="E121" s="102">
        <v>3045198.79</v>
      </c>
      <c r="F121" s="4"/>
    </row>
    <row r="122" spans="1:6" ht="15">
      <c r="A122" s="161"/>
      <c r="B122" s="161"/>
      <c r="C122" s="68" t="s">
        <v>2</v>
      </c>
      <c r="D122" s="102">
        <v>0</v>
      </c>
      <c r="E122" s="102">
        <v>0</v>
      </c>
      <c r="F122" s="4"/>
    </row>
    <row r="123" spans="1:6" ht="15">
      <c r="A123" s="161"/>
      <c r="B123" s="161"/>
      <c r="C123" s="68" t="s">
        <v>6</v>
      </c>
      <c r="D123" s="102">
        <v>0</v>
      </c>
      <c r="E123" s="102">
        <v>0</v>
      </c>
      <c r="F123" s="4"/>
    </row>
    <row r="124" spans="1:6" ht="15">
      <c r="A124" s="161" t="s">
        <v>13</v>
      </c>
      <c r="B124" s="161" t="s">
        <v>77</v>
      </c>
      <c r="C124" s="68" t="s">
        <v>1</v>
      </c>
      <c r="D124" s="137">
        <f>D125+D126+D127+D128</f>
        <v>341883.4</v>
      </c>
      <c r="E124" s="140">
        <f>E125+E126+E127+E128</f>
        <v>129278.08447</v>
      </c>
      <c r="F124" s="33"/>
    </row>
    <row r="125" spans="1:6" ht="15">
      <c r="A125" s="161"/>
      <c r="B125" s="161"/>
      <c r="C125" s="67" t="s">
        <v>10</v>
      </c>
      <c r="D125" s="103">
        <v>326783.4</v>
      </c>
      <c r="E125" s="102">
        <v>118511.63027</v>
      </c>
      <c r="F125" s="4"/>
    </row>
    <row r="126" spans="1:6" ht="30">
      <c r="A126" s="161"/>
      <c r="B126" s="161"/>
      <c r="C126" s="67" t="s">
        <v>14</v>
      </c>
      <c r="D126" s="103">
        <v>15100</v>
      </c>
      <c r="E126" s="102">
        <v>10766.4542</v>
      </c>
      <c r="F126" s="4"/>
    </row>
    <row r="127" spans="1:6" ht="15">
      <c r="A127" s="161"/>
      <c r="B127" s="161"/>
      <c r="C127" s="68" t="s">
        <v>2</v>
      </c>
      <c r="D127" s="103">
        <v>0</v>
      </c>
      <c r="E127" s="102">
        <v>0</v>
      </c>
      <c r="F127" s="4"/>
    </row>
    <row r="128" spans="1:6" ht="15">
      <c r="A128" s="161"/>
      <c r="B128" s="161"/>
      <c r="C128" s="68" t="s">
        <v>6</v>
      </c>
      <c r="D128" s="103">
        <v>0</v>
      </c>
      <c r="E128" s="102">
        <v>0</v>
      </c>
      <c r="F128" s="4"/>
    </row>
    <row r="129" spans="1:6" ht="15">
      <c r="A129" s="161" t="s">
        <v>13</v>
      </c>
      <c r="B129" s="161" t="s">
        <v>76</v>
      </c>
      <c r="C129" s="68" t="s">
        <v>1</v>
      </c>
      <c r="D129" s="137">
        <f>D130+D131+D132+D133</f>
        <v>638533.4</v>
      </c>
      <c r="E129" s="140">
        <f>E130+E131+E132+E133</f>
        <v>606077.6599999999</v>
      </c>
      <c r="F129" s="33"/>
    </row>
    <row r="130" spans="1:6" ht="15">
      <c r="A130" s="161"/>
      <c r="B130" s="161"/>
      <c r="C130" s="67" t="s">
        <v>10</v>
      </c>
      <c r="D130" s="104">
        <v>329544.4</v>
      </c>
      <c r="E130" s="102">
        <v>310521.06</v>
      </c>
      <c r="F130" s="4"/>
    </row>
    <row r="131" spans="1:6" ht="30">
      <c r="A131" s="161"/>
      <c r="B131" s="161"/>
      <c r="C131" s="61" t="s">
        <v>11</v>
      </c>
      <c r="D131" s="104">
        <v>308989</v>
      </c>
      <c r="E131" s="102">
        <v>295556.6</v>
      </c>
      <c r="F131" s="4"/>
    </row>
    <row r="132" spans="1:6" ht="15">
      <c r="A132" s="161"/>
      <c r="B132" s="161"/>
      <c r="C132" s="61" t="s">
        <v>2</v>
      </c>
      <c r="D132" s="103">
        <v>0</v>
      </c>
      <c r="E132" s="102">
        <v>0</v>
      </c>
      <c r="F132" s="4"/>
    </row>
    <row r="133" spans="1:6" ht="15">
      <c r="A133" s="161"/>
      <c r="B133" s="161"/>
      <c r="C133" s="68" t="s">
        <v>6</v>
      </c>
      <c r="D133" s="103">
        <v>0</v>
      </c>
      <c r="E133" s="102">
        <v>0</v>
      </c>
      <c r="F133" s="4"/>
    </row>
    <row r="134" spans="1:6" ht="15">
      <c r="A134" s="211" t="s">
        <v>13</v>
      </c>
      <c r="B134" s="211" t="s">
        <v>75</v>
      </c>
      <c r="C134" s="68" t="s">
        <v>1</v>
      </c>
      <c r="D134" s="137">
        <f>D135+D136+D137+D138</f>
        <v>126583.9</v>
      </c>
      <c r="E134" s="140">
        <f>E135+E136+E137+E138</f>
        <v>126563.54</v>
      </c>
      <c r="F134" s="33"/>
    </row>
    <row r="135" spans="1:6" ht="15">
      <c r="A135" s="212"/>
      <c r="B135" s="212"/>
      <c r="C135" s="67" t="s">
        <v>10</v>
      </c>
      <c r="D135" s="103">
        <v>0</v>
      </c>
      <c r="E135" s="102">
        <v>0</v>
      </c>
      <c r="F135" s="4"/>
    </row>
    <row r="136" spans="1:6" ht="30">
      <c r="A136" s="212"/>
      <c r="B136" s="212"/>
      <c r="C136" s="61" t="s">
        <v>11</v>
      </c>
      <c r="D136" s="103">
        <v>126583.9</v>
      </c>
      <c r="E136" s="102">
        <v>126563.54</v>
      </c>
      <c r="F136" s="4"/>
    </row>
    <row r="137" spans="1:6" ht="15">
      <c r="A137" s="212"/>
      <c r="B137" s="212"/>
      <c r="C137" s="61" t="s">
        <v>2</v>
      </c>
      <c r="D137" s="103">
        <v>0</v>
      </c>
      <c r="E137" s="102">
        <v>0</v>
      </c>
      <c r="F137" s="4"/>
    </row>
    <row r="138" spans="1:6" ht="15">
      <c r="A138" s="212"/>
      <c r="B138" s="212"/>
      <c r="C138" s="68" t="s">
        <v>6</v>
      </c>
      <c r="D138" s="103">
        <v>0</v>
      </c>
      <c r="E138" s="102">
        <v>0</v>
      </c>
      <c r="F138" s="4"/>
    </row>
    <row r="139" spans="1:6" ht="15">
      <c r="A139" s="211" t="s">
        <v>13</v>
      </c>
      <c r="B139" s="211" t="s">
        <v>74</v>
      </c>
      <c r="C139" s="68" t="s">
        <v>1</v>
      </c>
      <c r="D139" s="33">
        <f>D140+D141+D142+D143</f>
        <v>164901.2</v>
      </c>
      <c r="E139" s="102">
        <f>E140+E141+E142+E143</f>
        <v>139901.16999999998</v>
      </c>
      <c r="F139" s="33"/>
    </row>
    <row r="140" spans="1:6" ht="15">
      <c r="A140" s="212"/>
      <c r="B140" s="212"/>
      <c r="C140" s="67" t="s">
        <v>10</v>
      </c>
      <c r="D140" s="102">
        <v>51300</v>
      </c>
      <c r="E140" s="102">
        <v>36300</v>
      </c>
      <c r="F140" s="4"/>
    </row>
    <row r="141" spans="1:6" ht="30">
      <c r="A141" s="212"/>
      <c r="B141" s="212"/>
      <c r="C141" s="61" t="s">
        <v>11</v>
      </c>
      <c r="D141" s="102">
        <v>113601.2</v>
      </c>
      <c r="E141" s="102">
        <v>103601.17</v>
      </c>
      <c r="F141" s="4"/>
    </row>
    <row r="142" spans="1:6" ht="15">
      <c r="A142" s="212"/>
      <c r="B142" s="212"/>
      <c r="C142" s="61" t="s">
        <v>2</v>
      </c>
      <c r="D142" s="102">
        <v>0</v>
      </c>
      <c r="E142" s="102">
        <v>0</v>
      </c>
      <c r="F142" s="4"/>
    </row>
    <row r="143" spans="1:6" ht="15">
      <c r="A143" s="212"/>
      <c r="B143" s="212"/>
      <c r="C143" s="68" t="s">
        <v>6</v>
      </c>
      <c r="D143" s="102">
        <v>0</v>
      </c>
      <c r="E143" s="102">
        <v>0</v>
      </c>
      <c r="F143" s="4"/>
    </row>
    <row r="144" spans="1:6" ht="15">
      <c r="A144" s="161" t="s">
        <v>13</v>
      </c>
      <c r="B144" s="161" t="s">
        <v>73</v>
      </c>
      <c r="C144" s="61" t="s">
        <v>1</v>
      </c>
      <c r="D144" s="137">
        <f>D145+D146+D147+D148</f>
        <v>679874</v>
      </c>
      <c r="E144" s="140">
        <f>E145+E146+E147+E148</f>
        <v>672803.5700000001</v>
      </c>
      <c r="F144" s="33"/>
    </row>
    <row r="145" spans="1:6" ht="15">
      <c r="A145" s="161"/>
      <c r="B145" s="161"/>
      <c r="C145" s="67" t="s">
        <v>10</v>
      </c>
      <c r="D145" s="102">
        <v>309923.1</v>
      </c>
      <c r="E145" s="102">
        <v>311285.15</v>
      </c>
      <c r="F145" s="4"/>
    </row>
    <row r="146" spans="1:6" ht="30">
      <c r="A146" s="161"/>
      <c r="B146" s="161"/>
      <c r="C146" s="61" t="s">
        <v>11</v>
      </c>
      <c r="D146" s="102">
        <v>369950.9</v>
      </c>
      <c r="E146" s="102">
        <v>361518.42</v>
      </c>
      <c r="F146" s="4"/>
    </row>
    <row r="147" spans="1:6" ht="15">
      <c r="A147" s="161"/>
      <c r="B147" s="161"/>
      <c r="C147" s="61" t="s">
        <v>2</v>
      </c>
      <c r="D147" s="102">
        <v>0</v>
      </c>
      <c r="E147" s="102">
        <v>0</v>
      </c>
      <c r="F147" s="4"/>
    </row>
    <row r="148" spans="1:6" ht="15">
      <c r="A148" s="161"/>
      <c r="B148" s="161"/>
      <c r="C148" s="67" t="s">
        <v>6</v>
      </c>
      <c r="D148" s="102">
        <v>0</v>
      </c>
      <c r="E148" s="102">
        <v>0</v>
      </c>
      <c r="F148" s="4"/>
    </row>
    <row r="149" spans="1:6" ht="15">
      <c r="A149" s="168" t="s">
        <v>13</v>
      </c>
      <c r="B149" s="161" t="s">
        <v>72</v>
      </c>
      <c r="C149" s="61" t="s">
        <v>1</v>
      </c>
      <c r="D149" s="141">
        <f>D150+D151+D152+D153</f>
        <v>197133.6</v>
      </c>
      <c r="E149" s="140">
        <f>E150+E151+E152+E153</f>
        <v>196541.1</v>
      </c>
      <c r="F149" s="4"/>
    </row>
    <row r="150" spans="1:6" ht="15">
      <c r="A150" s="169"/>
      <c r="B150" s="161"/>
      <c r="C150" s="93" t="s">
        <v>10</v>
      </c>
      <c r="D150" s="105">
        <v>167800.6</v>
      </c>
      <c r="E150" s="102">
        <v>167800.6</v>
      </c>
      <c r="F150" s="4"/>
    </row>
    <row r="151" spans="1:6" ht="30">
      <c r="A151" s="169"/>
      <c r="B151" s="161"/>
      <c r="C151" s="61" t="s">
        <v>11</v>
      </c>
      <c r="D151" s="105">
        <v>29333</v>
      </c>
      <c r="E151" s="102">
        <v>28740.5</v>
      </c>
      <c r="F151" s="4"/>
    </row>
    <row r="152" spans="1:6" ht="15">
      <c r="A152" s="169"/>
      <c r="B152" s="161"/>
      <c r="C152" s="61" t="s">
        <v>2</v>
      </c>
      <c r="D152" s="105">
        <v>0</v>
      </c>
      <c r="E152" s="102">
        <v>0</v>
      </c>
      <c r="F152" s="4"/>
    </row>
    <row r="153" spans="1:6" ht="15">
      <c r="A153" s="170"/>
      <c r="B153" s="161"/>
      <c r="C153" s="93" t="s">
        <v>6</v>
      </c>
      <c r="D153" s="105">
        <v>0</v>
      </c>
      <c r="E153" s="102">
        <v>0</v>
      </c>
      <c r="F153" s="4"/>
    </row>
    <row r="154" spans="1:6" ht="15">
      <c r="A154" s="168" t="s">
        <v>13</v>
      </c>
      <c r="B154" s="161" t="s">
        <v>71</v>
      </c>
      <c r="C154" s="61" t="s">
        <v>1</v>
      </c>
      <c r="D154" s="141">
        <f>D155+D156+D157+D158+D159</f>
        <v>15618392</v>
      </c>
      <c r="E154" s="140">
        <f>E155+E156+E157+E158+E159</f>
        <v>15514002.7</v>
      </c>
      <c r="F154" s="4"/>
    </row>
    <row r="155" spans="1:6" ht="15">
      <c r="A155" s="169"/>
      <c r="B155" s="161"/>
      <c r="C155" s="93" t="s">
        <v>10</v>
      </c>
      <c r="D155" s="106">
        <v>0</v>
      </c>
      <c r="E155" s="102">
        <v>0</v>
      </c>
      <c r="F155" s="4"/>
    </row>
    <row r="156" spans="1:6" ht="30">
      <c r="A156" s="169"/>
      <c r="B156" s="161"/>
      <c r="C156" s="61" t="s">
        <v>11</v>
      </c>
      <c r="D156" s="106">
        <v>0</v>
      </c>
      <c r="E156" s="102">
        <v>0</v>
      </c>
      <c r="F156" s="4"/>
    </row>
    <row r="157" spans="1:6" ht="15">
      <c r="A157" s="169"/>
      <c r="B157" s="161"/>
      <c r="C157" s="61" t="s">
        <v>2</v>
      </c>
      <c r="D157" s="10">
        <v>0</v>
      </c>
      <c r="E157" s="102">
        <v>0</v>
      </c>
      <c r="F157" s="4"/>
    </row>
    <row r="158" spans="1:6" ht="60">
      <c r="A158" s="169"/>
      <c r="B158" s="161"/>
      <c r="C158" s="61" t="s">
        <v>81</v>
      </c>
      <c r="D158" s="107">
        <v>15618392</v>
      </c>
      <c r="E158" s="107">
        <v>15514002.7</v>
      </c>
      <c r="F158" s="4"/>
    </row>
    <row r="159" spans="1:6" ht="15">
      <c r="A159" s="170"/>
      <c r="B159" s="161"/>
      <c r="C159" s="93" t="s">
        <v>6</v>
      </c>
      <c r="D159" s="106">
        <v>0</v>
      </c>
      <c r="E159" s="102">
        <v>0</v>
      </c>
      <c r="F159" s="4"/>
    </row>
    <row r="160" spans="1:6" ht="15">
      <c r="A160" s="168" t="s">
        <v>13</v>
      </c>
      <c r="B160" s="161" t="s">
        <v>70</v>
      </c>
      <c r="C160" s="61" t="s">
        <v>1</v>
      </c>
      <c r="D160" s="141">
        <f>D161+D162+D163+D164+D165</f>
        <v>295895</v>
      </c>
      <c r="E160" s="140">
        <f>E161+E162+E163+E164+E165</f>
        <v>293400.79</v>
      </c>
      <c r="F160" s="4"/>
    </row>
    <row r="161" spans="1:6" ht="15">
      <c r="A161" s="169"/>
      <c r="B161" s="161"/>
      <c r="C161" s="93" t="s">
        <v>10</v>
      </c>
      <c r="D161" s="106">
        <v>1555.8</v>
      </c>
      <c r="E161" s="106">
        <v>1555.8</v>
      </c>
      <c r="F161" s="4"/>
    </row>
    <row r="162" spans="1:6" ht="30">
      <c r="A162" s="169"/>
      <c r="B162" s="161"/>
      <c r="C162" s="61" t="s">
        <v>11</v>
      </c>
      <c r="D162" s="106">
        <v>234249.8</v>
      </c>
      <c r="E162" s="106">
        <v>231755.59</v>
      </c>
      <c r="F162" s="4"/>
    </row>
    <row r="163" spans="1:6" ht="15">
      <c r="A163" s="169"/>
      <c r="B163" s="161"/>
      <c r="C163" s="61" t="s">
        <v>2</v>
      </c>
      <c r="D163" s="106">
        <v>0</v>
      </c>
      <c r="E163" s="106">
        <v>0</v>
      </c>
      <c r="F163" s="4"/>
    </row>
    <row r="164" spans="1:6" ht="60">
      <c r="A164" s="169"/>
      <c r="B164" s="161"/>
      <c r="C164" s="61" t="s">
        <v>79</v>
      </c>
      <c r="D164" s="106">
        <v>60089.4</v>
      </c>
      <c r="E164" s="106">
        <v>60089.4</v>
      </c>
      <c r="F164" s="4"/>
    </row>
    <row r="165" spans="1:6" ht="15">
      <c r="A165" s="170"/>
      <c r="B165" s="161"/>
      <c r="C165" s="93" t="s">
        <v>6</v>
      </c>
      <c r="D165" s="106">
        <v>0</v>
      </c>
      <c r="E165" s="106">
        <v>0</v>
      </c>
      <c r="F165" s="4"/>
    </row>
    <row r="166" spans="1:8" ht="15">
      <c r="A166" s="194" t="s">
        <v>15</v>
      </c>
      <c r="B166" s="194" t="s">
        <v>83</v>
      </c>
      <c r="C166" s="70" t="s">
        <v>1</v>
      </c>
      <c r="D166" s="14">
        <f>D167+D168+D169+D170</f>
        <v>6935931.500000001</v>
      </c>
      <c r="E166" s="14">
        <f>E167+E168+E169+E170</f>
        <v>6623333.010000001</v>
      </c>
      <c r="F166" s="26">
        <f>E166/D166*100</f>
        <v>95.49305684463579</v>
      </c>
      <c r="G166" s="23">
        <f aca="true" t="shared" si="11" ref="G166:H170">D171+D176+D181+D186+D191+D196</f>
        <v>6935931.5</v>
      </c>
      <c r="H166" s="23">
        <f t="shared" si="11"/>
        <v>6623333.01</v>
      </c>
    </row>
    <row r="167" spans="1:10" ht="15">
      <c r="A167" s="194"/>
      <c r="B167" s="194"/>
      <c r="C167" s="70" t="s">
        <v>10</v>
      </c>
      <c r="D167" s="14">
        <f>D172+D177+D182+D187+D192+D197</f>
        <v>2075997.1</v>
      </c>
      <c r="E167" s="14">
        <f>E172+E177+E182+E187+E192+E197</f>
        <v>1849901.5799999998</v>
      </c>
      <c r="F167" s="26">
        <f>E167/D167*100</f>
        <v>89.10906378433765</v>
      </c>
      <c r="G167" s="23">
        <f t="shared" si="11"/>
        <v>2075997.1</v>
      </c>
      <c r="H167" s="23">
        <f t="shared" si="11"/>
        <v>1849901.5799999998</v>
      </c>
      <c r="I167" s="88" t="s">
        <v>40</v>
      </c>
      <c r="J167" s="1" t="s">
        <v>44</v>
      </c>
    </row>
    <row r="168" spans="1:10" ht="28.5">
      <c r="A168" s="194"/>
      <c r="B168" s="194"/>
      <c r="C168" s="70" t="s">
        <v>11</v>
      </c>
      <c r="D168" s="14">
        <f aca="true" t="shared" si="12" ref="D168:E170">D173+D178+D183+D188+D193+D198</f>
        <v>4492505.7</v>
      </c>
      <c r="E168" s="14">
        <f t="shared" si="12"/>
        <v>4406002.73</v>
      </c>
      <c r="F168" s="26">
        <f>E168/D168*100</f>
        <v>98.07450505850221</v>
      </c>
      <c r="G168" s="23">
        <f t="shared" si="11"/>
        <v>4492505.7</v>
      </c>
      <c r="H168" s="23">
        <f t="shared" si="11"/>
        <v>4406002.73</v>
      </c>
      <c r="I168" s="89">
        <f>D167+D168</f>
        <v>6568502.800000001</v>
      </c>
      <c r="J168" s="23">
        <f>E167+E168</f>
        <v>6255904.3100000005</v>
      </c>
    </row>
    <row r="169" spans="1:8" ht="15">
      <c r="A169" s="194"/>
      <c r="B169" s="194"/>
      <c r="C169" s="70" t="s">
        <v>2</v>
      </c>
      <c r="D169" s="14">
        <f t="shared" si="12"/>
        <v>0</v>
      </c>
      <c r="E169" s="14">
        <f t="shared" si="12"/>
        <v>0</v>
      </c>
      <c r="F169" s="26"/>
      <c r="G169" s="23">
        <f t="shared" si="11"/>
        <v>0</v>
      </c>
      <c r="H169" s="23">
        <f t="shared" si="11"/>
        <v>0</v>
      </c>
    </row>
    <row r="170" spans="1:8" ht="15">
      <c r="A170" s="194"/>
      <c r="B170" s="194"/>
      <c r="C170" s="70" t="s">
        <v>6</v>
      </c>
      <c r="D170" s="14">
        <f t="shared" si="12"/>
        <v>367428.69999999995</v>
      </c>
      <c r="E170" s="14">
        <f t="shared" si="12"/>
        <v>367428.69999999995</v>
      </c>
      <c r="F170" s="26">
        <f>E170/D170*100</f>
        <v>100</v>
      </c>
      <c r="G170" s="23">
        <f t="shared" si="11"/>
        <v>367428.69999999995</v>
      </c>
      <c r="H170" s="23">
        <f t="shared" si="11"/>
        <v>367428.69999999995</v>
      </c>
    </row>
    <row r="171" spans="1:6" ht="15">
      <c r="A171" s="186" t="s">
        <v>9</v>
      </c>
      <c r="B171" s="174" t="s">
        <v>84</v>
      </c>
      <c r="C171" s="69" t="s">
        <v>1</v>
      </c>
      <c r="D171" s="137">
        <f>D172+D173+D174+D175</f>
        <v>3939003.9</v>
      </c>
      <c r="E171" s="137">
        <f>E172+E173+E174+E175</f>
        <v>3847909.77</v>
      </c>
      <c r="F171" s="25"/>
    </row>
    <row r="172" spans="1:6" ht="15">
      <c r="A172" s="186"/>
      <c r="B172" s="174"/>
      <c r="C172" s="69" t="s">
        <v>10</v>
      </c>
      <c r="D172" s="4">
        <v>542844.3</v>
      </c>
      <c r="E172" s="33">
        <v>486697.49</v>
      </c>
      <c r="F172" s="25"/>
    </row>
    <row r="173" spans="1:6" ht="30">
      <c r="A173" s="186"/>
      <c r="B173" s="174"/>
      <c r="C173" s="69" t="s">
        <v>11</v>
      </c>
      <c r="D173" s="33">
        <v>3043837</v>
      </c>
      <c r="E173" s="33">
        <v>3008889.68</v>
      </c>
      <c r="F173" s="25"/>
    </row>
    <row r="174" spans="1:6" ht="15">
      <c r="A174" s="186"/>
      <c r="B174" s="174"/>
      <c r="C174" s="69" t="s">
        <v>2</v>
      </c>
      <c r="D174" s="34">
        <v>0</v>
      </c>
      <c r="E174" s="33">
        <v>0</v>
      </c>
      <c r="F174" s="25"/>
    </row>
    <row r="175" spans="1:6" ht="15">
      <c r="A175" s="186"/>
      <c r="B175" s="174"/>
      <c r="C175" s="69" t="s">
        <v>6</v>
      </c>
      <c r="D175" s="33">
        <v>352322.6</v>
      </c>
      <c r="E175" s="33">
        <v>352322.6</v>
      </c>
      <c r="F175" s="25"/>
    </row>
    <row r="176" spans="1:6" ht="15">
      <c r="A176" s="186" t="s">
        <v>9</v>
      </c>
      <c r="B176" s="174" t="s">
        <v>85</v>
      </c>
      <c r="C176" s="69" t="s">
        <v>1</v>
      </c>
      <c r="D176" s="137">
        <f>D177+D178+D179+D180</f>
        <v>4680</v>
      </c>
      <c r="E176" s="137">
        <f>E177+E178+E179+E180</f>
        <v>3680</v>
      </c>
      <c r="F176" s="25"/>
    </row>
    <row r="177" spans="1:6" ht="15">
      <c r="A177" s="186"/>
      <c r="B177" s="174"/>
      <c r="C177" s="69" t="s">
        <v>10</v>
      </c>
      <c r="D177" s="33">
        <v>0</v>
      </c>
      <c r="E177" s="33">
        <v>0</v>
      </c>
      <c r="F177" s="25"/>
    </row>
    <row r="178" spans="1:6" ht="30">
      <c r="A178" s="186"/>
      <c r="B178" s="174"/>
      <c r="C178" s="69" t="s">
        <v>11</v>
      </c>
      <c r="D178" s="33">
        <v>4680</v>
      </c>
      <c r="E178" s="33">
        <v>3680</v>
      </c>
      <c r="F178" s="25"/>
    </row>
    <row r="179" spans="1:6" ht="15">
      <c r="A179" s="186"/>
      <c r="B179" s="174"/>
      <c r="C179" s="69" t="s">
        <v>2</v>
      </c>
      <c r="D179" s="33">
        <v>0</v>
      </c>
      <c r="E179" s="33">
        <v>0</v>
      </c>
      <c r="F179" s="25"/>
    </row>
    <row r="180" spans="1:6" ht="15">
      <c r="A180" s="186"/>
      <c r="B180" s="174"/>
      <c r="C180" s="69" t="s">
        <v>6</v>
      </c>
      <c r="D180" s="33">
        <v>0</v>
      </c>
      <c r="E180" s="33">
        <v>0</v>
      </c>
      <c r="F180" s="25"/>
    </row>
    <row r="181" spans="1:6" ht="15">
      <c r="A181" s="186" t="s">
        <v>13</v>
      </c>
      <c r="B181" s="174" t="s">
        <v>86</v>
      </c>
      <c r="C181" s="69" t="s">
        <v>1</v>
      </c>
      <c r="D181" s="137">
        <f>D182+D183+D184+D185</f>
        <v>154673.7</v>
      </c>
      <c r="E181" s="137">
        <f>E182+E183+E184+E185</f>
        <v>154673.68</v>
      </c>
      <c r="F181" s="25"/>
    </row>
    <row r="182" spans="1:6" ht="15">
      <c r="A182" s="186"/>
      <c r="B182" s="174"/>
      <c r="C182" s="69" t="s">
        <v>10</v>
      </c>
      <c r="D182" s="33">
        <v>144788.5</v>
      </c>
      <c r="E182" s="33">
        <v>144788.5</v>
      </c>
      <c r="F182" s="25"/>
    </row>
    <row r="183" spans="1:6" ht="30">
      <c r="A183" s="186"/>
      <c r="B183" s="174"/>
      <c r="C183" s="69" t="s">
        <v>11</v>
      </c>
      <c r="D183" s="33">
        <v>9885.2</v>
      </c>
      <c r="E183" s="33">
        <v>9885.18</v>
      </c>
      <c r="F183" s="25"/>
    </row>
    <row r="184" spans="1:6" ht="15">
      <c r="A184" s="186"/>
      <c r="B184" s="174"/>
      <c r="C184" s="69" t="s">
        <v>2</v>
      </c>
      <c r="D184" s="33">
        <v>0</v>
      </c>
      <c r="E184" s="33">
        <v>0</v>
      </c>
      <c r="F184" s="25"/>
    </row>
    <row r="185" spans="1:6" ht="15">
      <c r="A185" s="186"/>
      <c r="B185" s="174"/>
      <c r="C185" s="69" t="s">
        <v>6</v>
      </c>
      <c r="D185" s="33">
        <v>0</v>
      </c>
      <c r="E185" s="33">
        <v>0</v>
      </c>
      <c r="F185" s="25"/>
    </row>
    <row r="186" spans="1:6" ht="15">
      <c r="A186" s="186" t="s">
        <v>9</v>
      </c>
      <c r="B186" s="186" t="s">
        <v>89</v>
      </c>
      <c r="C186" s="69" t="s">
        <v>1</v>
      </c>
      <c r="D186" s="137">
        <f>D187+D188+D189+D190</f>
        <v>2693440.4</v>
      </c>
      <c r="E186" s="137">
        <f>E187+E188+E189+E190</f>
        <v>2476350.06</v>
      </c>
      <c r="F186" s="25"/>
    </row>
    <row r="187" spans="1:6" ht="15">
      <c r="A187" s="201"/>
      <c r="B187" s="201"/>
      <c r="C187" s="69" t="s">
        <v>10</v>
      </c>
      <c r="D187" s="33">
        <v>1388082.3</v>
      </c>
      <c r="E187" s="33">
        <v>1217931.19</v>
      </c>
      <c r="F187" s="25"/>
    </row>
    <row r="188" spans="1:6" ht="30">
      <c r="A188" s="201"/>
      <c r="B188" s="201"/>
      <c r="C188" s="98" t="s">
        <v>11</v>
      </c>
      <c r="D188" s="33">
        <v>1290252</v>
      </c>
      <c r="E188" s="33">
        <v>1243312.77</v>
      </c>
      <c r="F188" s="25"/>
    </row>
    <row r="189" spans="1:6" ht="15">
      <c r="A189" s="201"/>
      <c r="B189" s="201"/>
      <c r="C189" s="98" t="s">
        <v>2</v>
      </c>
      <c r="D189" s="33">
        <v>0</v>
      </c>
      <c r="E189" s="33">
        <v>0</v>
      </c>
      <c r="F189" s="25"/>
    </row>
    <row r="190" spans="1:6" ht="15">
      <c r="A190" s="201"/>
      <c r="B190" s="201"/>
      <c r="C190" s="98" t="s">
        <v>6</v>
      </c>
      <c r="D190" s="34">
        <v>15106.1</v>
      </c>
      <c r="E190" s="33">
        <v>15106.1</v>
      </c>
      <c r="F190" s="25"/>
    </row>
    <row r="191" spans="1:6" ht="15">
      <c r="A191" s="186" t="s">
        <v>9</v>
      </c>
      <c r="B191" s="186" t="s">
        <v>88</v>
      </c>
      <c r="C191" s="98" t="s">
        <v>1</v>
      </c>
      <c r="D191" s="142">
        <f>D192+D193+D194+D195</f>
        <v>300</v>
      </c>
      <c r="E191" s="142">
        <f>E192+E193+E194+E195</f>
        <v>300</v>
      </c>
      <c r="F191" s="25"/>
    </row>
    <row r="192" spans="1:6" ht="15">
      <c r="A192" s="201"/>
      <c r="B192" s="201"/>
      <c r="C192" s="98" t="s">
        <v>10</v>
      </c>
      <c r="D192" s="34">
        <v>282</v>
      </c>
      <c r="E192" s="33">
        <v>282</v>
      </c>
      <c r="F192" s="25"/>
    </row>
    <row r="193" spans="1:6" ht="30">
      <c r="A193" s="201"/>
      <c r="B193" s="201"/>
      <c r="C193" s="98" t="s">
        <v>11</v>
      </c>
      <c r="D193" s="34">
        <v>18</v>
      </c>
      <c r="E193" s="33">
        <v>18</v>
      </c>
      <c r="F193" s="25"/>
    </row>
    <row r="194" spans="1:6" ht="15">
      <c r="A194" s="201"/>
      <c r="B194" s="201"/>
      <c r="C194" s="98" t="s">
        <v>2</v>
      </c>
      <c r="D194" s="34">
        <v>0</v>
      </c>
      <c r="E194" s="33">
        <v>0</v>
      </c>
      <c r="F194" s="25"/>
    </row>
    <row r="195" spans="1:6" ht="15">
      <c r="A195" s="201"/>
      <c r="B195" s="201"/>
      <c r="C195" s="98" t="s">
        <v>6</v>
      </c>
      <c r="D195" s="34">
        <v>0</v>
      </c>
      <c r="E195" s="33">
        <v>0</v>
      </c>
      <c r="F195" s="25"/>
    </row>
    <row r="196" spans="1:6" ht="15">
      <c r="A196" s="186" t="s">
        <v>9</v>
      </c>
      <c r="B196" s="186" t="s">
        <v>87</v>
      </c>
      <c r="C196" s="98" t="s">
        <v>1</v>
      </c>
      <c r="D196" s="142">
        <f>D197+D198+D199+D200</f>
        <v>143833.5</v>
      </c>
      <c r="E196" s="142">
        <f>E197+E198+E199+E200</f>
        <v>140419.5</v>
      </c>
      <c r="F196" s="25"/>
    </row>
    <row r="197" spans="1:6" ht="15">
      <c r="A197" s="201"/>
      <c r="B197" s="201"/>
      <c r="C197" s="98" t="s">
        <v>10</v>
      </c>
      <c r="D197" s="34">
        <v>0</v>
      </c>
      <c r="E197" s="33">
        <v>202.4</v>
      </c>
      <c r="F197" s="25"/>
    </row>
    <row r="198" spans="1:6" ht="30">
      <c r="A198" s="201"/>
      <c r="B198" s="201"/>
      <c r="C198" s="98" t="s">
        <v>11</v>
      </c>
      <c r="D198" s="34">
        <v>143833.5</v>
      </c>
      <c r="E198" s="33">
        <v>140217.1</v>
      </c>
      <c r="F198" s="25"/>
    </row>
    <row r="199" spans="1:6" ht="15">
      <c r="A199" s="201"/>
      <c r="B199" s="201"/>
      <c r="C199" s="98" t="s">
        <v>2</v>
      </c>
      <c r="D199" s="34">
        <v>0</v>
      </c>
      <c r="E199" s="33">
        <v>0</v>
      </c>
      <c r="F199" s="25"/>
    </row>
    <row r="200" spans="1:6" ht="15">
      <c r="A200" s="201"/>
      <c r="B200" s="201"/>
      <c r="C200" s="98" t="s">
        <v>6</v>
      </c>
      <c r="D200" s="34">
        <v>0</v>
      </c>
      <c r="E200" s="33">
        <v>0</v>
      </c>
      <c r="F200" s="25"/>
    </row>
    <row r="201" spans="1:10" ht="15">
      <c r="A201" s="194" t="s">
        <v>17</v>
      </c>
      <c r="B201" s="194" t="s">
        <v>90</v>
      </c>
      <c r="C201" s="71" t="s">
        <v>1</v>
      </c>
      <c r="D201" s="35">
        <f>D202+D203+D204+D205</f>
        <v>23705.100000000002</v>
      </c>
      <c r="E201" s="35">
        <f>E202+E203+E204+E205</f>
        <v>21424.14</v>
      </c>
      <c r="F201" s="26">
        <f>E201/D201*100</f>
        <v>90.37776680967386</v>
      </c>
      <c r="G201" s="23">
        <f aca="true" t="shared" si="13" ref="G201:H205">D206+D231+D291</f>
        <v>23705.100000000002</v>
      </c>
      <c r="H201" s="23">
        <f t="shared" si="13"/>
        <v>21424.14</v>
      </c>
      <c r="I201" s="88" t="s">
        <v>40</v>
      </c>
      <c r="J201" s="1" t="s">
        <v>44</v>
      </c>
    </row>
    <row r="202" spans="1:10" ht="15">
      <c r="A202" s="194"/>
      <c r="B202" s="194"/>
      <c r="C202" s="71" t="s">
        <v>10</v>
      </c>
      <c r="D202" s="35">
        <f>D207+D232+D292</f>
        <v>6795.4</v>
      </c>
      <c r="E202" s="35">
        <f>E207+E232+E292</f>
        <v>6795.4</v>
      </c>
      <c r="F202" s="26">
        <f>E202/D202*100</f>
        <v>100</v>
      </c>
      <c r="G202" s="23">
        <f t="shared" si="13"/>
        <v>6795.4</v>
      </c>
      <c r="H202" s="23">
        <f t="shared" si="13"/>
        <v>6795.4</v>
      </c>
      <c r="I202" s="89">
        <f>D202+D203+4989002.8</f>
        <v>5011370.7</v>
      </c>
      <c r="J202" s="23">
        <f>E202+E203+4989002.8</f>
        <v>5010426.9399999995</v>
      </c>
    </row>
    <row r="203" spans="1:8" ht="28.5">
      <c r="A203" s="194"/>
      <c r="B203" s="194"/>
      <c r="C203" s="71" t="s">
        <v>11</v>
      </c>
      <c r="D203" s="35">
        <f aca="true" t="shared" si="14" ref="D203:E205">D208+D233+D293</f>
        <v>15572.5</v>
      </c>
      <c r="E203" s="35">
        <f t="shared" si="14"/>
        <v>14628.74</v>
      </c>
      <c r="F203" s="26">
        <f>E203/D203*100</f>
        <v>93.93957296516294</v>
      </c>
      <c r="G203" s="23">
        <f t="shared" si="13"/>
        <v>15572.5</v>
      </c>
      <c r="H203" s="23">
        <f t="shared" si="13"/>
        <v>14628.74</v>
      </c>
    </row>
    <row r="204" spans="1:8" ht="15">
      <c r="A204" s="194"/>
      <c r="B204" s="194"/>
      <c r="C204" s="97" t="s">
        <v>2</v>
      </c>
      <c r="D204" s="35">
        <f t="shared" si="14"/>
        <v>1337.2</v>
      </c>
      <c r="E204" s="35">
        <f t="shared" si="14"/>
        <v>0</v>
      </c>
      <c r="F204" s="26">
        <f>E204/D204*100</f>
        <v>0</v>
      </c>
      <c r="G204" s="23">
        <f t="shared" si="13"/>
        <v>1337.2</v>
      </c>
      <c r="H204" s="23">
        <f t="shared" si="13"/>
        <v>0</v>
      </c>
    </row>
    <row r="205" spans="1:8" ht="15">
      <c r="A205" s="194"/>
      <c r="B205" s="194"/>
      <c r="C205" s="71" t="s">
        <v>6</v>
      </c>
      <c r="D205" s="35">
        <f t="shared" si="14"/>
        <v>0</v>
      </c>
      <c r="E205" s="35">
        <f t="shared" si="14"/>
        <v>0</v>
      </c>
      <c r="F205" s="26"/>
      <c r="G205" s="23">
        <f t="shared" si="13"/>
        <v>0</v>
      </c>
      <c r="H205" s="23">
        <f t="shared" si="13"/>
        <v>0</v>
      </c>
    </row>
    <row r="206" spans="1:6" ht="15">
      <c r="A206" s="190" t="s">
        <v>9</v>
      </c>
      <c r="B206" s="161" t="s">
        <v>91</v>
      </c>
      <c r="C206" s="68" t="s">
        <v>1</v>
      </c>
      <c r="D206" s="143">
        <f>D207+D208+D209+D210</f>
        <v>23705.100000000002</v>
      </c>
      <c r="E206" s="143">
        <f>E207+E208+E209+E210</f>
        <v>21424.14</v>
      </c>
      <c r="F206" s="111"/>
    </row>
    <row r="207" spans="1:6" ht="15.75" customHeight="1">
      <c r="A207" s="190"/>
      <c r="B207" s="161"/>
      <c r="C207" s="68" t="s">
        <v>10</v>
      </c>
      <c r="D207" s="108">
        <v>6795.4</v>
      </c>
      <c r="E207" s="30">
        <v>6795.4</v>
      </c>
      <c r="F207" s="111"/>
    </row>
    <row r="208" spans="1:6" ht="30">
      <c r="A208" s="190"/>
      <c r="B208" s="161"/>
      <c r="C208" s="68" t="s">
        <v>11</v>
      </c>
      <c r="D208" s="108">
        <v>15572.5</v>
      </c>
      <c r="E208" s="30">
        <v>14628.74</v>
      </c>
      <c r="F208" s="111"/>
    </row>
    <row r="209" spans="1:6" ht="15">
      <c r="A209" s="190"/>
      <c r="B209" s="161"/>
      <c r="C209" s="1" t="s">
        <v>2</v>
      </c>
      <c r="D209" s="108">
        <v>1337.2</v>
      </c>
      <c r="E209" s="30">
        <f>E210+E211+E212+E213</f>
        <v>0</v>
      </c>
      <c r="F209" s="111"/>
    </row>
    <row r="210" spans="1:6" ht="15">
      <c r="A210" s="190"/>
      <c r="B210" s="161"/>
      <c r="C210" s="68" t="s">
        <v>6</v>
      </c>
      <c r="D210" s="108">
        <v>0</v>
      </c>
      <c r="E210" s="30">
        <f>E211+E212+E213+E214</f>
        <v>0</v>
      </c>
      <c r="F210" s="111"/>
    </row>
    <row r="211" spans="1:6" ht="15" hidden="1">
      <c r="A211" s="190" t="s">
        <v>18</v>
      </c>
      <c r="B211" s="161"/>
      <c r="C211" s="68" t="s">
        <v>1</v>
      </c>
      <c r="D211" s="30"/>
      <c r="E211" s="30"/>
      <c r="F211" s="111"/>
    </row>
    <row r="212" spans="1:6" ht="15" hidden="1">
      <c r="A212" s="190"/>
      <c r="B212" s="161"/>
      <c r="C212" s="68" t="s">
        <v>10</v>
      </c>
      <c r="D212" s="31"/>
      <c r="E212" s="31"/>
      <c r="F212" s="111"/>
    </row>
    <row r="213" spans="1:6" ht="30" hidden="1">
      <c r="A213" s="190"/>
      <c r="B213" s="161"/>
      <c r="C213" s="68" t="s">
        <v>11</v>
      </c>
      <c r="D213" s="31"/>
      <c r="E213" s="31"/>
      <c r="F213" s="111"/>
    </row>
    <row r="214" spans="1:6" ht="45" hidden="1">
      <c r="A214" s="190"/>
      <c r="B214" s="161"/>
      <c r="C214" s="68" t="s">
        <v>16</v>
      </c>
      <c r="D214" s="31"/>
      <c r="E214" s="31"/>
      <c r="F214" s="111"/>
    </row>
    <row r="215" spans="1:6" ht="15" hidden="1">
      <c r="A215" s="190"/>
      <c r="B215" s="161"/>
      <c r="C215" s="68" t="s">
        <v>6</v>
      </c>
      <c r="D215" s="31"/>
      <c r="E215" s="31"/>
      <c r="F215" s="111"/>
    </row>
    <row r="216" spans="1:6" ht="15" hidden="1">
      <c r="A216" s="190" t="s">
        <v>19</v>
      </c>
      <c r="B216" s="161"/>
      <c r="C216" s="68" t="s">
        <v>1</v>
      </c>
      <c r="D216" s="30"/>
      <c r="E216" s="30"/>
      <c r="F216" s="111"/>
    </row>
    <row r="217" spans="1:6" ht="15" hidden="1">
      <c r="A217" s="190"/>
      <c r="B217" s="161"/>
      <c r="C217" s="68" t="s">
        <v>10</v>
      </c>
      <c r="D217" s="31"/>
      <c r="E217" s="31"/>
      <c r="F217" s="111"/>
    </row>
    <row r="218" spans="1:6" ht="30" hidden="1">
      <c r="A218" s="190"/>
      <c r="B218" s="161"/>
      <c r="C218" s="68" t="s">
        <v>11</v>
      </c>
      <c r="D218" s="31"/>
      <c r="E218" s="31"/>
      <c r="F218" s="111"/>
    </row>
    <row r="219" spans="1:6" ht="45" hidden="1">
      <c r="A219" s="190"/>
      <c r="B219" s="161"/>
      <c r="C219" s="68" t="s">
        <v>16</v>
      </c>
      <c r="D219" s="31"/>
      <c r="E219" s="31"/>
      <c r="F219" s="111"/>
    </row>
    <row r="220" spans="1:6" ht="15" hidden="1">
      <c r="A220" s="190"/>
      <c r="B220" s="161"/>
      <c r="C220" s="68" t="s">
        <v>6</v>
      </c>
      <c r="D220" s="31"/>
      <c r="E220" s="31"/>
      <c r="F220" s="111"/>
    </row>
    <row r="221" spans="1:6" ht="15" hidden="1">
      <c r="A221" s="190" t="s">
        <v>20</v>
      </c>
      <c r="B221" s="161"/>
      <c r="C221" s="68" t="s">
        <v>1</v>
      </c>
      <c r="D221" s="30"/>
      <c r="E221" s="30"/>
      <c r="F221" s="111"/>
    </row>
    <row r="222" spans="1:6" ht="15" hidden="1">
      <c r="A222" s="190"/>
      <c r="B222" s="161"/>
      <c r="C222" s="68" t="s">
        <v>10</v>
      </c>
      <c r="D222" s="31"/>
      <c r="E222" s="31"/>
      <c r="F222" s="111"/>
    </row>
    <row r="223" spans="1:6" ht="30" hidden="1">
      <c r="A223" s="190"/>
      <c r="B223" s="161"/>
      <c r="C223" s="68" t="s">
        <v>11</v>
      </c>
      <c r="D223" s="31"/>
      <c r="E223" s="31"/>
      <c r="F223" s="111"/>
    </row>
    <row r="224" spans="1:6" ht="45" hidden="1">
      <c r="A224" s="190"/>
      <c r="B224" s="161"/>
      <c r="C224" s="68" t="s">
        <v>16</v>
      </c>
      <c r="D224" s="31"/>
      <c r="E224" s="31"/>
      <c r="F224" s="111"/>
    </row>
    <row r="225" spans="1:6" ht="15" hidden="1">
      <c r="A225" s="190"/>
      <c r="B225" s="161"/>
      <c r="C225" s="68" t="s">
        <v>6</v>
      </c>
      <c r="D225" s="31"/>
      <c r="E225" s="31"/>
      <c r="F225" s="111"/>
    </row>
    <row r="226" spans="1:6" ht="15" hidden="1">
      <c r="A226" s="190" t="s">
        <v>21</v>
      </c>
      <c r="B226" s="161"/>
      <c r="C226" s="68" t="s">
        <v>1</v>
      </c>
      <c r="D226" s="30"/>
      <c r="E226" s="30"/>
      <c r="F226" s="111"/>
    </row>
    <row r="227" spans="1:6" ht="15" hidden="1">
      <c r="A227" s="190"/>
      <c r="B227" s="161"/>
      <c r="C227" s="68" t="s">
        <v>10</v>
      </c>
      <c r="D227" s="31"/>
      <c r="E227" s="31"/>
      <c r="F227" s="111"/>
    </row>
    <row r="228" spans="1:6" ht="30" hidden="1">
      <c r="A228" s="190"/>
      <c r="B228" s="161"/>
      <c r="C228" s="68" t="s">
        <v>11</v>
      </c>
      <c r="D228" s="31"/>
      <c r="E228" s="31"/>
      <c r="F228" s="111"/>
    </row>
    <row r="229" spans="1:6" ht="45" hidden="1">
      <c r="A229" s="190"/>
      <c r="B229" s="161"/>
      <c r="C229" s="68" t="s">
        <v>16</v>
      </c>
      <c r="D229" s="31"/>
      <c r="E229" s="31"/>
      <c r="F229" s="111"/>
    </row>
    <row r="230" spans="1:6" ht="15" hidden="1">
      <c r="A230" s="190"/>
      <c r="B230" s="161"/>
      <c r="C230" s="68" t="s">
        <v>6</v>
      </c>
      <c r="D230" s="31"/>
      <c r="E230" s="31"/>
      <c r="F230" s="111"/>
    </row>
    <row r="231" spans="1:6" ht="15">
      <c r="A231" s="190" t="s">
        <v>9</v>
      </c>
      <c r="B231" s="161" t="s">
        <v>93</v>
      </c>
      <c r="C231" s="68" t="s">
        <v>1</v>
      </c>
      <c r="D231" s="144">
        <f>D232+D233+D234+D235</f>
        <v>0</v>
      </c>
      <c r="E231" s="144">
        <f>E232+E233+E234+E235</f>
        <v>0</v>
      </c>
      <c r="F231" s="111"/>
    </row>
    <row r="232" spans="1:6" ht="15">
      <c r="A232" s="190"/>
      <c r="B232" s="161"/>
      <c r="C232" s="68" t="s">
        <v>10</v>
      </c>
      <c r="D232" s="109">
        <v>0</v>
      </c>
      <c r="E232" s="109">
        <v>0</v>
      </c>
      <c r="F232" s="111"/>
    </row>
    <row r="233" spans="1:6" ht="30">
      <c r="A233" s="190"/>
      <c r="B233" s="161"/>
      <c r="C233" s="68" t="s">
        <v>11</v>
      </c>
      <c r="D233" s="109">
        <v>0</v>
      </c>
      <c r="E233" s="109">
        <v>0</v>
      </c>
      <c r="F233" s="111"/>
    </row>
    <row r="234" spans="1:6" ht="15">
      <c r="A234" s="190"/>
      <c r="B234" s="161"/>
      <c r="C234" s="1" t="s">
        <v>2</v>
      </c>
      <c r="D234" s="109">
        <v>0</v>
      </c>
      <c r="E234" s="109">
        <v>0</v>
      </c>
      <c r="F234" s="111"/>
    </row>
    <row r="235" spans="1:6" ht="15">
      <c r="A235" s="190"/>
      <c r="B235" s="161"/>
      <c r="C235" s="68" t="s">
        <v>6</v>
      </c>
      <c r="D235" s="109">
        <v>0</v>
      </c>
      <c r="E235" s="109">
        <v>0</v>
      </c>
      <c r="F235" s="111"/>
    </row>
    <row r="236" spans="1:6" ht="15" hidden="1">
      <c r="A236" s="190" t="s">
        <v>18</v>
      </c>
      <c r="B236" s="161"/>
      <c r="C236" s="68" t="s">
        <v>1</v>
      </c>
      <c r="D236" s="30"/>
      <c r="E236" s="30"/>
      <c r="F236" s="111"/>
    </row>
    <row r="237" spans="1:6" ht="15" hidden="1">
      <c r="A237" s="190"/>
      <c r="B237" s="161"/>
      <c r="C237" s="68" t="s">
        <v>10</v>
      </c>
      <c r="D237" s="31"/>
      <c r="E237" s="31"/>
      <c r="F237" s="111"/>
    </row>
    <row r="238" spans="1:6" ht="30" hidden="1">
      <c r="A238" s="190"/>
      <c r="B238" s="161"/>
      <c r="C238" s="68" t="s">
        <v>11</v>
      </c>
      <c r="D238" s="31"/>
      <c r="E238" s="31"/>
      <c r="F238" s="111"/>
    </row>
    <row r="239" spans="1:6" ht="45" hidden="1">
      <c r="A239" s="190"/>
      <c r="B239" s="161"/>
      <c r="C239" s="68" t="s">
        <v>16</v>
      </c>
      <c r="D239" s="31"/>
      <c r="E239" s="31"/>
      <c r="F239" s="111"/>
    </row>
    <row r="240" spans="1:6" ht="15" hidden="1">
      <c r="A240" s="190"/>
      <c r="B240" s="161"/>
      <c r="C240" s="68" t="s">
        <v>6</v>
      </c>
      <c r="D240" s="31"/>
      <c r="E240" s="31"/>
      <c r="F240" s="111"/>
    </row>
    <row r="241" spans="1:6" ht="15" hidden="1">
      <c r="A241" s="190" t="s">
        <v>19</v>
      </c>
      <c r="B241" s="161"/>
      <c r="C241" s="68" t="s">
        <v>1</v>
      </c>
      <c r="D241" s="30"/>
      <c r="E241" s="30"/>
      <c r="F241" s="111"/>
    </row>
    <row r="242" spans="1:6" ht="15" hidden="1">
      <c r="A242" s="190"/>
      <c r="B242" s="161"/>
      <c r="C242" s="68" t="s">
        <v>10</v>
      </c>
      <c r="D242" s="31"/>
      <c r="E242" s="31"/>
      <c r="F242" s="111"/>
    </row>
    <row r="243" spans="1:6" ht="30" hidden="1">
      <c r="A243" s="190"/>
      <c r="B243" s="161"/>
      <c r="C243" s="68" t="s">
        <v>11</v>
      </c>
      <c r="D243" s="31"/>
      <c r="E243" s="31"/>
      <c r="F243" s="111"/>
    </row>
    <row r="244" spans="1:6" ht="45" hidden="1">
      <c r="A244" s="190"/>
      <c r="B244" s="161"/>
      <c r="C244" s="68" t="s">
        <v>16</v>
      </c>
      <c r="D244" s="31"/>
      <c r="E244" s="31"/>
      <c r="F244" s="111"/>
    </row>
    <row r="245" spans="1:6" ht="15" hidden="1">
      <c r="A245" s="190"/>
      <c r="B245" s="161"/>
      <c r="C245" s="68" t="s">
        <v>6</v>
      </c>
      <c r="D245" s="31"/>
      <c r="E245" s="31"/>
      <c r="F245" s="111"/>
    </row>
    <row r="246" spans="1:6" ht="15" hidden="1">
      <c r="A246" s="190" t="s">
        <v>20</v>
      </c>
      <c r="B246" s="161"/>
      <c r="C246" s="68" t="s">
        <v>1</v>
      </c>
      <c r="D246" s="30"/>
      <c r="E246" s="30"/>
      <c r="F246" s="111"/>
    </row>
    <row r="247" spans="1:6" ht="15" hidden="1">
      <c r="A247" s="190"/>
      <c r="B247" s="161"/>
      <c r="C247" s="68" t="s">
        <v>10</v>
      </c>
      <c r="D247" s="31"/>
      <c r="E247" s="31"/>
      <c r="F247" s="111"/>
    </row>
    <row r="248" spans="1:6" ht="30" hidden="1">
      <c r="A248" s="190"/>
      <c r="B248" s="161"/>
      <c r="C248" s="68" t="s">
        <v>11</v>
      </c>
      <c r="D248" s="31"/>
      <c r="E248" s="31"/>
      <c r="F248" s="111"/>
    </row>
    <row r="249" spans="1:6" ht="45" hidden="1">
      <c r="A249" s="190"/>
      <c r="B249" s="161"/>
      <c r="C249" s="68" t="s">
        <v>16</v>
      </c>
      <c r="D249" s="31"/>
      <c r="E249" s="31"/>
      <c r="F249" s="111"/>
    </row>
    <row r="250" spans="1:6" ht="15" hidden="1">
      <c r="A250" s="190"/>
      <c r="B250" s="161"/>
      <c r="C250" s="68" t="s">
        <v>6</v>
      </c>
      <c r="D250" s="31"/>
      <c r="E250" s="31"/>
      <c r="F250" s="111"/>
    </row>
    <row r="251" spans="1:6" ht="15" hidden="1">
      <c r="A251" s="190" t="s">
        <v>21</v>
      </c>
      <c r="B251" s="161"/>
      <c r="C251" s="68" t="s">
        <v>1</v>
      </c>
      <c r="D251" s="30"/>
      <c r="E251" s="30"/>
      <c r="F251" s="111"/>
    </row>
    <row r="252" spans="1:6" ht="15" hidden="1">
      <c r="A252" s="190"/>
      <c r="B252" s="161"/>
      <c r="C252" s="68" t="s">
        <v>10</v>
      </c>
      <c r="D252" s="31"/>
      <c r="E252" s="31"/>
      <c r="F252" s="111"/>
    </row>
    <row r="253" spans="1:6" ht="30" hidden="1">
      <c r="A253" s="190"/>
      <c r="B253" s="161"/>
      <c r="C253" s="68" t="s">
        <v>11</v>
      </c>
      <c r="D253" s="31"/>
      <c r="E253" s="31"/>
      <c r="F253" s="111"/>
    </row>
    <row r="254" spans="1:6" ht="45" hidden="1">
      <c r="A254" s="190"/>
      <c r="B254" s="161"/>
      <c r="C254" s="68" t="s">
        <v>16</v>
      </c>
      <c r="D254" s="31"/>
      <c r="E254" s="31"/>
      <c r="F254" s="111"/>
    </row>
    <row r="255" spans="1:6" ht="15" hidden="1">
      <c r="A255" s="190"/>
      <c r="B255" s="161"/>
      <c r="C255" s="68" t="s">
        <v>6</v>
      </c>
      <c r="D255" s="31"/>
      <c r="E255" s="31"/>
      <c r="F255" s="111"/>
    </row>
    <row r="256" spans="1:6" ht="15" hidden="1">
      <c r="A256" s="190" t="s">
        <v>22</v>
      </c>
      <c r="B256" s="161"/>
      <c r="C256" s="68" t="s">
        <v>1</v>
      </c>
      <c r="D256" s="30"/>
      <c r="E256" s="30"/>
      <c r="F256" s="111"/>
    </row>
    <row r="257" spans="1:6" ht="15" hidden="1">
      <c r="A257" s="190"/>
      <c r="B257" s="161"/>
      <c r="C257" s="68" t="s">
        <v>10</v>
      </c>
      <c r="D257" s="31"/>
      <c r="E257" s="31"/>
      <c r="F257" s="111"/>
    </row>
    <row r="258" spans="1:6" ht="30" hidden="1">
      <c r="A258" s="190"/>
      <c r="B258" s="161"/>
      <c r="C258" s="68" t="s">
        <v>11</v>
      </c>
      <c r="D258" s="31"/>
      <c r="E258" s="31"/>
      <c r="F258" s="111"/>
    </row>
    <row r="259" spans="1:6" ht="45" hidden="1">
      <c r="A259" s="190"/>
      <c r="B259" s="161"/>
      <c r="C259" s="68" t="s">
        <v>16</v>
      </c>
      <c r="D259" s="31"/>
      <c r="E259" s="31"/>
      <c r="F259" s="111"/>
    </row>
    <row r="260" spans="1:6" ht="15" hidden="1">
      <c r="A260" s="190"/>
      <c r="B260" s="161"/>
      <c r="C260" s="68" t="s">
        <v>6</v>
      </c>
      <c r="D260" s="31"/>
      <c r="E260" s="31"/>
      <c r="F260" s="111"/>
    </row>
    <row r="261" spans="1:6" ht="15" hidden="1">
      <c r="A261" s="190" t="s">
        <v>23</v>
      </c>
      <c r="B261" s="161"/>
      <c r="C261" s="68" t="s">
        <v>1</v>
      </c>
      <c r="D261" s="30"/>
      <c r="E261" s="30"/>
      <c r="F261" s="111"/>
    </row>
    <row r="262" spans="1:6" ht="15" hidden="1">
      <c r="A262" s="190"/>
      <c r="B262" s="161"/>
      <c r="C262" s="68" t="s">
        <v>10</v>
      </c>
      <c r="D262" s="31"/>
      <c r="E262" s="31"/>
      <c r="F262" s="111"/>
    </row>
    <row r="263" spans="1:6" ht="30" hidden="1">
      <c r="A263" s="190"/>
      <c r="B263" s="161"/>
      <c r="C263" s="68" t="s">
        <v>11</v>
      </c>
      <c r="D263" s="31"/>
      <c r="E263" s="31"/>
      <c r="F263" s="111"/>
    </row>
    <row r="264" spans="1:6" ht="45" hidden="1">
      <c r="A264" s="190"/>
      <c r="B264" s="161"/>
      <c r="C264" s="68" t="s">
        <v>16</v>
      </c>
      <c r="D264" s="31"/>
      <c r="E264" s="31"/>
      <c r="F264" s="111"/>
    </row>
    <row r="265" spans="1:6" ht="15" hidden="1">
      <c r="A265" s="190"/>
      <c r="B265" s="161"/>
      <c r="C265" s="68" t="s">
        <v>6</v>
      </c>
      <c r="D265" s="31"/>
      <c r="E265" s="31"/>
      <c r="F265" s="111"/>
    </row>
    <row r="266" spans="1:6" ht="15" hidden="1">
      <c r="A266" s="190" t="s">
        <v>24</v>
      </c>
      <c r="B266" s="161"/>
      <c r="C266" s="68" t="s">
        <v>1</v>
      </c>
      <c r="D266" s="30"/>
      <c r="E266" s="30"/>
      <c r="F266" s="111"/>
    </row>
    <row r="267" spans="1:6" ht="15" hidden="1">
      <c r="A267" s="190"/>
      <c r="B267" s="161"/>
      <c r="C267" s="68" t="s">
        <v>10</v>
      </c>
      <c r="D267" s="31"/>
      <c r="E267" s="31"/>
      <c r="F267" s="111"/>
    </row>
    <row r="268" spans="1:6" ht="30" hidden="1">
      <c r="A268" s="190"/>
      <c r="B268" s="161"/>
      <c r="C268" s="68" t="s">
        <v>11</v>
      </c>
      <c r="D268" s="31"/>
      <c r="E268" s="31"/>
      <c r="F268" s="111"/>
    </row>
    <row r="269" spans="1:6" ht="45" hidden="1">
      <c r="A269" s="190"/>
      <c r="B269" s="161"/>
      <c r="C269" s="68" t="s">
        <v>16</v>
      </c>
      <c r="D269" s="31"/>
      <c r="E269" s="31"/>
      <c r="F269" s="111"/>
    </row>
    <row r="270" spans="1:6" ht="15" hidden="1">
      <c r="A270" s="190"/>
      <c r="B270" s="161"/>
      <c r="C270" s="68" t="s">
        <v>6</v>
      </c>
      <c r="D270" s="31"/>
      <c r="E270" s="31"/>
      <c r="F270" s="111"/>
    </row>
    <row r="271" spans="1:6" ht="15" hidden="1">
      <c r="A271" s="190" t="s">
        <v>25</v>
      </c>
      <c r="B271" s="161"/>
      <c r="C271" s="68" t="s">
        <v>1</v>
      </c>
      <c r="D271" s="30"/>
      <c r="E271" s="30"/>
      <c r="F271" s="111"/>
    </row>
    <row r="272" spans="1:6" ht="15" hidden="1">
      <c r="A272" s="190"/>
      <c r="B272" s="161"/>
      <c r="C272" s="68" t="s">
        <v>10</v>
      </c>
      <c r="D272" s="31"/>
      <c r="E272" s="31"/>
      <c r="F272" s="111"/>
    </row>
    <row r="273" spans="1:6" ht="30" hidden="1">
      <c r="A273" s="190"/>
      <c r="B273" s="161"/>
      <c r="C273" s="68" t="s">
        <v>11</v>
      </c>
      <c r="D273" s="31"/>
      <c r="E273" s="31"/>
      <c r="F273" s="111"/>
    </row>
    <row r="274" spans="1:6" ht="45" hidden="1">
      <c r="A274" s="190"/>
      <c r="B274" s="161"/>
      <c r="C274" s="68" t="s">
        <v>16</v>
      </c>
      <c r="D274" s="31"/>
      <c r="E274" s="31"/>
      <c r="F274" s="111"/>
    </row>
    <row r="275" spans="1:6" ht="15" hidden="1">
      <c r="A275" s="190"/>
      <c r="B275" s="161"/>
      <c r="C275" s="68" t="s">
        <v>6</v>
      </c>
      <c r="D275" s="31"/>
      <c r="E275" s="31"/>
      <c r="F275" s="111"/>
    </row>
    <row r="276" spans="1:6" ht="15" hidden="1">
      <c r="A276" s="190" t="s">
        <v>26</v>
      </c>
      <c r="B276" s="161"/>
      <c r="C276" s="68" t="s">
        <v>1</v>
      </c>
      <c r="D276" s="30"/>
      <c r="E276" s="30"/>
      <c r="F276" s="111"/>
    </row>
    <row r="277" spans="1:6" ht="15" hidden="1">
      <c r="A277" s="190"/>
      <c r="B277" s="161"/>
      <c r="C277" s="68" t="s">
        <v>10</v>
      </c>
      <c r="D277" s="31"/>
      <c r="E277" s="31"/>
      <c r="F277" s="111"/>
    </row>
    <row r="278" spans="1:6" ht="30" hidden="1">
      <c r="A278" s="190"/>
      <c r="B278" s="161"/>
      <c r="C278" s="68" t="s">
        <v>11</v>
      </c>
      <c r="D278" s="31"/>
      <c r="E278" s="31"/>
      <c r="F278" s="111"/>
    </row>
    <row r="279" spans="1:6" ht="45" hidden="1">
      <c r="A279" s="190"/>
      <c r="B279" s="161"/>
      <c r="C279" s="68" t="s">
        <v>16</v>
      </c>
      <c r="D279" s="31"/>
      <c r="E279" s="31"/>
      <c r="F279" s="111"/>
    </row>
    <row r="280" spans="1:6" ht="15" hidden="1">
      <c r="A280" s="190"/>
      <c r="B280" s="161"/>
      <c r="C280" s="68" t="s">
        <v>6</v>
      </c>
      <c r="D280" s="31"/>
      <c r="E280" s="31"/>
      <c r="F280" s="111"/>
    </row>
    <row r="281" spans="1:6" ht="15" hidden="1">
      <c r="A281" s="190" t="s">
        <v>27</v>
      </c>
      <c r="B281" s="161"/>
      <c r="C281" s="68" t="s">
        <v>1</v>
      </c>
      <c r="D281" s="30"/>
      <c r="E281" s="30"/>
      <c r="F281" s="111"/>
    </row>
    <row r="282" spans="1:6" ht="15" hidden="1">
      <c r="A282" s="190"/>
      <c r="B282" s="161"/>
      <c r="C282" s="68" t="s">
        <v>10</v>
      </c>
      <c r="D282" s="31"/>
      <c r="E282" s="31"/>
      <c r="F282" s="111"/>
    </row>
    <row r="283" spans="1:6" ht="30" hidden="1">
      <c r="A283" s="190"/>
      <c r="B283" s="161"/>
      <c r="C283" s="68" t="s">
        <v>11</v>
      </c>
      <c r="D283" s="31"/>
      <c r="E283" s="31"/>
      <c r="F283" s="111"/>
    </row>
    <row r="284" spans="1:6" ht="45" hidden="1">
      <c r="A284" s="190"/>
      <c r="B284" s="161"/>
      <c r="C284" s="68" t="s">
        <v>16</v>
      </c>
      <c r="D284" s="31"/>
      <c r="E284" s="31"/>
      <c r="F284" s="111"/>
    </row>
    <row r="285" spans="1:6" ht="15" hidden="1">
      <c r="A285" s="190"/>
      <c r="B285" s="161"/>
      <c r="C285" s="68" t="s">
        <v>6</v>
      </c>
      <c r="D285" s="31"/>
      <c r="E285" s="31"/>
      <c r="F285" s="111"/>
    </row>
    <row r="286" spans="1:6" ht="15" hidden="1">
      <c r="A286" s="190" t="s">
        <v>28</v>
      </c>
      <c r="B286" s="161"/>
      <c r="C286" s="68" t="s">
        <v>1</v>
      </c>
      <c r="D286" s="30"/>
      <c r="E286" s="30"/>
      <c r="F286" s="111"/>
    </row>
    <row r="287" spans="1:6" ht="15" hidden="1">
      <c r="A287" s="190"/>
      <c r="B287" s="161"/>
      <c r="C287" s="68" t="s">
        <v>10</v>
      </c>
      <c r="D287" s="31"/>
      <c r="E287" s="31"/>
      <c r="F287" s="111"/>
    </row>
    <row r="288" spans="1:6" ht="30" hidden="1">
      <c r="A288" s="190"/>
      <c r="B288" s="161"/>
      <c r="C288" s="68" t="s">
        <v>11</v>
      </c>
      <c r="D288" s="31"/>
      <c r="E288" s="31"/>
      <c r="F288" s="111"/>
    </row>
    <row r="289" spans="1:6" ht="45" hidden="1">
      <c r="A289" s="190"/>
      <c r="B289" s="161"/>
      <c r="C289" s="68" t="s">
        <v>16</v>
      </c>
      <c r="D289" s="31"/>
      <c r="E289" s="31"/>
      <c r="F289" s="111"/>
    </row>
    <row r="290" spans="1:6" ht="15" hidden="1">
      <c r="A290" s="190"/>
      <c r="B290" s="161"/>
      <c r="C290" s="68" t="s">
        <v>6</v>
      </c>
      <c r="D290" s="31"/>
      <c r="E290" s="31"/>
      <c r="F290" s="111"/>
    </row>
    <row r="291" spans="1:6" ht="15">
      <c r="A291" s="190" t="s">
        <v>9</v>
      </c>
      <c r="B291" s="161" t="s">
        <v>92</v>
      </c>
      <c r="C291" s="68" t="s">
        <v>1</v>
      </c>
      <c r="D291" s="144">
        <f>D292+D293+D294+D295</f>
        <v>0</v>
      </c>
      <c r="E291" s="144">
        <f>E292+E293+E294+E295</f>
        <v>0</v>
      </c>
      <c r="F291" s="111"/>
    </row>
    <row r="292" spans="1:6" ht="15">
      <c r="A292" s="190"/>
      <c r="B292" s="161"/>
      <c r="C292" s="68" t="s">
        <v>10</v>
      </c>
      <c r="D292" s="109">
        <v>0</v>
      </c>
      <c r="E292" s="109">
        <v>0</v>
      </c>
      <c r="F292" s="111"/>
    </row>
    <row r="293" spans="1:6" ht="30">
      <c r="A293" s="190"/>
      <c r="B293" s="161"/>
      <c r="C293" s="68" t="s">
        <v>11</v>
      </c>
      <c r="D293" s="109">
        <v>0</v>
      </c>
      <c r="E293" s="109">
        <v>0</v>
      </c>
      <c r="F293" s="111"/>
    </row>
    <row r="294" spans="1:6" ht="15">
      <c r="A294" s="190"/>
      <c r="B294" s="161"/>
      <c r="C294" s="1" t="s">
        <v>2</v>
      </c>
      <c r="D294" s="109">
        <v>0</v>
      </c>
      <c r="E294" s="109">
        <v>0</v>
      </c>
      <c r="F294" s="111"/>
    </row>
    <row r="295" spans="1:6" ht="15">
      <c r="A295" s="190"/>
      <c r="B295" s="161"/>
      <c r="C295" s="68" t="s">
        <v>6</v>
      </c>
      <c r="D295" s="109">
        <v>0</v>
      </c>
      <c r="E295" s="109">
        <v>0</v>
      </c>
      <c r="F295" s="111"/>
    </row>
    <row r="296" spans="1:6" ht="15" hidden="1">
      <c r="A296" s="190" t="s">
        <v>18</v>
      </c>
      <c r="B296" s="161"/>
      <c r="C296" s="68" t="s">
        <v>1</v>
      </c>
      <c r="D296" s="30"/>
      <c r="E296" s="30"/>
      <c r="F296" s="26" t="e">
        <f aca="true" t="shared" si="15" ref="F296:F310">E296/D296*100</f>
        <v>#DIV/0!</v>
      </c>
    </row>
    <row r="297" spans="1:6" ht="15" hidden="1">
      <c r="A297" s="190"/>
      <c r="B297" s="161"/>
      <c r="C297" s="68" t="s">
        <v>10</v>
      </c>
      <c r="D297" s="30"/>
      <c r="E297" s="30"/>
      <c r="F297" s="26" t="e">
        <f t="shared" si="15"/>
        <v>#DIV/0!</v>
      </c>
    </row>
    <row r="298" spans="1:6" ht="30" hidden="1">
      <c r="A298" s="190"/>
      <c r="B298" s="161"/>
      <c r="C298" s="68" t="s">
        <v>11</v>
      </c>
      <c r="D298" s="30"/>
      <c r="E298" s="30"/>
      <c r="F298" s="26" t="e">
        <f t="shared" si="15"/>
        <v>#DIV/0!</v>
      </c>
    </row>
    <row r="299" spans="1:6" ht="45" hidden="1">
      <c r="A299" s="190"/>
      <c r="B299" s="161"/>
      <c r="C299" s="68" t="s">
        <v>16</v>
      </c>
      <c r="D299" s="30"/>
      <c r="E299" s="30"/>
      <c r="F299" s="26" t="e">
        <f t="shared" si="15"/>
        <v>#DIV/0!</v>
      </c>
    </row>
    <row r="300" spans="1:6" ht="15" hidden="1">
      <c r="A300" s="190"/>
      <c r="B300" s="161"/>
      <c r="C300" s="68" t="s">
        <v>6</v>
      </c>
      <c r="D300" s="30"/>
      <c r="E300" s="30"/>
      <c r="F300" s="26" t="e">
        <f t="shared" si="15"/>
        <v>#DIV/0!</v>
      </c>
    </row>
    <row r="301" spans="1:6" ht="15" hidden="1">
      <c r="A301" s="190" t="s">
        <v>19</v>
      </c>
      <c r="B301" s="161"/>
      <c r="C301" s="68" t="s">
        <v>1</v>
      </c>
      <c r="D301" s="30"/>
      <c r="E301" s="30"/>
      <c r="F301" s="26" t="e">
        <f t="shared" si="15"/>
        <v>#DIV/0!</v>
      </c>
    </row>
    <row r="302" spans="1:6" ht="15" hidden="1">
      <c r="A302" s="190"/>
      <c r="B302" s="161"/>
      <c r="C302" s="68" t="s">
        <v>10</v>
      </c>
      <c r="D302" s="30"/>
      <c r="E302" s="30"/>
      <c r="F302" s="26" t="e">
        <f t="shared" si="15"/>
        <v>#DIV/0!</v>
      </c>
    </row>
    <row r="303" spans="1:6" ht="30" hidden="1">
      <c r="A303" s="190"/>
      <c r="B303" s="161"/>
      <c r="C303" s="68" t="s">
        <v>11</v>
      </c>
      <c r="D303" s="30"/>
      <c r="E303" s="30"/>
      <c r="F303" s="26" t="e">
        <f t="shared" si="15"/>
        <v>#DIV/0!</v>
      </c>
    </row>
    <row r="304" spans="1:6" ht="45" hidden="1">
      <c r="A304" s="190"/>
      <c r="B304" s="161"/>
      <c r="C304" s="68" t="s">
        <v>16</v>
      </c>
      <c r="D304" s="30"/>
      <c r="E304" s="30"/>
      <c r="F304" s="26" t="e">
        <f t="shared" si="15"/>
        <v>#DIV/0!</v>
      </c>
    </row>
    <row r="305" spans="1:6" ht="15" hidden="1">
      <c r="A305" s="190"/>
      <c r="B305" s="161"/>
      <c r="C305" s="68" t="s">
        <v>6</v>
      </c>
      <c r="D305" s="30"/>
      <c r="E305" s="30"/>
      <c r="F305" s="26" t="e">
        <f t="shared" si="15"/>
        <v>#DIV/0!</v>
      </c>
    </row>
    <row r="306" spans="1:8" ht="15">
      <c r="A306" s="194" t="s">
        <v>17</v>
      </c>
      <c r="B306" s="194" t="s">
        <v>94</v>
      </c>
      <c r="C306" s="97" t="s">
        <v>1</v>
      </c>
      <c r="D306" s="35">
        <f>D307+D308+D309+D310</f>
        <v>3206454.6999999997</v>
      </c>
      <c r="E306" s="35">
        <f>E307+E308+E309+E310</f>
        <v>3136728.57</v>
      </c>
      <c r="F306" s="26">
        <f t="shared" si="15"/>
        <v>97.82544471936559</v>
      </c>
      <c r="G306" s="23">
        <f aca="true" t="shared" si="16" ref="G306:H310">D341+D361+D376+D406+D426</f>
        <v>3206454.6999999997</v>
      </c>
      <c r="H306" s="23">
        <f t="shared" si="16"/>
        <v>3136728.5700000003</v>
      </c>
    </row>
    <row r="307" spans="1:8" ht="15">
      <c r="A307" s="194"/>
      <c r="B307" s="194"/>
      <c r="C307" s="97" t="s">
        <v>10</v>
      </c>
      <c r="D307" s="35">
        <f>D342+D362+D377+D407+D427</f>
        <v>816980.5</v>
      </c>
      <c r="E307" s="35">
        <f>E342+E362+E377+E407+E427</f>
        <v>806966.54</v>
      </c>
      <c r="F307" s="26">
        <f t="shared" si="15"/>
        <v>98.77427184614565</v>
      </c>
      <c r="G307" s="23">
        <f t="shared" si="16"/>
        <v>816980.5</v>
      </c>
      <c r="H307" s="23">
        <f t="shared" si="16"/>
        <v>806966.54</v>
      </c>
    </row>
    <row r="308" spans="1:8" ht="28.5">
      <c r="A308" s="194"/>
      <c r="B308" s="194"/>
      <c r="C308" s="97" t="s">
        <v>11</v>
      </c>
      <c r="D308" s="35">
        <f aca="true" t="shared" si="17" ref="D308:E310">D343+D363+D378+D408+D428</f>
        <v>1641570.0999999999</v>
      </c>
      <c r="E308" s="35">
        <f t="shared" si="17"/>
        <v>1583131.5299999998</v>
      </c>
      <c r="F308" s="26">
        <f t="shared" si="15"/>
        <v>96.44008074952144</v>
      </c>
      <c r="G308" s="23">
        <f t="shared" si="16"/>
        <v>1641570.0999999999</v>
      </c>
      <c r="H308" s="23">
        <f t="shared" si="16"/>
        <v>1583131.5299999998</v>
      </c>
    </row>
    <row r="309" spans="1:8" ht="15">
      <c r="A309" s="194"/>
      <c r="B309" s="194"/>
      <c r="C309" s="97" t="s">
        <v>2</v>
      </c>
      <c r="D309" s="35">
        <f t="shared" si="17"/>
        <v>73303.2</v>
      </c>
      <c r="E309" s="35">
        <f t="shared" si="17"/>
        <v>72880.9</v>
      </c>
      <c r="F309" s="26">
        <f t="shared" si="15"/>
        <v>99.42389963876064</v>
      </c>
      <c r="G309" s="23">
        <f t="shared" si="16"/>
        <v>73303.2</v>
      </c>
      <c r="H309" s="23">
        <f t="shared" si="16"/>
        <v>72880.9</v>
      </c>
    </row>
    <row r="310" spans="1:8" ht="15">
      <c r="A310" s="194"/>
      <c r="B310" s="194"/>
      <c r="C310" s="97" t="s">
        <v>6</v>
      </c>
      <c r="D310" s="35">
        <f t="shared" si="17"/>
        <v>674600.9</v>
      </c>
      <c r="E310" s="35">
        <f t="shared" si="17"/>
        <v>673749.6</v>
      </c>
      <c r="F310" s="26">
        <f t="shared" si="15"/>
        <v>99.87380686862409</v>
      </c>
      <c r="G310" s="23">
        <f t="shared" si="16"/>
        <v>674600.9</v>
      </c>
      <c r="H310" s="23">
        <f t="shared" si="16"/>
        <v>673749.6</v>
      </c>
    </row>
    <row r="311" spans="1:6" ht="15" hidden="1">
      <c r="A311" s="190" t="s">
        <v>29</v>
      </c>
      <c r="B311" s="161"/>
      <c r="C311" s="68" t="s">
        <v>1</v>
      </c>
      <c r="D311" s="30"/>
      <c r="E311" s="30"/>
      <c r="F311" s="25"/>
    </row>
    <row r="312" spans="1:6" ht="15" hidden="1">
      <c r="A312" s="190"/>
      <c r="B312" s="161"/>
      <c r="C312" s="68" t="s">
        <v>10</v>
      </c>
      <c r="D312" s="31"/>
      <c r="E312" s="31"/>
      <c r="F312" s="25"/>
    </row>
    <row r="313" spans="1:6" ht="30" hidden="1">
      <c r="A313" s="190"/>
      <c r="B313" s="161"/>
      <c r="C313" s="68" t="s">
        <v>11</v>
      </c>
      <c r="D313" s="31"/>
      <c r="E313" s="31"/>
      <c r="F313" s="25"/>
    </row>
    <row r="314" spans="1:6" ht="45" hidden="1">
      <c r="A314" s="190"/>
      <c r="B314" s="161"/>
      <c r="C314" s="68" t="s">
        <v>16</v>
      </c>
      <c r="D314" s="31"/>
      <c r="E314" s="31"/>
      <c r="F314" s="25"/>
    </row>
    <row r="315" spans="1:6" ht="15" hidden="1">
      <c r="A315" s="190"/>
      <c r="B315" s="161"/>
      <c r="C315" s="68" t="s">
        <v>6</v>
      </c>
      <c r="D315" s="30"/>
      <c r="E315" s="30"/>
      <c r="F315" s="25"/>
    </row>
    <row r="316" spans="1:6" ht="15" hidden="1">
      <c r="A316" s="190" t="s">
        <v>19</v>
      </c>
      <c r="B316" s="161"/>
      <c r="C316" s="68" t="s">
        <v>1</v>
      </c>
      <c r="D316" s="30"/>
      <c r="E316" s="30"/>
      <c r="F316" s="25"/>
    </row>
    <row r="317" spans="1:6" ht="15" hidden="1">
      <c r="A317" s="190"/>
      <c r="B317" s="161"/>
      <c r="C317" s="68" t="s">
        <v>10</v>
      </c>
      <c r="D317" s="31"/>
      <c r="E317" s="31"/>
      <c r="F317" s="25"/>
    </row>
    <row r="318" spans="1:6" ht="30" hidden="1">
      <c r="A318" s="190"/>
      <c r="B318" s="161"/>
      <c r="C318" s="68" t="s">
        <v>11</v>
      </c>
      <c r="D318" s="31"/>
      <c r="E318" s="31"/>
      <c r="F318" s="25"/>
    </row>
    <row r="319" spans="1:6" ht="45" hidden="1">
      <c r="A319" s="190"/>
      <c r="B319" s="161"/>
      <c r="C319" s="68" t="s">
        <v>16</v>
      </c>
      <c r="D319" s="31"/>
      <c r="E319" s="31"/>
      <c r="F319" s="25"/>
    </row>
    <row r="320" spans="1:6" ht="15" hidden="1">
      <c r="A320" s="190"/>
      <c r="B320" s="161"/>
      <c r="C320" s="68" t="s">
        <v>6</v>
      </c>
      <c r="D320" s="31"/>
      <c r="E320" s="31"/>
      <c r="F320" s="25"/>
    </row>
    <row r="321" spans="1:6" ht="15" hidden="1">
      <c r="A321" s="190" t="s">
        <v>30</v>
      </c>
      <c r="B321" s="161"/>
      <c r="C321" s="68" t="s">
        <v>1</v>
      </c>
      <c r="D321" s="30"/>
      <c r="E321" s="30"/>
      <c r="F321" s="25"/>
    </row>
    <row r="322" spans="1:6" ht="15" hidden="1">
      <c r="A322" s="190"/>
      <c r="B322" s="161"/>
      <c r="C322" s="68" t="s">
        <v>10</v>
      </c>
      <c r="D322" s="31"/>
      <c r="E322" s="31"/>
      <c r="F322" s="25"/>
    </row>
    <row r="323" spans="1:6" ht="30" hidden="1">
      <c r="A323" s="190"/>
      <c r="B323" s="161"/>
      <c r="C323" s="68" t="s">
        <v>11</v>
      </c>
      <c r="D323" s="31"/>
      <c r="E323" s="31"/>
      <c r="F323" s="25"/>
    </row>
    <row r="324" spans="1:6" ht="45" hidden="1">
      <c r="A324" s="190"/>
      <c r="B324" s="161"/>
      <c r="C324" s="68" t="s">
        <v>16</v>
      </c>
      <c r="D324" s="31"/>
      <c r="E324" s="31"/>
      <c r="F324" s="25"/>
    </row>
    <row r="325" spans="1:6" ht="15" hidden="1">
      <c r="A325" s="190"/>
      <c r="B325" s="161"/>
      <c r="C325" s="68" t="s">
        <v>6</v>
      </c>
      <c r="D325" s="31"/>
      <c r="E325" s="31"/>
      <c r="F325" s="25"/>
    </row>
    <row r="326" spans="1:6" ht="15" hidden="1">
      <c r="A326" s="190" t="s">
        <v>31</v>
      </c>
      <c r="B326" s="161"/>
      <c r="C326" s="68" t="s">
        <v>1</v>
      </c>
      <c r="D326" s="30"/>
      <c r="E326" s="30"/>
      <c r="F326" s="25"/>
    </row>
    <row r="327" spans="1:6" ht="15" hidden="1">
      <c r="A327" s="190"/>
      <c r="B327" s="161"/>
      <c r="C327" s="68" t="s">
        <v>10</v>
      </c>
      <c r="D327" s="31"/>
      <c r="E327" s="31"/>
      <c r="F327" s="25"/>
    </row>
    <row r="328" spans="1:6" ht="30" hidden="1">
      <c r="A328" s="190"/>
      <c r="B328" s="161"/>
      <c r="C328" s="68" t="s">
        <v>11</v>
      </c>
      <c r="D328" s="31"/>
      <c r="E328" s="31"/>
      <c r="F328" s="25"/>
    </row>
    <row r="329" spans="1:6" ht="45" hidden="1">
      <c r="A329" s="190"/>
      <c r="B329" s="161"/>
      <c r="C329" s="68" t="s">
        <v>16</v>
      </c>
      <c r="D329" s="31"/>
      <c r="E329" s="31"/>
      <c r="F329" s="25"/>
    </row>
    <row r="330" spans="1:6" ht="15" hidden="1">
      <c r="A330" s="190"/>
      <c r="B330" s="161"/>
      <c r="C330" s="68" t="s">
        <v>6</v>
      </c>
      <c r="D330" s="31"/>
      <c r="E330" s="31"/>
      <c r="F330" s="25"/>
    </row>
    <row r="331" spans="1:6" ht="15" hidden="1">
      <c r="A331" s="190" t="s">
        <v>32</v>
      </c>
      <c r="B331" s="161"/>
      <c r="C331" s="68" t="s">
        <v>1</v>
      </c>
      <c r="D331" s="30"/>
      <c r="E331" s="30"/>
      <c r="F331" s="25"/>
    </row>
    <row r="332" spans="1:6" ht="15" hidden="1">
      <c r="A332" s="190"/>
      <c r="B332" s="161"/>
      <c r="C332" s="68" t="s">
        <v>10</v>
      </c>
      <c r="D332" s="31"/>
      <c r="E332" s="31"/>
      <c r="F332" s="25"/>
    </row>
    <row r="333" spans="1:6" ht="30" hidden="1">
      <c r="A333" s="190"/>
      <c r="B333" s="161"/>
      <c r="C333" s="68" t="s">
        <v>11</v>
      </c>
      <c r="D333" s="31"/>
      <c r="E333" s="31"/>
      <c r="F333" s="25"/>
    </row>
    <row r="334" spans="1:6" ht="45" hidden="1">
      <c r="A334" s="190"/>
      <c r="B334" s="161"/>
      <c r="C334" s="68" t="s">
        <v>16</v>
      </c>
      <c r="D334" s="31"/>
      <c r="E334" s="31"/>
      <c r="F334" s="25"/>
    </row>
    <row r="335" spans="1:6" ht="15" hidden="1">
      <c r="A335" s="190"/>
      <c r="B335" s="161"/>
      <c r="C335" s="68" t="s">
        <v>6</v>
      </c>
      <c r="D335" s="31"/>
      <c r="E335" s="31"/>
      <c r="F335" s="25"/>
    </row>
    <row r="336" spans="1:6" ht="15" hidden="1">
      <c r="A336" s="190" t="s">
        <v>33</v>
      </c>
      <c r="B336" s="161"/>
      <c r="C336" s="68" t="s">
        <v>1</v>
      </c>
      <c r="D336" s="30"/>
      <c r="E336" s="30"/>
      <c r="F336" s="25"/>
    </row>
    <row r="337" spans="1:6" ht="15" hidden="1">
      <c r="A337" s="190"/>
      <c r="B337" s="161"/>
      <c r="C337" s="68" t="s">
        <v>10</v>
      </c>
      <c r="D337" s="31"/>
      <c r="E337" s="31"/>
      <c r="F337" s="25"/>
    </row>
    <row r="338" spans="1:6" ht="30" hidden="1">
      <c r="A338" s="190"/>
      <c r="B338" s="161"/>
      <c r="C338" s="68" t="s">
        <v>11</v>
      </c>
      <c r="D338" s="31"/>
      <c r="E338" s="31"/>
      <c r="F338" s="25"/>
    </row>
    <row r="339" spans="1:6" ht="45" hidden="1">
      <c r="A339" s="190"/>
      <c r="B339" s="161"/>
      <c r="C339" s="68" t="s">
        <v>16</v>
      </c>
      <c r="D339" s="31"/>
      <c r="E339" s="31"/>
      <c r="F339" s="25"/>
    </row>
    <row r="340" spans="1:6" ht="15" hidden="1">
      <c r="A340" s="190"/>
      <c r="B340" s="161"/>
      <c r="C340" s="68" t="s">
        <v>6</v>
      </c>
      <c r="D340" s="31"/>
      <c r="E340" s="31"/>
      <c r="F340" s="25"/>
    </row>
    <row r="341" spans="1:6" ht="15">
      <c r="A341" s="190" t="s">
        <v>9</v>
      </c>
      <c r="B341" s="161" t="s">
        <v>96</v>
      </c>
      <c r="C341" s="68" t="s">
        <v>1</v>
      </c>
      <c r="D341" s="144">
        <f>D342+D343+D344+D345</f>
        <v>2064366.2</v>
      </c>
      <c r="E341" s="144">
        <f>E342+E343+E344+E345</f>
        <v>2067759.13</v>
      </c>
      <c r="F341" s="25"/>
    </row>
    <row r="342" spans="1:6" ht="15">
      <c r="A342" s="190"/>
      <c r="B342" s="161"/>
      <c r="C342" s="68" t="s">
        <v>10</v>
      </c>
      <c r="D342" s="109">
        <v>308992.4</v>
      </c>
      <c r="E342" s="109">
        <v>308961.84</v>
      </c>
      <c r="F342" s="12"/>
    </row>
    <row r="343" spans="1:6" ht="30">
      <c r="A343" s="190"/>
      <c r="B343" s="161"/>
      <c r="C343" s="68" t="s">
        <v>11</v>
      </c>
      <c r="D343" s="109">
        <v>1566890.5</v>
      </c>
      <c r="E343" s="109">
        <v>1506894.89</v>
      </c>
      <c r="F343" s="12"/>
    </row>
    <row r="344" spans="1:6" ht="15">
      <c r="A344" s="190"/>
      <c r="B344" s="161"/>
      <c r="C344" s="1" t="s">
        <v>2</v>
      </c>
      <c r="D344" s="109">
        <v>56085.7</v>
      </c>
      <c r="E344" s="109">
        <v>55708</v>
      </c>
      <c r="F344" s="12"/>
    </row>
    <row r="345" spans="1:6" ht="15">
      <c r="A345" s="190"/>
      <c r="B345" s="161"/>
      <c r="C345" s="68" t="s">
        <v>6</v>
      </c>
      <c r="D345" s="109">
        <v>132397.6</v>
      </c>
      <c r="E345" s="109">
        <v>196194.4</v>
      </c>
      <c r="F345" s="12"/>
    </row>
    <row r="346" spans="1:6" ht="15" hidden="1">
      <c r="A346" s="190" t="s">
        <v>29</v>
      </c>
      <c r="B346" s="161"/>
      <c r="C346" s="68" t="s">
        <v>1</v>
      </c>
      <c r="D346" s="30"/>
      <c r="E346" s="30"/>
      <c r="F346" s="12"/>
    </row>
    <row r="347" spans="1:6" ht="15" hidden="1">
      <c r="A347" s="190"/>
      <c r="B347" s="161"/>
      <c r="C347" s="68" t="s">
        <v>10</v>
      </c>
      <c r="D347" s="30"/>
      <c r="E347" s="30"/>
      <c r="F347" s="12"/>
    </row>
    <row r="348" spans="1:6" ht="30" hidden="1">
      <c r="A348" s="190"/>
      <c r="B348" s="161"/>
      <c r="C348" s="68" t="s">
        <v>11</v>
      </c>
      <c r="D348" s="30"/>
      <c r="E348" s="30"/>
      <c r="F348" s="12"/>
    </row>
    <row r="349" spans="1:6" ht="45" hidden="1">
      <c r="A349" s="190"/>
      <c r="B349" s="161"/>
      <c r="C349" s="68" t="s">
        <v>16</v>
      </c>
      <c r="D349" s="30"/>
      <c r="E349" s="30"/>
      <c r="F349" s="12"/>
    </row>
    <row r="350" spans="1:6" ht="15" hidden="1">
      <c r="A350" s="190"/>
      <c r="B350" s="161"/>
      <c r="C350" s="68" t="s">
        <v>6</v>
      </c>
      <c r="D350" s="30"/>
      <c r="E350" s="30"/>
      <c r="F350" s="12"/>
    </row>
    <row r="351" spans="1:6" ht="15" hidden="1">
      <c r="A351" s="190" t="s">
        <v>34</v>
      </c>
      <c r="B351" s="161"/>
      <c r="C351" s="68" t="s">
        <v>1</v>
      </c>
      <c r="D351" s="30"/>
      <c r="E351" s="30"/>
      <c r="F351" s="12"/>
    </row>
    <row r="352" spans="1:6" ht="15" hidden="1">
      <c r="A352" s="190"/>
      <c r="B352" s="161"/>
      <c r="C352" s="68" t="s">
        <v>10</v>
      </c>
      <c r="D352" s="30"/>
      <c r="E352" s="30"/>
      <c r="F352" s="12"/>
    </row>
    <row r="353" spans="1:6" ht="30" hidden="1">
      <c r="A353" s="190"/>
      <c r="B353" s="161"/>
      <c r="C353" s="68" t="s">
        <v>11</v>
      </c>
      <c r="D353" s="30"/>
      <c r="E353" s="30"/>
      <c r="F353" s="12"/>
    </row>
    <row r="354" spans="1:6" ht="45" hidden="1">
      <c r="A354" s="190"/>
      <c r="B354" s="161"/>
      <c r="C354" s="68" t="s">
        <v>16</v>
      </c>
      <c r="D354" s="30"/>
      <c r="E354" s="30"/>
      <c r="F354" s="12"/>
    </row>
    <row r="355" spans="1:6" ht="15" hidden="1">
      <c r="A355" s="190"/>
      <c r="B355" s="161"/>
      <c r="C355" s="68" t="s">
        <v>6</v>
      </c>
      <c r="D355" s="30"/>
      <c r="E355" s="30"/>
      <c r="F355" s="12"/>
    </row>
    <row r="356" spans="1:6" ht="15" hidden="1">
      <c r="A356" s="190" t="s">
        <v>30</v>
      </c>
      <c r="B356" s="161"/>
      <c r="C356" s="68" t="s">
        <v>1</v>
      </c>
      <c r="D356" s="30"/>
      <c r="E356" s="30"/>
      <c r="F356" s="12"/>
    </row>
    <row r="357" spans="1:6" ht="15" hidden="1">
      <c r="A357" s="190"/>
      <c r="B357" s="161"/>
      <c r="C357" s="68" t="s">
        <v>10</v>
      </c>
      <c r="D357" s="30"/>
      <c r="E357" s="30"/>
      <c r="F357" s="12"/>
    </row>
    <row r="358" spans="1:6" ht="30" hidden="1">
      <c r="A358" s="190"/>
      <c r="B358" s="161"/>
      <c r="C358" s="68" t="s">
        <v>11</v>
      </c>
      <c r="D358" s="30"/>
      <c r="E358" s="30"/>
      <c r="F358" s="12"/>
    </row>
    <row r="359" spans="1:6" ht="45" hidden="1">
      <c r="A359" s="190"/>
      <c r="B359" s="161"/>
      <c r="C359" s="68" t="s">
        <v>16</v>
      </c>
      <c r="D359" s="30"/>
      <c r="E359" s="30"/>
      <c r="F359" s="12"/>
    </row>
    <row r="360" spans="1:6" ht="15" hidden="1">
      <c r="A360" s="190"/>
      <c r="B360" s="161"/>
      <c r="C360" s="68" t="s">
        <v>6</v>
      </c>
      <c r="D360" s="30"/>
      <c r="E360" s="30"/>
      <c r="F360" s="12"/>
    </row>
    <row r="361" spans="1:6" ht="15">
      <c r="A361" s="190" t="s">
        <v>9</v>
      </c>
      <c r="B361" s="161" t="s">
        <v>97</v>
      </c>
      <c r="C361" s="68" t="s">
        <v>1</v>
      </c>
      <c r="D361" s="143">
        <f>D362+D363+D364+D365</f>
        <v>39742.700000000004</v>
      </c>
      <c r="E361" s="143">
        <f>E362+E363+E364+E365</f>
        <v>38983.340000000004</v>
      </c>
      <c r="F361" s="12"/>
    </row>
    <row r="362" spans="1:6" ht="15">
      <c r="A362" s="190"/>
      <c r="B362" s="161"/>
      <c r="C362" s="68" t="s">
        <v>10</v>
      </c>
      <c r="D362" s="108">
        <v>7988.1</v>
      </c>
      <c r="E362" s="108">
        <v>7988.1</v>
      </c>
      <c r="F362" s="12"/>
    </row>
    <row r="363" spans="1:6" ht="30">
      <c r="A363" s="190"/>
      <c r="B363" s="161"/>
      <c r="C363" s="68" t="s">
        <v>11</v>
      </c>
      <c r="D363" s="108">
        <v>28081.3</v>
      </c>
      <c r="E363" s="108">
        <v>28049.34</v>
      </c>
      <c r="F363" s="12"/>
    </row>
    <row r="364" spans="1:6" ht="15">
      <c r="A364" s="190"/>
      <c r="B364" s="161"/>
      <c r="C364" s="1" t="s">
        <v>2</v>
      </c>
      <c r="D364" s="108">
        <v>990</v>
      </c>
      <c r="E364" s="108">
        <v>430</v>
      </c>
      <c r="F364" s="12"/>
    </row>
    <row r="365" spans="1:6" ht="15">
      <c r="A365" s="190"/>
      <c r="B365" s="161"/>
      <c r="C365" s="68" t="s">
        <v>6</v>
      </c>
      <c r="D365" s="108">
        <v>2683.3</v>
      </c>
      <c r="E365" s="108">
        <v>2515.9</v>
      </c>
      <c r="F365" s="12"/>
    </row>
    <row r="366" spans="1:6" ht="15" hidden="1">
      <c r="A366" s="190" t="s">
        <v>29</v>
      </c>
      <c r="B366" s="161"/>
      <c r="C366" s="68" t="s">
        <v>1</v>
      </c>
      <c r="D366" s="108"/>
      <c r="E366" s="108"/>
      <c r="F366" s="12"/>
    </row>
    <row r="367" spans="1:6" ht="15" hidden="1">
      <c r="A367" s="190"/>
      <c r="B367" s="161"/>
      <c r="C367" s="68" t="s">
        <v>10</v>
      </c>
      <c r="D367" s="30"/>
      <c r="E367" s="30"/>
      <c r="F367" s="12"/>
    </row>
    <row r="368" spans="1:6" ht="30" hidden="1">
      <c r="A368" s="190"/>
      <c r="B368" s="161"/>
      <c r="C368" s="68" t="s">
        <v>11</v>
      </c>
      <c r="D368" s="30"/>
      <c r="E368" s="30"/>
      <c r="F368" s="12"/>
    </row>
    <row r="369" spans="1:6" ht="45" hidden="1">
      <c r="A369" s="190"/>
      <c r="B369" s="161"/>
      <c r="C369" s="68" t="s">
        <v>16</v>
      </c>
      <c r="D369" s="30"/>
      <c r="E369" s="30"/>
      <c r="F369" s="12"/>
    </row>
    <row r="370" spans="1:6" ht="15" hidden="1">
      <c r="A370" s="190"/>
      <c r="B370" s="161"/>
      <c r="C370" s="68" t="s">
        <v>6</v>
      </c>
      <c r="D370" s="30"/>
      <c r="E370" s="30"/>
      <c r="F370" s="12"/>
    </row>
    <row r="371" spans="1:6" ht="15" hidden="1">
      <c r="A371" s="190" t="s">
        <v>34</v>
      </c>
      <c r="B371" s="161"/>
      <c r="C371" s="68" t="s">
        <v>1</v>
      </c>
      <c r="D371" s="30"/>
      <c r="E371" s="30"/>
      <c r="F371" s="12"/>
    </row>
    <row r="372" spans="1:6" ht="15" hidden="1">
      <c r="A372" s="190"/>
      <c r="B372" s="161"/>
      <c r="C372" s="68" t="s">
        <v>10</v>
      </c>
      <c r="D372" s="30"/>
      <c r="E372" s="30"/>
      <c r="F372" s="12"/>
    </row>
    <row r="373" spans="1:6" ht="30" hidden="1">
      <c r="A373" s="190"/>
      <c r="B373" s="161"/>
      <c r="C373" s="68" t="s">
        <v>11</v>
      </c>
      <c r="D373" s="30"/>
      <c r="E373" s="30"/>
      <c r="F373" s="12"/>
    </row>
    <row r="374" spans="1:6" ht="45" hidden="1">
      <c r="A374" s="190"/>
      <c r="B374" s="161"/>
      <c r="C374" s="68" t="s">
        <v>16</v>
      </c>
      <c r="D374" s="30"/>
      <c r="E374" s="30"/>
      <c r="F374" s="12"/>
    </row>
    <row r="375" spans="1:6" ht="15" hidden="1">
      <c r="A375" s="190"/>
      <c r="B375" s="161"/>
      <c r="C375" s="68" t="s">
        <v>6</v>
      </c>
      <c r="D375" s="30"/>
      <c r="E375" s="30"/>
      <c r="F375" s="12"/>
    </row>
    <row r="376" spans="1:6" ht="15">
      <c r="A376" s="190" t="s">
        <v>9</v>
      </c>
      <c r="B376" s="161" t="s">
        <v>98</v>
      </c>
      <c r="C376" s="99" t="s">
        <v>1</v>
      </c>
      <c r="D376" s="143">
        <f>D377+D378+D379+D380</f>
        <v>12707.4</v>
      </c>
      <c r="E376" s="143">
        <f>E377+E378+E379+E380</f>
        <v>7476.7</v>
      </c>
      <c r="F376" s="110"/>
    </row>
    <row r="377" spans="1:6" ht="15">
      <c r="A377" s="190"/>
      <c r="B377" s="161"/>
      <c r="C377" s="99" t="s">
        <v>10</v>
      </c>
      <c r="D377" s="108">
        <v>0</v>
      </c>
      <c r="E377" s="108">
        <v>0</v>
      </c>
      <c r="F377" s="110"/>
    </row>
    <row r="378" spans="1:6" ht="30">
      <c r="A378" s="190"/>
      <c r="B378" s="161"/>
      <c r="C378" s="99" t="s">
        <v>11</v>
      </c>
      <c r="D378" s="108">
        <v>7437.4</v>
      </c>
      <c r="E378" s="108">
        <v>7437.4</v>
      </c>
      <c r="F378" s="110"/>
    </row>
    <row r="379" spans="1:6" ht="15">
      <c r="A379" s="190"/>
      <c r="B379" s="161"/>
      <c r="C379" s="1" t="s">
        <v>2</v>
      </c>
      <c r="D379" s="108">
        <v>0</v>
      </c>
      <c r="E379" s="108">
        <v>0</v>
      </c>
      <c r="F379" s="110"/>
    </row>
    <row r="380" spans="1:6" ht="15">
      <c r="A380" s="190"/>
      <c r="B380" s="161"/>
      <c r="C380" s="99" t="s">
        <v>6</v>
      </c>
      <c r="D380" s="108">
        <v>5270</v>
      </c>
      <c r="E380" s="108">
        <v>39.3</v>
      </c>
      <c r="F380" s="110"/>
    </row>
    <row r="381" spans="1:6" ht="15" hidden="1">
      <c r="A381" s="190" t="s">
        <v>29</v>
      </c>
      <c r="B381" s="161"/>
      <c r="C381" s="68" t="s">
        <v>1</v>
      </c>
      <c r="D381" s="30"/>
      <c r="E381" s="30"/>
      <c r="F381" s="12" t="e">
        <f aca="true" t="shared" si="18" ref="F381:F397">E381/D381*100</f>
        <v>#DIV/0!</v>
      </c>
    </row>
    <row r="382" spans="1:6" ht="15" hidden="1">
      <c r="A382" s="190"/>
      <c r="B382" s="161"/>
      <c r="C382" s="68" t="s">
        <v>10</v>
      </c>
      <c r="D382" s="30"/>
      <c r="E382" s="30"/>
      <c r="F382" s="12" t="e">
        <f t="shared" si="18"/>
        <v>#DIV/0!</v>
      </c>
    </row>
    <row r="383" spans="1:6" ht="30" hidden="1">
      <c r="A383" s="190"/>
      <c r="B383" s="161"/>
      <c r="C383" s="68" t="s">
        <v>11</v>
      </c>
      <c r="D383" s="30"/>
      <c r="E383" s="30"/>
      <c r="F383" s="12" t="e">
        <f t="shared" si="18"/>
        <v>#DIV/0!</v>
      </c>
    </row>
    <row r="384" spans="1:6" ht="45" hidden="1">
      <c r="A384" s="190"/>
      <c r="B384" s="161"/>
      <c r="C384" s="68" t="s">
        <v>16</v>
      </c>
      <c r="D384" s="30"/>
      <c r="E384" s="30"/>
      <c r="F384" s="12" t="e">
        <f t="shared" si="18"/>
        <v>#DIV/0!</v>
      </c>
    </row>
    <row r="385" spans="1:6" ht="15" hidden="1">
      <c r="A385" s="190"/>
      <c r="B385" s="161"/>
      <c r="C385" s="68" t="s">
        <v>6</v>
      </c>
      <c r="D385" s="30"/>
      <c r="E385" s="30"/>
      <c r="F385" s="12" t="e">
        <f t="shared" si="18"/>
        <v>#DIV/0!</v>
      </c>
    </row>
    <row r="386" spans="1:6" ht="15" hidden="1">
      <c r="A386" s="190" t="s">
        <v>34</v>
      </c>
      <c r="B386" s="161"/>
      <c r="C386" s="68" t="s">
        <v>1</v>
      </c>
      <c r="D386" s="30"/>
      <c r="E386" s="30"/>
      <c r="F386" s="12" t="e">
        <f t="shared" si="18"/>
        <v>#DIV/0!</v>
      </c>
    </row>
    <row r="387" spans="1:6" ht="15" hidden="1">
      <c r="A387" s="190"/>
      <c r="B387" s="161"/>
      <c r="C387" s="68" t="s">
        <v>10</v>
      </c>
      <c r="D387" s="30"/>
      <c r="E387" s="30"/>
      <c r="F387" s="12" t="e">
        <f t="shared" si="18"/>
        <v>#DIV/0!</v>
      </c>
    </row>
    <row r="388" spans="1:6" ht="30" hidden="1">
      <c r="A388" s="190"/>
      <c r="B388" s="161"/>
      <c r="C388" s="68" t="s">
        <v>11</v>
      </c>
      <c r="D388" s="30"/>
      <c r="E388" s="30"/>
      <c r="F388" s="12" t="e">
        <f t="shared" si="18"/>
        <v>#DIV/0!</v>
      </c>
    </row>
    <row r="389" spans="1:6" ht="45" hidden="1">
      <c r="A389" s="190"/>
      <c r="B389" s="161"/>
      <c r="C389" s="68" t="s">
        <v>16</v>
      </c>
      <c r="D389" s="30"/>
      <c r="E389" s="30"/>
      <c r="F389" s="12" t="e">
        <f t="shared" si="18"/>
        <v>#DIV/0!</v>
      </c>
    </row>
    <row r="390" spans="1:6" ht="15" hidden="1">
      <c r="A390" s="190"/>
      <c r="B390" s="161"/>
      <c r="C390" s="68" t="s">
        <v>6</v>
      </c>
      <c r="D390" s="30"/>
      <c r="E390" s="30"/>
      <c r="F390" s="12" t="e">
        <f t="shared" si="18"/>
        <v>#DIV/0!</v>
      </c>
    </row>
    <row r="391" spans="1:6" ht="15" hidden="1">
      <c r="A391" s="190" t="s">
        <v>20</v>
      </c>
      <c r="B391" s="161"/>
      <c r="C391" s="68" t="s">
        <v>1</v>
      </c>
      <c r="D391" s="30"/>
      <c r="E391" s="30"/>
      <c r="F391" s="12" t="e">
        <f t="shared" si="18"/>
        <v>#DIV/0!</v>
      </c>
    </row>
    <row r="392" spans="1:6" ht="15" hidden="1">
      <c r="A392" s="190"/>
      <c r="B392" s="161"/>
      <c r="C392" s="68" t="s">
        <v>10</v>
      </c>
      <c r="D392" s="30"/>
      <c r="E392" s="30"/>
      <c r="F392" s="12" t="e">
        <f t="shared" si="18"/>
        <v>#DIV/0!</v>
      </c>
    </row>
    <row r="393" spans="1:6" ht="30" hidden="1">
      <c r="A393" s="190"/>
      <c r="B393" s="161"/>
      <c r="C393" s="68" t="s">
        <v>11</v>
      </c>
      <c r="D393" s="30"/>
      <c r="E393" s="30"/>
      <c r="F393" s="12" t="e">
        <f t="shared" si="18"/>
        <v>#DIV/0!</v>
      </c>
    </row>
    <row r="394" spans="1:6" ht="45" hidden="1">
      <c r="A394" s="190"/>
      <c r="B394" s="161"/>
      <c r="C394" s="68" t="s">
        <v>16</v>
      </c>
      <c r="D394" s="30"/>
      <c r="E394" s="30"/>
      <c r="F394" s="12" t="e">
        <f t="shared" si="18"/>
        <v>#DIV/0!</v>
      </c>
    </row>
    <row r="395" spans="1:6" ht="15" hidden="1">
      <c r="A395" s="190"/>
      <c r="B395" s="161"/>
      <c r="C395" s="68" t="s">
        <v>6</v>
      </c>
      <c r="D395" s="30"/>
      <c r="E395" s="30"/>
      <c r="F395" s="12" t="e">
        <f t="shared" si="18"/>
        <v>#DIV/0!</v>
      </c>
    </row>
    <row r="396" spans="1:6" ht="15" hidden="1">
      <c r="A396" s="190" t="s">
        <v>31</v>
      </c>
      <c r="B396" s="161"/>
      <c r="C396" s="68" t="s">
        <v>1</v>
      </c>
      <c r="D396" s="30"/>
      <c r="E396" s="30"/>
      <c r="F396" s="12" t="e">
        <f t="shared" si="18"/>
        <v>#DIV/0!</v>
      </c>
    </row>
    <row r="397" spans="1:6" ht="15" hidden="1">
      <c r="A397" s="190"/>
      <c r="B397" s="161"/>
      <c r="C397" s="68" t="s">
        <v>10</v>
      </c>
      <c r="D397" s="30"/>
      <c r="E397" s="30"/>
      <c r="F397" s="12" t="e">
        <f t="shared" si="18"/>
        <v>#DIV/0!</v>
      </c>
    </row>
    <row r="398" spans="1:6" ht="30" hidden="1">
      <c r="A398" s="190"/>
      <c r="B398" s="161"/>
      <c r="C398" s="68" t="s">
        <v>11</v>
      </c>
      <c r="D398" s="30"/>
      <c r="E398" s="30"/>
      <c r="F398" s="12" t="e">
        <f aca="true" t="shared" si="19" ref="F398:F405">E398/D398*100</f>
        <v>#DIV/0!</v>
      </c>
    </row>
    <row r="399" spans="1:6" ht="45" hidden="1">
      <c r="A399" s="190"/>
      <c r="B399" s="161"/>
      <c r="C399" s="68" t="s">
        <v>16</v>
      </c>
      <c r="D399" s="30"/>
      <c r="E399" s="30"/>
      <c r="F399" s="12" t="e">
        <f t="shared" si="19"/>
        <v>#DIV/0!</v>
      </c>
    </row>
    <row r="400" spans="1:6" ht="15" hidden="1">
      <c r="A400" s="190"/>
      <c r="B400" s="161"/>
      <c r="C400" s="68" t="s">
        <v>6</v>
      </c>
      <c r="D400" s="30"/>
      <c r="E400" s="30"/>
      <c r="F400" s="12" t="e">
        <f t="shared" si="19"/>
        <v>#DIV/0!</v>
      </c>
    </row>
    <row r="401" spans="1:6" ht="15" hidden="1">
      <c r="A401" s="190" t="s">
        <v>32</v>
      </c>
      <c r="B401" s="161"/>
      <c r="C401" s="68" t="s">
        <v>1</v>
      </c>
      <c r="D401" s="30"/>
      <c r="E401" s="30"/>
      <c r="F401" s="12" t="e">
        <f t="shared" si="19"/>
        <v>#DIV/0!</v>
      </c>
    </row>
    <row r="402" spans="1:6" ht="15" hidden="1">
      <c r="A402" s="190"/>
      <c r="B402" s="161"/>
      <c r="C402" s="68" t="s">
        <v>10</v>
      </c>
      <c r="D402" s="30"/>
      <c r="E402" s="30"/>
      <c r="F402" s="12" t="e">
        <f t="shared" si="19"/>
        <v>#DIV/0!</v>
      </c>
    </row>
    <row r="403" spans="1:6" ht="30" hidden="1">
      <c r="A403" s="190"/>
      <c r="B403" s="161"/>
      <c r="C403" s="68" t="s">
        <v>11</v>
      </c>
      <c r="D403" s="30"/>
      <c r="E403" s="30"/>
      <c r="F403" s="12" t="e">
        <f t="shared" si="19"/>
        <v>#DIV/0!</v>
      </c>
    </row>
    <row r="404" spans="1:6" ht="45" hidden="1">
      <c r="A404" s="190"/>
      <c r="B404" s="161"/>
      <c r="C404" s="68" t="s">
        <v>16</v>
      </c>
      <c r="D404" s="30"/>
      <c r="E404" s="30"/>
      <c r="F404" s="12" t="e">
        <f t="shared" si="19"/>
        <v>#DIV/0!</v>
      </c>
    </row>
    <row r="405" spans="1:6" ht="15" hidden="1">
      <c r="A405" s="190"/>
      <c r="B405" s="161"/>
      <c r="C405" s="68" t="s">
        <v>6</v>
      </c>
      <c r="D405" s="30"/>
      <c r="E405" s="30"/>
      <c r="F405" s="12" t="e">
        <f t="shared" si="19"/>
        <v>#DIV/0!</v>
      </c>
    </row>
    <row r="406" spans="1:6" ht="15">
      <c r="A406" s="190" t="s">
        <v>13</v>
      </c>
      <c r="B406" s="161" t="s">
        <v>99</v>
      </c>
      <c r="C406" s="68" t="s">
        <v>1</v>
      </c>
      <c r="D406" s="143">
        <f>D407+D408+D409+D410</f>
        <v>1066819.9</v>
      </c>
      <c r="E406" s="143">
        <f>E407+E408+E409+E410</f>
        <v>997597.7000000001</v>
      </c>
      <c r="F406" s="12"/>
    </row>
    <row r="407" spans="1:6" ht="15">
      <c r="A407" s="190"/>
      <c r="B407" s="161"/>
      <c r="C407" s="68" t="s">
        <v>10</v>
      </c>
      <c r="D407" s="108">
        <v>500000</v>
      </c>
      <c r="E407" s="108">
        <v>488726.9</v>
      </c>
      <c r="F407" s="12"/>
    </row>
    <row r="408" spans="1:6" ht="30">
      <c r="A408" s="190"/>
      <c r="B408" s="161"/>
      <c r="C408" s="68" t="s">
        <v>11</v>
      </c>
      <c r="D408" s="108">
        <v>16342.4</v>
      </c>
      <c r="E408" s="108">
        <v>17127.9</v>
      </c>
      <c r="F408" s="12"/>
    </row>
    <row r="409" spans="1:6" ht="15">
      <c r="A409" s="190"/>
      <c r="B409" s="161"/>
      <c r="C409" s="1" t="s">
        <v>2</v>
      </c>
      <c r="D409" s="108">
        <v>16227.5</v>
      </c>
      <c r="E409" s="108">
        <v>16742.9</v>
      </c>
      <c r="F409" s="12"/>
    </row>
    <row r="410" spans="1:6" ht="15">
      <c r="A410" s="190"/>
      <c r="B410" s="161"/>
      <c r="C410" s="68" t="s">
        <v>6</v>
      </c>
      <c r="D410" s="108">
        <v>534250</v>
      </c>
      <c r="E410" s="108">
        <v>475000</v>
      </c>
      <c r="F410" s="12"/>
    </row>
    <row r="411" spans="1:6" ht="15" customHeight="1" hidden="1">
      <c r="A411" s="190" t="s">
        <v>29</v>
      </c>
      <c r="B411" s="161"/>
      <c r="C411" s="68" t="s">
        <v>1</v>
      </c>
      <c r="D411" s="30">
        <v>534250</v>
      </c>
      <c r="E411" s="30"/>
      <c r="F411" s="12"/>
    </row>
    <row r="412" spans="1:6" ht="15" hidden="1">
      <c r="A412" s="190"/>
      <c r="B412" s="161"/>
      <c r="C412" s="68" t="s">
        <v>10</v>
      </c>
      <c r="D412" s="30"/>
      <c r="E412" s="30"/>
      <c r="F412" s="12"/>
    </row>
    <row r="413" spans="1:6" ht="30" hidden="1">
      <c r="A413" s="190"/>
      <c r="B413" s="161"/>
      <c r="C413" s="68" t="s">
        <v>11</v>
      </c>
      <c r="D413" s="30"/>
      <c r="E413" s="30"/>
      <c r="F413" s="12"/>
    </row>
    <row r="414" spans="1:6" ht="45" hidden="1">
      <c r="A414" s="190"/>
      <c r="B414" s="161"/>
      <c r="C414" s="68" t="s">
        <v>16</v>
      </c>
      <c r="D414" s="30"/>
      <c r="E414" s="30"/>
      <c r="F414" s="12"/>
    </row>
    <row r="415" spans="1:6" ht="15" hidden="1">
      <c r="A415" s="190"/>
      <c r="B415" s="161"/>
      <c r="C415" s="68" t="s">
        <v>6</v>
      </c>
      <c r="D415" s="30"/>
      <c r="E415" s="30"/>
      <c r="F415" s="12"/>
    </row>
    <row r="416" spans="1:6" ht="15" hidden="1">
      <c r="A416" s="190" t="s">
        <v>34</v>
      </c>
      <c r="B416" s="161"/>
      <c r="C416" s="68" t="s">
        <v>1</v>
      </c>
      <c r="D416" s="30"/>
      <c r="E416" s="30"/>
      <c r="F416" s="12"/>
    </row>
    <row r="417" spans="1:6" ht="15" hidden="1">
      <c r="A417" s="190"/>
      <c r="B417" s="161"/>
      <c r="C417" s="68" t="s">
        <v>10</v>
      </c>
      <c r="D417" s="30"/>
      <c r="E417" s="30"/>
      <c r="F417" s="12"/>
    </row>
    <row r="418" spans="1:6" ht="30" hidden="1">
      <c r="A418" s="190"/>
      <c r="B418" s="161"/>
      <c r="C418" s="68" t="s">
        <v>11</v>
      </c>
      <c r="D418" s="30"/>
      <c r="E418" s="30"/>
      <c r="F418" s="12"/>
    </row>
    <row r="419" spans="1:6" ht="45" hidden="1">
      <c r="A419" s="190"/>
      <c r="B419" s="161"/>
      <c r="C419" s="68" t="s">
        <v>16</v>
      </c>
      <c r="D419" s="30"/>
      <c r="E419" s="30"/>
      <c r="F419" s="12"/>
    </row>
    <row r="420" spans="1:6" ht="15" hidden="1">
      <c r="A420" s="190"/>
      <c r="B420" s="161"/>
      <c r="C420" s="68" t="s">
        <v>6</v>
      </c>
      <c r="D420" s="30"/>
      <c r="E420" s="30"/>
      <c r="F420" s="12"/>
    </row>
    <row r="421" spans="1:6" ht="15" hidden="1">
      <c r="A421" s="190" t="s">
        <v>30</v>
      </c>
      <c r="B421" s="161"/>
      <c r="C421" s="68" t="s">
        <v>1</v>
      </c>
      <c r="D421" s="30"/>
      <c r="E421" s="30"/>
      <c r="F421" s="12"/>
    </row>
    <row r="422" spans="1:6" ht="15" hidden="1">
      <c r="A422" s="190"/>
      <c r="B422" s="161"/>
      <c r="C422" s="68" t="s">
        <v>10</v>
      </c>
      <c r="D422" s="30"/>
      <c r="E422" s="30"/>
      <c r="F422" s="12"/>
    </row>
    <row r="423" spans="1:6" ht="30" hidden="1">
      <c r="A423" s="190"/>
      <c r="B423" s="161"/>
      <c r="C423" s="68" t="s">
        <v>11</v>
      </c>
      <c r="D423" s="30"/>
      <c r="E423" s="30"/>
      <c r="F423" s="12"/>
    </row>
    <row r="424" spans="1:6" ht="45" hidden="1">
      <c r="A424" s="190"/>
      <c r="B424" s="161"/>
      <c r="C424" s="68" t="s">
        <v>16</v>
      </c>
      <c r="D424" s="30"/>
      <c r="E424" s="30"/>
      <c r="F424" s="12"/>
    </row>
    <row r="425" spans="1:6" ht="15" hidden="1">
      <c r="A425" s="190"/>
      <c r="B425" s="161"/>
      <c r="C425" s="68" t="s">
        <v>6</v>
      </c>
      <c r="D425" s="30"/>
      <c r="E425" s="30"/>
      <c r="F425" s="12"/>
    </row>
    <row r="426" spans="1:6" ht="15">
      <c r="A426" s="190" t="s">
        <v>13</v>
      </c>
      <c r="B426" s="161" t="s">
        <v>95</v>
      </c>
      <c r="C426" s="68" t="s">
        <v>1</v>
      </c>
      <c r="D426" s="143">
        <f>D427+D428+D429+D430</f>
        <v>22818.5</v>
      </c>
      <c r="E426" s="143">
        <f>E427+E428+E429+E430</f>
        <v>24911.7</v>
      </c>
      <c r="F426" s="12"/>
    </row>
    <row r="427" spans="1:6" ht="15">
      <c r="A427" s="190"/>
      <c r="B427" s="161"/>
      <c r="C427" s="68" t="s">
        <v>10</v>
      </c>
      <c r="D427" s="108">
        <v>0</v>
      </c>
      <c r="E427" s="108">
        <v>1289.7</v>
      </c>
      <c r="F427" s="12"/>
    </row>
    <row r="428" spans="1:6" ht="30">
      <c r="A428" s="190"/>
      <c r="B428" s="161"/>
      <c r="C428" s="68" t="s">
        <v>11</v>
      </c>
      <c r="D428" s="109">
        <v>22818.5</v>
      </c>
      <c r="E428" s="108">
        <v>23622</v>
      </c>
      <c r="F428" s="12"/>
    </row>
    <row r="429" spans="1:6" ht="15">
      <c r="A429" s="190"/>
      <c r="B429" s="161"/>
      <c r="C429" s="1" t="s">
        <v>2</v>
      </c>
      <c r="D429" s="109">
        <v>0</v>
      </c>
      <c r="E429" s="108">
        <v>0</v>
      </c>
      <c r="F429" s="12"/>
    </row>
    <row r="430" spans="1:6" ht="15">
      <c r="A430" s="190"/>
      <c r="B430" s="161"/>
      <c r="C430" s="68" t="s">
        <v>6</v>
      </c>
      <c r="D430" s="108">
        <v>0</v>
      </c>
      <c r="E430" s="108">
        <v>0</v>
      </c>
      <c r="F430" s="12"/>
    </row>
    <row r="431" spans="1:6" ht="15" hidden="1">
      <c r="A431" s="190" t="s">
        <v>29</v>
      </c>
      <c r="B431" s="161"/>
      <c r="C431" s="68" t="s">
        <v>1</v>
      </c>
      <c r="D431" s="30"/>
      <c r="E431" s="30"/>
      <c r="F431" s="25"/>
    </row>
    <row r="432" spans="1:6" ht="15" hidden="1">
      <c r="A432" s="190"/>
      <c r="B432" s="161"/>
      <c r="C432" s="68" t="s">
        <v>10</v>
      </c>
      <c r="D432" s="30"/>
      <c r="E432" s="30"/>
      <c r="F432" s="25"/>
    </row>
    <row r="433" spans="1:6" ht="30" hidden="1">
      <c r="A433" s="190"/>
      <c r="B433" s="161"/>
      <c r="C433" s="68" t="s">
        <v>11</v>
      </c>
      <c r="D433" s="30"/>
      <c r="E433" s="30"/>
      <c r="F433" s="25"/>
    </row>
    <row r="434" spans="1:6" ht="45" hidden="1">
      <c r="A434" s="190"/>
      <c r="B434" s="161"/>
      <c r="C434" s="68" t="s">
        <v>16</v>
      </c>
      <c r="D434" s="30"/>
      <c r="E434" s="30"/>
      <c r="F434" s="25"/>
    </row>
    <row r="435" spans="1:6" ht="15" hidden="1">
      <c r="A435" s="190"/>
      <c r="B435" s="161"/>
      <c r="C435" s="68" t="s">
        <v>6</v>
      </c>
      <c r="D435" s="30"/>
      <c r="E435" s="30"/>
      <c r="F435" s="25"/>
    </row>
    <row r="436" spans="1:6" ht="15" hidden="1">
      <c r="A436" s="190" t="s">
        <v>19</v>
      </c>
      <c r="B436" s="161"/>
      <c r="C436" s="68" t="s">
        <v>1</v>
      </c>
      <c r="D436" s="30"/>
      <c r="E436" s="30"/>
      <c r="F436" s="25"/>
    </row>
    <row r="437" spans="1:6" ht="15" hidden="1">
      <c r="A437" s="190"/>
      <c r="B437" s="161"/>
      <c r="C437" s="68" t="s">
        <v>10</v>
      </c>
      <c r="D437" s="30"/>
      <c r="E437" s="30"/>
      <c r="F437" s="25"/>
    </row>
    <row r="438" spans="1:6" ht="30" hidden="1">
      <c r="A438" s="190"/>
      <c r="B438" s="161"/>
      <c r="C438" s="68" t="s">
        <v>11</v>
      </c>
      <c r="D438" s="30"/>
      <c r="E438" s="30"/>
      <c r="F438" s="25"/>
    </row>
    <row r="439" spans="1:6" ht="45" hidden="1">
      <c r="A439" s="190"/>
      <c r="B439" s="161"/>
      <c r="C439" s="68" t="s">
        <v>16</v>
      </c>
      <c r="D439" s="30"/>
      <c r="E439" s="30"/>
      <c r="F439" s="25"/>
    </row>
    <row r="440" spans="1:6" ht="15" hidden="1">
      <c r="A440" s="190"/>
      <c r="B440" s="161"/>
      <c r="C440" s="68" t="s">
        <v>6</v>
      </c>
      <c r="D440" s="30"/>
      <c r="E440" s="30"/>
      <c r="F440" s="25"/>
    </row>
    <row r="441" spans="1:6" ht="15" hidden="1">
      <c r="A441" s="190" t="s">
        <v>20</v>
      </c>
      <c r="B441" s="161"/>
      <c r="C441" s="68" t="s">
        <v>1</v>
      </c>
      <c r="D441" s="30"/>
      <c r="E441" s="30"/>
      <c r="F441" s="25"/>
    </row>
    <row r="442" spans="1:6" ht="15" hidden="1">
      <c r="A442" s="190"/>
      <c r="B442" s="161"/>
      <c r="C442" s="68" t="s">
        <v>10</v>
      </c>
      <c r="D442" s="30"/>
      <c r="E442" s="30"/>
      <c r="F442" s="25"/>
    </row>
    <row r="443" spans="1:6" ht="30" hidden="1">
      <c r="A443" s="190"/>
      <c r="B443" s="161"/>
      <c r="C443" s="68" t="s">
        <v>11</v>
      </c>
      <c r="D443" s="30"/>
      <c r="E443" s="30"/>
      <c r="F443" s="25"/>
    </row>
    <row r="444" spans="1:6" ht="45" hidden="1">
      <c r="A444" s="190"/>
      <c r="B444" s="161"/>
      <c r="C444" s="68" t="s">
        <v>16</v>
      </c>
      <c r="D444" s="30"/>
      <c r="E444" s="30"/>
      <c r="F444" s="25"/>
    </row>
    <row r="445" spans="1:6" ht="15" hidden="1">
      <c r="A445" s="190"/>
      <c r="B445" s="161"/>
      <c r="C445" s="68" t="s">
        <v>6</v>
      </c>
      <c r="D445" s="30"/>
      <c r="E445" s="30"/>
      <c r="F445" s="25"/>
    </row>
    <row r="446" spans="1:6" ht="15" hidden="1">
      <c r="A446" s="190" t="s">
        <v>21</v>
      </c>
      <c r="B446" s="161"/>
      <c r="C446" s="68" t="s">
        <v>1</v>
      </c>
      <c r="D446" s="30"/>
      <c r="E446" s="30"/>
      <c r="F446" s="25"/>
    </row>
    <row r="447" spans="1:6" ht="15" hidden="1">
      <c r="A447" s="190"/>
      <c r="B447" s="161"/>
      <c r="C447" s="68" t="s">
        <v>10</v>
      </c>
      <c r="D447" s="30"/>
      <c r="E447" s="30"/>
      <c r="F447" s="25"/>
    </row>
    <row r="448" spans="1:6" ht="30" hidden="1">
      <c r="A448" s="190"/>
      <c r="B448" s="161"/>
      <c r="C448" s="68" t="s">
        <v>11</v>
      </c>
      <c r="D448" s="30"/>
      <c r="E448" s="30"/>
      <c r="F448" s="25"/>
    </row>
    <row r="449" spans="1:6" ht="45" hidden="1">
      <c r="A449" s="190"/>
      <c r="B449" s="161"/>
      <c r="C449" s="68" t="s">
        <v>16</v>
      </c>
      <c r="D449" s="30"/>
      <c r="E449" s="30"/>
      <c r="F449" s="25"/>
    </row>
    <row r="450" spans="1:6" ht="15" hidden="1">
      <c r="A450" s="190"/>
      <c r="B450" s="161"/>
      <c r="C450" s="68" t="s">
        <v>6</v>
      </c>
      <c r="D450" s="30"/>
      <c r="E450" s="30"/>
      <c r="F450" s="25"/>
    </row>
    <row r="451" spans="1:11" ht="15">
      <c r="A451" s="165" t="s">
        <v>15</v>
      </c>
      <c r="B451" s="167" t="s">
        <v>100</v>
      </c>
      <c r="C451" s="70" t="s">
        <v>1</v>
      </c>
      <c r="D451" s="15">
        <f>D452+D453+D454+D455</f>
        <v>1438405.5000000002</v>
      </c>
      <c r="E451" s="15">
        <f>E452+E453+E454+E455</f>
        <v>1093060.17</v>
      </c>
      <c r="F451" s="21">
        <f>E451/D451*100</f>
        <v>75.99110056239356</v>
      </c>
      <c r="G451" s="23">
        <f aca="true" t="shared" si="20" ref="G451:H455">D456+D461+D466</f>
        <v>1438405.5</v>
      </c>
      <c r="H451" s="23">
        <f t="shared" si="20"/>
        <v>1093060.17</v>
      </c>
      <c r="J451" s="1" t="s">
        <v>40</v>
      </c>
      <c r="K451" s="1" t="s">
        <v>44</v>
      </c>
    </row>
    <row r="452" spans="1:11" ht="15">
      <c r="A452" s="198"/>
      <c r="B452" s="198"/>
      <c r="C452" s="70" t="s">
        <v>10</v>
      </c>
      <c r="D452" s="14">
        <f>D457+D462+D467</f>
        <v>342868.4</v>
      </c>
      <c r="E452" s="14">
        <f>E457+E462+E467</f>
        <v>338864.12</v>
      </c>
      <c r="F452" s="21">
        <v>0</v>
      </c>
      <c r="G452" s="23">
        <f t="shared" si="20"/>
        <v>342868.4</v>
      </c>
      <c r="H452" s="23">
        <f t="shared" si="20"/>
        <v>338864.12</v>
      </c>
      <c r="I452" s="89">
        <v>225374.5</v>
      </c>
      <c r="J452" s="23">
        <f>D452+D453</f>
        <v>1230606.9000000001</v>
      </c>
      <c r="K452" s="23">
        <f>E452+E453</f>
        <v>1093060.17</v>
      </c>
    </row>
    <row r="453" spans="1:8" ht="28.5">
      <c r="A453" s="198"/>
      <c r="B453" s="198"/>
      <c r="C453" s="70" t="s">
        <v>11</v>
      </c>
      <c r="D453" s="14">
        <f aca="true" t="shared" si="21" ref="D453:E455">D458+D463+D468</f>
        <v>887738.5000000001</v>
      </c>
      <c r="E453" s="14">
        <f t="shared" si="21"/>
        <v>754196.05</v>
      </c>
      <c r="F453" s="21">
        <f>E453/D453*100</f>
        <v>84.95700592009922</v>
      </c>
      <c r="G453" s="23">
        <f t="shared" si="20"/>
        <v>887738.5000000001</v>
      </c>
      <c r="H453" s="23">
        <f t="shared" si="20"/>
        <v>754196.05</v>
      </c>
    </row>
    <row r="454" spans="1:8" ht="15">
      <c r="A454" s="198"/>
      <c r="B454" s="198"/>
      <c r="C454" s="70" t="s">
        <v>2</v>
      </c>
      <c r="D454" s="14">
        <f t="shared" si="21"/>
        <v>23861.3</v>
      </c>
      <c r="E454" s="14">
        <f t="shared" si="21"/>
        <v>0</v>
      </c>
      <c r="F454" s="21">
        <v>0</v>
      </c>
      <c r="G454" s="23">
        <f t="shared" si="20"/>
        <v>23861.3</v>
      </c>
      <c r="H454" s="23">
        <f t="shared" si="20"/>
        <v>0</v>
      </c>
    </row>
    <row r="455" spans="1:8" ht="15">
      <c r="A455" s="198"/>
      <c r="B455" s="198"/>
      <c r="C455" s="70" t="s">
        <v>6</v>
      </c>
      <c r="D455" s="14">
        <f t="shared" si="21"/>
        <v>183937.3</v>
      </c>
      <c r="E455" s="14">
        <f t="shared" si="21"/>
        <v>0</v>
      </c>
      <c r="F455" s="21">
        <f>E455/D455*100</f>
        <v>0</v>
      </c>
      <c r="G455" s="23">
        <f t="shared" si="20"/>
        <v>183937.3</v>
      </c>
      <c r="H455" s="23">
        <f t="shared" si="20"/>
        <v>0</v>
      </c>
    </row>
    <row r="456" spans="1:6" ht="15">
      <c r="A456" s="176" t="s">
        <v>9</v>
      </c>
      <c r="B456" s="174" t="s">
        <v>102</v>
      </c>
      <c r="C456" s="69" t="s">
        <v>1</v>
      </c>
      <c r="D456" s="138">
        <f>D457+D458+D459+D460</f>
        <v>480016.2</v>
      </c>
      <c r="E456" s="138">
        <f>E457+E458+E459+E460</f>
        <v>352045.18</v>
      </c>
      <c r="F456" s="22"/>
    </row>
    <row r="457" spans="1:6" ht="15">
      <c r="A457" s="196"/>
      <c r="B457" s="197"/>
      <c r="C457" s="69" t="s">
        <v>10</v>
      </c>
      <c r="D457" s="63">
        <v>206467.2</v>
      </c>
      <c r="E457" s="63">
        <v>206080.31</v>
      </c>
      <c r="F457" s="22"/>
    </row>
    <row r="458" spans="1:6" ht="30">
      <c r="A458" s="196"/>
      <c r="B458" s="197"/>
      <c r="C458" s="69" t="s">
        <v>11</v>
      </c>
      <c r="D458" s="63">
        <v>249687.7</v>
      </c>
      <c r="E458" s="63">
        <v>145964.87</v>
      </c>
      <c r="F458" s="22"/>
    </row>
    <row r="459" spans="1:6" ht="15">
      <c r="A459" s="196"/>
      <c r="B459" s="197"/>
      <c r="C459" s="69" t="s">
        <v>2</v>
      </c>
      <c r="D459" s="63">
        <v>23861.3</v>
      </c>
      <c r="E459" s="63">
        <v>0</v>
      </c>
      <c r="F459" s="22"/>
    </row>
    <row r="460" spans="1:6" ht="15">
      <c r="A460" s="196"/>
      <c r="B460" s="197"/>
      <c r="C460" s="69" t="s">
        <v>6</v>
      </c>
      <c r="D460" s="63">
        <v>0</v>
      </c>
      <c r="E460" s="63">
        <v>0</v>
      </c>
      <c r="F460" s="22"/>
    </row>
    <row r="461" spans="1:6" ht="15">
      <c r="A461" s="176" t="s">
        <v>9</v>
      </c>
      <c r="B461" s="174" t="s">
        <v>103</v>
      </c>
      <c r="C461" s="69" t="s">
        <v>1</v>
      </c>
      <c r="D461" s="138">
        <f>D462+D463+D464+D465</f>
        <v>932883.9000000001</v>
      </c>
      <c r="E461" s="138">
        <f>E462+E463+E464+E465</f>
        <v>716185.27</v>
      </c>
      <c r="F461" s="22"/>
    </row>
    <row r="462" spans="1:6" ht="15">
      <c r="A462" s="196"/>
      <c r="B462" s="197"/>
      <c r="C462" s="69" t="s">
        <v>10</v>
      </c>
      <c r="D462" s="63">
        <v>136401.2</v>
      </c>
      <c r="E462" s="63">
        <v>131922.71</v>
      </c>
      <c r="F462" s="22"/>
    </row>
    <row r="463" spans="1:6" ht="30">
      <c r="A463" s="196"/>
      <c r="B463" s="197"/>
      <c r="C463" s="69" t="s">
        <v>11</v>
      </c>
      <c r="D463" s="63">
        <v>612545.4</v>
      </c>
      <c r="E463" s="63">
        <v>584262.56</v>
      </c>
      <c r="F463" s="22"/>
    </row>
    <row r="464" spans="1:6" ht="15">
      <c r="A464" s="196"/>
      <c r="B464" s="197"/>
      <c r="C464" s="69" t="s">
        <v>2</v>
      </c>
      <c r="D464" s="63">
        <v>0</v>
      </c>
      <c r="E464" s="63">
        <v>0</v>
      </c>
      <c r="F464" s="22"/>
    </row>
    <row r="465" spans="1:6" ht="15">
      <c r="A465" s="196"/>
      <c r="B465" s="197"/>
      <c r="C465" s="69" t="s">
        <v>6</v>
      </c>
      <c r="D465" s="63">
        <v>183937.3</v>
      </c>
      <c r="E465" s="63">
        <v>0</v>
      </c>
      <c r="F465" s="22"/>
    </row>
    <row r="466" spans="1:6" ht="15" customHeight="1">
      <c r="A466" s="176" t="s">
        <v>13</v>
      </c>
      <c r="B466" s="176" t="s">
        <v>101</v>
      </c>
      <c r="C466" s="69" t="s">
        <v>1</v>
      </c>
      <c r="D466" s="138">
        <f>D467+D468+D469+D470</f>
        <v>25505.4</v>
      </c>
      <c r="E466" s="138">
        <f>E467+E468+E469+E470</f>
        <v>24829.719999999998</v>
      </c>
      <c r="F466" s="22"/>
    </row>
    <row r="467" spans="1:6" ht="15">
      <c r="A467" s="196"/>
      <c r="B467" s="197"/>
      <c r="C467" s="69" t="s">
        <v>10</v>
      </c>
      <c r="D467" s="63">
        <v>0</v>
      </c>
      <c r="E467" s="63">
        <v>861.1</v>
      </c>
      <c r="F467" s="22"/>
    </row>
    <row r="468" spans="1:6" ht="30">
      <c r="A468" s="196"/>
      <c r="B468" s="197"/>
      <c r="C468" s="69" t="s">
        <v>11</v>
      </c>
      <c r="D468" s="63">
        <v>25505.4</v>
      </c>
      <c r="E468" s="63">
        <v>23968.62</v>
      </c>
      <c r="F468" s="22"/>
    </row>
    <row r="469" spans="1:6" ht="15">
      <c r="A469" s="196"/>
      <c r="B469" s="197"/>
      <c r="C469" s="69" t="s">
        <v>2</v>
      </c>
      <c r="D469" s="63">
        <v>0</v>
      </c>
      <c r="E469" s="63">
        <v>0</v>
      </c>
      <c r="F469" s="22"/>
    </row>
    <row r="470" spans="1:6" ht="15">
      <c r="A470" s="196"/>
      <c r="B470" s="197"/>
      <c r="C470" s="69" t="s">
        <v>6</v>
      </c>
      <c r="D470" s="63">
        <v>0</v>
      </c>
      <c r="E470" s="63">
        <v>0</v>
      </c>
      <c r="F470" s="22"/>
    </row>
    <row r="471" spans="1:8" ht="15">
      <c r="A471" s="194" t="s">
        <v>15</v>
      </c>
      <c r="B471" s="194" t="s">
        <v>104</v>
      </c>
      <c r="C471" s="77" t="s">
        <v>1</v>
      </c>
      <c r="D471" s="16">
        <f>D472+D473+D474+D475+D476</f>
        <v>1181994.9</v>
      </c>
      <c r="E471" s="16">
        <f>E472+E473+E474+E475+E476</f>
        <v>1184418.38</v>
      </c>
      <c r="F471" s="21">
        <f aca="true" t="shared" si="22" ref="F471:F476">E471/D471*100</f>
        <v>100.20503303356048</v>
      </c>
      <c r="G471" s="23">
        <f aca="true" t="shared" si="23" ref="G471:H473">D477+D482+D488+D493</f>
        <v>1181994.9</v>
      </c>
      <c r="H471" s="23">
        <f t="shared" si="23"/>
        <v>1184418.38</v>
      </c>
    </row>
    <row r="472" spans="1:10" ht="15">
      <c r="A472" s="194"/>
      <c r="B472" s="194"/>
      <c r="C472" s="77" t="s">
        <v>10</v>
      </c>
      <c r="D472" s="16">
        <f>D478+D483+D489+D494</f>
        <v>435527.4</v>
      </c>
      <c r="E472" s="16">
        <f>E478+E483+E489+E494</f>
        <v>423576.09</v>
      </c>
      <c r="F472" s="21">
        <f t="shared" si="22"/>
        <v>97.25589939921116</v>
      </c>
      <c r="G472" s="23">
        <f t="shared" si="23"/>
        <v>435527.4</v>
      </c>
      <c r="H472" s="23">
        <f t="shared" si="23"/>
        <v>423576.09</v>
      </c>
      <c r="I472" s="88" t="s">
        <v>40</v>
      </c>
      <c r="J472" s="1" t="s">
        <v>44</v>
      </c>
    </row>
    <row r="473" spans="1:10" ht="28.5">
      <c r="A473" s="194"/>
      <c r="B473" s="194"/>
      <c r="C473" s="77" t="s">
        <v>11</v>
      </c>
      <c r="D473" s="16">
        <f>D479+D484+D490+D495</f>
        <v>256340.6</v>
      </c>
      <c r="E473" s="16">
        <f>E479+E484+E490+E495</f>
        <v>249702.45</v>
      </c>
      <c r="F473" s="21">
        <f t="shared" si="22"/>
        <v>97.41041801415773</v>
      </c>
      <c r="G473" s="23">
        <f t="shared" si="23"/>
        <v>256340.6</v>
      </c>
      <c r="H473" s="23">
        <f t="shared" si="23"/>
        <v>249702.45</v>
      </c>
      <c r="I473" s="89">
        <f>D472+D473</f>
        <v>691868</v>
      </c>
      <c r="J473" s="23">
        <f>E472+E473</f>
        <v>673278.54</v>
      </c>
    </row>
    <row r="474" spans="1:8" ht="15">
      <c r="A474" s="194"/>
      <c r="B474" s="194"/>
      <c r="C474" s="77" t="s">
        <v>2</v>
      </c>
      <c r="D474" s="16">
        <f>D480+D485+D491</f>
        <v>2000</v>
      </c>
      <c r="E474" s="16">
        <f>E480+E485+E491</f>
        <v>6868.58</v>
      </c>
      <c r="F474" s="21">
        <f t="shared" si="22"/>
        <v>343.429</v>
      </c>
      <c r="G474" s="23">
        <f>D480+D485+D491</f>
        <v>2000</v>
      </c>
      <c r="H474" s="23">
        <f>E480+E485+E491</f>
        <v>6868.58</v>
      </c>
    </row>
    <row r="475" spans="1:8" ht="99.75">
      <c r="A475" s="194"/>
      <c r="B475" s="194"/>
      <c r="C475" s="100" t="s">
        <v>109</v>
      </c>
      <c r="D475" s="16">
        <f>D486</f>
        <v>476475.4</v>
      </c>
      <c r="E475" s="16">
        <f>E486</f>
        <v>451508.8</v>
      </c>
      <c r="F475" s="21"/>
      <c r="G475" s="23">
        <f>D486</f>
        <v>476475.4</v>
      </c>
      <c r="H475" s="23">
        <f>E486</f>
        <v>451508.8</v>
      </c>
    </row>
    <row r="476" spans="1:8" ht="15">
      <c r="A476" s="194"/>
      <c r="B476" s="194"/>
      <c r="C476" s="77" t="s">
        <v>6</v>
      </c>
      <c r="D476" s="16">
        <f>D481+D487+D492</f>
        <v>11651.5</v>
      </c>
      <c r="E476" s="16">
        <f>E481+E487+E492</f>
        <v>52762.46</v>
      </c>
      <c r="F476" s="21">
        <f t="shared" si="22"/>
        <v>452.83834699394924</v>
      </c>
      <c r="G476" s="23">
        <f>D481+D487+D492</f>
        <v>11651.5</v>
      </c>
      <c r="H476" s="23">
        <f>E481+E487+E492</f>
        <v>52762.46</v>
      </c>
    </row>
    <row r="477" spans="1:6" ht="15">
      <c r="A477" s="186" t="s">
        <v>9</v>
      </c>
      <c r="B477" s="186" t="s">
        <v>108</v>
      </c>
      <c r="C477" s="75" t="s">
        <v>1</v>
      </c>
      <c r="D477" s="145">
        <f>D478+D479+D480+D481</f>
        <v>507031.5</v>
      </c>
      <c r="E477" s="145">
        <f>E478+E479+E480+E481</f>
        <v>537630.48</v>
      </c>
      <c r="F477" s="22"/>
    </row>
    <row r="478" spans="1:6" ht="15">
      <c r="A478" s="186"/>
      <c r="B478" s="186"/>
      <c r="C478" s="75" t="s">
        <v>10</v>
      </c>
      <c r="D478" s="63">
        <v>435527.4</v>
      </c>
      <c r="E478" s="63">
        <v>421406.59</v>
      </c>
      <c r="F478" s="22"/>
    </row>
    <row r="479" spans="1:6" ht="30">
      <c r="A479" s="186"/>
      <c r="B479" s="186"/>
      <c r="C479" s="75" t="s">
        <v>11</v>
      </c>
      <c r="D479" s="63">
        <v>61384.6</v>
      </c>
      <c r="E479" s="63">
        <v>60124.85</v>
      </c>
      <c r="F479" s="22"/>
    </row>
    <row r="480" spans="1:6" ht="15">
      <c r="A480" s="186"/>
      <c r="B480" s="186"/>
      <c r="C480" s="75" t="s">
        <v>2</v>
      </c>
      <c r="D480" s="63">
        <v>2000</v>
      </c>
      <c r="E480" s="63">
        <v>6868.58</v>
      </c>
      <c r="F480" s="22"/>
    </row>
    <row r="481" spans="1:6" ht="15">
      <c r="A481" s="186"/>
      <c r="B481" s="186"/>
      <c r="C481" s="75" t="s">
        <v>6</v>
      </c>
      <c r="D481" s="63">
        <v>8119.5</v>
      </c>
      <c r="E481" s="63">
        <v>49230.46</v>
      </c>
      <c r="F481" s="22"/>
    </row>
    <row r="482" spans="1:6" ht="15">
      <c r="A482" s="186" t="s">
        <v>9</v>
      </c>
      <c r="B482" s="186" t="s">
        <v>106</v>
      </c>
      <c r="C482" s="75" t="s">
        <v>1</v>
      </c>
      <c r="D482" s="136">
        <f>D483+D484+D485+D486+D487</f>
        <v>486430.9</v>
      </c>
      <c r="E482" s="136">
        <f>E483+E484+E485+E486+E487</f>
        <v>461451.16</v>
      </c>
      <c r="F482" s="22"/>
    </row>
    <row r="483" spans="1:6" ht="15">
      <c r="A483" s="186"/>
      <c r="B483" s="186"/>
      <c r="C483" s="75" t="s">
        <v>10</v>
      </c>
      <c r="D483" s="63">
        <v>0</v>
      </c>
      <c r="E483" s="63">
        <v>0</v>
      </c>
      <c r="F483" s="22"/>
    </row>
    <row r="484" spans="1:6" ht="30">
      <c r="A484" s="186"/>
      <c r="B484" s="186"/>
      <c r="C484" s="75" t="s">
        <v>11</v>
      </c>
      <c r="D484" s="63">
        <v>6423.5</v>
      </c>
      <c r="E484" s="63">
        <v>6410.36</v>
      </c>
      <c r="F484" s="22"/>
    </row>
    <row r="485" spans="1:6" ht="15">
      <c r="A485" s="186"/>
      <c r="B485" s="186"/>
      <c r="C485" s="75" t="s">
        <v>2</v>
      </c>
      <c r="D485" s="63">
        <v>0</v>
      </c>
      <c r="E485" s="63">
        <v>0</v>
      </c>
      <c r="F485" s="22"/>
    </row>
    <row r="486" spans="1:6" ht="90">
      <c r="A486" s="186"/>
      <c r="B486" s="186"/>
      <c r="C486" s="101" t="s">
        <v>109</v>
      </c>
      <c r="D486" s="63">
        <v>476475.4</v>
      </c>
      <c r="E486" s="63">
        <v>451508.8</v>
      </c>
      <c r="F486" s="22"/>
    </row>
    <row r="487" spans="1:6" ht="15">
      <c r="A487" s="186"/>
      <c r="B487" s="186"/>
      <c r="C487" s="75" t="s">
        <v>6</v>
      </c>
      <c r="D487" s="63">
        <v>3532</v>
      </c>
      <c r="E487" s="63">
        <v>3532</v>
      </c>
      <c r="F487" s="22"/>
    </row>
    <row r="488" spans="1:6" ht="15">
      <c r="A488" s="186" t="s">
        <v>9</v>
      </c>
      <c r="B488" s="186" t="s">
        <v>107</v>
      </c>
      <c r="C488" s="75" t="s">
        <v>1</v>
      </c>
      <c r="D488" s="136">
        <f>D489+D490+D491+D492</f>
        <v>809.5</v>
      </c>
      <c r="E488" s="136">
        <f>E489+E490+E491+E492</f>
        <v>634.11</v>
      </c>
      <c r="F488" s="22"/>
    </row>
    <row r="489" spans="1:6" ht="15">
      <c r="A489" s="186"/>
      <c r="B489" s="186"/>
      <c r="C489" s="75" t="s">
        <v>10</v>
      </c>
      <c r="D489" s="5">
        <v>0</v>
      </c>
      <c r="E489" s="83">
        <v>0</v>
      </c>
      <c r="F489" s="22"/>
    </row>
    <row r="490" spans="1:6" ht="30">
      <c r="A490" s="186"/>
      <c r="B490" s="186"/>
      <c r="C490" s="75" t="s">
        <v>11</v>
      </c>
      <c r="D490" s="83">
        <v>809.5</v>
      </c>
      <c r="E490" s="83">
        <v>634.11</v>
      </c>
      <c r="F490" s="22"/>
    </row>
    <row r="491" spans="1:6" ht="15">
      <c r="A491" s="186"/>
      <c r="B491" s="186"/>
      <c r="C491" s="75" t="s">
        <v>2</v>
      </c>
      <c r="D491" s="5">
        <v>0</v>
      </c>
      <c r="E491" s="83">
        <v>0</v>
      </c>
      <c r="F491" s="22"/>
    </row>
    <row r="492" spans="1:6" ht="15">
      <c r="A492" s="186"/>
      <c r="B492" s="186"/>
      <c r="C492" s="75" t="s">
        <v>6</v>
      </c>
      <c r="D492" s="5">
        <v>0</v>
      </c>
      <c r="E492" s="83">
        <v>0</v>
      </c>
      <c r="F492" s="22"/>
    </row>
    <row r="493" spans="1:6" ht="15">
      <c r="A493" s="186" t="s">
        <v>9</v>
      </c>
      <c r="B493" s="186" t="s">
        <v>105</v>
      </c>
      <c r="C493" s="75" t="s">
        <v>1</v>
      </c>
      <c r="D493" s="136">
        <f>D494+D495</f>
        <v>187723</v>
      </c>
      <c r="E493" s="146">
        <f>E494+E495</f>
        <v>184702.63</v>
      </c>
      <c r="F493" s="22"/>
    </row>
    <row r="494" spans="1:6" ht="15">
      <c r="A494" s="186"/>
      <c r="B494" s="186"/>
      <c r="C494" s="101" t="s">
        <v>10</v>
      </c>
      <c r="D494" s="5">
        <v>0</v>
      </c>
      <c r="E494" s="83">
        <v>2169.5</v>
      </c>
      <c r="F494" s="22"/>
    </row>
    <row r="495" spans="1:6" ht="30">
      <c r="A495" s="186"/>
      <c r="B495" s="186"/>
      <c r="C495" s="75" t="s">
        <v>11</v>
      </c>
      <c r="D495" s="11">
        <v>187723</v>
      </c>
      <c r="E495" s="11">
        <v>182533.13</v>
      </c>
      <c r="F495" s="22"/>
    </row>
    <row r="496" spans="1:10" ht="15">
      <c r="A496" s="165" t="s">
        <v>15</v>
      </c>
      <c r="B496" s="199" t="s">
        <v>110</v>
      </c>
      <c r="C496" s="70" t="s">
        <v>1</v>
      </c>
      <c r="D496" s="39">
        <f>D497+D498+D499+D500</f>
        <v>18059439</v>
      </c>
      <c r="E496" s="39">
        <f>E497+E498+E499+E500</f>
        <v>17648475.695249997</v>
      </c>
      <c r="F496" s="21">
        <f>E496/D496*100</f>
        <v>97.72438498920147</v>
      </c>
      <c r="G496" s="23">
        <f aca="true" t="shared" si="24" ref="G496:H498">D501+D506+D511+D516+D521+D526+D531</f>
        <v>18059439</v>
      </c>
      <c r="H496" s="23">
        <f t="shared" si="24"/>
        <v>17648475.69525</v>
      </c>
      <c r="I496" s="88" t="s">
        <v>40</v>
      </c>
      <c r="J496" s="1" t="s">
        <v>44</v>
      </c>
    </row>
    <row r="497" spans="1:10" ht="15">
      <c r="A497" s="198"/>
      <c r="B497" s="200"/>
      <c r="C497" s="70" t="s">
        <v>10</v>
      </c>
      <c r="D497" s="39">
        <f>D502+D507+D512+D517+D522+D527+D532</f>
        <v>2440874.1999999997</v>
      </c>
      <c r="E497" s="39">
        <f>E502+E507+E512+E517+E522+E527+E532</f>
        <v>2656928.95123</v>
      </c>
      <c r="F497" s="21">
        <f>E497/D497*100</f>
        <v>108.85153160412773</v>
      </c>
      <c r="G497" s="23">
        <f t="shared" si="24"/>
        <v>2440874.1999999997</v>
      </c>
      <c r="H497" s="23">
        <f t="shared" si="24"/>
        <v>2656928.95123</v>
      </c>
      <c r="I497" s="89">
        <f>D497+D498</f>
        <v>17475108</v>
      </c>
      <c r="J497" s="23">
        <f>E497+E498</f>
        <v>17103515.195249997</v>
      </c>
    </row>
    <row r="498" spans="1:8" ht="28.5">
      <c r="A498" s="198"/>
      <c r="B498" s="200"/>
      <c r="C498" s="70" t="s">
        <v>11</v>
      </c>
      <c r="D498" s="39">
        <f>D503+D508+D513+D518+D523+D528+D533</f>
        <v>15034233.799999999</v>
      </c>
      <c r="E498" s="39">
        <f>E503+E508+E513+E518+E523+E528+E533</f>
        <v>14446586.244019998</v>
      </c>
      <c r="F498" s="21">
        <f>E498/D498*100</f>
        <v>96.09127033809996</v>
      </c>
      <c r="G498" s="23">
        <f t="shared" si="24"/>
        <v>15034233.799999999</v>
      </c>
      <c r="H498" s="23">
        <f t="shared" si="24"/>
        <v>14446586.244019998</v>
      </c>
    </row>
    <row r="499" spans="1:8" ht="15">
      <c r="A499" s="198"/>
      <c r="B499" s="200"/>
      <c r="C499" s="70" t="s">
        <v>2</v>
      </c>
      <c r="D499" s="39">
        <f>D504+D509+D514+D519+D524+D529</f>
        <v>466321</v>
      </c>
      <c r="E499" s="39">
        <f>E504+E509+E514+E519+E524+E529</f>
        <v>426950.5</v>
      </c>
      <c r="F499" s="21">
        <f>E499/D499*100</f>
        <v>91.55721059098775</v>
      </c>
      <c r="G499" s="23">
        <f>D504+D509+D514+D519+D524+D529</f>
        <v>466321</v>
      </c>
      <c r="H499" s="23">
        <f>E504+E509+E514+E519+E524+E529</f>
        <v>426950.5</v>
      </c>
    </row>
    <row r="500" spans="1:8" ht="15">
      <c r="A500" s="198"/>
      <c r="B500" s="200"/>
      <c r="C500" s="70" t="s">
        <v>6</v>
      </c>
      <c r="D500" s="39">
        <f>D505+D510+D515+D520+D525+D530</f>
        <v>118010</v>
      </c>
      <c r="E500" s="39">
        <f>E505+E510+E515+E520+E525+E530</f>
        <v>118010</v>
      </c>
      <c r="F500" s="21">
        <f>E500/D500*100</f>
        <v>100</v>
      </c>
      <c r="G500" s="23">
        <f>D505+D510+D515+D520+D525+D530</f>
        <v>118010</v>
      </c>
      <c r="H500" s="23">
        <f>E505+E510+E515+E520+E525+E530</f>
        <v>118010</v>
      </c>
    </row>
    <row r="501" spans="1:6" ht="15">
      <c r="A501" s="176" t="s">
        <v>9</v>
      </c>
      <c r="B501" s="186" t="s">
        <v>111</v>
      </c>
      <c r="C501" s="69" t="s">
        <v>1</v>
      </c>
      <c r="D501" s="147">
        <f>D502+D503+D504+D505</f>
        <v>16183842.1</v>
      </c>
      <c r="E501" s="147">
        <f>E502+E503+E504+E505</f>
        <v>15618706.7131</v>
      </c>
      <c r="F501" s="22"/>
    </row>
    <row r="502" spans="1:6" ht="15">
      <c r="A502" s="196"/>
      <c r="B502" s="196"/>
      <c r="C502" s="69" t="s">
        <v>10</v>
      </c>
      <c r="D502" s="112">
        <v>1817842.2</v>
      </c>
      <c r="E502" s="112">
        <v>1786618.19761</v>
      </c>
      <c r="F502" s="22"/>
    </row>
    <row r="503" spans="1:6" ht="30">
      <c r="A503" s="196"/>
      <c r="B503" s="196"/>
      <c r="C503" s="69" t="s">
        <v>11</v>
      </c>
      <c r="D503" s="112">
        <f>1765.7+100+387.7+503.9+4124.4+3540.2+14051142.6</f>
        <v>14061564.5</v>
      </c>
      <c r="E503" s="112">
        <v>13566633.51549</v>
      </c>
      <c r="F503" s="22"/>
    </row>
    <row r="504" spans="1:6" ht="15">
      <c r="A504" s="196"/>
      <c r="B504" s="196"/>
      <c r="C504" s="69" t="s">
        <v>2</v>
      </c>
      <c r="D504" s="112">
        <v>284350.5</v>
      </c>
      <c r="E504" s="112">
        <v>245370.1</v>
      </c>
      <c r="F504" s="22"/>
    </row>
    <row r="505" spans="1:6" ht="15">
      <c r="A505" s="196"/>
      <c r="B505" s="196"/>
      <c r="C505" s="69" t="s">
        <v>6</v>
      </c>
      <c r="D505" s="113">
        <v>20084.9</v>
      </c>
      <c r="E505" s="113">
        <v>20084.9</v>
      </c>
      <c r="F505" s="22"/>
    </row>
    <row r="506" spans="1:6" ht="15">
      <c r="A506" s="176" t="s">
        <v>9</v>
      </c>
      <c r="B506" s="186" t="s">
        <v>112</v>
      </c>
      <c r="C506" s="69" t="s">
        <v>1</v>
      </c>
      <c r="D506" s="148">
        <f>D507+D508+D509+D510</f>
        <v>16272.800000000001</v>
      </c>
      <c r="E506" s="148">
        <f>E507+E508+E509+E510</f>
        <v>14617.60783</v>
      </c>
      <c r="F506" s="22"/>
    </row>
    <row r="507" spans="1:6" ht="15">
      <c r="A507" s="196"/>
      <c r="B507" s="196"/>
      <c r="C507" s="69" t="s">
        <v>10</v>
      </c>
      <c r="D507" s="114">
        <v>11203.7</v>
      </c>
      <c r="E507" s="114">
        <v>11203.7</v>
      </c>
      <c r="F507" s="22"/>
    </row>
    <row r="508" spans="1:6" ht="30">
      <c r="A508" s="196"/>
      <c r="B508" s="196"/>
      <c r="C508" s="69" t="s">
        <v>11</v>
      </c>
      <c r="D508" s="115">
        <v>5069.1</v>
      </c>
      <c r="E508" s="114">
        <v>3413.90783</v>
      </c>
      <c r="F508" s="22"/>
    </row>
    <row r="509" spans="1:6" ht="15">
      <c r="A509" s="196"/>
      <c r="B509" s="196"/>
      <c r="C509" s="69" t="s">
        <v>2</v>
      </c>
      <c r="D509" s="114">
        <v>0</v>
      </c>
      <c r="E509" s="114">
        <v>0</v>
      </c>
      <c r="F509" s="22"/>
    </row>
    <row r="510" spans="1:6" ht="15">
      <c r="A510" s="196"/>
      <c r="B510" s="196"/>
      <c r="C510" s="69" t="s">
        <v>6</v>
      </c>
      <c r="D510" s="114">
        <v>0</v>
      </c>
      <c r="E510" s="114">
        <v>0</v>
      </c>
      <c r="F510" s="22"/>
    </row>
    <row r="511" spans="1:6" ht="15">
      <c r="A511" s="174" t="s">
        <v>9</v>
      </c>
      <c r="B511" s="186" t="s">
        <v>113</v>
      </c>
      <c r="C511" s="78" t="s">
        <v>1</v>
      </c>
      <c r="D511" s="148">
        <f>D512+D513+D514+D515</f>
        <v>481759.6</v>
      </c>
      <c r="E511" s="148">
        <f>E512+E513+E514+E515</f>
        <v>404211.88960999995</v>
      </c>
      <c r="F511" s="22"/>
    </row>
    <row r="512" spans="1:6" ht="15">
      <c r="A512" s="197"/>
      <c r="B512" s="196"/>
      <c r="C512" s="41" t="s">
        <v>10</v>
      </c>
      <c r="D512" s="112">
        <v>3196.3</v>
      </c>
      <c r="E512" s="112">
        <v>3196.3</v>
      </c>
      <c r="F512" s="22"/>
    </row>
    <row r="513" spans="1:6" ht="30">
      <c r="A513" s="197"/>
      <c r="B513" s="196"/>
      <c r="C513" s="41" t="s">
        <v>11</v>
      </c>
      <c r="D513" s="112">
        <v>380638.2</v>
      </c>
      <c r="E513" s="112">
        <v>303090.48961</v>
      </c>
      <c r="F513" s="22"/>
    </row>
    <row r="514" spans="1:6" ht="15">
      <c r="A514" s="197"/>
      <c r="B514" s="196"/>
      <c r="C514" s="41" t="s">
        <v>2</v>
      </c>
      <c r="D514" s="112">
        <v>0</v>
      </c>
      <c r="E514" s="112">
        <v>0</v>
      </c>
      <c r="F514" s="22"/>
    </row>
    <row r="515" spans="1:6" ht="15">
      <c r="A515" s="197"/>
      <c r="B515" s="196"/>
      <c r="C515" s="41" t="s">
        <v>6</v>
      </c>
      <c r="D515" s="112">
        <v>97925.1</v>
      </c>
      <c r="E515" s="112">
        <v>97925.1</v>
      </c>
      <c r="F515" s="22"/>
    </row>
    <row r="516" spans="1:6" ht="15">
      <c r="A516" s="174" t="s">
        <v>9</v>
      </c>
      <c r="B516" s="186" t="s">
        <v>114</v>
      </c>
      <c r="C516" s="78" t="s">
        <v>1</v>
      </c>
      <c r="D516" s="147">
        <f>D517+D518+D519+D520</f>
        <v>1289720.2</v>
      </c>
      <c r="E516" s="147">
        <f>E517+E518+E519+E520</f>
        <v>1523435.04874</v>
      </c>
      <c r="F516" s="22"/>
    </row>
    <row r="517" spans="1:6" ht="15">
      <c r="A517" s="197"/>
      <c r="B517" s="196"/>
      <c r="C517" s="41" t="s">
        <v>10</v>
      </c>
      <c r="D517" s="112">
        <v>600030.1</v>
      </c>
      <c r="E517" s="112">
        <v>845332.3</v>
      </c>
      <c r="F517" s="22"/>
    </row>
    <row r="518" spans="1:6" ht="30">
      <c r="A518" s="197"/>
      <c r="B518" s="196"/>
      <c r="C518" s="41" t="s">
        <v>11</v>
      </c>
      <c r="D518" s="112">
        <v>507719.6</v>
      </c>
      <c r="E518" s="112">
        <v>496522.34874</v>
      </c>
      <c r="F518" s="22"/>
    </row>
    <row r="519" spans="1:6" ht="15">
      <c r="A519" s="197"/>
      <c r="B519" s="196"/>
      <c r="C519" s="41" t="s">
        <v>2</v>
      </c>
      <c r="D519" s="112">
        <v>181970.5</v>
      </c>
      <c r="E519" s="112">
        <v>181580.4</v>
      </c>
      <c r="F519" s="22"/>
    </row>
    <row r="520" spans="1:6" ht="15">
      <c r="A520" s="197"/>
      <c r="B520" s="196"/>
      <c r="C520" s="41" t="s">
        <v>6</v>
      </c>
      <c r="D520" s="112">
        <v>0</v>
      </c>
      <c r="E520" s="112">
        <v>0</v>
      </c>
      <c r="F520" s="22"/>
    </row>
    <row r="521" spans="1:6" ht="15">
      <c r="A521" s="174" t="s">
        <v>9</v>
      </c>
      <c r="B521" s="171" t="s">
        <v>115</v>
      </c>
      <c r="C521" s="41" t="s">
        <v>1</v>
      </c>
      <c r="D521" s="149">
        <f>D522+D523+D524+D525</f>
        <v>0</v>
      </c>
      <c r="E521" s="149">
        <f>E522+E523+E524+E525</f>
        <v>0</v>
      </c>
      <c r="F521" s="22"/>
    </row>
    <row r="522" spans="1:6" ht="15">
      <c r="A522" s="197"/>
      <c r="B522" s="172"/>
      <c r="C522" s="41" t="s">
        <v>10</v>
      </c>
      <c r="D522" s="112">
        <v>0</v>
      </c>
      <c r="E522" s="112">
        <v>0</v>
      </c>
      <c r="F522" s="22"/>
    </row>
    <row r="523" spans="1:6" ht="30">
      <c r="A523" s="197"/>
      <c r="B523" s="172"/>
      <c r="C523" s="41" t="s">
        <v>42</v>
      </c>
      <c r="D523" s="112">
        <v>0</v>
      </c>
      <c r="E523" s="112">
        <v>0</v>
      </c>
      <c r="F523" s="22"/>
    </row>
    <row r="524" spans="1:6" ht="15">
      <c r="A524" s="197"/>
      <c r="B524" s="172"/>
      <c r="C524" s="41" t="s">
        <v>2</v>
      </c>
      <c r="D524" s="112">
        <v>0</v>
      </c>
      <c r="E524" s="112">
        <v>0</v>
      </c>
      <c r="F524" s="22"/>
    </row>
    <row r="525" spans="1:6" ht="15">
      <c r="A525" s="197"/>
      <c r="B525" s="173"/>
      <c r="C525" s="41" t="s">
        <v>6</v>
      </c>
      <c r="D525" s="112">
        <v>0</v>
      </c>
      <c r="E525" s="112">
        <v>0</v>
      </c>
      <c r="F525" s="22"/>
    </row>
    <row r="526" spans="1:6" ht="15">
      <c r="A526" s="174" t="s">
        <v>9</v>
      </c>
      <c r="B526" s="171" t="s">
        <v>116</v>
      </c>
      <c r="C526" s="41" t="s">
        <v>1</v>
      </c>
      <c r="D526" s="149">
        <f>D527+D528+D529+D530</f>
        <v>6502.8</v>
      </c>
      <c r="E526" s="149">
        <f>E527+E528+E529+E530</f>
        <v>6272.64125</v>
      </c>
      <c r="F526" s="22"/>
    </row>
    <row r="527" spans="1:6" ht="15">
      <c r="A527" s="197"/>
      <c r="B527" s="172"/>
      <c r="C527" s="41" t="s">
        <v>10</v>
      </c>
      <c r="D527" s="112">
        <v>0</v>
      </c>
      <c r="E527" s="112">
        <v>0</v>
      </c>
      <c r="F527" s="22"/>
    </row>
    <row r="528" spans="1:6" ht="30">
      <c r="A528" s="197"/>
      <c r="B528" s="172"/>
      <c r="C528" s="41" t="s">
        <v>42</v>
      </c>
      <c r="D528" s="112">
        <v>6502.8</v>
      </c>
      <c r="E528" s="112">
        <v>6272.64125</v>
      </c>
      <c r="F528" s="22"/>
    </row>
    <row r="529" spans="1:6" ht="15">
      <c r="A529" s="197"/>
      <c r="B529" s="172"/>
      <c r="C529" s="41" t="s">
        <v>2</v>
      </c>
      <c r="D529" s="112">
        <v>0</v>
      </c>
      <c r="E529" s="112">
        <v>0</v>
      </c>
      <c r="F529" s="22"/>
    </row>
    <row r="530" spans="1:6" ht="15">
      <c r="A530" s="197"/>
      <c r="B530" s="173"/>
      <c r="C530" s="41" t="s">
        <v>6</v>
      </c>
      <c r="D530" s="112">
        <v>0</v>
      </c>
      <c r="E530" s="112">
        <v>0</v>
      </c>
      <c r="F530" s="22"/>
    </row>
    <row r="531" spans="1:6" ht="15">
      <c r="A531" s="176" t="s">
        <v>9</v>
      </c>
      <c r="B531" s="174" t="s">
        <v>117</v>
      </c>
      <c r="C531" s="41" t="s">
        <v>1</v>
      </c>
      <c r="D531" s="150">
        <f>D532+D533</f>
        <v>81341.5</v>
      </c>
      <c r="E531" s="150">
        <f>E532+E533</f>
        <v>81231.79472</v>
      </c>
      <c r="F531" s="22"/>
    </row>
    <row r="532" spans="1:6" ht="15">
      <c r="A532" s="176"/>
      <c r="B532" s="176"/>
      <c r="C532" s="41" t="s">
        <v>10</v>
      </c>
      <c r="D532" s="112">
        <v>8601.9</v>
      </c>
      <c r="E532" s="112">
        <v>10578.45362</v>
      </c>
      <c r="F532" s="22"/>
    </row>
    <row r="533" spans="1:6" ht="30">
      <c r="A533" s="176"/>
      <c r="B533" s="176"/>
      <c r="C533" s="41" t="s">
        <v>11</v>
      </c>
      <c r="D533" s="112">
        <f>4751.3+67988.3</f>
        <v>72739.6</v>
      </c>
      <c r="E533" s="112">
        <v>70653.3411</v>
      </c>
      <c r="F533" s="22"/>
    </row>
    <row r="534" spans="1:10" ht="15">
      <c r="A534" s="167" t="s">
        <v>8</v>
      </c>
      <c r="B534" s="167" t="s">
        <v>118</v>
      </c>
      <c r="C534" s="42" t="s">
        <v>1</v>
      </c>
      <c r="D534" s="15">
        <f>D535+D536+D537+D538</f>
        <v>575459.8</v>
      </c>
      <c r="E534" s="15">
        <f>E535+E536+E537+E538</f>
        <v>555533.93</v>
      </c>
      <c r="F534" s="21">
        <f>E534/D534*100</f>
        <v>96.53740017982142</v>
      </c>
      <c r="G534" s="23">
        <f aca="true" t="shared" si="25" ref="G534:H538">D539+D544+D549+D554</f>
        <v>575459.7999999999</v>
      </c>
      <c r="H534" s="23">
        <f t="shared" si="25"/>
        <v>555533.9299999999</v>
      </c>
      <c r="I534" s="88" t="s">
        <v>40</v>
      </c>
      <c r="J534" s="1" t="s">
        <v>44</v>
      </c>
    </row>
    <row r="535" spans="1:10" ht="15">
      <c r="A535" s="167"/>
      <c r="B535" s="167"/>
      <c r="C535" s="76" t="s">
        <v>10</v>
      </c>
      <c r="D535" s="15">
        <f>D540+D545+D550+D555</f>
        <v>0</v>
      </c>
      <c r="E535" s="15">
        <f>E540+E545+E550+E555</f>
        <v>463.4</v>
      </c>
      <c r="F535" s="21"/>
      <c r="G535" s="23">
        <f t="shared" si="25"/>
        <v>0</v>
      </c>
      <c r="H535" s="23">
        <f t="shared" si="25"/>
        <v>463.4</v>
      </c>
      <c r="I535" s="89">
        <f>D535+D536</f>
        <v>491301.1</v>
      </c>
      <c r="J535" s="23">
        <f>E535+E536</f>
        <v>475375.23000000004</v>
      </c>
    </row>
    <row r="536" spans="1:8" ht="28.5">
      <c r="A536" s="167"/>
      <c r="B536" s="167"/>
      <c r="C536" s="76" t="s">
        <v>11</v>
      </c>
      <c r="D536" s="15">
        <f aca="true" t="shared" si="26" ref="D536:E538">D541+D546+D551+D556</f>
        <v>491301.1</v>
      </c>
      <c r="E536" s="15">
        <f t="shared" si="26"/>
        <v>474911.83</v>
      </c>
      <c r="F536" s="21">
        <f>E536/D536*100</f>
        <v>96.66410883264867</v>
      </c>
      <c r="G536" s="23">
        <f t="shared" si="25"/>
        <v>491301.1</v>
      </c>
      <c r="H536" s="23">
        <f t="shared" si="25"/>
        <v>474911.83</v>
      </c>
    </row>
    <row r="537" spans="1:8" ht="15">
      <c r="A537" s="167"/>
      <c r="B537" s="167"/>
      <c r="C537" s="76" t="s">
        <v>2</v>
      </c>
      <c r="D537" s="15">
        <f t="shared" si="26"/>
        <v>78158.70000000001</v>
      </c>
      <c r="E537" s="15">
        <f t="shared" si="26"/>
        <v>78158.70000000001</v>
      </c>
      <c r="F537" s="21">
        <f>E537/D537*100</f>
        <v>100</v>
      </c>
      <c r="G537" s="23">
        <f t="shared" si="25"/>
        <v>78158.70000000001</v>
      </c>
      <c r="H537" s="23">
        <f t="shared" si="25"/>
        <v>78158.70000000001</v>
      </c>
    </row>
    <row r="538" spans="1:8" ht="15">
      <c r="A538" s="167"/>
      <c r="B538" s="167"/>
      <c r="C538" s="76" t="s">
        <v>6</v>
      </c>
      <c r="D538" s="15">
        <f t="shared" si="26"/>
        <v>6000</v>
      </c>
      <c r="E538" s="15">
        <f t="shared" si="26"/>
        <v>2000</v>
      </c>
      <c r="F538" s="21">
        <f>E538/D538*100</f>
        <v>33.33333333333333</v>
      </c>
      <c r="G538" s="23">
        <f t="shared" si="25"/>
        <v>6000</v>
      </c>
      <c r="H538" s="23">
        <f t="shared" si="25"/>
        <v>2000</v>
      </c>
    </row>
    <row r="539" spans="1:6" ht="15">
      <c r="A539" s="190" t="s">
        <v>9</v>
      </c>
      <c r="B539" s="161" t="s">
        <v>119</v>
      </c>
      <c r="C539" s="43" t="s">
        <v>1</v>
      </c>
      <c r="D539" s="151">
        <f>D540+D541+D542+D543</f>
        <v>236088.7</v>
      </c>
      <c r="E539" s="151">
        <f>E540+E541+E542+E543</f>
        <v>232082.03</v>
      </c>
      <c r="F539" s="22"/>
    </row>
    <row r="540" spans="1:6" ht="15">
      <c r="A540" s="190"/>
      <c r="B540" s="161"/>
      <c r="C540" s="67" t="s">
        <v>10</v>
      </c>
      <c r="D540" s="112">
        <v>0</v>
      </c>
      <c r="E540" s="112">
        <v>0</v>
      </c>
      <c r="F540" s="22"/>
    </row>
    <row r="541" spans="1:6" ht="30">
      <c r="A541" s="190"/>
      <c r="B541" s="161"/>
      <c r="C541" s="67" t="s">
        <v>11</v>
      </c>
      <c r="D541" s="112">
        <v>204292.5</v>
      </c>
      <c r="E541" s="10">
        <v>204285.83</v>
      </c>
      <c r="F541" s="22"/>
    </row>
    <row r="542" spans="1:6" ht="15">
      <c r="A542" s="190"/>
      <c r="B542" s="161"/>
      <c r="C542" s="67" t="s">
        <v>2</v>
      </c>
      <c r="D542" s="112">
        <v>25796.2</v>
      </c>
      <c r="E542" s="10">
        <v>25796.2</v>
      </c>
      <c r="F542" s="22"/>
    </row>
    <row r="543" spans="1:6" ht="15">
      <c r="A543" s="190"/>
      <c r="B543" s="161"/>
      <c r="C543" s="67" t="s">
        <v>6</v>
      </c>
      <c r="D543" s="112">
        <v>6000</v>
      </c>
      <c r="E543" s="10">
        <v>2000</v>
      </c>
      <c r="F543" s="22"/>
    </row>
    <row r="544" spans="1:6" ht="15">
      <c r="A544" s="190" t="s">
        <v>9</v>
      </c>
      <c r="B544" s="161" t="s">
        <v>120</v>
      </c>
      <c r="C544" s="43" t="s">
        <v>1</v>
      </c>
      <c r="D544" s="151">
        <f>D545+D546+D547+D548</f>
        <v>255131.4</v>
      </c>
      <c r="E544" s="151">
        <f>E545+E546+E547+E548</f>
        <v>239226.31</v>
      </c>
      <c r="F544" s="22"/>
    </row>
    <row r="545" spans="1:6" ht="15">
      <c r="A545" s="190"/>
      <c r="B545" s="161"/>
      <c r="C545" s="67" t="s">
        <v>10</v>
      </c>
      <c r="D545" s="10">
        <v>0</v>
      </c>
      <c r="E545" s="10">
        <v>0</v>
      </c>
      <c r="F545" s="22"/>
    </row>
    <row r="546" spans="1:6" ht="30">
      <c r="A546" s="190"/>
      <c r="B546" s="161"/>
      <c r="C546" s="67" t="s">
        <v>11</v>
      </c>
      <c r="D546" s="10">
        <v>236103.3</v>
      </c>
      <c r="E546" s="10">
        <v>220198.21</v>
      </c>
      <c r="F546" s="22"/>
    </row>
    <row r="547" spans="1:6" ht="15">
      <c r="A547" s="190"/>
      <c r="B547" s="161"/>
      <c r="C547" s="67" t="s">
        <v>2</v>
      </c>
      <c r="D547" s="10">
        <v>19028.1</v>
      </c>
      <c r="E547" s="10">
        <v>19028.1</v>
      </c>
      <c r="F547" s="22"/>
    </row>
    <row r="548" spans="1:6" ht="15">
      <c r="A548" s="190"/>
      <c r="B548" s="161"/>
      <c r="C548" s="67" t="s">
        <v>6</v>
      </c>
      <c r="D548" s="10">
        <v>0</v>
      </c>
      <c r="E548" s="10">
        <v>0</v>
      </c>
      <c r="F548" s="22"/>
    </row>
    <row r="549" spans="1:6" ht="15">
      <c r="A549" s="190" t="s">
        <v>9</v>
      </c>
      <c r="B549" s="161" t="s">
        <v>122</v>
      </c>
      <c r="C549" s="43" t="s">
        <v>1</v>
      </c>
      <c r="D549" s="151">
        <f>D550+D551+D552+D553</f>
        <v>44155.5</v>
      </c>
      <c r="E549" s="151">
        <f>E550+E551+E552+E553</f>
        <v>44155.55</v>
      </c>
      <c r="F549" s="22"/>
    </row>
    <row r="550" spans="1:6" ht="15">
      <c r="A550" s="190"/>
      <c r="B550" s="161"/>
      <c r="C550" s="67" t="s">
        <v>10</v>
      </c>
      <c r="D550" s="10">
        <v>0</v>
      </c>
      <c r="E550" s="10">
        <v>0</v>
      </c>
      <c r="F550" s="22"/>
    </row>
    <row r="551" spans="1:6" ht="30">
      <c r="A551" s="190"/>
      <c r="B551" s="161"/>
      <c r="C551" s="67" t="s">
        <v>11</v>
      </c>
      <c r="D551" s="10">
        <v>10821.1</v>
      </c>
      <c r="E551" s="10">
        <v>10821.15</v>
      </c>
      <c r="F551" s="22"/>
    </row>
    <row r="552" spans="1:6" ht="15">
      <c r="A552" s="190"/>
      <c r="B552" s="161"/>
      <c r="C552" s="67" t="s">
        <v>2</v>
      </c>
      <c r="D552" s="10">
        <v>33334.4</v>
      </c>
      <c r="E552" s="10">
        <v>33334.4</v>
      </c>
      <c r="F552" s="22"/>
    </row>
    <row r="553" spans="1:6" ht="15">
      <c r="A553" s="190"/>
      <c r="B553" s="161"/>
      <c r="C553" s="67" t="s">
        <v>6</v>
      </c>
      <c r="D553" s="10">
        <v>0</v>
      </c>
      <c r="E553" s="10">
        <v>0</v>
      </c>
      <c r="F553" s="22"/>
    </row>
    <row r="554" spans="1:6" ht="15">
      <c r="A554" s="161" t="s">
        <v>9</v>
      </c>
      <c r="B554" s="161" t="s">
        <v>121</v>
      </c>
      <c r="C554" s="43" t="s">
        <v>1</v>
      </c>
      <c r="D554" s="151">
        <f>D555+D556+D557+D558</f>
        <v>40084.2</v>
      </c>
      <c r="E554" s="151">
        <f>E555+E556+E557+E558</f>
        <v>40070.04</v>
      </c>
      <c r="F554" s="22"/>
    </row>
    <row r="555" spans="1:6" ht="15">
      <c r="A555" s="161"/>
      <c r="B555" s="161"/>
      <c r="C555" s="67" t="s">
        <v>10</v>
      </c>
      <c r="D555" s="10">
        <v>0</v>
      </c>
      <c r="E555" s="10">
        <v>463.4</v>
      </c>
      <c r="F555" s="22"/>
    </row>
    <row r="556" spans="1:6" ht="30">
      <c r="A556" s="161"/>
      <c r="B556" s="161"/>
      <c r="C556" s="67" t="s">
        <v>11</v>
      </c>
      <c r="D556" s="123">
        <v>40084.2</v>
      </c>
      <c r="E556" s="10">
        <v>39606.64</v>
      </c>
      <c r="F556" s="22"/>
    </row>
    <row r="557" spans="1:6" ht="15">
      <c r="A557" s="161"/>
      <c r="B557" s="161"/>
      <c r="C557" s="67" t="s">
        <v>2</v>
      </c>
      <c r="D557" s="10">
        <v>0</v>
      </c>
      <c r="E557" s="10">
        <v>0</v>
      </c>
      <c r="F557" s="22"/>
    </row>
    <row r="558" spans="1:6" ht="15">
      <c r="A558" s="161"/>
      <c r="B558" s="161"/>
      <c r="C558" s="67" t="s">
        <v>6</v>
      </c>
      <c r="D558" s="10">
        <v>0</v>
      </c>
      <c r="E558" s="10">
        <v>0</v>
      </c>
      <c r="F558" s="22"/>
    </row>
    <row r="559" spans="1:8" ht="15">
      <c r="A559" s="167" t="s">
        <v>8</v>
      </c>
      <c r="B559" s="167" t="s">
        <v>123</v>
      </c>
      <c r="C559" s="44" t="s">
        <v>1</v>
      </c>
      <c r="D559" s="38">
        <f>D560+D561+D562+D563</f>
        <v>51179.8</v>
      </c>
      <c r="E559" s="38">
        <f>E560+E561+E562+E563</f>
        <v>50621.61</v>
      </c>
      <c r="F559" s="21">
        <f>E559/D559*100</f>
        <v>98.90935486266066</v>
      </c>
      <c r="G559" s="23">
        <f aca="true" t="shared" si="27" ref="G559:H563">D564+D569+D574+D579</f>
        <v>51179.8</v>
      </c>
      <c r="H559" s="23">
        <f t="shared" si="27"/>
        <v>50621.61</v>
      </c>
    </row>
    <row r="560" spans="1:10" ht="15">
      <c r="A560" s="167"/>
      <c r="B560" s="167"/>
      <c r="C560" s="44" t="s">
        <v>10</v>
      </c>
      <c r="D560" s="38">
        <f>D565+D570+D575+D580</f>
        <v>0</v>
      </c>
      <c r="E560" s="38">
        <f>E565+E570+E575+E580</f>
        <v>0</v>
      </c>
      <c r="F560" s="21"/>
      <c r="G560" s="23">
        <f t="shared" si="27"/>
        <v>0</v>
      </c>
      <c r="H560" s="23">
        <f t="shared" si="27"/>
        <v>0</v>
      </c>
      <c r="I560" s="88" t="s">
        <v>40</v>
      </c>
      <c r="J560" s="1" t="s">
        <v>44</v>
      </c>
    </row>
    <row r="561" spans="1:10" ht="28.5">
      <c r="A561" s="167"/>
      <c r="B561" s="167"/>
      <c r="C561" s="44" t="s">
        <v>11</v>
      </c>
      <c r="D561" s="38">
        <f aca="true" t="shared" si="28" ref="D561:E563">D566+D571+D576+D581</f>
        <v>28312.399999999998</v>
      </c>
      <c r="E561" s="38">
        <f t="shared" si="28"/>
        <v>27960.31</v>
      </c>
      <c r="F561" s="21">
        <f>E561/D561*100</f>
        <v>98.75641061866887</v>
      </c>
      <c r="G561" s="23">
        <f t="shared" si="27"/>
        <v>28312.399999999998</v>
      </c>
      <c r="H561" s="23">
        <f t="shared" si="27"/>
        <v>27960.31</v>
      </c>
      <c r="I561" s="89">
        <f>D560+D561</f>
        <v>28312.399999999998</v>
      </c>
      <c r="J561" s="23">
        <f>E560+E561</f>
        <v>27960.31</v>
      </c>
    </row>
    <row r="562" spans="1:8" ht="15">
      <c r="A562" s="167"/>
      <c r="B562" s="167"/>
      <c r="C562" s="44" t="s">
        <v>2</v>
      </c>
      <c r="D562" s="38">
        <f t="shared" si="28"/>
        <v>22367.4</v>
      </c>
      <c r="E562" s="38">
        <f t="shared" si="28"/>
        <v>22161.3</v>
      </c>
      <c r="F562" s="21">
        <f>E562/D562*100</f>
        <v>99.07856970412296</v>
      </c>
      <c r="G562" s="23">
        <f t="shared" si="27"/>
        <v>22367.4</v>
      </c>
      <c r="H562" s="23">
        <f t="shared" si="27"/>
        <v>22161.3</v>
      </c>
    </row>
    <row r="563" spans="1:8" ht="15">
      <c r="A563" s="167"/>
      <c r="B563" s="167"/>
      <c r="C563" s="44" t="s">
        <v>6</v>
      </c>
      <c r="D563" s="38">
        <f t="shared" si="28"/>
        <v>500</v>
      </c>
      <c r="E563" s="38">
        <f t="shared" si="28"/>
        <v>500</v>
      </c>
      <c r="F563" s="21">
        <f>E563/D563*100</f>
        <v>100</v>
      </c>
      <c r="G563" s="23">
        <f t="shared" si="27"/>
        <v>500</v>
      </c>
      <c r="H563" s="23">
        <f t="shared" si="27"/>
        <v>500</v>
      </c>
    </row>
    <row r="564" spans="1:6" ht="15">
      <c r="A564" s="174" t="s">
        <v>13</v>
      </c>
      <c r="B564" s="161" t="s">
        <v>124</v>
      </c>
      <c r="C564" s="45" t="s">
        <v>1</v>
      </c>
      <c r="D564" s="151">
        <f>D565+D566+D567+D568</f>
        <v>27842.100000000002</v>
      </c>
      <c r="E564" s="151">
        <f>E565+E566+E567+E568</f>
        <v>27564</v>
      </c>
      <c r="F564" s="22"/>
    </row>
    <row r="565" spans="1:6" ht="15">
      <c r="A565" s="174"/>
      <c r="B565" s="161"/>
      <c r="C565" s="45" t="s">
        <v>10</v>
      </c>
      <c r="D565" s="1">
        <v>0</v>
      </c>
      <c r="E565" s="10">
        <v>0</v>
      </c>
      <c r="F565" s="22"/>
    </row>
    <row r="566" spans="1:6" ht="30">
      <c r="A566" s="174"/>
      <c r="B566" s="161"/>
      <c r="C566" s="45" t="s">
        <v>11</v>
      </c>
      <c r="D566" s="10">
        <v>5474.7</v>
      </c>
      <c r="E566" s="10">
        <v>5402.7</v>
      </c>
      <c r="F566" s="22"/>
    </row>
    <row r="567" spans="1:6" ht="15">
      <c r="A567" s="174"/>
      <c r="B567" s="161"/>
      <c r="C567" s="118" t="s">
        <v>2</v>
      </c>
      <c r="D567" s="10">
        <v>22367.4</v>
      </c>
      <c r="E567" s="10">
        <v>22161.3</v>
      </c>
      <c r="F567" s="22"/>
    </row>
    <row r="568" spans="1:6" ht="15">
      <c r="A568" s="174"/>
      <c r="B568" s="161"/>
      <c r="C568" s="45" t="s">
        <v>6</v>
      </c>
      <c r="D568" s="10">
        <v>0</v>
      </c>
      <c r="E568" s="10">
        <v>0</v>
      </c>
      <c r="F568" s="22"/>
    </row>
    <row r="569" spans="1:6" ht="15" customHeight="1">
      <c r="A569" s="191" t="s">
        <v>13</v>
      </c>
      <c r="B569" s="161" t="s">
        <v>127</v>
      </c>
      <c r="C569" s="45" t="s">
        <v>1</v>
      </c>
      <c r="D569" s="151">
        <f>D570+D571+D572+D573</f>
        <v>2314.7</v>
      </c>
      <c r="E569" s="151">
        <f>E570+E571+E572+E573</f>
        <v>2162.6</v>
      </c>
      <c r="F569" s="22"/>
    </row>
    <row r="570" spans="1:6" ht="15">
      <c r="A570" s="192"/>
      <c r="B570" s="161"/>
      <c r="C570" s="45" t="s">
        <v>10</v>
      </c>
      <c r="D570" s="10">
        <v>0</v>
      </c>
      <c r="E570" s="10">
        <v>0</v>
      </c>
      <c r="F570" s="22"/>
    </row>
    <row r="571" spans="1:6" ht="30">
      <c r="A571" s="192"/>
      <c r="B571" s="161"/>
      <c r="C571" s="45" t="s">
        <v>11</v>
      </c>
      <c r="D571" s="10">
        <v>1814.7</v>
      </c>
      <c r="E571" s="10">
        <v>1662.6</v>
      </c>
      <c r="F571" s="22"/>
    </row>
    <row r="572" spans="1:6" ht="15">
      <c r="A572" s="192"/>
      <c r="B572" s="161"/>
      <c r="C572" s="118" t="s">
        <v>2</v>
      </c>
      <c r="D572" s="10">
        <v>0</v>
      </c>
      <c r="E572" s="10">
        <v>0</v>
      </c>
      <c r="F572" s="22"/>
    </row>
    <row r="573" spans="1:6" ht="15">
      <c r="A573" s="193"/>
      <c r="B573" s="161"/>
      <c r="C573" s="45" t="s">
        <v>6</v>
      </c>
      <c r="D573" s="10">
        <v>500</v>
      </c>
      <c r="E573" s="10">
        <v>500</v>
      </c>
      <c r="F573" s="22"/>
    </row>
    <row r="574" spans="1:6" ht="15">
      <c r="A574" s="174" t="s">
        <v>9</v>
      </c>
      <c r="B574" s="161" t="s">
        <v>126</v>
      </c>
      <c r="C574" s="45" t="s">
        <v>1</v>
      </c>
      <c r="D574" s="151">
        <f>D575+D576+D577+D578</f>
        <v>20807.2</v>
      </c>
      <c r="E574" s="151">
        <f>E575+E576+E577+E578</f>
        <v>20684.81</v>
      </c>
      <c r="F574" s="22"/>
    </row>
    <row r="575" spans="1:6" ht="15">
      <c r="A575" s="174"/>
      <c r="B575" s="161"/>
      <c r="C575" s="45" t="s">
        <v>10</v>
      </c>
      <c r="D575" s="10">
        <v>0</v>
      </c>
      <c r="E575" s="10">
        <v>0</v>
      </c>
      <c r="F575" s="22"/>
    </row>
    <row r="576" spans="1:6" ht="30">
      <c r="A576" s="174"/>
      <c r="B576" s="161"/>
      <c r="C576" s="45" t="s">
        <v>11</v>
      </c>
      <c r="D576" s="10">
        <v>20807.2</v>
      </c>
      <c r="E576" s="10">
        <v>20684.81</v>
      </c>
      <c r="F576" s="22"/>
    </row>
    <row r="577" spans="1:6" ht="15">
      <c r="A577" s="174"/>
      <c r="B577" s="161"/>
      <c r="C577" s="45" t="s">
        <v>2</v>
      </c>
      <c r="D577" s="10">
        <v>0</v>
      </c>
      <c r="E577" s="10">
        <v>0</v>
      </c>
      <c r="F577" s="22"/>
    </row>
    <row r="578" spans="1:6" ht="15">
      <c r="A578" s="174"/>
      <c r="B578" s="161"/>
      <c r="C578" s="45" t="s">
        <v>6</v>
      </c>
      <c r="D578" s="10">
        <v>0</v>
      </c>
      <c r="E578" s="10">
        <v>0</v>
      </c>
      <c r="F578" s="22"/>
    </row>
    <row r="579" spans="1:6" ht="15">
      <c r="A579" s="174" t="s">
        <v>9</v>
      </c>
      <c r="B579" s="161" t="s">
        <v>125</v>
      </c>
      <c r="C579" s="45" t="s">
        <v>1</v>
      </c>
      <c r="D579" s="151">
        <f>D580+D581+D582+D583</f>
        <v>215.8</v>
      </c>
      <c r="E579" s="151">
        <f>E580+E581+E582+E583</f>
        <v>210.2</v>
      </c>
      <c r="F579" s="22"/>
    </row>
    <row r="580" spans="1:6" ht="15">
      <c r="A580" s="174"/>
      <c r="B580" s="161"/>
      <c r="C580" s="45" t="s">
        <v>10</v>
      </c>
      <c r="D580" s="10">
        <v>0</v>
      </c>
      <c r="E580" s="10">
        <v>0</v>
      </c>
      <c r="F580" s="22"/>
    </row>
    <row r="581" spans="1:6" ht="30">
      <c r="A581" s="174"/>
      <c r="B581" s="161"/>
      <c r="C581" s="45" t="s">
        <v>11</v>
      </c>
      <c r="D581" s="10">
        <v>215.8</v>
      </c>
      <c r="E581" s="10">
        <v>210.2</v>
      </c>
      <c r="F581" s="22"/>
    </row>
    <row r="582" spans="1:6" ht="15">
      <c r="A582" s="174"/>
      <c r="B582" s="161"/>
      <c r="C582" s="45" t="s">
        <v>2</v>
      </c>
      <c r="D582" s="10">
        <v>0</v>
      </c>
      <c r="E582" s="10">
        <v>0</v>
      </c>
      <c r="F582" s="22"/>
    </row>
    <row r="583" spans="1:6" ht="15">
      <c r="A583" s="174"/>
      <c r="B583" s="161"/>
      <c r="C583" s="45" t="s">
        <v>6</v>
      </c>
      <c r="D583" s="10">
        <v>0</v>
      </c>
      <c r="E583" s="10">
        <v>0</v>
      </c>
      <c r="F583" s="22"/>
    </row>
    <row r="584" spans="1:8" ht="15" customHeight="1">
      <c r="A584" s="194" t="s">
        <v>8</v>
      </c>
      <c r="B584" s="167" t="s">
        <v>128</v>
      </c>
      <c r="C584" s="17" t="s">
        <v>1</v>
      </c>
      <c r="D584" s="18">
        <f>D585+D586+D587+D588</f>
        <v>4821698.6</v>
      </c>
      <c r="E584" s="18">
        <f>E585+E586+E587+E588</f>
        <v>4776130.659999999</v>
      </c>
      <c r="F584" s="21">
        <f>E584/D584*100</f>
        <v>99.05494009932515</v>
      </c>
      <c r="G584" s="23">
        <f aca="true" t="shared" si="29" ref="G584:H588">D589+D594+D599+D604+D609+D614+D619+D624+D629+D634</f>
        <v>4821698.6</v>
      </c>
      <c r="H584" s="23">
        <f t="shared" si="29"/>
        <v>4776130.659999999</v>
      </c>
    </row>
    <row r="585" spans="1:10" ht="15">
      <c r="A585" s="195"/>
      <c r="B585" s="167"/>
      <c r="C585" s="19" t="s">
        <v>10</v>
      </c>
      <c r="D585" s="18">
        <f>D590+D595+D600+D605+D610+D615+D620+D625+D630+D635</f>
        <v>1324928.9</v>
      </c>
      <c r="E585" s="18">
        <f>E590+E595+E600+E605+E610+E615+E620+E625+E630+E635</f>
        <v>1357173.6099999999</v>
      </c>
      <c r="F585" s="21">
        <f>E585/D585*100</f>
        <v>102.43369361178551</v>
      </c>
      <c r="G585" s="23">
        <f t="shared" si="29"/>
        <v>1324928.9</v>
      </c>
      <c r="H585" s="23">
        <f t="shared" si="29"/>
        <v>1357173.6099999999</v>
      </c>
      <c r="I585" s="88" t="s">
        <v>40</v>
      </c>
      <c r="J585" s="1" t="s">
        <v>44</v>
      </c>
    </row>
    <row r="586" spans="1:10" ht="28.5">
      <c r="A586" s="195"/>
      <c r="B586" s="167"/>
      <c r="C586" s="19" t="s">
        <v>11</v>
      </c>
      <c r="D586" s="18">
        <f aca="true" t="shared" si="30" ref="D586:E588">D591+D596+D601+D606+D611+D616+D621+D626+D631+D636</f>
        <v>1479147.31</v>
      </c>
      <c r="E586" s="18">
        <f t="shared" si="30"/>
        <v>1405725.7499999998</v>
      </c>
      <c r="F586" s="21">
        <f>E586/D586*100</f>
        <v>95.0362239444562</v>
      </c>
      <c r="G586" s="23">
        <f t="shared" si="29"/>
        <v>1479147.31</v>
      </c>
      <c r="H586" s="23">
        <f t="shared" si="29"/>
        <v>1405725.7499999998</v>
      </c>
      <c r="I586" s="89">
        <f>D585+D586</f>
        <v>2804076.21</v>
      </c>
      <c r="J586" s="23">
        <f>E585+E586</f>
        <v>2762899.3599999994</v>
      </c>
    </row>
    <row r="587" spans="1:8" ht="15">
      <c r="A587" s="195"/>
      <c r="B587" s="167"/>
      <c r="C587" s="19" t="s">
        <v>2</v>
      </c>
      <c r="D587" s="18">
        <f t="shared" si="30"/>
        <v>87225.9</v>
      </c>
      <c r="E587" s="18">
        <f t="shared" si="30"/>
        <v>85687.9</v>
      </c>
      <c r="F587" s="21"/>
      <c r="G587" s="23">
        <f t="shared" si="29"/>
        <v>87225.9</v>
      </c>
      <c r="H587" s="23">
        <f t="shared" si="29"/>
        <v>85687.9</v>
      </c>
    </row>
    <row r="588" spans="1:8" ht="15">
      <c r="A588" s="195"/>
      <c r="B588" s="167"/>
      <c r="C588" s="19" t="s">
        <v>6</v>
      </c>
      <c r="D588" s="18">
        <f t="shared" si="30"/>
        <v>1930396.4900000002</v>
      </c>
      <c r="E588" s="18">
        <f t="shared" si="30"/>
        <v>1927543.4000000001</v>
      </c>
      <c r="F588" s="21">
        <f>E588/D588*100</f>
        <v>99.85220186553488</v>
      </c>
      <c r="G588" s="23">
        <f t="shared" si="29"/>
        <v>1930396.4900000002</v>
      </c>
      <c r="H588" s="23">
        <f t="shared" si="29"/>
        <v>1927543.4000000001</v>
      </c>
    </row>
    <row r="589" spans="1:6" ht="15" customHeight="1">
      <c r="A589" s="186" t="s">
        <v>9</v>
      </c>
      <c r="B589" s="161" t="s">
        <v>130</v>
      </c>
      <c r="C589" s="7" t="s">
        <v>1</v>
      </c>
      <c r="D589" s="152">
        <f>D591+D592+D593</f>
        <v>276428.8</v>
      </c>
      <c r="E589" s="152">
        <f>E591+E592+E593</f>
        <v>276379.58</v>
      </c>
      <c r="F589" s="22"/>
    </row>
    <row r="590" spans="1:8" ht="15">
      <c r="A590" s="187"/>
      <c r="B590" s="161"/>
      <c r="C590" s="8" t="s">
        <v>10</v>
      </c>
      <c r="D590" s="65">
        <v>0</v>
      </c>
      <c r="E590" s="65">
        <v>0</v>
      </c>
      <c r="F590" s="22"/>
      <c r="H590" s="46"/>
    </row>
    <row r="591" spans="1:8" ht="30">
      <c r="A591" s="187"/>
      <c r="B591" s="161"/>
      <c r="C591" s="8" t="s">
        <v>11</v>
      </c>
      <c r="D591" s="65">
        <v>36428.8</v>
      </c>
      <c r="E591" s="65">
        <v>36379.58</v>
      </c>
      <c r="F591" s="22"/>
      <c r="H591" s="46"/>
    </row>
    <row r="592" spans="1:8" ht="15">
      <c r="A592" s="187"/>
      <c r="B592" s="161"/>
      <c r="C592" s="8" t="s">
        <v>2</v>
      </c>
      <c r="D592" s="65">
        <v>0</v>
      </c>
      <c r="E592" s="65">
        <v>0</v>
      </c>
      <c r="F592" s="22"/>
      <c r="H592" s="13"/>
    </row>
    <row r="593" spans="1:8" ht="15">
      <c r="A593" s="187"/>
      <c r="B593" s="161"/>
      <c r="C593" s="8" t="s">
        <v>6</v>
      </c>
      <c r="D593" s="124">
        <v>240000</v>
      </c>
      <c r="E593" s="65">
        <v>240000</v>
      </c>
      <c r="F593" s="22"/>
      <c r="H593" s="13"/>
    </row>
    <row r="594" spans="1:8" ht="15" customHeight="1">
      <c r="A594" s="186" t="s">
        <v>9</v>
      </c>
      <c r="B594" s="161" t="s">
        <v>131</v>
      </c>
      <c r="C594" s="7" t="s">
        <v>1</v>
      </c>
      <c r="D594" s="152">
        <f>D595+D596+D597+D598</f>
        <v>603858.4</v>
      </c>
      <c r="E594" s="152">
        <f>E595+E596+E597+E598</f>
        <v>602098.51</v>
      </c>
      <c r="F594" s="22"/>
      <c r="H594" s="13"/>
    </row>
    <row r="595" spans="1:8" ht="15">
      <c r="A595" s="187"/>
      <c r="B595" s="161"/>
      <c r="C595" s="8" t="s">
        <v>10</v>
      </c>
      <c r="D595" s="40">
        <v>0</v>
      </c>
      <c r="E595" s="65">
        <v>0</v>
      </c>
      <c r="F595" s="22"/>
      <c r="H595" s="47"/>
    </row>
    <row r="596" spans="1:6" ht="30">
      <c r="A596" s="187"/>
      <c r="B596" s="161"/>
      <c r="C596" s="8" t="s">
        <v>11</v>
      </c>
      <c r="D596" s="40">
        <v>283800.5</v>
      </c>
      <c r="E596" s="65">
        <v>282040.61</v>
      </c>
      <c r="F596" s="22"/>
    </row>
    <row r="597" spans="1:6" ht="15">
      <c r="A597" s="187"/>
      <c r="B597" s="161"/>
      <c r="C597" s="8" t="s">
        <v>2</v>
      </c>
      <c r="D597" s="1">
        <v>0</v>
      </c>
      <c r="E597" s="65">
        <v>0</v>
      </c>
      <c r="F597" s="22"/>
    </row>
    <row r="598" spans="1:6" ht="15">
      <c r="A598" s="187"/>
      <c r="B598" s="161"/>
      <c r="C598" s="8" t="s">
        <v>6</v>
      </c>
      <c r="D598" s="84">
        <v>320057.9</v>
      </c>
      <c r="E598" s="65">
        <v>320057.9</v>
      </c>
      <c r="F598" s="22"/>
    </row>
    <row r="599" spans="1:6" ht="15" customHeight="1">
      <c r="A599" s="186" t="s">
        <v>9</v>
      </c>
      <c r="B599" s="161" t="s">
        <v>132</v>
      </c>
      <c r="C599" s="7" t="s">
        <v>1</v>
      </c>
      <c r="D599" s="152">
        <f>D600+D601+D602+D603</f>
        <v>953029.3</v>
      </c>
      <c r="E599" s="152">
        <f>E600+E601+E602+E603</f>
        <v>928458.06</v>
      </c>
      <c r="F599" s="22"/>
    </row>
    <row r="600" spans="1:6" ht="15">
      <c r="A600" s="187"/>
      <c r="B600" s="161"/>
      <c r="C600" s="8" t="s">
        <v>10</v>
      </c>
      <c r="D600" s="65">
        <v>176386.5</v>
      </c>
      <c r="E600" s="65">
        <v>173982.17</v>
      </c>
      <c r="F600" s="22"/>
    </row>
    <row r="601" spans="1:6" ht="30">
      <c r="A601" s="187"/>
      <c r="B601" s="161"/>
      <c r="C601" s="8" t="s">
        <v>11</v>
      </c>
      <c r="D601" s="65">
        <v>507319.8</v>
      </c>
      <c r="E601" s="65">
        <v>489543.99</v>
      </c>
      <c r="F601" s="22"/>
    </row>
    <row r="602" spans="1:6" ht="15">
      <c r="A602" s="187"/>
      <c r="B602" s="161"/>
      <c r="C602" s="8" t="s">
        <v>2</v>
      </c>
      <c r="D602" s="65">
        <v>87225.9</v>
      </c>
      <c r="E602" s="65">
        <v>85687.9</v>
      </c>
      <c r="F602" s="22"/>
    </row>
    <row r="603" spans="1:6" ht="15">
      <c r="A603" s="187"/>
      <c r="B603" s="161"/>
      <c r="C603" s="8" t="s">
        <v>6</v>
      </c>
      <c r="D603" s="65">
        <v>182097.1</v>
      </c>
      <c r="E603" s="65">
        <v>179244</v>
      </c>
      <c r="F603" s="22"/>
    </row>
    <row r="604" spans="1:6" ht="15" customHeight="1">
      <c r="A604" s="186" t="s">
        <v>9</v>
      </c>
      <c r="B604" s="161" t="s">
        <v>133</v>
      </c>
      <c r="C604" s="7" t="s">
        <v>1</v>
      </c>
      <c r="D604" s="152">
        <f>D605+D606+D607+D608</f>
        <v>141830</v>
      </c>
      <c r="E604" s="152">
        <f>E605+E606+E607+E608</f>
        <v>141830</v>
      </c>
      <c r="F604" s="22"/>
    </row>
    <row r="605" spans="1:6" ht="15">
      <c r="A605" s="187"/>
      <c r="B605" s="161"/>
      <c r="C605" s="8" t="s">
        <v>10</v>
      </c>
      <c r="D605" s="65">
        <v>2266.5</v>
      </c>
      <c r="E605" s="65">
        <v>2266.5</v>
      </c>
      <c r="F605" s="22"/>
    </row>
    <row r="606" spans="1:6" ht="30">
      <c r="A606" s="187"/>
      <c r="B606" s="161"/>
      <c r="C606" s="8" t="s">
        <v>11</v>
      </c>
      <c r="D606" s="65">
        <v>144.7</v>
      </c>
      <c r="E606" s="65">
        <v>144.7</v>
      </c>
      <c r="F606" s="22"/>
    </row>
    <row r="607" spans="1:6" ht="15">
      <c r="A607" s="187"/>
      <c r="B607" s="161"/>
      <c r="C607" s="8" t="s">
        <v>2</v>
      </c>
      <c r="D607" s="65">
        <v>0</v>
      </c>
      <c r="E607" s="65">
        <v>0</v>
      </c>
      <c r="F607" s="22"/>
    </row>
    <row r="608" spans="1:6" ht="15">
      <c r="A608" s="187"/>
      <c r="B608" s="161"/>
      <c r="C608" s="8" t="s">
        <v>6</v>
      </c>
      <c r="D608" s="65">
        <v>139418.8</v>
      </c>
      <c r="E608" s="65">
        <v>139418.8</v>
      </c>
      <c r="F608" s="22"/>
    </row>
    <row r="609" spans="1:6" ht="15" customHeight="1">
      <c r="A609" s="186" t="s">
        <v>9</v>
      </c>
      <c r="B609" s="161" t="s">
        <v>138</v>
      </c>
      <c r="C609" s="7" t="s">
        <v>1</v>
      </c>
      <c r="D609" s="152">
        <f>D610+D611+D612+D613</f>
        <v>1976802.2799999998</v>
      </c>
      <c r="E609" s="152">
        <f>E610+E611+E612+E613</f>
        <v>1965270.65</v>
      </c>
      <c r="F609" s="22"/>
    </row>
    <row r="610" spans="1:6" ht="15">
      <c r="A610" s="187"/>
      <c r="B610" s="161"/>
      <c r="C610" s="8" t="s">
        <v>10</v>
      </c>
      <c r="D610" s="65">
        <v>760399.8</v>
      </c>
      <c r="E610" s="65">
        <v>761853.08</v>
      </c>
      <c r="F610" s="22"/>
    </row>
    <row r="611" spans="1:6" ht="30">
      <c r="A611" s="187"/>
      <c r="B611" s="161"/>
      <c r="C611" s="8" t="s">
        <v>11</v>
      </c>
      <c r="D611" s="65">
        <v>380616.6</v>
      </c>
      <c r="E611" s="65">
        <v>367631.69</v>
      </c>
      <c r="F611" s="22"/>
    </row>
    <row r="612" spans="1:6" ht="15">
      <c r="A612" s="187"/>
      <c r="B612" s="161"/>
      <c r="C612" s="8" t="s">
        <v>2</v>
      </c>
      <c r="D612" s="1">
        <v>0</v>
      </c>
      <c r="E612" s="65">
        <v>0</v>
      </c>
      <c r="F612" s="22"/>
    </row>
    <row r="613" spans="1:6" ht="15">
      <c r="A613" s="187"/>
      <c r="B613" s="161"/>
      <c r="C613" s="8" t="s">
        <v>6</v>
      </c>
      <c r="D613" s="65">
        <v>835785.88</v>
      </c>
      <c r="E613" s="65">
        <v>835785.88</v>
      </c>
      <c r="F613" s="22"/>
    </row>
    <row r="614" spans="1:6" ht="15" customHeight="1">
      <c r="A614" s="186" t="s">
        <v>9</v>
      </c>
      <c r="B614" s="161" t="s">
        <v>137</v>
      </c>
      <c r="C614" s="7" t="s">
        <v>1</v>
      </c>
      <c r="D614" s="152">
        <f>D615+D616+D617+D618</f>
        <v>30559.199999999997</v>
      </c>
      <c r="E614" s="152">
        <f>E615+E616+E617+E618</f>
        <v>30925.32</v>
      </c>
      <c r="F614" s="22"/>
    </row>
    <row r="615" spans="1:6" ht="15">
      <c r="A615" s="187"/>
      <c r="B615" s="161"/>
      <c r="C615" s="8" t="s">
        <v>10</v>
      </c>
      <c r="D615" s="84">
        <v>0</v>
      </c>
      <c r="E615" s="65">
        <v>0</v>
      </c>
      <c r="F615" s="22"/>
    </row>
    <row r="616" spans="1:6" ht="30">
      <c r="A616" s="187"/>
      <c r="B616" s="161"/>
      <c r="C616" s="8" t="s">
        <v>11</v>
      </c>
      <c r="D616" s="84">
        <v>30099.01</v>
      </c>
      <c r="E616" s="65">
        <v>30465.12</v>
      </c>
      <c r="F616" s="22"/>
    </row>
    <row r="617" spans="1:6" ht="15">
      <c r="A617" s="187"/>
      <c r="B617" s="161"/>
      <c r="C617" s="8" t="s">
        <v>2</v>
      </c>
      <c r="D617" s="1">
        <v>0</v>
      </c>
      <c r="E617" s="65">
        <v>0</v>
      </c>
      <c r="F617" s="22"/>
    </row>
    <row r="618" spans="1:6" ht="15">
      <c r="A618" s="187"/>
      <c r="B618" s="161"/>
      <c r="C618" s="8" t="s">
        <v>6</v>
      </c>
      <c r="D618" s="84">
        <v>460.19</v>
      </c>
      <c r="E618" s="65">
        <v>460.2</v>
      </c>
      <c r="F618" s="22"/>
    </row>
    <row r="619" spans="1:6" ht="15" customHeight="1">
      <c r="A619" s="186" t="s">
        <v>9</v>
      </c>
      <c r="B619" s="161" t="s">
        <v>134</v>
      </c>
      <c r="C619" s="7" t="s">
        <v>1</v>
      </c>
      <c r="D619" s="153">
        <f>D620+D621+D622+D623</f>
        <v>653892.52</v>
      </c>
      <c r="E619" s="153">
        <f>E620+E621+E622+E623</f>
        <v>652417.76</v>
      </c>
      <c r="F619" s="22"/>
    </row>
    <row r="620" spans="1:6" ht="15">
      <c r="A620" s="187"/>
      <c r="B620" s="161"/>
      <c r="C620" s="8" t="s">
        <v>10</v>
      </c>
      <c r="D620" s="65">
        <v>304872.6</v>
      </c>
      <c r="E620" s="65">
        <v>334062.16</v>
      </c>
      <c r="F620" s="22"/>
    </row>
    <row r="621" spans="1:6" ht="30">
      <c r="A621" s="187"/>
      <c r="B621" s="161"/>
      <c r="C621" s="8" t="s">
        <v>11</v>
      </c>
      <c r="D621" s="65">
        <v>147134.6</v>
      </c>
      <c r="E621" s="65">
        <v>116470.28</v>
      </c>
      <c r="F621" s="22"/>
    </row>
    <row r="622" spans="1:6" ht="15">
      <c r="A622" s="187"/>
      <c r="B622" s="161"/>
      <c r="C622" s="8" t="s">
        <v>2</v>
      </c>
      <c r="D622" s="1">
        <v>0</v>
      </c>
      <c r="E622" s="65">
        <v>0</v>
      </c>
      <c r="F622" s="22"/>
    </row>
    <row r="623" spans="1:6" ht="15">
      <c r="A623" s="187"/>
      <c r="B623" s="161"/>
      <c r="C623" s="8" t="s">
        <v>6</v>
      </c>
      <c r="D623" s="65">
        <v>201885.32</v>
      </c>
      <c r="E623" s="65">
        <v>201885.32</v>
      </c>
      <c r="F623" s="22"/>
    </row>
    <row r="624" spans="1:6" ht="15" customHeight="1">
      <c r="A624" s="186" t="s">
        <v>9</v>
      </c>
      <c r="B624" s="161" t="s">
        <v>135</v>
      </c>
      <c r="C624" s="7" t="s">
        <v>1</v>
      </c>
      <c r="D624" s="153">
        <f>D625+D626+D627+D628</f>
        <v>3931.6</v>
      </c>
      <c r="E624" s="153">
        <f>E625+E626+E627+E628</f>
        <v>3931.64</v>
      </c>
      <c r="F624" s="22"/>
    </row>
    <row r="625" spans="1:6" ht="15">
      <c r="A625" s="187"/>
      <c r="B625" s="161"/>
      <c r="C625" s="8" t="s">
        <v>10</v>
      </c>
      <c r="D625" s="65">
        <v>0</v>
      </c>
      <c r="E625" s="65">
        <v>0</v>
      </c>
      <c r="F625" s="22"/>
    </row>
    <row r="626" spans="1:6" ht="30">
      <c r="A626" s="187"/>
      <c r="B626" s="161"/>
      <c r="C626" s="8" t="s">
        <v>11</v>
      </c>
      <c r="D626" s="65">
        <v>2331.6</v>
      </c>
      <c r="E626" s="65">
        <v>2331.64</v>
      </c>
      <c r="F626" s="22"/>
    </row>
    <row r="627" spans="1:6" ht="15">
      <c r="A627" s="187"/>
      <c r="B627" s="161"/>
      <c r="C627" s="8" t="s">
        <v>2</v>
      </c>
      <c r="D627" s="1">
        <v>0</v>
      </c>
      <c r="E627" s="65">
        <v>0</v>
      </c>
      <c r="F627" s="22"/>
    </row>
    <row r="628" spans="1:6" ht="15">
      <c r="A628" s="187"/>
      <c r="B628" s="161"/>
      <c r="C628" s="8" t="s">
        <v>6</v>
      </c>
      <c r="D628" s="65">
        <v>1600</v>
      </c>
      <c r="E628" s="65">
        <v>1600</v>
      </c>
      <c r="F628" s="22"/>
    </row>
    <row r="629" spans="1:6" ht="15" customHeight="1">
      <c r="A629" s="186" t="s">
        <v>9</v>
      </c>
      <c r="B629" s="161" t="s">
        <v>136</v>
      </c>
      <c r="C629" s="7" t="s">
        <v>1</v>
      </c>
      <c r="D629" s="153">
        <f>D630+D631+D632+D633</f>
        <v>90913</v>
      </c>
      <c r="E629" s="153">
        <f>E630+E631+E632+E633</f>
        <v>90913.02</v>
      </c>
      <c r="F629" s="22"/>
    </row>
    <row r="630" spans="1:6" ht="15">
      <c r="A630" s="187"/>
      <c r="B630" s="161"/>
      <c r="C630" s="8" t="s">
        <v>10</v>
      </c>
      <c r="D630" s="65">
        <v>81003.5</v>
      </c>
      <c r="E630" s="65">
        <v>81003.5</v>
      </c>
      <c r="F630" s="22"/>
    </row>
    <row r="631" spans="1:6" ht="30">
      <c r="A631" s="187"/>
      <c r="B631" s="161"/>
      <c r="C631" s="8" t="s">
        <v>11</v>
      </c>
      <c r="D631" s="65">
        <v>818.2</v>
      </c>
      <c r="E631" s="65">
        <v>818.22</v>
      </c>
      <c r="F631" s="22"/>
    </row>
    <row r="632" spans="1:6" ht="15">
      <c r="A632" s="187"/>
      <c r="B632" s="161"/>
      <c r="C632" s="8" t="s">
        <v>2</v>
      </c>
      <c r="D632" s="1">
        <v>0</v>
      </c>
      <c r="E632" s="65">
        <v>0</v>
      </c>
      <c r="F632" s="22"/>
    </row>
    <row r="633" spans="1:6" ht="15">
      <c r="A633" s="187"/>
      <c r="B633" s="161"/>
      <c r="C633" s="8" t="s">
        <v>6</v>
      </c>
      <c r="D633" s="65">
        <v>9091.3</v>
      </c>
      <c r="E633" s="65">
        <v>9091.3</v>
      </c>
      <c r="F633" s="22"/>
    </row>
    <row r="634" spans="1:6" ht="15" customHeight="1">
      <c r="A634" s="186" t="s">
        <v>9</v>
      </c>
      <c r="B634" s="161" t="s">
        <v>129</v>
      </c>
      <c r="C634" s="7" t="s">
        <v>1</v>
      </c>
      <c r="D634" s="152">
        <f>D635+D636+D637+D638</f>
        <v>90453.5</v>
      </c>
      <c r="E634" s="152">
        <f>E635+E636+E637+E638</f>
        <v>83906.12</v>
      </c>
      <c r="F634" s="22"/>
    </row>
    <row r="635" spans="1:6" ht="15">
      <c r="A635" s="187"/>
      <c r="B635" s="161"/>
      <c r="C635" s="8" t="s">
        <v>10</v>
      </c>
      <c r="D635" s="65">
        <v>0</v>
      </c>
      <c r="E635" s="65">
        <v>4006.2</v>
      </c>
      <c r="F635" s="22"/>
    </row>
    <row r="636" spans="1:6" ht="30">
      <c r="A636" s="187"/>
      <c r="B636" s="161"/>
      <c r="C636" s="8" t="s">
        <v>11</v>
      </c>
      <c r="D636" s="65">
        <v>90453.5</v>
      </c>
      <c r="E636" s="65">
        <v>79899.92</v>
      </c>
      <c r="F636" s="22"/>
    </row>
    <row r="637" spans="1:6" ht="15">
      <c r="A637" s="187"/>
      <c r="B637" s="161"/>
      <c r="C637" s="8" t="s">
        <v>2</v>
      </c>
      <c r="D637" s="65">
        <v>0</v>
      </c>
      <c r="E637" s="65">
        <v>0</v>
      </c>
      <c r="F637" s="22"/>
    </row>
    <row r="638" spans="1:6" ht="15.75">
      <c r="A638" s="187"/>
      <c r="B638" s="161"/>
      <c r="C638" s="8" t="s">
        <v>6</v>
      </c>
      <c r="D638" s="85">
        <v>0</v>
      </c>
      <c r="E638" s="85">
        <v>0</v>
      </c>
      <c r="F638" s="22"/>
    </row>
    <row r="639" spans="1:8" ht="15">
      <c r="A639" s="188" t="s">
        <v>8</v>
      </c>
      <c r="B639" s="189" t="s">
        <v>139</v>
      </c>
      <c r="C639" s="48" t="s">
        <v>1</v>
      </c>
      <c r="D639" s="38">
        <f>D640+D641+D642+D643</f>
        <v>2600003.66</v>
      </c>
      <c r="E639" s="38">
        <f>E640+E641+E642+E643</f>
        <v>2527123.15</v>
      </c>
      <c r="F639" s="21">
        <f>E639/D639*100</f>
        <v>97.19690740743033</v>
      </c>
      <c r="G639" s="23">
        <f aca="true" t="shared" si="31" ref="G639:H643">D644+D649+D654+D659+D664+D669+D674</f>
        <v>2600003.66</v>
      </c>
      <c r="H639" s="23">
        <f t="shared" si="31"/>
        <v>2527123.1500000004</v>
      </c>
    </row>
    <row r="640" spans="1:10" ht="15">
      <c r="A640" s="188"/>
      <c r="B640" s="189"/>
      <c r="C640" s="74" t="s">
        <v>10</v>
      </c>
      <c r="D640" s="38">
        <f>D645+D650+D655+D660+D665+D670+D675</f>
        <v>726501.9</v>
      </c>
      <c r="E640" s="38">
        <f>E645+E650+E655+E660+E665+E670+E675</f>
        <v>713707.33</v>
      </c>
      <c r="F640" s="21">
        <f>E640/D640*100</f>
        <v>98.2388800359641</v>
      </c>
      <c r="G640" s="23">
        <f t="shared" si="31"/>
        <v>726501.9</v>
      </c>
      <c r="H640" s="23">
        <f t="shared" si="31"/>
        <v>713707.33</v>
      </c>
      <c r="I640" s="88" t="s">
        <v>40</v>
      </c>
      <c r="J640" s="1" t="s">
        <v>44</v>
      </c>
    </row>
    <row r="641" spans="1:10" ht="28.5">
      <c r="A641" s="188"/>
      <c r="B641" s="189"/>
      <c r="C641" s="74" t="s">
        <v>11</v>
      </c>
      <c r="D641" s="38">
        <f aca="true" t="shared" si="32" ref="D641:E643">D646+D651+D656+D661+D666+D671+D676</f>
        <v>308891.13</v>
      </c>
      <c r="E641" s="38">
        <f t="shared" si="32"/>
        <v>203362.79</v>
      </c>
      <c r="F641" s="21">
        <f>E641/D641*100</f>
        <v>65.83639679132256</v>
      </c>
      <c r="G641" s="23">
        <f t="shared" si="31"/>
        <v>308891.13</v>
      </c>
      <c r="H641" s="23">
        <f t="shared" si="31"/>
        <v>203362.79</v>
      </c>
      <c r="I641" s="89">
        <f>D640+D641</f>
        <v>1035393.03</v>
      </c>
      <c r="J641" s="23">
        <f>E640+E641</f>
        <v>917070.12</v>
      </c>
    </row>
    <row r="642" spans="1:8" ht="15">
      <c r="A642" s="188"/>
      <c r="B642" s="189"/>
      <c r="C642" s="74" t="s">
        <v>2</v>
      </c>
      <c r="D642" s="38">
        <f t="shared" si="32"/>
        <v>12100.630000000001</v>
      </c>
      <c r="E642" s="38">
        <f t="shared" si="32"/>
        <v>14043.029999999999</v>
      </c>
      <c r="F642" s="21">
        <f>E642/D642*100</f>
        <v>116.05205679373715</v>
      </c>
      <c r="G642" s="23">
        <f t="shared" si="31"/>
        <v>12100.630000000001</v>
      </c>
      <c r="H642" s="23">
        <f t="shared" si="31"/>
        <v>14043.029999999999</v>
      </c>
    </row>
    <row r="643" spans="1:8" ht="15">
      <c r="A643" s="188"/>
      <c r="B643" s="189"/>
      <c r="C643" s="74" t="s">
        <v>6</v>
      </c>
      <c r="D643" s="38">
        <f t="shared" si="32"/>
        <v>1552510</v>
      </c>
      <c r="E643" s="38">
        <f t="shared" si="32"/>
        <v>1596010</v>
      </c>
      <c r="F643" s="21">
        <f>E643/D643*100</f>
        <v>102.80191431939247</v>
      </c>
      <c r="G643" s="23">
        <f t="shared" si="31"/>
        <v>1552510</v>
      </c>
      <c r="H643" s="23">
        <f t="shared" si="31"/>
        <v>1596010</v>
      </c>
    </row>
    <row r="644" spans="1:6" ht="15">
      <c r="A644" s="178" t="s">
        <v>9</v>
      </c>
      <c r="B644" s="177" t="s">
        <v>140</v>
      </c>
      <c r="C644" s="49" t="s">
        <v>1</v>
      </c>
      <c r="D644" s="152">
        <f>D645+D646+D647+D648</f>
        <v>3023.8</v>
      </c>
      <c r="E644" s="152">
        <f>E645+E646+E647+E648</f>
        <v>2966.76</v>
      </c>
      <c r="F644" s="22"/>
    </row>
    <row r="645" spans="1:6" ht="15">
      <c r="A645" s="178"/>
      <c r="B645" s="177"/>
      <c r="C645" s="72" t="s">
        <v>10</v>
      </c>
      <c r="D645" s="36">
        <v>1084.1</v>
      </c>
      <c r="E645" s="36">
        <v>1084.08</v>
      </c>
      <c r="F645" s="22"/>
    </row>
    <row r="646" spans="1:6" ht="30">
      <c r="A646" s="178"/>
      <c r="B646" s="177"/>
      <c r="C646" s="72" t="s">
        <v>11</v>
      </c>
      <c r="D646" s="36">
        <v>1939.7</v>
      </c>
      <c r="E646" s="36">
        <v>1882.68</v>
      </c>
      <c r="F646" s="22"/>
    </row>
    <row r="647" spans="1:6" ht="15">
      <c r="A647" s="178"/>
      <c r="B647" s="177"/>
      <c r="C647" s="72" t="s">
        <v>2</v>
      </c>
      <c r="D647" s="36">
        <v>0</v>
      </c>
      <c r="E647" s="36">
        <v>0</v>
      </c>
      <c r="F647" s="22"/>
    </row>
    <row r="648" spans="1:6" ht="15">
      <c r="A648" s="178"/>
      <c r="B648" s="177"/>
      <c r="C648" s="72" t="s">
        <v>6</v>
      </c>
      <c r="D648" s="36">
        <v>0</v>
      </c>
      <c r="E648" s="36">
        <v>0</v>
      </c>
      <c r="F648" s="22"/>
    </row>
    <row r="649" spans="1:6" ht="15">
      <c r="A649" s="178" t="s">
        <v>9</v>
      </c>
      <c r="B649" s="177" t="s">
        <v>142</v>
      </c>
      <c r="C649" s="49" t="s">
        <v>1</v>
      </c>
      <c r="D649" s="152">
        <f>D650+D651+D652+D653</f>
        <v>614318.26</v>
      </c>
      <c r="E649" s="152">
        <f>E650+E651+E652+E653</f>
        <v>616260.7400000001</v>
      </c>
      <c r="F649" s="22"/>
    </row>
    <row r="650" spans="1:6" ht="15">
      <c r="A650" s="178"/>
      <c r="B650" s="177"/>
      <c r="C650" s="72" t="s">
        <v>10</v>
      </c>
      <c r="D650" s="36">
        <v>592959.3</v>
      </c>
      <c r="E650" s="126">
        <v>592959.3</v>
      </c>
      <c r="F650" s="22"/>
    </row>
    <row r="651" spans="1:6" ht="30">
      <c r="A651" s="178"/>
      <c r="B651" s="177"/>
      <c r="C651" s="72" t="s">
        <v>11</v>
      </c>
      <c r="D651" s="36">
        <v>16433.33</v>
      </c>
      <c r="E651" s="126">
        <v>16433.41</v>
      </c>
      <c r="F651" s="22"/>
    </row>
    <row r="652" spans="1:6" ht="15">
      <c r="A652" s="178"/>
      <c r="B652" s="177"/>
      <c r="C652" s="72" t="s">
        <v>2</v>
      </c>
      <c r="D652" s="36">
        <v>4885.63</v>
      </c>
      <c r="E652" s="125">
        <v>6828.03</v>
      </c>
      <c r="F652" s="22"/>
    </row>
    <row r="653" spans="1:6" ht="15">
      <c r="A653" s="178"/>
      <c r="B653" s="177"/>
      <c r="C653" s="72" t="s">
        <v>6</v>
      </c>
      <c r="D653" s="36">
        <v>40</v>
      </c>
      <c r="E653" s="36">
        <v>40</v>
      </c>
      <c r="F653" s="22"/>
    </row>
    <row r="654" spans="1:6" ht="15">
      <c r="A654" s="178" t="s">
        <v>9</v>
      </c>
      <c r="B654" s="177" t="s">
        <v>143</v>
      </c>
      <c r="C654" s="49" t="s">
        <v>1</v>
      </c>
      <c r="D654" s="152">
        <f>D655+D656+D657+D658</f>
        <v>1551471.6</v>
      </c>
      <c r="E654" s="152">
        <f>E655+E656+E657+E658</f>
        <v>1594971.5</v>
      </c>
      <c r="F654" s="22"/>
    </row>
    <row r="655" spans="1:6" ht="15">
      <c r="A655" s="178"/>
      <c r="B655" s="177"/>
      <c r="C655" s="119" t="s">
        <v>10</v>
      </c>
      <c r="D655" s="36">
        <v>0</v>
      </c>
      <c r="E655" s="36">
        <v>0</v>
      </c>
      <c r="F655" s="22"/>
    </row>
    <row r="656" spans="1:6" ht="30">
      <c r="A656" s="178"/>
      <c r="B656" s="177"/>
      <c r="C656" s="119" t="s">
        <v>11</v>
      </c>
      <c r="D656" s="36">
        <v>1471.6</v>
      </c>
      <c r="E656" s="36">
        <v>1471.5</v>
      </c>
      <c r="F656" s="22"/>
    </row>
    <row r="657" spans="1:6" ht="15">
      <c r="A657" s="178"/>
      <c r="B657" s="177"/>
      <c r="C657" s="119" t="s">
        <v>2</v>
      </c>
      <c r="D657" s="36">
        <v>0</v>
      </c>
      <c r="E657" s="36">
        <v>0</v>
      </c>
      <c r="F657" s="22"/>
    </row>
    <row r="658" spans="1:6" ht="15">
      <c r="A658" s="178"/>
      <c r="B658" s="177"/>
      <c r="C658" s="119" t="s">
        <v>6</v>
      </c>
      <c r="D658" s="36">
        <v>1550000</v>
      </c>
      <c r="E658" s="36">
        <v>1593500</v>
      </c>
      <c r="F658" s="22"/>
    </row>
    <row r="659" spans="1:6" ht="15">
      <c r="A659" s="178" t="s">
        <v>9</v>
      </c>
      <c r="B659" s="177" t="s">
        <v>144</v>
      </c>
      <c r="C659" s="49" t="s">
        <v>1</v>
      </c>
      <c r="D659" s="152">
        <f>D660+D661+D662+D663</f>
        <v>6289.9</v>
      </c>
      <c r="E659" s="152">
        <f>E660+E661+E662+E663</f>
        <v>6084.8099999999995</v>
      </c>
      <c r="F659" s="22"/>
    </row>
    <row r="660" spans="1:6" ht="15">
      <c r="A660" s="178"/>
      <c r="B660" s="177"/>
      <c r="C660" s="119" t="s">
        <v>10</v>
      </c>
      <c r="D660" s="36">
        <v>0</v>
      </c>
      <c r="E660" s="36">
        <v>0</v>
      </c>
      <c r="F660" s="22"/>
    </row>
    <row r="661" spans="1:6" ht="30">
      <c r="A661" s="178"/>
      <c r="B661" s="177"/>
      <c r="C661" s="119" t="s">
        <v>11</v>
      </c>
      <c r="D661" s="36">
        <v>3819.9</v>
      </c>
      <c r="E661" s="36">
        <v>3614.81</v>
      </c>
      <c r="F661" s="22"/>
    </row>
    <row r="662" spans="1:6" ht="15">
      <c r="A662" s="178"/>
      <c r="B662" s="177"/>
      <c r="C662" s="119" t="s">
        <v>2</v>
      </c>
      <c r="D662" s="36">
        <v>0</v>
      </c>
      <c r="E662" s="36">
        <v>0</v>
      </c>
      <c r="F662" s="22"/>
    </row>
    <row r="663" spans="1:6" ht="15">
      <c r="A663" s="178"/>
      <c r="B663" s="177"/>
      <c r="C663" s="119" t="s">
        <v>6</v>
      </c>
      <c r="D663" s="36">
        <v>2470</v>
      </c>
      <c r="E663" s="36">
        <v>2470</v>
      </c>
      <c r="F663" s="22"/>
    </row>
    <row r="664" spans="1:6" ht="15">
      <c r="A664" s="179" t="s">
        <v>9</v>
      </c>
      <c r="B664" s="177" t="s">
        <v>145</v>
      </c>
      <c r="C664" s="49" t="s">
        <v>1</v>
      </c>
      <c r="D664" s="152">
        <f>D665+D666+D667+D668</f>
        <v>19079.7</v>
      </c>
      <c r="E664" s="152">
        <f>E665+E666+E667+E668</f>
        <v>19079.7</v>
      </c>
      <c r="F664" s="22"/>
    </row>
    <row r="665" spans="1:6" ht="15">
      <c r="A665" s="180"/>
      <c r="B665" s="177"/>
      <c r="C665" s="119" t="s">
        <v>10</v>
      </c>
      <c r="D665" s="36">
        <v>0</v>
      </c>
      <c r="E665" s="36">
        <v>0</v>
      </c>
      <c r="F665" s="22"/>
    </row>
    <row r="666" spans="1:6" ht="30">
      <c r="A666" s="180"/>
      <c r="B666" s="177"/>
      <c r="C666" s="119" t="s">
        <v>11</v>
      </c>
      <c r="D666" s="36">
        <v>17843.7</v>
      </c>
      <c r="E666" s="36">
        <v>17843.7</v>
      </c>
      <c r="F666" s="22"/>
    </row>
    <row r="667" spans="1:6" ht="15">
      <c r="A667" s="180"/>
      <c r="B667" s="177"/>
      <c r="C667" s="119" t="s">
        <v>2</v>
      </c>
      <c r="D667" s="36">
        <v>1236</v>
      </c>
      <c r="E667" s="36">
        <v>1236</v>
      </c>
      <c r="F667" s="22"/>
    </row>
    <row r="668" spans="1:6" ht="15">
      <c r="A668" s="181"/>
      <c r="B668" s="177"/>
      <c r="C668" s="119" t="s">
        <v>6</v>
      </c>
      <c r="D668" s="36">
        <v>0</v>
      </c>
      <c r="E668" s="36">
        <v>0</v>
      </c>
      <c r="F668" s="22"/>
    </row>
    <row r="669" spans="1:6" ht="15">
      <c r="A669" s="179" t="s">
        <v>9</v>
      </c>
      <c r="B669" s="177" t="s">
        <v>146</v>
      </c>
      <c r="C669" s="49" t="s">
        <v>1</v>
      </c>
      <c r="D669" s="152">
        <f>D670+D671+D672+D673</f>
        <v>349794.9</v>
      </c>
      <c r="E669" s="152">
        <f>E670+E671+E672+E673</f>
        <v>232061.41</v>
      </c>
      <c r="F669" s="22"/>
    </row>
    <row r="670" spans="1:6" ht="15">
      <c r="A670" s="180"/>
      <c r="B670" s="177"/>
      <c r="C670" s="119" t="s">
        <v>10</v>
      </c>
      <c r="D670" s="36">
        <v>132458.5</v>
      </c>
      <c r="E670" s="36">
        <v>116453.75</v>
      </c>
      <c r="F670" s="22"/>
    </row>
    <row r="671" spans="1:6" ht="30">
      <c r="A671" s="180"/>
      <c r="B671" s="177"/>
      <c r="C671" s="119" t="s">
        <v>11</v>
      </c>
      <c r="D671" s="36">
        <v>211357.4</v>
      </c>
      <c r="E671" s="36">
        <v>109628.66</v>
      </c>
      <c r="F671" s="22"/>
    </row>
    <row r="672" spans="1:6" ht="15">
      <c r="A672" s="180"/>
      <c r="B672" s="177"/>
      <c r="C672" s="119" t="s">
        <v>2</v>
      </c>
      <c r="D672" s="36">
        <v>5979</v>
      </c>
      <c r="E672" s="36">
        <v>5979</v>
      </c>
      <c r="F672" s="22"/>
    </row>
    <row r="673" spans="1:6" ht="15">
      <c r="A673" s="181"/>
      <c r="B673" s="177"/>
      <c r="C673" s="119" t="s">
        <v>6</v>
      </c>
      <c r="D673" s="36">
        <v>0</v>
      </c>
      <c r="E673" s="36">
        <v>0</v>
      </c>
      <c r="F673" s="22"/>
    </row>
    <row r="674" spans="1:6" ht="15">
      <c r="A674" s="178" t="s">
        <v>9</v>
      </c>
      <c r="B674" s="177" t="s">
        <v>141</v>
      </c>
      <c r="C674" s="49" t="s">
        <v>1</v>
      </c>
      <c r="D674" s="152">
        <f>D675+D676+D677+D678</f>
        <v>56025.5</v>
      </c>
      <c r="E674" s="152">
        <f>E675+E676+E677+E678</f>
        <v>55698.229999999996</v>
      </c>
      <c r="F674" s="22"/>
    </row>
    <row r="675" spans="1:6" ht="15">
      <c r="A675" s="178"/>
      <c r="B675" s="177"/>
      <c r="C675" s="72" t="s">
        <v>10</v>
      </c>
      <c r="D675" s="36">
        <v>0</v>
      </c>
      <c r="E675" s="36">
        <v>3210.2</v>
      </c>
      <c r="F675" s="22"/>
    </row>
    <row r="676" spans="1:6" ht="30">
      <c r="A676" s="178"/>
      <c r="B676" s="177"/>
      <c r="C676" s="72" t="s">
        <v>11</v>
      </c>
      <c r="D676" s="36">
        <v>56025.5</v>
      </c>
      <c r="E676" s="36">
        <v>52488.03</v>
      </c>
      <c r="F676" s="22"/>
    </row>
    <row r="677" spans="1:6" ht="15">
      <c r="A677" s="178"/>
      <c r="B677" s="177"/>
      <c r="C677" s="72" t="s">
        <v>2</v>
      </c>
      <c r="D677" s="36">
        <v>0</v>
      </c>
      <c r="E677" s="36">
        <v>0</v>
      </c>
      <c r="F677" s="22"/>
    </row>
    <row r="678" spans="1:6" ht="15">
      <c r="A678" s="178"/>
      <c r="B678" s="177"/>
      <c r="C678" s="72" t="s">
        <v>6</v>
      </c>
      <c r="D678" s="36">
        <v>0</v>
      </c>
      <c r="E678" s="36">
        <v>0</v>
      </c>
      <c r="F678" s="22"/>
    </row>
    <row r="679" spans="1:10" ht="15">
      <c r="A679" s="165" t="s">
        <v>35</v>
      </c>
      <c r="B679" s="167" t="s">
        <v>147</v>
      </c>
      <c r="C679" s="42" t="s">
        <v>1</v>
      </c>
      <c r="D679" s="38">
        <f>D680+D681+D682+D683</f>
        <v>5318818.3</v>
      </c>
      <c r="E679" s="38">
        <f>E680+E681+E682+E683</f>
        <v>1692546.02</v>
      </c>
      <c r="F679" s="21">
        <f>E679/D679*100</f>
        <v>31.821843209045138</v>
      </c>
      <c r="G679" s="23">
        <f aca="true" t="shared" si="33" ref="G679:H683">D684+D689+D694+D699+D704</f>
        <v>5318818.3</v>
      </c>
      <c r="H679" s="23">
        <f t="shared" si="33"/>
        <v>1692546.02</v>
      </c>
      <c r="I679" s="88" t="s">
        <v>40</v>
      </c>
      <c r="J679" s="1" t="s">
        <v>44</v>
      </c>
    </row>
    <row r="680" spans="1:10" ht="15">
      <c r="A680" s="165"/>
      <c r="B680" s="184"/>
      <c r="C680" s="76" t="s">
        <v>10</v>
      </c>
      <c r="D680" s="38">
        <f>D685+D690+D695+D700+D705</f>
        <v>60216</v>
      </c>
      <c r="E680" s="38">
        <f>E685+E690+E695+E700+E705</f>
        <v>60216</v>
      </c>
      <c r="F680" s="21">
        <f>E680/D680*100</f>
        <v>100</v>
      </c>
      <c r="G680" s="23">
        <f t="shared" si="33"/>
        <v>60216</v>
      </c>
      <c r="H680" s="23">
        <f t="shared" si="33"/>
        <v>60216</v>
      </c>
      <c r="I680" s="89">
        <f>D680+D681</f>
        <v>76078</v>
      </c>
      <c r="J680" s="23">
        <f>E680+E681</f>
        <v>74334.02</v>
      </c>
    </row>
    <row r="681" spans="1:8" ht="28.5">
      <c r="A681" s="165"/>
      <c r="B681" s="184"/>
      <c r="C681" s="76" t="s">
        <v>11</v>
      </c>
      <c r="D681" s="38">
        <f aca="true" t="shared" si="34" ref="D681:E683">D686+D691+D696+D701+D706</f>
        <v>15862</v>
      </c>
      <c r="E681" s="38">
        <f t="shared" si="34"/>
        <v>14118.02</v>
      </c>
      <c r="F681" s="21">
        <f>E681/D681*100</f>
        <v>89.0052956751986</v>
      </c>
      <c r="G681" s="23">
        <f t="shared" si="33"/>
        <v>15862</v>
      </c>
      <c r="H681" s="23">
        <f t="shared" si="33"/>
        <v>14118.02</v>
      </c>
    </row>
    <row r="682" spans="1:8" ht="15">
      <c r="A682" s="165"/>
      <c r="B682" s="184"/>
      <c r="C682" s="76" t="s">
        <v>2</v>
      </c>
      <c r="D682" s="38">
        <f t="shared" si="34"/>
        <v>0</v>
      </c>
      <c r="E682" s="38">
        <f t="shared" si="34"/>
        <v>0</v>
      </c>
      <c r="F682" s="21"/>
      <c r="G682" s="23">
        <f t="shared" si="33"/>
        <v>0</v>
      </c>
      <c r="H682" s="23">
        <f t="shared" si="33"/>
        <v>0</v>
      </c>
    </row>
    <row r="683" spans="1:8" ht="15">
      <c r="A683" s="165"/>
      <c r="B683" s="184"/>
      <c r="C683" s="76" t="s">
        <v>6</v>
      </c>
      <c r="D683" s="38">
        <f t="shared" si="34"/>
        <v>5242740.3</v>
      </c>
      <c r="E683" s="38">
        <f t="shared" si="34"/>
        <v>1618212</v>
      </c>
      <c r="F683" s="21">
        <f>E683/D683*100</f>
        <v>30.86576689675054</v>
      </c>
      <c r="G683" s="23">
        <f t="shared" si="33"/>
        <v>5242740.3</v>
      </c>
      <c r="H683" s="23">
        <f t="shared" si="33"/>
        <v>1618212</v>
      </c>
    </row>
    <row r="684" spans="1:6" ht="15">
      <c r="A684" s="176" t="s">
        <v>13</v>
      </c>
      <c r="B684" s="174" t="s">
        <v>149</v>
      </c>
      <c r="C684" s="50" t="s">
        <v>1</v>
      </c>
      <c r="D684" s="152">
        <f>SUM(D685:D688)</f>
        <v>5186961.1</v>
      </c>
      <c r="E684" s="152">
        <f>SUM(E685:E688)</f>
        <v>1560693.82</v>
      </c>
      <c r="F684" s="22"/>
    </row>
    <row r="685" spans="1:6" ht="15">
      <c r="A685" s="176"/>
      <c r="B685" s="185"/>
      <c r="C685" s="51" t="s">
        <v>10</v>
      </c>
      <c r="D685" s="36">
        <v>60216</v>
      </c>
      <c r="E685" s="36">
        <v>60216</v>
      </c>
      <c r="F685" s="22"/>
    </row>
    <row r="686" spans="1:6" ht="30">
      <c r="A686" s="176"/>
      <c r="B686" s="185"/>
      <c r="C686" s="51" t="s">
        <v>11</v>
      </c>
      <c r="D686" s="36">
        <v>10352.8</v>
      </c>
      <c r="E686" s="36">
        <v>8613.82</v>
      </c>
      <c r="F686" s="22"/>
    </row>
    <row r="687" spans="1:6" ht="15">
      <c r="A687" s="176"/>
      <c r="B687" s="185"/>
      <c r="C687" s="51" t="s">
        <v>2</v>
      </c>
      <c r="D687" s="36">
        <v>0</v>
      </c>
      <c r="E687" s="28">
        <v>0</v>
      </c>
      <c r="F687" s="22"/>
    </row>
    <row r="688" spans="1:6" ht="15">
      <c r="A688" s="176"/>
      <c r="B688" s="185"/>
      <c r="C688" s="51" t="s">
        <v>6</v>
      </c>
      <c r="D688" s="36">
        <v>5116392.3</v>
      </c>
      <c r="E688" s="28">
        <v>1491864</v>
      </c>
      <c r="F688" s="22"/>
    </row>
    <row r="689" spans="1:6" ht="15">
      <c r="A689" s="176" t="s">
        <v>13</v>
      </c>
      <c r="B689" s="174" t="s">
        <v>150</v>
      </c>
      <c r="C689" s="50" t="s">
        <v>1</v>
      </c>
      <c r="D689" s="152">
        <f>SUM(D690:D693)</f>
        <v>530</v>
      </c>
      <c r="E689" s="152">
        <f>SUM(E690:E693)</f>
        <v>530</v>
      </c>
      <c r="F689" s="22"/>
    </row>
    <row r="690" spans="1:6" ht="15">
      <c r="A690" s="176"/>
      <c r="B690" s="185"/>
      <c r="C690" s="51" t="s">
        <v>10</v>
      </c>
      <c r="D690" s="36">
        <v>0</v>
      </c>
      <c r="E690" s="36">
        <v>0</v>
      </c>
      <c r="F690" s="22"/>
    </row>
    <row r="691" spans="1:6" ht="30">
      <c r="A691" s="176"/>
      <c r="B691" s="185"/>
      <c r="C691" s="51" t="s">
        <v>11</v>
      </c>
      <c r="D691" s="36">
        <v>330</v>
      </c>
      <c r="E691" s="36">
        <v>330</v>
      </c>
      <c r="F691" s="22"/>
    </row>
    <row r="692" spans="1:6" ht="15">
      <c r="A692" s="176"/>
      <c r="B692" s="185"/>
      <c r="C692" s="51" t="s">
        <v>2</v>
      </c>
      <c r="D692" s="36">
        <v>0</v>
      </c>
      <c r="E692" s="28">
        <v>0</v>
      </c>
      <c r="F692" s="22"/>
    </row>
    <row r="693" spans="1:6" ht="15">
      <c r="A693" s="176"/>
      <c r="B693" s="185"/>
      <c r="C693" s="51" t="s">
        <v>6</v>
      </c>
      <c r="D693" s="36">
        <v>200</v>
      </c>
      <c r="E693" s="28">
        <v>200</v>
      </c>
      <c r="F693" s="22"/>
    </row>
    <row r="694" spans="1:6" ht="15">
      <c r="A694" s="176" t="s">
        <v>13</v>
      </c>
      <c r="B694" s="174" t="s">
        <v>151</v>
      </c>
      <c r="C694" s="50" t="s">
        <v>1</v>
      </c>
      <c r="D694" s="152">
        <f>SUM(D695:D698)</f>
        <v>200</v>
      </c>
      <c r="E694" s="152">
        <f>SUM(E695:E698)</f>
        <v>200</v>
      </c>
      <c r="F694" s="22"/>
    </row>
    <row r="695" spans="1:6" ht="15">
      <c r="A695" s="176"/>
      <c r="B695" s="185"/>
      <c r="C695" s="51" t="s">
        <v>10</v>
      </c>
      <c r="D695" s="36">
        <v>0</v>
      </c>
      <c r="E695" s="36">
        <v>0</v>
      </c>
      <c r="F695" s="22"/>
    </row>
    <row r="696" spans="1:6" ht="30">
      <c r="A696" s="176"/>
      <c r="B696" s="185"/>
      <c r="C696" s="51" t="s">
        <v>11</v>
      </c>
      <c r="D696" s="36">
        <v>0</v>
      </c>
      <c r="E696" s="36">
        <v>0</v>
      </c>
      <c r="F696" s="22"/>
    </row>
    <row r="697" spans="1:6" ht="15">
      <c r="A697" s="176"/>
      <c r="B697" s="185"/>
      <c r="C697" s="51" t="s">
        <v>2</v>
      </c>
      <c r="D697" s="36">
        <v>0</v>
      </c>
      <c r="E697" s="28">
        <v>0</v>
      </c>
      <c r="F697" s="22"/>
    </row>
    <row r="698" spans="1:6" ht="15">
      <c r="A698" s="176"/>
      <c r="B698" s="185"/>
      <c r="C698" s="51" t="s">
        <v>6</v>
      </c>
      <c r="D698" s="36">
        <v>200</v>
      </c>
      <c r="E698" s="28">
        <v>200</v>
      </c>
      <c r="F698" s="22"/>
    </row>
    <row r="699" spans="1:6" ht="15">
      <c r="A699" s="176" t="s">
        <v>13</v>
      </c>
      <c r="B699" s="161" t="s">
        <v>152</v>
      </c>
      <c r="C699" s="50" t="s">
        <v>1</v>
      </c>
      <c r="D699" s="152">
        <f>SUM(D700:D703)</f>
        <v>131127.2</v>
      </c>
      <c r="E699" s="152">
        <f>SUM(E700:E703)</f>
        <v>131122.2</v>
      </c>
      <c r="F699" s="22"/>
    </row>
    <row r="700" spans="1:6" ht="15">
      <c r="A700" s="176"/>
      <c r="B700" s="183"/>
      <c r="C700" s="51" t="s">
        <v>10</v>
      </c>
      <c r="D700" s="36">
        <v>0</v>
      </c>
      <c r="E700" s="36">
        <v>0</v>
      </c>
      <c r="F700" s="22"/>
    </row>
    <row r="701" spans="1:6" ht="30">
      <c r="A701" s="176"/>
      <c r="B701" s="183"/>
      <c r="C701" s="51" t="s">
        <v>11</v>
      </c>
      <c r="D701" s="36">
        <v>5179.2</v>
      </c>
      <c r="E701" s="36">
        <v>5174.2</v>
      </c>
      <c r="F701" s="22"/>
    </row>
    <row r="702" spans="1:6" ht="15">
      <c r="A702" s="176"/>
      <c r="B702" s="183"/>
      <c r="C702" s="51" t="s">
        <v>2</v>
      </c>
      <c r="D702" s="36">
        <v>0</v>
      </c>
      <c r="E702" s="28">
        <v>0</v>
      </c>
      <c r="F702" s="22"/>
    </row>
    <row r="703" spans="1:6" ht="15">
      <c r="A703" s="176"/>
      <c r="B703" s="183"/>
      <c r="C703" s="51" t="s">
        <v>6</v>
      </c>
      <c r="D703" s="36">
        <v>125948</v>
      </c>
      <c r="E703" s="28">
        <v>125948</v>
      </c>
      <c r="F703" s="22"/>
    </row>
    <row r="704" spans="1:6" ht="15">
      <c r="A704" s="176" t="s">
        <v>13</v>
      </c>
      <c r="B704" s="161" t="s">
        <v>148</v>
      </c>
      <c r="C704" s="50" t="s">
        <v>1</v>
      </c>
      <c r="D704" s="152">
        <f>SUM(D705:D708)</f>
        <v>0</v>
      </c>
      <c r="E704" s="152">
        <f>SUM(E705:E708)</f>
        <v>0</v>
      </c>
      <c r="F704" s="22"/>
    </row>
    <row r="705" spans="1:6" ht="15">
      <c r="A705" s="176"/>
      <c r="B705" s="183"/>
      <c r="C705" s="51" t="s">
        <v>10</v>
      </c>
      <c r="D705" s="36">
        <v>0</v>
      </c>
      <c r="E705" s="28">
        <v>0</v>
      </c>
      <c r="F705" s="22"/>
    </row>
    <row r="706" spans="1:6" ht="30">
      <c r="A706" s="176"/>
      <c r="B706" s="183"/>
      <c r="C706" s="51" t="s">
        <v>11</v>
      </c>
      <c r="D706" s="36">
        <v>0</v>
      </c>
      <c r="E706" s="28">
        <v>0</v>
      </c>
      <c r="F706" s="22"/>
    </row>
    <row r="707" spans="1:6" ht="15">
      <c r="A707" s="176"/>
      <c r="B707" s="183"/>
      <c r="C707" s="51" t="s">
        <v>2</v>
      </c>
      <c r="D707" s="36">
        <v>0</v>
      </c>
      <c r="E707" s="28">
        <v>0</v>
      </c>
      <c r="F707" s="22"/>
    </row>
    <row r="708" spans="1:6" ht="15">
      <c r="A708" s="176"/>
      <c r="B708" s="183"/>
      <c r="C708" s="51" t="s">
        <v>6</v>
      </c>
      <c r="D708" s="36">
        <v>0</v>
      </c>
      <c r="E708" s="28">
        <v>0</v>
      </c>
      <c r="F708" s="22"/>
    </row>
    <row r="709" spans="1:10" ht="15">
      <c r="A709" s="167" t="s">
        <v>8</v>
      </c>
      <c r="B709" s="167" t="s">
        <v>153</v>
      </c>
      <c r="C709" s="70" t="s">
        <v>1</v>
      </c>
      <c r="D709" s="38">
        <f>D710+D711+D712+D713</f>
        <v>5112292.9</v>
      </c>
      <c r="E709" s="38">
        <f>SUM(E710:E713)</f>
        <v>4500058.97</v>
      </c>
      <c r="F709" s="21">
        <f>E709/D709*100</f>
        <v>88.02427908620022</v>
      </c>
      <c r="G709" s="23">
        <f aca="true" t="shared" si="35" ref="G709:H713">D714+D719+D724+D729+D734</f>
        <v>5112292.9</v>
      </c>
      <c r="H709" s="23">
        <f t="shared" si="35"/>
        <v>4500058.97</v>
      </c>
      <c r="I709" s="89">
        <f>D710+D711</f>
        <v>4704635.2</v>
      </c>
      <c r="J709" s="23">
        <f>E710+E711</f>
        <v>4296886.87</v>
      </c>
    </row>
    <row r="710" spans="1:8" ht="15">
      <c r="A710" s="167"/>
      <c r="B710" s="167"/>
      <c r="C710" s="70" t="s">
        <v>10</v>
      </c>
      <c r="D710" s="38">
        <f>D715+D720+D725+D730+D735</f>
        <v>919874.4</v>
      </c>
      <c r="E710" s="38">
        <f>E715+E720+E725+E730+E735</f>
        <v>778939.1</v>
      </c>
      <c r="F710" s="21">
        <f>E710/D710*100</f>
        <v>84.67885398267416</v>
      </c>
      <c r="G710" s="23">
        <f t="shared" si="35"/>
        <v>919874.4</v>
      </c>
      <c r="H710" s="23">
        <f t="shared" si="35"/>
        <v>778939.1</v>
      </c>
    </row>
    <row r="711" spans="1:8" ht="28.5">
      <c r="A711" s="167"/>
      <c r="B711" s="167"/>
      <c r="C711" s="70" t="s">
        <v>11</v>
      </c>
      <c r="D711" s="38">
        <f aca="true" t="shared" si="36" ref="D711:E713">D716+D721+D726+D731+D736</f>
        <v>3784760.8</v>
      </c>
      <c r="E711" s="38">
        <f t="shared" si="36"/>
        <v>3517947.7700000005</v>
      </c>
      <c r="F711" s="21">
        <f>E711/D711*100</f>
        <v>92.95033308313701</v>
      </c>
      <c r="G711" s="23">
        <f t="shared" si="35"/>
        <v>3784760.8</v>
      </c>
      <c r="H711" s="23">
        <f t="shared" si="35"/>
        <v>3517947.7700000005</v>
      </c>
    </row>
    <row r="712" spans="1:8" ht="15">
      <c r="A712" s="167"/>
      <c r="B712" s="167"/>
      <c r="C712" s="117" t="s">
        <v>2</v>
      </c>
      <c r="D712" s="38">
        <f t="shared" si="36"/>
        <v>351657.7</v>
      </c>
      <c r="E712" s="38">
        <f t="shared" si="36"/>
        <v>203172.1</v>
      </c>
      <c r="F712" s="21">
        <f>E712/D712*100</f>
        <v>57.77553001114436</v>
      </c>
      <c r="G712" s="23">
        <f t="shared" si="35"/>
        <v>351657.7</v>
      </c>
      <c r="H712" s="23">
        <f t="shared" si="35"/>
        <v>203172.1</v>
      </c>
    </row>
    <row r="713" spans="1:8" ht="15">
      <c r="A713" s="167"/>
      <c r="B713" s="167"/>
      <c r="C713" s="117" t="s">
        <v>6</v>
      </c>
      <c r="D713" s="38">
        <f t="shared" si="36"/>
        <v>56000</v>
      </c>
      <c r="E713" s="38">
        <f t="shared" si="36"/>
        <v>0</v>
      </c>
      <c r="F713" s="21">
        <f>E713/D713*100</f>
        <v>0</v>
      </c>
      <c r="G713" s="23">
        <f t="shared" si="35"/>
        <v>56000</v>
      </c>
      <c r="H713" s="23">
        <f t="shared" si="35"/>
        <v>0</v>
      </c>
    </row>
    <row r="714" spans="1:6" ht="15">
      <c r="A714" s="174" t="s">
        <v>9</v>
      </c>
      <c r="B714" s="174" t="s">
        <v>158</v>
      </c>
      <c r="C714" s="69" t="s">
        <v>1</v>
      </c>
      <c r="D714" s="152">
        <f>SUM(D715:D718)</f>
        <v>4810970.800000001</v>
      </c>
      <c r="E714" s="152">
        <f>SUM(E715:E718)</f>
        <v>4335659.9</v>
      </c>
      <c r="F714" s="22"/>
    </row>
    <row r="715" spans="1:6" ht="15">
      <c r="A715" s="174"/>
      <c r="B715" s="174"/>
      <c r="C715" s="69" t="s">
        <v>10</v>
      </c>
      <c r="D715" s="36">
        <v>919874.4</v>
      </c>
      <c r="E715" s="36">
        <v>777750.6</v>
      </c>
      <c r="F715" s="22"/>
    </row>
    <row r="716" spans="1:6" ht="30">
      <c r="A716" s="174"/>
      <c r="B716" s="174"/>
      <c r="C716" s="69" t="s">
        <v>11</v>
      </c>
      <c r="D716" s="36">
        <v>3539551.7</v>
      </c>
      <c r="E716" s="36">
        <v>3355728.1</v>
      </c>
      <c r="F716" s="22"/>
    </row>
    <row r="717" spans="1:6" ht="15">
      <c r="A717" s="174"/>
      <c r="B717" s="174"/>
      <c r="C717" s="51" t="s">
        <v>2</v>
      </c>
      <c r="D717" s="36">
        <v>351544.7</v>
      </c>
      <c r="E717" s="36">
        <v>202181.2</v>
      </c>
      <c r="F717" s="22"/>
    </row>
    <row r="718" spans="1:6" ht="15">
      <c r="A718" s="174"/>
      <c r="B718" s="174"/>
      <c r="C718" s="51" t="s">
        <v>6</v>
      </c>
      <c r="D718" s="36">
        <v>0</v>
      </c>
      <c r="E718" s="36">
        <v>0</v>
      </c>
      <c r="F718" s="22"/>
    </row>
    <row r="719" spans="1:6" ht="15">
      <c r="A719" s="174" t="s">
        <v>9</v>
      </c>
      <c r="B719" s="174" t="s">
        <v>157</v>
      </c>
      <c r="C719" s="69" t="s">
        <v>1</v>
      </c>
      <c r="D719" s="152">
        <f>SUM(D720:D723)</f>
        <v>221096.8</v>
      </c>
      <c r="E719" s="152">
        <f>SUM(E720:E723)</f>
        <v>138218.85</v>
      </c>
      <c r="F719" s="22"/>
    </row>
    <row r="720" spans="1:6" ht="15">
      <c r="A720" s="174"/>
      <c r="B720" s="174"/>
      <c r="C720" s="69" t="s">
        <v>10</v>
      </c>
      <c r="D720" s="36">
        <v>0</v>
      </c>
      <c r="E720" s="36">
        <v>0</v>
      </c>
      <c r="F720" s="22"/>
    </row>
    <row r="721" spans="1:6" ht="30">
      <c r="A721" s="174"/>
      <c r="B721" s="174"/>
      <c r="C721" s="69" t="s">
        <v>11</v>
      </c>
      <c r="D721" s="36">
        <v>221096.8</v>
      </c>
      <c r="E721" s="36">
        <v>138218.85</v>
      </c>
      <c r="F721" s="22"/>
    </row>
    <row r="722" spans="1:6" ht="15">
      <c r="A722" s="174"/>
      <c r="B722" s="174"/>
      <c r="C722" s="51" t="s">
        <v>2</v>
      </c>
      <c r="D722" s="36">
        <v>0</v>
      </c>
      <c r="E722" s="36">
        <v>0</v>
      </c>
      <c r="F722" s="22"/>
    </row>
    <row r="723" spans="1:6" ht="15">
      <c r="A723" s="174"/>
      <c r="B723" s="174"/>
      <c r="C723" s="51" t="s">
        <v>6</v>
      </c>
      <c r="D723" s="36">
        <v>0</v>
      </c>
      <c r="E723" s="36">
        <v>0</v>
      </c>
      <c r="F723" s="22"/>
    </row>
    <row r="724" spans="1:6" ht="15">
      <c r="A724" s="174" t="s">
        <v>9</v>
      </c>
      <c r="B724" s="174" t="s">
        <v>156</v>
      </c>
      <c r="C724" s="69" t="s">
        <v>1</v>
      </c>
      <c r="D724" s="152">
        <f>SUM(D725:D728)</f>
        <v>3933</v>
      </c>
      <c r="E724" s="152">
        <f>SUM(E725:E728)</f>
        <v>4110.0199999999995</v>
      </c>
      <c r="F724" s="22"/>
    </row>
    <row r="725" spans="1:6" ht="15">
      <c r="A725" s="174"/>
      <c r="B725" s="174"/>
      <c r="C725" s="69" t="s">
        <v>10</v>
      </c>
      <c r="D725" s="36">
        <v>0</v>
      </c>
      <c r="E725" s="36">
        <v>0</v>
      </c>
      <c r="F725" s="22"/>
    </row>
    <row r="726" spans="1:6" ht="30">
      <c r="A726" s="174"/>
      <c r="B726" s="174"/>
      <c r="C726" s="69" t="s">
        <v>11</v>
      </c>
      <c r="D726" s="36">
        <v>3820</v>
      </c>
      <c r="E726" s="36">
        <v>3119.12</v>
      </c>
      <c r="F726" s="22"/>
    </row>
    <row r="727" spans="1:6" ht="15">
      <c r="A727" s="174"/>
      <c r="B727" s="174"/>
      <c r="C727" s="51" t="s">
        <v>2</v>
      </c>
      <c r="D727" s="36">
        <v>113</v>
      </c>
      <c r="E727" s="36">
        <v>990.9</v>
      </c>
      <c r="F727" s="22"/>
    </row>
    <row r="728" spans="1:6" ht="15">
      <c r="A728" s="174"/>
      <c r="B728" s="174"/>
      <c r="C728" s="51" t="s">
        <v>6</v>
      </c>
      <c r="D728" s="36">
        <v>0</v>
      </c>
      <c r="E728" s="36">
        <v>0</v>
      </c>
      <c r="F728" s="22"/>
    </row>
    <row r="729" spans="1:6" ht="15">
      <c r="A729" s="174" t="s">
        <v>9</v>
      </c>
      <c r="B729" s="174" t="s">
        <v>155</v>
      </c>
      <c r="C729" s="116" t="s">
        <v>1</v>
      </c>
      <c r="D729" s="152">
        <f>SUM(D730:D733)</f>
        <v>56000</v>
      </c>
      <c r="E729" s="152">
        <f>SUM(E730:E733)</f>
        <v>0</v>
      </c>
      <c r="F729" s="22"/>
    </row>
    <row r="730" spans="1:6" ht="15">
      <c r="A730" s="174"/>
      <c r="B730" s="174"/>
      <c r="C730" s="116" t="s">
        <v>10</v>
      </c>
      <c r="D730" s="36">
        <v>0</v>
      </c>
      <c r="E730" s="36">
        <v>0</v>
      </c>
      <c r="F730" s="22"/>
    </row>
    <row r="731" spans="1:6" ht="30">
      <c r="A731" s="174"/>
      <c r="B731" s="174"/>
      <c r="C731" s="116" t="s">
        <v>11</v>
      </c>
      <c r="D731" s="36">
        <v>0</v>
      </c>
      <c r="E731" s="36">
        <v>0</v>
      </c>
      <c r="F731" s="22"/>
    </row>
    <row r="732" spans="1:6" ht="15">
      <c r="A732" s="174"/>
      <c r="B732" s="174"/>
      <c r="C732" s="51" t="s">
        <v>2</v>
      </c>
      <c r="D732" s="36">
        <v>0</v>
      </c>
      <c r="E732" s="36">
        <v>0</v>
      </c>
      <c r="F732" s="22"/>
    </row>
    <row r="733" spans="1:6" ht="15">
      <c r="A733" s="174"/>
      <c r="B733" s="174"/>
      <c r="C733" s="51" t="s">
        <v>6</v>
      </c>
      <c r="D733" s="36">
        <v>56000</v>
      </c>
      <c r="E733" s="36">
        <v>0</v>
      </c>
      <c r="F733" s="22"/>
    </row>
    <row r="734" spans="1:6" ht="15">
      <c r="A734" s="174" t="s">
        <v>9</v>
      </c>
      <c r="B734" s="174" t="s">
        <v>154</v>
      </c>
      <c r="C734" s="69" t="s">
        <v>1</v>
      </c>
      <c r="D734" s="152">
        <f>SUM(D735:D738)</f>
        <v>20292.3</v>
      </c>
      <c r="E734" s="152">
        <f>SUM(E735:E738)</f>
        <v>22070.2</v>
      </c>
      <c r="F734" s="22"/>
    </row>
    <row r="735" spans="1:6" ht="15">
      <c r="A735" s="174"/>
      <c r="B735" s="174"/>
      <c r="C735" s="116" t="s">
        <v>10</v>
      </c>
      <c r="D735" s="36">
        <v>0</v>
      </c>
      <c r="E735" s="36">
        <v>1188.5</v>
      </c>
      <c r="F735" s="22"/>
    </row>
    <row r="736" spans="1:6" ht="30">
      <c r="A736" s="174"/>
      <c r="B736" s="174"/>
      <c r="C736" s="116" t="s">
        <v>11</v>
      </c>
      <c r="D736" s="36">
        <v>20292.3</v>
      </c>
      <c r="E736" s="36">
        <v>20881.7</v>
      </c>
      <c r="F736" s="22"/>
    </row>
    <row r="737" spans="1:6" ht="15">
      <c r="A737" s="174"/>
      <c r="B737" s="174"/>
      <c r="C737" s="51" t="s">
        <v>2</v>
      </c>
      <c r="D737" s="36">
        <v>0</v>
      </c>
      <c r="E737" s="36">
        <v>0</v>
      </c>
      <c r="F737" s="22"/>
    </row>
    <row r="738" spans="1:6" ht="15">
      <c r="A738" s="175"/>
      <c r="B738" s="175"/>
      <c r="C738" s="51" t="s">
        <v>6</v>
      </c>
      <c r="D738" s="36">
        <v>0</v>
      </c>
      <c r="E738" s="36">
        <v>0</v>
      </c>
      <c r="F738" s="22"/>
    </row>
    <row r="739" spans="1:10" ht="15">
      <c r="A739" s="165" t="s">
        <v>15</v>
      </c>
      <c r="B739" s="166" t="s">
        <v>159</v>
      </c>
      <c r="C739" s="70" t="s">
        <v>1</v>
      </c>
      <c r="D739" s="14">
        <f>D740+D741+D742+D743</f>
        <v>760250</v>
      </c>
      <c r="E739" s="14">
        <f>SUM(E740:E743)</f>
        <v>706878.27</v>
      </c>
      <c r="F739" s="21">
        <f>E739/D739*100</f>
        <v>92.97971325221967</v>
      </c>
      <c r="G739" s="27">
        <f aca="true" t="shared" si="37" ref="G739:H743">D744+D749+D754+D759+D764+D769+D774+D779</f>
        <v>760250.0000000001</v>
      </c>
      <c r="H739" s="27">
        <f t="shared" si="37"/>
        <v>706878.27</v>
      </c>
      <c r="I739" s="88" t="s">
        <v>40</v>
      </c>
      <c r="J739" s="1" t="s">
        <v>44</v>
      </c>
    </row>
    <row r="740" spans="1:10" ht="15">
      <c r="A740" s="165"/>
      <c r="B740" s="167"/>
      <c r="C740" s="70" t="s">
        <v>10</v>
      </c>
      <c r="D740" s="14">
        <f>D745+D750+D755+D760+D765+D770+D775+D780</f>
        <v>633496.8</v>
      </c>
      <c r="E740" s="14">
        <f>E745+E750+E755+E760+E765+E770+E775+E780</f>
        <v>585451.91</v>
      </c>
      <c r="F740" s="21">
        <f>E740/D740*100</f>
        <v>92.41592222723145</v>
      </c>
      <c r="G740" s="27">
        <f t="shared" si="37"/>
        <v>633496.8</v>
      </c>
      <c r="H740" s="27">
        <f t="shared" si="37"/>
        <v>585451.91</v>
      </c>
      <c r="I740" s="89">
        <f>D740+D741</f>
        <v>748207.3</v>
      </c>
      <c r="J740" s="23">
        <f>E740+E741</f>
        <v>690405.77</v>
      </c>
    </row>
    <row r="741" spans="1:8" ht="28.5">
      <c r="A741" s="165"/>
      <c r="B741" s="167"/>
      <c r="C741" s="70" t="s">
        <v>11</v>
      </c>
      <c r="D741" s="14">
        <f aca="true" t="shared" si="38" ref="D741:E743">D746+D751+D756+D761+D766+D771+D776+D781</f>
        <v>114710.5</v>
      </c>
      <c r="E741" s="14">
        <f t="shared" si="38"/>
        <v>104953.86</v>
      </c>
      <c r="F741" s="21">
        <f>E741/D741*100</f>
        <v>91.49455368078773</v>
      </c>
      <c r="G741" s="27">
        <f t="shared" si="37"/>
        <v>114710.5</v>
      </c>
      <c r="H741" s="27">
        <f t="shared" si="37"/>
        <v>104953.86</v>
      </c>
    </row>
    <row r="742" spans="1:8" ht="15">
      <c r="A742" s="165"/>
      <c r="B742" s="167"/>
      <c r="C742" s="70" t="s">
        <v>2</v>
      </c>
      <c r="D742" s="14">
        <f t="shared" si="38"/>
        <v>542.6999999999999</v>
      </c>
      <c r="E742" s="14">
        <f t="shared" si="38"/>
        <v>541.5</v>
      </c>
      <c r="F742" s="21">
        <f>E742/D742*100</f>
        <v>99.77888336097293</v>
      </c>
      <c r="G742" s="27">
        <f t="shared" si="37"/>
        <v>542.6999999999999</v>
      </c>
      <c r="H742" s="27">
        <f t="shared" si="37"/>
        <v>541.5</v>
      </c>
    </row>
    <row r="743" spans="1:8" ht="15">
      <c r="A743" s="165"/>
      <c r="B743" s="167"/>
      <c r="C743" s="70" t="s">
        <v>6</v>
      </c>
      <c r="D743" s="14">
        <f t="shared" si="38"/>
        <v>11500</v>
      </c>
      <c r="E743" s="14">
        <f t="shared" si="38"/>
        <v>15931</v>
      </c>
      <c r="F743" s="21">
        <f>E743/D743*100</f>
        <v>138.5304347826087</v>
      </c>
      <c r="G743" s="27">
        <f t="shared" si="37"/>
        <v>11500</v>
      </c>
      <c r="H743" s="27">
        <f t="shared" si="37"/>
        <v>15931</v>
      </c>
    </row>
    <row r="744" spans="1:6" ht="15">
      <c r="A744" s="176" t="s">
        <v>9</v>
      </c>
      <c r="B744" s="174" t="s">
        <v>167</v>
      </c>
      <c r="C744" s="69" t="s">
        <v>1</v>
      </c>
      <c r="D744" s="138">
        <f>SUM(D745:D748)</f>
        <v>291.5</v>
      </c>
      <c r="E744" s="138">
        <f>SUM(E745:E748)</f>
        <v>291.44</v>
      </c>
      <c r="F744" s="22"/>
    </row>
    <row r="745" spans="1:6" ht="15">
      <c r="A745" s="176"/>
      <c r="B745" s="174"/>
      <c r="C745" s="69" t="s">
        <v>10</v>
      </c>
      <c r="D745" s="9">
        <v>0</v>
      </c>
      <c r="E745" s="9">
        <v>0</v>
      </c>
      <c r="F745" s="22"/>
    </row>
    <row r="746" spans="1:6" ht="30">
      <c r="A746" s="176"/>
      <c r="B746" s="174"/>
      <c r="C746" s="69" t="s">
        <v>11</v>
      </c>
      <c r="D746" s="9">
        <v>291.5</v>
      </c>
      <c r="E746" s="9">
        <v>291.44</v>
      </c>
      <c r="F746" s="22"/>
    </row>
    <row r="747" spans="1:6" ht="15">
      <c r="A747" s="176"/>
      <c r="B747" s="174"/>
      <c r="C747" s="69" t="s">
        <v>2</v>
      </c>
      <c r="D747" s="9">
        <v>0</v>
      </c>
      <c r="E747" s="9">
        <v>0</v>
      </c>
      <c r="F747" s="22"/>
    </row>
    <row r="748" spans="1:6" ht="15">
      <c r="A748" s="176"/>
      <c r="B748" s="174"/>
      <c r="C748" s="69" t="s">
        <v>6</v>
      </c>
      <c r="D748" s="9">
        <v>0</v>
      </c>
      <c r="E748" s="9">
        <v>0</v>
      </c>
      <c r="F748" s="22"/>
    </row>
    <row r="749" spans="1:6" ht="15">
      <c r="A749" s="176" t="s">
        <v>9</v>
      </c>
      <c r="B749" s="174" t="s">
        <v>166</v>
      </c>
      <c r="C749" s="69" t="s">
        <v>1</v>
      </c>
      <c r="D749" s="154">
        <f>SUM(D750:D753)</f>
        <v>17879</v>
      </c>
      <c r="E749" s="154">
        <f>SUM(E750:E753)</f>
        <v>17712.57</v>
      </c>
      <c r="F749" s="22"/>
    </row>
    <row r="750" spans="1:6" ht="15">
      <c r="A750" s="196"/>
      <c r="B750" s="174"/>
      <c r="C750" s="69" t="s">
        <v>10</v>
      </c>
      <c r="D750" s="53">
        <v>0</v>
      </c>
      <c r="E750" s="53">
        <v>0</v>
      </c>
      <c r="F750" s="22"/>
    </row>
    <row r="751" spans="1:6" ht="30">
      <c r="A751" s="196"/>
      <c r="B751" s="174"/>
      <c r="C751" s="69" t="s">
        <v>11</v>
      </c>
      <c r="D751" s="52">
        <v>11379</v>
      </c>
      <c r="E751" s="53">
        <v>11212.57</v>
      </c>
      <c r="F751" s="22"/>
    </row>
    <row r="752" spans="1:6" ht="15">
      <c r="A752" s="196"/>
      <c r="B752" s="174"/>
      <c r="C752" s="69" t="s">
        <v>2</v>
      </c>
      <c r="D752" s="52">
        <v>0</v>
      </c>
      <c r="E752" s="53">
        <v>0</v>
      </c>
      <c r="F752" s="22"/>
    </row>
    <row r="753" spans="1:6" ht="15">
      <c r="A753" s="196"/>
      <c r="B753" s="174"/>
      <c r="C753" s="69" t="s">
        <v>6</v>
      </c>
      <c r="D753" s="53">
        <v>6500</v>
      </c>
      <c r="E753" s="53">
        <v>6500</v>
      </c>
      <c r="F753" s="22"/>
    </row>
    <row r="754" spans="1:6" ht="15">
      <c r="A754" s="176" t="s">
        <v>9</v>
      </c>
      <c r="B754" s="174" t="s">
        <v>165</v>
      </c>
      <c r="C754" s="69" t="s">
        <v>1</v>
      </c>
      <c r="D754" s="155">
        <f>SUM(D755:D758)</f>
        <v>27042</v>
      </c>
      <c r="E754" s="155">
        <f>SUM(E755:E758)</f>
        <v>29154.8</v>
      </c>
      <c r="F754" s="22"/>
    </row>
    <row r="755" spans="1:6" ht="15">
      <c r="A755" s="196"/>
      <c r="B755" s="174"/>
      <c r="C755" s="69" t="s">
        <v>10</v>
      </c>
      <c r="D755" s="9">
        <v>9045.3</v>
      </c>
      <c r="E755" s="9">
        <v>8932.66</v>
      </c>
      <c r="F755" s="22"/>
    </row>
    <row r="756" spans="1:6" ht="30">
      <c r="A756" s="196"/>
      <c r="B756" s="174"/>
      <c r="C756" s="69" t="s">
        <v>11</v>
      </c>
      <c r="D756" s="53">
        <v>12996.7</v>
      </c>
      <c r="E756" s="9">
        <v>10791.14</v>
      </c>
      <c r="F756" s="22"/>
    </row>
    <row r="757" spans="1:6" ht="15">
      <c r="A757" s="196"/>
      <c r="B757" s="174"/>
      <c r="C757" s="69" t="s">
        <v>2</v>
      </c>
      <c r="D757" s="53">
        <v>0</v>
      </c>
      <c r="E757" s="53">
        <v>0</v>
      </c>
      <c r="F757" s="22"/>
    </row>
    <row r="758" spans="1:6" ht="15">
      <c r="A758" s="196"/>
      <c r="B758" s="174"/>
      <c r="C758" s="69" t="s">
        <v>6</v>
      </c>
      <c r="D758" s="53">
        <v>5000</v>
      </c>
      <c r="E758" s="9">
        <v>9431</v>
      </c>
      <c r="F758" s="22"/>
    </row>
    <row r="759" spans="1:6" ht="15">
      <c r="A759" s="176" t="s">
        <v>9</v>
      </c>
      <c r="B759" s="174" t="s">
        <v>164</v>
      </c>
      <c r="C759" s="69" t="s">
        <v>1</v>
      </c>
      <c r="D759" s="138">
        <f>SUM(D760:D763)</f>
        <v>48703</v>
      </c>
      <c r="E759" s="138">
        <f>SUM(E760:E763)</f>
        <v>45854.56</v>
      </c>
      <c r="F759" s="22"/>
    </row>
    <row r="760" spans="1:6" ht="15">
      <c r="A760" s="196"/>
      <c r="B760" s="174"/>
      <c r="C760" s="69" t="s">
        <v>10</v>
      </c>
      <c r="D760" s="9">
        <v>10578</v>
      </c>
      <c r="E760" s="9">
        <v>10217.69</v>
      </c>
      <c r="F760" s="22"/>
    </row>
    <row r="761" spans="1:6" ht="30">
      <c r="A761" s="196"/>
      <c r="B761" s="174"/>
      <c r="C761" s="69" t="s">
        <v>11</v>
      </c>
      <c r="D761" s="9">
        <v>38104.7</v>
      </c>
      <c r="E761" s="9">
        <v>35617.77</v>
      </c>
      <c r="F761" s="22"/>
    </row>
    <row r="762" spans="1:6" ht="15">
      <c r="A762" s="196"/>
      <c r="B762" s="174"/>
      <c r="C762" s="69" t="s">
        <v>2</v>
      </c>
      <c r="D762" s="9">
        <v>20.3</v>
      </c>
      <c r="E762" s="9">
        <v>19.1</v>
      </c>
      <c r="F762" s="22"/>
    </row>
    <row r="763" spans="1:6" ht="15">
      <c r="A763" s="196"/>
      <c r="B763" s="174"/>
      <c r="C763" s="69" t="s">
        <v>6</v>
      </c>
      <c r="D763" s="9">
        <v>0</v>
      </c>
      <c r="E763" s="66">
        <v>0</v>
      </c>
      <c r="F763" s="22"/>
    </row>
    <row r="764" spans="1:6" ht="15">
      <c r="A764" s="176" t="s">
        <v>9</v>
      </c>
      <c r="B764" s="174" t="s">
        <v>163</v>
      </c>
      <c r="C764" s="69" t="s">
        <v>1</v>
      </c>
      <c r="D764" s="155">
        <f>SUM(D765:D768)</f>
        <v>258273.9</v>
      </c>
      <c r="E764" s="155">
        <f>SUM(E765:E768)</f>
        <v>255756.37</v>
      </c>
      <c r="F764" s="22"/>
    </row>
    <row r="765" spans="1:6" ht="15">
      <c r="A765" s="196"/>
      <c r="B765" s="174"/>
      <c r="C765" s="69" t="s">
        <v>10</v>
      </c>
      <c r="D765" s="53">
        <v>235797.6</v>
      </c>
      <c r="E765" s="9">
        <v>235451.74</v>
      </c>
      <c r="F765" s="22"/>
    </row>
    <row r="766" spans="1:6" ht="30">
      <c r="A766" s="196"/>
      <c r="B766" s="174"/>
      <c r="C766" s="69" t="s">
        <v>11</v>
      </c>
      <c r="D766" s="53">
        <v>22476.3</v>
      </c>
      <c r="E766" s="9">
        <v>20304.63</v>
      </c>
      <c r="F766" s="22"/>
    </row>
    <row r="767" spans="1:6" ht="15">
      <c r="A767" s="196"/>
      <c r="B767" s="174"/>
      <c r="C767" s="69" t="s">
        <v>2</v>
      </c>
      <c r="D767" s="9">
        <v>0</v>
      </c>
      <c r="E767" s="9">
        <v>0</v>
      </c>
      <c r="F767" s="22"/>
    </row>
    <row r="768" spans="1:6" ht="15">
      <c r="A768" s="196"/>
      <c r="B768" s="174"/>
      <c r="C768" s="69" t="s">
        <v>6</v>
      </c>
      <c r="D768" s="53">
        <v>0</v>
      </c>
      <c r="E768" s="9">
        <v>0</v>
      </c>
      <c r="F768" s="22"/>
    </row>
    <row r="769" spans="1:6" ht="15">
      <c r="A769" s="176" t="s">
        <v>9</v>
      </c>
      <c r="B769" s="174" t="s">
        <v>162</v>
      </c>
      <c r="C769" s="69" t="s">
        <v>1</v>
      </c>
      <c r="D769" s="155">
        <f>SUM(D770:D773)</f>
        <v>53736.7</v>
      </c>
      <c r="E769" s="155">
        <f>SUM(E770:E773)</f>
        <v>4168.15</v>
      </c>
      <c r="F769" s="22"/>
    </row>
    <row r="770" spans="1:6" ht="15">
      <c r="A770" s="196"/>
      <c r="B770" s="174"/>
      <c r="C770" s="69" t="s">
        <v>10</v>
      </c>
      <c r="D770" s="53">
        <v>46445</v>
      </c>
      <c r="E770" s="9">
        <v>0</v>
      </c>
      <c r="F770" s="22"/>
    </row>
    <row r="771" spans="1:6" ht="30">
      <c r="A771" s="196"/>
      <c r="B771" s="174"/>
      <c r="C771" s="69" t="s">
        <v>11</v>
      </c>
      <c r="D771" s="9">
        <v>7291.7</v>
      </c>
      <c r="E771" s="37">
        <v>4168.15</v>
      </c>
      <c r="F771" s="22"/>
    </row>
    <row r="772" spans="1:6" ht="15">
      <c r="A772" s="196"/>
      <c r="B772" s="174"/>
      <c r="C772" s="69" t="s">
        <v>2</v>
      </c>
      <c r="D772" s="53">
        <v>0</v>
      </c>
      <c r="E772" s="9">
        <v>0</v>
      </c>
      <c r="F772" s="22"/>
    </row>
    <row r="773" spans="1:6" ht="15">
      <c r="A773" s="196"/>
      <c r="B773" s="174"/>
      <c r="C773" s="69" t="s">
        <v>6</v>
      </c>
      <c r="D773" s="53">
        <v>0</v>
      </c>
      <c r="E773" s="9">
        <v>0</v>
      </c>
      <c r="F773" s="22"/>
    </row>
    <row r="774" spans="1:6" ht="15">
      <c r="A774" s="176" t="s">
        <v>9</v>
      </c>
      <c r="B774" s="174" t="s">
        <v>161</v>
      </c>
      <c r="C774" s="69" t="s">
        <v>1</v>
      </c>
      <c r="D774" s="155">
        <f>SUM(D775:D778)</f>
        <v>335798.60000000003</v>
      </c>
      <c r="E774" s="155">
        <f>SUM(E775:E778)</f>
        <v>335506.38</v>
      </c>
      <c r="F774" s="22"/>
    </row>
    <row r="775" spans="1:6" ht="15">
      <c r="A775" s="196"/>
      <c r="B775" s="174"/>
      <c r="C775" s="69" t="s">
        <v>10</v>
      </c>
      <c r="D775" s="53">
        <v>330787.9</v>
      </c>
      <c r="E775" s="9">
        <v>330006.82</v>
      </c>
      <c r="F775" s="22"/>
    </row>
    <row r="776" spans="1:6" ht="30">
      <c r="A776" s="196"/>
      <c r="B776" s="174"/>
      <c r="C776" s="69" t="s">
        <v>11</v>
      </c>
      <c r="D776" s="9">
        <v>4488.3</v>
      </c>
      <c r="E776" s="9">
        <v>4977.16</v>
      </c>
      <c r="F776" s="22"/>
    </row>
    <row r="777" spans="1:6" ht="15">
      <c r="A777" s="196"/>
      <c r="B777" s="174"/>
      <c r="C777" s="69" t="s">
        <v>2</v>
      </c>
      <c r="D777" s="9">
        <v>522.4</v>
      </c>
      <c r="E777" s="9">
        <v>522.4</v>
      </c>
      <c r="F777" s="22"/>
    </row>
    <row r="778" spans="1:6" ht="15">
      <c r="A778" s="196"/>
      <c r="B778" s="174"/>
      <c r="C778" s="69" t="s">
        <v>6</v>
      </c>
      <c r="D778" s="9">
        <v>0</v>
      </c>
      <c r="E778" s="9">
        <v>0</v>
      </c>
      <c r="F778" s="22"/>
    </row>
    <row r="779" spans="1:6" ht="15">
      <c r="A779" s="176" t="s">
        <v>9</v>
      </c>
      <c r="B779" s="174" t="s">
        <v>160</v>
      </c>
      <c r="C779" s="69" t="s">
        <v>1</v>
      </c>
      <c r="D779" s="155">
        <f>SUM(D780:D783)</f>
        <v>18525.3</v>
      </c>
      <c r="E779" s="155">
        <f>SUM(E780:E783)</f>
        <v>18434</v>
      </c>
      <c r="F779" s="22"/>
    </row>
    <row r="780" spans="1:6" ht="15">
      <c r="A780" s="196"/>
      <c r="B780" s="174"/>
      <c r="C780" s="69" t="s">
        <v>10</v>
      </c>
      <c r="D780" s="53">
        <v>843</v>
      </c>
      <c r="E780" s="9">
        <v>843</v>
      </c>
      <c r="F780" s="22"/>
    </row>
    <row r="781" spans="1:6" ht="30">
      <c r="A781" s="196"/>
      <c r="B781" s="174"/>
      <c r="C781" s="69" t="s">
        <v>11</v>
      </c>
      <c r="D781" s="9">
        <v>17682.3</v>
      </c>
      <c r="E781" s="9">
        <v>17591</v>
      </c>
      <c r="F781" s="22"/>
    </row>
    <row r="782" spans="1:6" ht="15">
      <c r="A782" s="196"/>
      <c r="B782" s="174"/>
      <c r="C782" s="69" t="s">
        <v>2</v>
      </c>
      <c r="D782" s="53">
        <v>0</v>
      </c>
      <c r="E782" s="9">
        <v>0</v>
      </c>
      <c r="F782" s="22"/>
    </row>
    <row r="783" spans="1:6" ht="15">
      <c r="A783" s="196"/>
      <c r="B783" s="174"/>
      <c r="C783" s="69" t="s">
        <v>6</v>
      </c>
      <c r="D783" s="53">
        <v>0</v>
      </c>
      <c r="E783" s="9">
        <v>0</v>
      </c>
      <c r="F783" s="22"/>
    </row>
    <row r="784" spans="1:10" ht="15">
      <c r="A784" s="165" t="s">
        <v>15</v>
      </c>
      <c r="B784" s="166" t="s">
        <v>188</v>
      </c>
      <c r="C784" s="70" t="s">
        <v>1</v>
      </c>
      <c r="D784" s="14">
        <f>D785+D786+D787+D788</f>
        <v>2782891.9</v>
      </c>
      <c r="E784" s="14">
        <f>SUM(E785:E788)</f>
        <v>7026263.03</v>
      </c>
      <c r="F784" s="21">
        <f>E784/D784*100</f>
        <v>252.48063102990096</v>
      </c>
      <c r="G784" s="27">
        <f aca="true" t="shared" si="39" ref="G784:H788">D789+D794+D799</f>
        <v>2782891.9000000004</v>
      </c>
      <c r="H784" s="27">
        <f t="shared" si="39"/>
        <v>7026263.029999999</v>
      </c>
      <c r="I784" s="88" t="s">
        <v>40</v>
      </c>
      <c r="J784" s="1" t="s">
        <v>44</v>
      </c>
    </row>
    <row r="785" spans="1:10" ht="15">
      <c r="A785" s="165"/>
      <c r="B785" s="167"/>
      <c r="C785" s="70" t="s">
        <v>10</v>
      </c>
      <c r="D785" s="14">
        <f>D790+D795+D800</f>
        <v>84091.5</v>
      </c>
      <c r="E785" s="14">
        <f>E790+E795+E800</f>
        <v>84091.5</v>
      </c>
      <c r="F785" s="21">
        <f>E785/D785*100</f>
        <v>100</v>
      </c>
      <c r="G785" s="27">
        <f t="shared" si="39"/>
        <v>84091.5</v>
      </c>
      <c r="H785" s="27">
        <f t="shared" si="39"/>
        <v>84091.5</v>
      </c>
      <c r="I785" s="89">
        <f>D785+D786</f>
        <v>2782891.9</v>
      </c>
      <c r="J785" s="23">
        <f>E785+E786</f>
        <v>2715563.5100000002</v>
      </c>
    </row>
    <row r="786" spans="1:8" ht="28.5">
      <c r="A786" s="165"/>
      <c r="B786" s="167"/>
      <c r="C786" s="70" t="s">
        <v>11</v>
      </c>
      <c r="D786" s="14">
        <f aca="true" t="shared" si="40" ref="D786:E788">D791+D796+D801</f>
        <v>2698800.4</v>
      </c>
      <c r="E786" s="14">
        <f t="shared" si="40"/>
        <v>2631472.0100000002</v>
      </c>
      <c r="F786" s="26">
        <f>E786/D786*100</f>
        <v>97.50524751663741</v>
      </c>
      <c r="G786" s="27">
        <f t="shared" si="39"/>
        <v>2698800.4</v>
      </c>
      <c r="H786" s="27">
        <f t="shared" si="39"/>
        <v>2631472.0100000002</v>
      </c>
    </row>
    <row r="787" spans="1:8" ht="15">
      <c r="A787" s="165"/>
      <c r="B787" s="167"/>
      <c r="C787" s="70" t="s">
        <v>2</v>
      </c>
      <c r="D787" s="14">
        <f t="shared" si="40"/>
        <v>0</v>
      </c>
      <c r="E787" s="14">
        <f t="shared" si="40"/>
        <v>2873456.28</v>
      </c>
      <c r="F787" s="21"/>
      <c r="G787" s="27">
        <f t="shared" si="39"/>
        <v>0</v>
      </c>
      <c r="H787" s="27">
        <f t="shared" si="39"/>
        <v>2873456.28</v>
      </c>
    </row>
    <row r="788" spans="1:8" ht="15">
      <c r="A788" s="165"/>
      <c r="B788" s="167"/>
      <c r="C788" s="70" t="s">
        <v>6</v>
      </c>
      <c r="D788" s="14">
        <f t="shared" si="40"/>
        <v>0</v>
      </c>
      <c r="E788" s="14">
        <f t="shared" si="40"/>
        <v>1437243.24</v>
      </c>
      <c r="F788" s="21"/>
      <c r="G788" s="27">
        <f t="shared" si="39"/>
        <v>0</v>
      </c>
      <c r="H788" s="27">
        <f t="shared" si="39"/>
        <v>1437243.24</v>
      </c>
    </row>
    <row r="789" spans="1:6" ht="15">
      <c r="A789" s="176" t="s">
        <v>9</v>
      </c>
      <c r="B789" s="174" t="s">
        <v>169</v>
      </c>
      <c r="C789" s="69" t="s">
        <v>1</v>
      </c>
      <c r="D789" s="138">
        <f>SUM(D790:D793)</f>
        <v>2614436.8000000003</v>
      </c>
      <c r="E789" s="138">
        <f>SUM(E790:E793)</f>
        <v>2549173.1100000003</v>
      </c>
      <c r="F789" s="22"/>
    </row>
    <row r="790" spans="1:6" ht="15">
      <c r="A790" s="176"/>
      <c r="B790" s="174"/>
      <c r="C790" s="69" t="s">
        <v>10</v>
      </c>
      <c r="D790" s="9">
        <v>76132.7</v>
      </c>
      <c r="E790" s="9">
        <v>76132.7</v>
      </c>
      <c r="F790" s="22"/>
    </row>
    <row r="791" spans="1:6" ht="30">
      <c r="A791" s="176"/>
      <c r="B791" s="174"/>
      <c r="C791" s="69" t="s">
        <v>11</v>
      </c>
      <c r="D791" s="9">
        <v>2538304.1</v>
      </c>
      <c r="E791" s="9">
        <v>2473040.41</v>
      </c>
      <c r="F791" s="22"/>
    </row>
    <row r="792" spans="1:6" ht="15">
      <c r="A792" s="176"/>
      <c r="B792" s="174"/>
      <c r="C792" s="69" t="s">
        <v>2</v>
      </c>
      <c r="D792" s="9">
        <v>0</v>
      </c>
      <c r="E792" s="9">
        <v>0</v>
      </c>
      <c r="F792" s="22"/>
    </row>
    <row r="793" spans="1:6" ht="15">
      <c r="A793" s="176"/>
      <c r="B793" s="174"/>
      <c r="C793" s="69" t="s">
        <v>6</v>
      </c>
      <c r="D793" s="9">
        <v>0</v>
      </c>
      <c r="E793" s="9">
        <v>0</v>
      </c>
      <c r="F793" s="22"/>
    </row>
    <row r="794" spans="1:6" ht="15">
      <c r="A794" s="176" t="s">
        <v>9</v>
      </c>
      <c r="B794" s="174" t="s">
        <v>170</v>
      </c>
      <c r="C794" s="69" t="s">
        <v>1</v>
      </c>
      <c r="D794" s="138">
        <f>SUM(D795:D798)</f>
        <v>10171.9</v>
      </c>
      <c r="E794" s="138">
        <f>SUM(E795:E798)</f>
        <v>10169.81</v>
      </c>
      <c r="F794" s="22"/>
    </row>
    <row r="795" spans="1:6" ht="15">
      <c r="A795" s="196"/>
      <c r="B795" s="174"/>
      <c r="C795" s="69" t="s">
        <v>10</v>
      </c>
      <c r="D795" s="9">
        <v>0</v>
      </c>
      <c r="E795" s="9">
        <v>0</v>
      </c>
      <c r="F795" s="22"/>
    </row>
    <row r="796" spans="1:6" ht="30">
      <c r="A796" s="196"/>
      <c r="B796" s="174"/>
      <c r="C796" s="69" t="s">
        <v>11</v>
      </c>
      <c r="D796" s="9">
        <v>10171.9</v>
      </c>
      <c r="E796" s="9">
        <v>10169.81</v>
      </c>
      <c r="F796" s="22"/>
    </row>
    <row r="797" spans="1:6" ht="15">
      <c r="A797" s="196"/>
      <c r="B797" s="174"/>
      <c r="C797" s="69" t="s">
        <v>2</v>
      </c>
      <c r="D797" s="9">
        <v>0</v>
      </c>
      <c r="E797" s="9">
        <v>0</v>
      </c>
      <c r="F797" s="22"/>
    </row>
    <row r="798" spans="1:6" ht="15">
      <c r="A798" s="196"/>
      <c r="B798" s="174"/>
      <c r="C798" s="69" t="s">
        <v>6</v>
      </c>
      <c r="D798" s="9">
        <v>0</v>
      </c>
      <c r="E798" s="9">
        <v>0</v>
      </c>
      <c r="F798" s="22"/>
    </row>
    <row r="799" spans="1:6" ht="15">
      <c r="A799" s="176" t="s">
        <v>9</v>
      </c>
      <c r="B799" s="174" t="s">
        <v>168</v>
      </c>
      <c r="C799" s="69" t="s">
        <v>1</v>
      </c>
      <c r="D799" s="138">
        <f>SUM(D800:D803)</f>
        <v>158283.19999999998</v>
      </c>
      <c r="E799" s="138">
        <f>SUM(E800:E803)</f>
        <v>4466920.109999999</v>
      </c>
      <c r="F799" s="22"/>
    </row>
    <row r="800" spans="1:6" ht="15">
      <c r="A800" s="196"/>
      <c r="B800" s="174"/>
      <c r="C800" s="69" t="s">
        <v>10</v>
      </c>
      <c r="D800" s="9">
        <v>7958.8</v>
      </c>
      <c r="E800" s="9">
        <v>7958.8</v>
      </c>
      <c r="F800" s="22"/>
    </row>
    <row r="801" spans="1:6" ht="30">
      <c r="A801" s="196"/>
      <c r="B801" s="174"/>
      <c r="C801" s="69" t="s">
        <v>11</v>
      </c>
      <c r="D801" s="9">
        <v>150324.4</v>
      </c>
      <c r="E801" s="9">
        <v>148261.79</v>
      </c>
      <c r="F801" s="22"/>
    </row>
    <row r="802" spans="1:6" ht="15">
      <c r="A802" s="196"/>
      <c r="B802" s="174"/>
      <c r="C802" s="69" t="s">
        <v>2</v>
      </c>
      <c r="D802" s="9">
        <v>0</v>
      </c>
      <c r="E802" s="9">
        <f>SUM(E803:E806)</f>
        <v>2873456.28</v>
      </c>
      <c r="F802" s="22"/>
    </row>
    <row r="803" spans="1:6" ht="15">
      <c r="A803" s="196"/>
      <c r="B803" s="174"/>
      <c r="C803" s="69" t="s">
        <v>6</v>
      </c>
      <c r="D803" s="9">
        <v>0</v>
      </c>
      <c r="E803" s="9">
        <f>SUM(E804:E807)</f>
        <v>1437243.24</v>
      </c>
      <c r="F803" s="22"/>
    </row>
    <row r="804" spans="1:10" ht="15">
      <c r="A804" s="165" t="s">
        <v>15</v>
      </c>
      <c r="B804" s="166" t="s">
        <v>171</v>
      </c>
      <c r="C804" s="70" t="s">
        <v>1</v>
      </c>
      <c r="D804" s="14">
        <f>D805+D806+D807+D808</f>
        <v>740074.8</v>
      </c>
      <c r="E804" s="14">
        <f>SUM(E805:E808)</f>
        <v>718621.6199999999</v>
      </c>
      <c r="F804" s="21">
        <f>E804/D804*100</f>
        <v>97.10121463398022</v>
      </c>
      <c r="G804" s="23">
        <f aca="true" t="shared" si="41" ref="G804:H808">D809+D814+D819+D824+D829</f>
        <v>740074.7999999999</v>
      </c>
      <c r="H804" s="23">
        <f t="shared" si="41"/>
        <v>718621.62</v>
      </c>
      <c r="I804" s="88" t="s">
        <v>40</v>
      </c>
      <c r="J804" s="1" t="s">
        <v>44</v>
      </c>
    </row>
    <row r="805" spans="1:10" ht="15">
      <c r="A805" s="165"/>
      <c r="B805" s="167"/>
      <c r="C805" s="70" t="s">
        <v>10</v>
      </c>
      <c r="D805" s="14">
        <f>D810+D815+D820+D825+D830</f>
        <v>118105.8</v>
      </c>
      <c r="E805" s="14">
        <f>E810+E815+E820+E825+E830</f>
        <v>120085.79999999999</v>
      </c>
      <c r="F805" s="21">
        <f>E805/D805*100</f>
        <v>101.67646296794905</v>
      </c>
      <c r="G805" s="23">
        <f t="shared" si="41"/>
        <v>118105.8</v>
      </c>
      <c r="H805" s="23">
        <f t="shared" si="41"/>
        <v>120085.79999999999</v>
      </c>
      <c r="I805" s="89">
        <f>D805+D806</f>
        <v>739044.6000000001</v>
      </c>
      <c r="J805" s="23">
        <f>E805+E806</f>
        <v>717591.4199999999</v>
      </c>
    </row>
    <row r="806" spans="1:8" ht="28.5">
      <c r="A806" s="165"/>
      <c r="B806" s="167"/>
      <c r="C806" s="70" t="s">
        <v>11</v>
      </c>
      <c r="D806" s="14">
        <f aca="true" t="shared" si="42" ref="D806:E808">D811+D816+D821+D826+D831</f>
        <v>620938.8</v>
      </c>
      <c r="E806" s="14">
        <f t="shared" si="42"/>
        <v>597505.62</v>
      </c>
      <c r="F806" s="21">
        <f>E806/D806*100</f>
        <v>96.2261691490369</v>
      </c>
      <c r="G806" s="23">
        <f t="shared" si="41"/>
        <v>620938.8</v>
      </c>
      <c r="H806" s="23">
        <f t="shared" si="41"/>
        <v>597505.62</v>
      </c>
    </row>
    <row r="807" spans="1:8" ht="15">
      <c r="A807" s="165"/>
      <c r="B807" s="167"/>
      <c r="C807" s="70" t="s">
        <v>2</v>
      </c>
      <c r="D807" s="14">
        <f t="shared" si="42"/>
        <v>1030.2</v>
      </c>
      <c r="E807" s="14">
        <f t="shared" si="42"/>
        <v>1030.2</v>
      </c>
      <c r="F807" s="21">
        <f>E807/D807*100</f>
        <v>100</v>
      </c>
      <c r="G807" s="23">
        <f t="shared" si="41"/>
        <v>1030.2</v>
      </c>
      <c r="H807" s="23">
        <f t="shared" si="41"/>
        <v>1030.2</v>
      </c>
    </row>
    <row r="808" spans="1:8" ht="15">
      <c r="A808" s="165"/>
      <c r="B808" s="167"/>
      <c r="C808" s="70" t="s">
        <v>6</v>
      </c>
      <c r="D808" s="14">
        <f t="shared" si="42"/>
        <v>0</v>
      </c>
      <c r="E808" s="14">
        <f t="shared" si="42"/>
        <v>0</v>
      </c>
      <c r="F808" s="21"/>
      <c r="G808" s="23">
        <f t="shared" si="41"/>
        <v>0</v>
      </c>
      <c r="H808" s="23">
        <f t="shared" si="41"/>
        <v>0</v>
      </c>
    </row>
    <row r="809" spans="1:6" ht="15.75" customHeight="1">
      <c r="A809" s="176" t="s">
        <v>9</v>
      </c>
      <c r="B809" s="160" t="s">
        <v>172</v>
      </c>
      <c r="C809" s="51" t="s">
        <v>1</v>
      </c>
      <c r="D809" s="138">
        <f>SUM(D810:D813)</f>
        <v>224390.3</v>
      </c>
      <c r="E809" s="138">
        <f>SUM(E810:E813)</f>
        <v>223707.46</v>
      </c>
      <c r="F809" s="22"/>
    </row>
    <row r="810" spans="1:6" ht="15">
      <c r="A810" s="196"/>
      <c r="B810" s="161"/>
      <c r="C810" s="129" t="s">
        <v>10</v>
      </c>
      <c r="D810" s="9">
        <v>85838.8</v>
      </c>
      <c r="E810" s="9">
        <v>85833.56</v>
      </c>
      <c r="F810" s="22"/>
    </row>
    <row r="811" spans="1:6" ht="30">
      <c r="A811" s="196"/>
      <c r="B811" s="161"/>
      <c r="C811" s="51" t="s">
        <v>11</v>
      </c>
      <c r="D811" s="9">
        <v>138551.5</v>
      </c>
      <c r="E811" s="9">
        <v>137873.9</v>
      </c>
      <c r="F811" s="22"/>
    </row>
    <row r="812" spans="1:6" ht="15">
      <c r="A812" s="196"/>
      <c r="B812" s="161"/>
      <c r="C812" s="51" t="s">
        <v>2</v>
      </c>
      <c r="D812" s="9">
        <v>0</v>
      </c>
      <c r="E812" s="9">
        <v>0</v>
      </c>
      <c r="F812" s="22"/>
    </row>
    <row r="813" spans="1:6" ht="15">
      <c r="A813" s="196"/>
      <c r="B813" s="161"/>
      <c r="C813" s="130" t="s">
        <v>6</v>
      </c>
      <c r="D813" s="9">
        <v>0</v>
      </c>
      <c r="E813" s="9">
        <v>0</v>
      </c>
      <c r="F813" s="22"/>
    </row>
    <row r="814" spans="1:6" ht="15.75" customHeight="1">
      <c r="A814" s="176" t="s">
        <v>9</v>
      </c>
      <c r="B814" s="160" t="s">
        <v>173</v>
      </c>
      <c r="C814" s="130" t="s">
        <v>1</v>
      </c>
      <c r="D814" s="138">
        <f>D815+D816+D817+D818</f>
        <v>1301.4</v>
      </c>
      <c r="E814" s="138">
        <f>E815+E816+E817+E818</f>
        <v>1301.4</v>
      </c>
      <c r="F814" s="22"/>
    </row>
    <row r="815" spans="1:6" ht="15">
      <c r="A815" s="196"/>
      <c r="B815" s="161"/>
      <c r="C815" s="51" t="s">
        <v>10</v>
      </c>
      <c r="D815" s="9">
        <v>0</v>
      </c>
      <c r="E815" s="9">
        <v>0</v>
      </c>
      <c r="F815" s="22"/>
    </row>
    <row r="816" spans="1:6" ht="30">
      <c r="A816" s="196"/>
      <c r="B816" s="161"/>
      <c r="C816" s="51" t="s">
        <v>11</v>
      </c>
      <c r="D816" s="9">
        <v>271.2</v>
      </c>
      <c r="E816" s="9" t="s">
        <v>187</v>
      </c>
      <c r="F816" s="22"/>
    </row>
    <row r="817" spans="1:6" ht="15">
      <c r="A817" s="196"/>
      <c r="B817" s="161"/>
      <c r="C817" s="51" t="s">
        <v>2</v>
      </c>
      <c r="D817" s="9">
        <v>1030.2</v>
      </c>
      <c r="E817" s="9">
        <v>1030.2</v>
      </c>
      <c r="F817" s="22"/>
    </row>
    <row r="818" spans="1:6" ht="15">
      <c r="A818" s="196"/>
      <c r="B818" s="161"/>
      <c r="C818" s="51" t="s">
        <v>6</v>
      </c>
      <c r="D818" s="9">
        <v>0</v>
      </c>
      <c r="E818" s="9">
        <v>0</v>
      </c>
      <c r="F818" s="22"/>
    </row>
    <row r="819" spans="1:6" ht="15.75" customHeight="1">
      <c r="A819" s="157" t="s">
        <v>9</v>
      </c>
      <c r="B819" s="160" t="s">
        <v>174</v>
      </c>
      <c r="C819" s="130" t="s">
        <v>1</v>
      </c>
      <c r="D819" s="138">
        <f>D820+D821+D822+D823</f>
        <v>1162.4</v>
      </c>
      <c r="E819" s="138">
        <f>E820+E821+E822+E823</f>
        <v>963.52</v>
      </c>
      <c r="F819" s="22"/>
    </row>
    <row r="820" spans="1:6" ht="15">
      <c r="A820" s="158"/>
      <c r="B820" s="161"/>
      <c r="C820" s="51" t="s">
        <v>10</v>
      </c>
      <c r="D820" s="9">
        <v>0</v>
      </c>
      <c r="E820" s="9">
        <v>0</v>
      </c>
      <c r="F820" s="22"/>
    </row>
    <row r="821" spans="1:6" ht="30">
      <c r="A821" s="158"/>
      <c r="B821" s="161"/>
      <c r="C821" s="51" t="s">
        <v>11</v>
      </c>
      <c r="D821" s="156">
        <v>1162.4</v>
      </c>
      <c r="E821" s="9">
        <v>963.52</v>
      </c>
      <c r="F821" s="22"/>
    </row>
    <row r="822" spans="1:6" ht="15">
      <c r="A822" s="158"/>
      <c r="B822" s="161"/>
      <c r="C822" s="51" t="s">
        <v>2</v>
      </c>
      <c r="D822" s="9">
        <v>0</v>
      </c>
      <c r="E822" s="9">
        <v>0</v>
      </c>
      <c r="F822" s="22"/>
    </row>
    <row r="823" spans="1:6" ht="15">
      <c r="A823" s="159"/>
      <c r="B823" s="161"/>
      <c r="C823" s="51" t="s">
        <v>6</v>
      </c>
      <c r="D823" s="9">
        <v>0</v>
      </c>
      <c r="E823" s="9">
        <v>0</v>
      </c>
      <c r="F823" s="22"/>
    </row>
    <row r="824" spans="1:6" ht="15.75" customHeight="1">
      <c r="A824" s="157" t="s">
        <v>9</v>
      </c>
      <c r="B824" s="160" t="s">
        <v>175</v>
      </c>
      <c r="C824" s="130" t="s">
        <v>1</v>
      </c>
      <c r="D824" s="138">
        <f>D825+D826+D827+D828</f>
        <v>1546.1</v>
      </c>
      <c r="E824" s="138">
        <f>E825+E826+E827+E828</f>
        <v>1339.41</v>
      </c>
      <c r="F824" s="22"/>
    </row>
    <row r="825" spans="1:6" ht="15">
      <c r="A825" s="158"/>
      <c r="B825" s="161"/>
      <c r="C825" s="51" t="s">
        <v>10</v>
      </c>
      <c r="D825" s="9">
        <v>0</v>
      </c>
      <c r="E825" s="9">
        <v>0</v>
      </c>
      <c r="F825" s="22"/>
    </row>
    <row r="826" spans="1:6" ht="30">
      <c r="A826" s="158"/>
      <c r="B826" s="161"/>
      <c r="C826" s="51" t="s">
        <v>11</v>
      </c>
      <c r="D826" s="9">
        <v>1546.1</v>
      </c>
      <c r="E826" s="9">
        <v>1339.41</v>
      </c>
      <c r="F826" s="22"/>
    </row>
    <row r="827" spans="1:6" ht="15">
      <c r="A827" s="158"/>
      <c r="B827" s="161"/>
      <c r="C827" s="51" t="s">
        <v>2</v>
      </c>
      <c r="D827" s="9">
        <v>0</v>
      </c>
      <c r="E827" s="9">
        <v>0</v>
      </c>
      <c r="F827" s="22"/>
    </row>
    <row r="828" spans="1:6" ht="15">
      <c r="A828" s="159"/>
      <c r="B828" s="161"/>
      <c r="C828" s="51" t="s">
        <v>6</v>
      </c>
      <c r="D828" s="9">
        <v>0</v>
      </c>
      <c r="E828" s="9">
        <v>0</v>
      </c>
      <c r="F828" s="22"/>
    </row>
    <row r="829" spans="1:6" ht="15.75" customHeight="1">
      <c r="A829" s="157" t="s">
        <v>9</v>
      </c>
      <c r="B829" s="160" t="s">
        <v>176</v>
      </c>
      <c r="C829" s="130" t="s">
        <v>1</v>
      </c>
      <c r="D829" s="138">
        <f>D830+D831+D832+D833</f>
        <v>511674.6</v>
      </c>
      <c r="E829" s="138">
        <f>E830+E831+E832+E833</f>
        <v>491309.83</v>
      </c>
      <c r="F829" s="22"/>
    </row>
    <row r="830" spans="1:6" ht="15">
      <c r="A830" s="158"/>
      <c r="B830" s="161"/>
      <c r="C830" s="51" t="s">
        <v>10</v>
      </c>
      <c r="D830" s="9">
        <v>32267</v>
      </c>
      <c r="E830" s="9">
        <v>34252.24</v>
      </c>
      <c r="F830" s="22"/>
    </row>
    <row r="831" spans="1:6" ht="30">
      <c r="A831" s="158"/>
      <c r="B831" s="161"/>
      <c r="C831" s="51" t="s">
        <v>11</v>
      </c>
      <c r="D831" s="9">
        <v>479407.6</v>
      </c>
      <c r="E831" s="9">
        <v>457057.59</v>
      </c>
      <c r="F831" s="22"/>
    </row>
    <row r="832" spans="1:6" ht="15">
      <c r="A832" s="158"/>
      <c r="B832" s="161"/>
      <c r="C832" s="51" t="s">
        <v>2</v>
      </c>
      <c r="D832" s="9">
        <v>0</v>
      </c>
      <c r="E832" s="9">
        <v>0</v>
      </c>
      <c r="F832" s="22"/>
    </row>
    <row r="833" spans="1:6" ht="15">
      <c r="A833" s="159"/>
      <c r="B833" s="161"/>
      <c r="C833" s="51" t="s">
        <v>6</v>
      </c>
      <c r="D833" s="9">
        <v>0</v>
      </c>
      <c r="E833" s="9">
        <v>0</v>
      </c>
      <c r="F833" s="22"/>
    </row>
    <row r="834" spans="1:8" ht="15">
      <c r="A834" s="165" t="s">
        <v>15</v>
      </c>
      <c r="B834" s="166" t="s">
        <v>177</v>
      </c>
      <c r="C834" s="122" t="s">
        <v>1</v>
      </c>
      <c r="D834" s="14">
        <f>D835+D836+D837+D838</f>
        <v>36030</v>
      </c>
      <c r="E834" s="14">
        <f>E835+E836+E837+E838</f>
        <v>34612.35</v>
      </c>
      <c r="F834" s="21">
        <f>E834/D834*100</f>
        <v>96.06536219816819</v>
      </c>
      <c r="G834" s="23">
        <f aca="true" t="shared" si="43" ref="G834:H838">D839+D844+D849</f>
        <v>36030</v>
      </c>
      <c r="H834" s="23">
        <f t="shared" si="43"/>
        <v>34612.35</v>
      </c>
    </row>
    <row r="835" spans="1:8" ht="15">
      <c r="A835" s="165"/>
      <c r="B835" s="167"/>
      <c r="C835" s="122" t="s">
        <v>10</v>
      </c>
      <c r="D835" s="14">
        <f>D840+D845+D850</f>
        <v>0</v>
      </c>
      <c r="E835" s="14">
        <f>E840+E845+E850</f>
        <v>0</v>
      </c>
      <c r="F835" s="21"/>
      <c r="G835" s="23">
        <f t="shared" si="43"/>
        <v>0</v>
      </c>
      <c r="H835" s="23">
        <f t="shared" si="43"/>
        <v>0</v>
      </c>
    </row>
    <row r="836" spans="1:8" ht="28.5">
      <c r="A836" s="165"/>
      <c r="B836" s="167"/>
      <c r="C836" s="122" t="s">
        <v>11</v>
      </c>
      <c r="D836" s="14">
        <f aca="true" t="shared" si="44" ref="D836:E838">D841+D846+D851</f>
        <v>36030</v>
      </c>
      <c r="E836" s="14">
        <f t="shared" si="44"/>
        <v>34612.35</v>
      </c>
      <c r="F836" s="21">
        <f>E836/D836*100</f>
        <v>96.06536219816819</v>
      </c>
      <c r="G836" s="23">
        <f t="shared" si="43"/>
        <v>36030</v>
      </c>
      <c r="H836" s="23">
        <f t="shared" si="43"/>
        <v>34612.35</v>
      </c>
    </row>
    <row r="837" spans="1:8" ht="15">
      <c r="A837" s="165"/>
      <c r="B837" s="167"/>
      <c r="C837" s="122" t="s">
        <v>2</v>
      </c>
      <c r="D837" s="14">
        <f t="shared" si="44"/>
        <v>0</v>
      </c>
      <c r="E837" s="14">
        <f t="shared" si="44"/>
        <v>0</v>
      </c>
      <c r="F837" s="21"/>
      <c r="G837" s="23">
        <f t="shared" si="43"/>
        <v>0</v>
      </c>
      <c r="H837" s="23">
        <f t="shared" si="43"/>
        <v>0</v>
      </c>
    </row>
    <row r="838" spans="1:8" ht="15">
      <c r="A838" s="165"/>
      <c r="B838" s="167"/>
      <c r="C838" s="122" t="s">
        <v>6</v>
      </c>
      <c r="D838" s="14">
        <f t="shared" si="44"/>
        <v>0</v>
      </c>
      <c r="E838" s="14">
        <f t="shared" si="44"/>
        <v>0</v>
      </c>
      <c r="F838" s="21"/>
      <c r="G838" s="23">
        <f t="shared" si="43"/>
        <v>0</v>
      </c>
      <c r="H838" s="23">
        <f t="shared" si="43"/>
        <v>0</v>
      </c>
    </row>
    <row r="839" spans="1:9" s="127" customFormat="1" ht="15.75" customHeight="1">
      <c r="A839" s="157" t="s">
        <v>9</v>
      </c>
      <c r="B839" s="160" t="s">
        <v>179</v>
      </c>
      <c r="C839" s="130" t="s">
        <v>1</v>
      </c>
      <c r="D839" s="138">
        <f>SUM(D840:D843)</f>
        <v>28841.3</v>
      </c>
      <c r="E839" s="138">
        <f>SUM(E840:E843)</f>
        <v>27965.47</v>
      </c>
      <c r="F839" s="96"/>
      <c r="I839" s="128"/>
    </row>
    <row r="840" spans="1:9" s="127" customFormat="1" ht="15">
      <c r="A840" s="158"/>
      <c r="B840" s="161"/>
      <c r="C840" s="51" t="s">
        <v>10</v>
      </c>
      <c r="D840" s="9">
        <v>0</v>
      </c>
      <c r="E840" s="9">
        <v>0</v>
      </c>
      <c r="F840" s="96"/>
      <c r="I840" s="128"/>
    </row>
    <row r="841" spans="1:9" s="127" customFormat="1" ht="30">
      <c r="A841" s="158"/>
      <c r="B841" s="161"/>
      <c r="C841" s="51" t="s">
        <v>11</v>
      </c>
      <c r="D841" s="9">
        <v>28841.3</v>
      </c>
      <c r="E841" s="9">
        <v>27965.47</v>
      </c>
      <c r="F841" s="96"/>
      <c r="I841" s="128"/>
    </row>
    <row r="842" spans="1:9" s="127" customFormat="1" ht="15">
      <c r="A842" s="158"/>
      <c r="B842" s="161"/>
      <c r="C842" s="51" t="s">
        <v>2</v>
      </c>
      <c r="D842" s="9">
        <v>0</v>
      </c>
      <c r="E842" s="9">
        <v>0</v>
      </c>
      <c r="F842" s="96"/>
      <c r="I842" s="128"/>
    </row>
    <row r="843" spans="1:9" s="127" customFormat="1" ht="15">
      <c r="A843" s="159"/>
      <c r="B843" s="161"/>
      <c r="C843" s="51" t="s">
        <v>6</v>
      </c>
      <c r="D843" s="9">
        <v>0</v>
      </c>
      <c r="E843" s="9">
        <v>0</v>
      </c>
      <c r="F843" s="96"/>
      <c r="I843" s="128"/>
    </row>
    <row r="844" spans="1:6" ht="15.75" customHeight="1">
      <c r="A844" s="157" t="s">
        <v>9</v>
      </c>
      <c r="B844" s="160" t="s">
        <v>180</v>
      </c>
      <c r="C844" s="130" t="s">
        <v>1</v>
      </c>
      <c r="D844" s="138">
        <f>SUM(D845:D848)</f>
        <v>7188.7</v>
      </c>
      <c r="E844" s="138">
        <f>SUM(E845:E848)</f>
        <v>6646.88</v>
      </c>
      <c r="F844" s="22"/>
    </row>
    <row r="845" spans="1:6" ht="15">
      <c r="A845" s="158"/>
      <c r="B845" s="161"/>
      <c r="C845" s="51" t="s">
        <v>10</v>
      </c>
      <c r="D845" s="9">
        <v>0</v>
      </c>
      <c r="E845" s="9">
        <v>0</v>
      </c>
      <c r="F845" s="22"/>
    </row>
    <row r="846" spans="1:6" ht="30">
      <c r="A846" s="158"/>
      <c r="B846" s="161"/>
      <c r="C846" s="51" t="s">
        <v>11</v>
      </c>
      <c r="D846" s="9">
        <v>7188.7</v>
      </c>
      <c r="E846" s="9">
        <v>6646.88</v>
      </c>
      <c r="F846" s="22"/>
    </row>
    <row r="847" spans="1:6" ht="15">
      <c r="A847" s="158"/>
      <c r="B847" s="161"/>
      <c r="C847" s="51" t="s">
        <v>2</v>
      </c>
      <c r="D847" s="9">
        <v>0</v>
      </c>
      <c r="E847" s="9">
        <v>0</v>
      </c>
      <c r="F847" s="22"/>
    </row>
    <row r="848" spans="1:6" ht="15">
      <c r="A848" s="159"/>
      <c r="B848" s="161"/>
      <c r="C848" s="51" t="s">
        <v>6</v>
      </c>
      <c r="D848" s="9">
        <v>0</v>
      </c>
      <c r="E848" s="9">
        <v>0</v>
      </c>
      <c r="F848" s="22"/>
    </row>
    <row r="849" spans="1:6" ht="15.75" customHeight="1">
      <c r="A849" s="157" t="s">
        <v>9</v>
      </c>
      <c r="B849" s="160" t="s">
        <v>178</v>
      </c>
      <c r="C849" s="130" t="s">
        <v>1</v>
      </c>
      <c r="D849" s="138">
        <f>SUM(D850:D853)</f>
        <v>0</v>
      </c>
      <c r="E849" s="138">
        <f>SUM(E850:E853)</f>
        <v>0</v>
      </c>
      <c r="F849" s="22"/>
    </row>
    <row r="850" spans="1:6" ht="15">
      <c r="A850" s="158"/>
      <c r="B850" s="161"/>
      <c r="C850" s="51" t="s">
        <v>10</v>
      </c>
      <c r="D850" s="9">
        <v>0</v>
      </c>
      <c r="E850" s="9">
        <v>0</v>
      </c>
      <c r="F850" s="22"/>
    </row>
    <row r="851" spans="1:6" ht="30">
      <c r="A851" s="158"/>
      <c r="B851" s="161"/>
      <c r="C851" s="51" t="s">
        <v>11</v>
      </c>
      <c r="D851" s="9">
        <v>0</v>
      </c>
      <c r="E851" s="9">
        <v>0</v>
      </c>
      <c r="F851" s="22"/>
    </row>
    <row r="852" spans="1:6" ht="15">
      <c r="A852" s="158"/>
      <c r="B852" s="161"/>
      <c r="C852" s="51" t="s">
        <v>2</v>
      </c>
      <c r="D852" s="9">
        <v>0</v>
      </c>
      <c r="E852" s="9">
        <v>0</v>
      </c>
      <c r="F852" s="22"/>
    </row>
    <row r="853" spans="1:6" ht="15.75">
      <c r="A853" s="159"/>
      <c r="B853" s="161"/>
      <c r="C853" s="86" t="s">
        <v>6</v>
      </c>
      <c r="D853" s="9">
        <v>0</v>
      </c>
      <c r="E853" s="9">
        <v>0</v>
      </c>
      <c r="F853" s="22"/>
    </row>
    <row r="854" spans="1:8" ht="15">
      <c r="A854" s="165" t="s">
        <v>15</v>
      </c>
      <c r="B854" s="166" t="s">
        <v>181</v>
      </c>
      <c r="C854" s="122" t="s">
        <v>1</v>
      </c>
      <c r="D854" s="14">
        <f>D855+D856+D857+D858</f>
        <v>357299.6</v>
      </c>
      <c r="E854" s="14">
        <f>E855+E856+E857+E858</f>
        <v>336768.62</v>
      </c>
      <c r="F854" s="21">
        <f>E854/D854*100</f>
        <v>94.25384747142175</v>
      </c>
      <c r="G854" s="23">
        <f aca="true" t="shared" si="45" ref="G854:H858">D859+D864+D869+D874+D879</f>
        <v>357299.6</v>
      </c>
      <c r="H854" s="23">
        <f t="shared" si="45"/>
        <v>336768.62</v>
      </c>
    </row>
    <row r="855" spans="1:8" ht="15">
      <c r="A855" s="165"/>
      <c r="B855" s="167"/>
      <c r="C855" s="122" t="s">
        <v>10</v>
      </c>
      <c r="D855" s="14">
        <f>D860+D865+D870+D875+D880</f>
        <v>0</v>
      </c>
      <c r="E855" s="14">
        <f>E860+E865+E870+E875+E880</f>
        <v>1225</v>
      </c>
      <c r="F855" s="21"/>
      <c r="G855" s="23">
        <f t="shared" si="45"/>
        <v>0</v>
      </c>
      <c r="H855" s="23">
        <f t="shared" si="45"/>
        <v>1225</v>
      </c>
    </row>
    <row r="856" spans="1:8" ht="28.5">
      <c r="A856" s="165"/>
      <c r="B856" s="167"/>
      <c r="C856" s="122" t="s">
        <v>11</v>
      </c>
      <c r="D856" s="14">
        <f aca="true" t="shared" si="46" ref="D856:E858">D861+D866+D871+D876+D881</f>
        <v>354299.6</v>
      </c>
      <c r="E856" s="14">
        <f t="shared" si="46"/>
        <v>335543.62</v>
      </c>
      <c r="F856" s="21">
        <f>E856/D856*100</f>
        <v>94.70618087065297</v>
      </c>
      <c r="G856" s="23">
        <f t="shared" si="45"/>
        <v>354299.6</v>
      </c>
      <c r="H856" s="23">
        <f t="shared" si="45"/>
        <v>335543.62</v>
      </c>
    </row>
    <row r="857" spans="1:8" ht="15">
      <c r="A857" s="165"/>
      <c r="B857" s="167"/>
      <c r="C857" s="122" t="s">
        <v>2</v>
      </c>
      <c r="D857" s="14">
        <f t="shared" si="46"/>
        <v>0</v>
      </c>
      <c r="E857" s="14">
        <f t="shared" si="46"/>
        <v>0</v>
      </c>
      <c r="F857" s="21"/>
      <c r="G857" s="23">
        <f t="shared" si="45"/>
        <v>0</v>
      </c>
      <c r="H857" s="23">
        <f t="shared" si="45"/>
        <v>0</v>
      </c>
    </row>
    <row r="858" spans="1:8" ht="15">
      <c r="A858" s="165"/>
      <c r="B858" s="167"/>
      <c r="C858" s="122" t="s">
        <v>6</v>
      </c>
      <c r="D858" s="14">
        <f t="shared" si="46"/>
        <v>3000</v>
      </c>
      <c r="E858" s="14">
        <f t="shared" si="46"/>
        <v>0</v>
      </c>
      <c r="F858" s="21">
        <f>E858/D858*100</f>
        <v>0</v>
      </c>
      <c r="G858" s="23">
        <f t="shared" si="45"/>
        <v>3000</v>
      </c>
      <c r="H858" s="23">
        <f t="shared" si="45"/>
        <v>0</v>
      </c>
    </row>
    <row r="859" spans="1:6" ht="15">
      <c r="A859" s="157" t="s">
        <v>9</v>
      </c>
      <c r="B859" s="160" t="s">
        <v>183</v>
      </c>
      <c r="C859" s="130" t="s">
        <v>1</v>
      </c>
      <c r="D859" s="138">
        <f>D860+D861+D862+D863</f>
        <v>50821.8</v>
      </c>
      <c r="E859" s="138">
        <f>E860+E861+E862+E863</f>
        <v>49929.63</v>
      </c>
      <c r="F859" s="22"/>
    </row>
    <row r="860" spans="1:6" ht="15">
      <c r="A860" s="158"/>
      <c r="B860" s="161"/>
      <c r="C860" s="51" t="s">
        <v>10</v>
      </c>
      <c r="D860" s="9">
        <v>0</v>
      </c>
      <c r="E860" s="9"/>
      <c r="F860" s="22"/>
    </row>
    <row r="861" spans="1:6" ht="30">
      <c r="A861" s="158"/>
      <c r="B861" s="161"/>
      <c r="C861" s="51" t="s">
        <v>11</v>
      </c>
      <c r="D861" s="9">
        <v>50821.8</v>
      </c>
      <c r="E861" s="9">
        <v>49929.63</v>
      </c>
      <c r="F861" s="22"/>
    </row>
    <row r="862" spans="1:6" ht="15">
      <c r="A862" s="158"/>
      <c r="B862" s="161"/>
      <c r="C862" s="51" t="s">
        <v>2</v>
      </c>
      <c r="D862" s="9">
        <v>0</v>
      </c>
      <c r="E862" s="9"/>
      <c r="F862" s="22"/>
    </row>
    <row r="863" spans="1:6" ht="15">
      <c r="A863" s="159"/>
      <c r="B863" s="161"/>
      <c r="C863" s="51" t="s">
        <v>6</v>
      </c>
      <c r="D863" s="9">
        <v>0</v>
      </c>
      <c r="E863" s="9"/>
      <c r="F863" s="22"/>
    </row>
    <row r="864" spans="1:6" ht="15">
      <c r="A864" s="157" t="s">
        <v>9</v>
      </c>
      <c r="B864" s="162" t="s">
        <v>184</v>
      </c>
      <c r="C864" s="130" t="s">
        <v>1</v>
      </c>
      <c r="D864" s="138">
        <f>D865+D866+D867+D868</f>
        <v>120431.9</v>
      </c>
      <c r="E864" s="138">
        <f>E865+E866+E867+E868</f>
        <v>101597.15</v>
      </c>
      <c r="F864" s="22"/>
    </row>
    <row r="865" spans="1:6" ht="15">
      <c r="A865" s="158"/>
      <c r="B865" s="163"/>
      <c r="C865" s="51" t="s">
        <v>10</v>
      </c>
      <c r="D865" s="9">
        <v>0</v>
      </c>
      <c r="E865" s="9"/>
      <c r="F865" s="22"/>
    </row>
    <row r="866" spans="1:6" ht="30">
      <c r="A866" s="158"/>
      <c r="B866" s="163"/>
      <c r="C866" s="51" t="s">
        <v>11</v>
      </c>
      <c r="D866" s="9">
        <v>117931.9</v>
      </c>
      <c r="E866" s="9">
        <v>101597.15</v>
      </c>
      <c r="F866" s="22"/>
    </row>
    <row r="867" spans="1:6" ht="15">
      <c r="A867" s="158"/>
      <c r="B867" s="163"/>
      <c r="C867" s="51" t="s">
        <v>2</v>
      </c>
      <c r="D867" s="9">
        <v>0</v>
      </c>
      <c r="E867" s="9">
        <v>0</v>
      </c>
      <c r="F867" s="22"/>
    </row>
    <row r="868" spans="1:6" ht="15">
      <c r="A868" s="159"/>
      <c r="B868" s="164"/>
      <c r="C868" s="51" t="s">
        <v>6</v>
      </c>
      <c r="D868" s="9">
        <v>2500</v>
      </c>
      <c r="E868" s="9">
        <v>0</v>
      </c>
      <c r="F868" s="22"/>
    </row>
    <row r="869" spans="1:6" ht="15">
      <c r="A869" s="157" t="s">
        <v>9</v>
      </c>
      <c r="B869" s="162" t="s">
        <v>185</v>
      </c>
      <c r="C869" s="130" t="s">
        <v>1</v>
      </c>
      <c r="D869" s="138">
        <f>D870+D871+D872+D873</f>
        <v>13170.2</v>
      </c>
      <c r="E869" s="138">
        <f>E870+E871+E872+E873</f>
        <v>13170.1</v>
      </c>
      <c r="F869" s="22"/>
    </row>
    <row r="870" spans="1:6" ht="15">
      <c r="A870" s="158"/>
      <c r="B870" s="163"/>
      <c r="C870" s="51" t="s">
        <v>10</v>
      </c>
      <c r="D870" s="9">
        <v>0</v>
      </c>
      <c r="E870" s="9">
        <v>0</v>
      </c>
      <c r="F870" s="22"/>
    </row>
    <row r="871" spans="1:6" ht="30">
      <c r="A871" s="158"/>
      <c r="B871" s="163"/>
      <c r="C871" s="51" t="s">
        <v>11</v>
      </c>
      <c r="D871" s="9">
        <v>13170.2</v>
      </c>
      <c r="E871" s="9">
        <v>13170.1</v>
      </c>
      <c r="F871" s="22"/>
    </row>
    <row r="872" spans="1:6" ht="15">
      <c r="A872" s="158"/>
      <c r="B872" s="163"/>
      <c r="C872" s="51" t="s">
        <v>2</v>
      </c>
      <c r="D872" s="9">
        <v>0</v>
      </c>
      <c r="E872" s="9">
        <v>0</v>
      </c>
      <c r="F872" s="22"/>
    </row>
    <row r="873" spans="1:6" ht="15">
      <c r="A873" s="159"/>
      <c r="B873" s="164"/>
      <c r="C873" s="51" t="s">
        <v>6</v>
      </c>
      <c r="D873" s="9">
        <v>0</v>
      </c>
      <c r="E873" s="9">
        <v>0</v>
      </c>
      <c r="F873" s="22"/>
    </row>
    <row r="874" spans="1:6" ht="15">
      <c r="A874" s="157" t="s">
        <v>9</v>
      </c>
      <c r="B874" s="162" t="s">
        <v>186</v>
      </c>
      <c r="C874" s="130" t="s">
        <v>1</v>
      </c>
      <c r="D874" s="138">
        <f>D875+D876+D877+D878</f>
        <v>150199.6</v>
      </c>
      <c r="E874" s="138">
        <f>E875+E876+E877+E878</f>
        <v>149487.84</v>
      </c>
      <c r="F874" s="22"/>
    </row>
    <row r="875" spans="1:6" ht="15">
      <c r="A875" s="158"/>
      <c r="B875" s="163"/>
      <c r="C875" s="51" t="s">
        <v>10</v>
      </c>
      <c r="D875" s="9">
        <v>0</v>
      </c>
      <c r="E875" s="9">
        <v>0</v>
      </c>
      <c r="F875" s="22"/>
    </row>
    <row r="876" spans="1:6" ht="30">
      <c r="A876" s="158"/>
      <c r="B876" s="163"/>
      <c r="C876" s="51" t="s">
        <v>11</v>
      </c>
      <c r="D876" s="9">
        <v>149699.6</v>
      </c>
      <c r="E876" s="9">
        <v>149487.84</v>
      </c>
      <c r="F876" s="22"/>
    </row>
    <row r="877" spans="1:6" ht="15">
      <c r="A877" s="158"/>
      <c r="B877" s="163"/>
      <c r="C877" s="51" t="s">
        <v>2</v>
      </c>
      <c r="D877" s="9">
        <v>0</v>
      </c>
      <c r="E877" s="9">
        <v>0</v>
      </c>
      <c r="F877" s="22"/>
    </row>
    <row r="878" spans="1:6" ht="15">
      <c r="A878" s="159"/>
      <c r="B878" s="164"/>
      <c r="C878" s="51" t="s">
        <v>6</v>
      </c>
      <c r="D878" s="9">
        <v>500</v>
      </c>
      <c r="E878" s="9">
        <v>0</v>
      </c>
      <c r="F878" s="22"/>
    </row>
    <row r="879" spans="1:6" ht="15">
      <c r="A879" s="176" t="s">
        <v>9</v>
      </c>
      <c r="B879" s="162" t="s">
        <v>182</v>
      </c>
      <c r="C879" s="131" t="s">
        <v>1</v>
      </c>
      <c r="D879" s="138">
        <f>D880+D881+D882+D883</f>
        <v>22676.1</v>
      </c>
      <c r="E879" s="138">
        <f>E880+E881+E882+E883</f>
        <v>22583.9</v>
      </c>
      <c r="F879" s="22"/>
    </row>
    <row r="880" spans="1:6" ht="15">
      <c r="A880" s="196"/>
      <c r="B880" s="163"/>
      <c r="C880" s="51" t="s">
        <v>10</v>
      </c>
      <c r="D880" s="9">
        <v>0</v>
      </c>
      <c r="E880" s="9">
        <v>1225</v>
      </c>
      <c r="F880" s="22"/>
    </row>
    <row r="881" spans="1:6" ht="30">
      <c r="A881" s="196"/>
      <c r="B881" s="163"/>
      <c r="C881" s="132" t="s">
        <v>11</v>
      </c>
      <c r="D881" s="9">
        <v>22676.1</v>
      </c>
      <c r="E881" s="9">
        <v>21358.9</v>
      </c>
      <c r="F881" s="22"/>
    </row>
    <row r="882" spans="1:6" ht="15">
      <c r="A882" s="196"/>
      <c r="B882" s="163"/>
      <c r="C882" s="132" t="s">
        <v>2</v>
      </c>
      <c r="D882" s="9">
        <v>0</v>
      </c>
      <c r="E882" s="9">
        <v>0</v>
      </c>
      <c r="F882" s="22"/>
    </row>
    <row r="883" spans="1:6" ht="15">
      <c r="A883" s="196"/>
      <c r="B883" s="164"/>
      <c r="C883" s="51" t="s">
        <v>6</v>
      </c>
      <c r="D883" s="9">
        <v>0</v>
      </c>
      <c r="E883" s="9">
        <v>0</v>
      </c>
      <c r="F883" s="22"/>
    </row>
    <row r="884" spans="1:6" ht="15">
      <c r="A884" s="215" t="s">
        <v>41</v>
      </c>
      <c r="B884" s="216"/>
      <c r="C884" s="216"/>
      <c r="D884" s="216"/>
      <c r="E884" s="216"/>
      <c r="F884" s="216"/>
    </row>
    <row r="885" spans="1:6" ht="15" customHeight="1">
      <c r="A885" s="182"/>
      <c r="B885" s="182"/>
      <c r="C885" s="182"/>
      <c r="D885" s="182"/>
      <c r="E885" s="182"/>
      <c r="F885" s="182"/>
    </row>
    <row r="886" ht="16.5" customHeight="1">
      <c r="A886" s="64" t="s">
        <v>82</v>
      </c>
    </row>
    <row r="887" ht="15">
      <c r="A887" s="64"/>
    </row>
    <row r="888" ht="15">
      <c r="A888" s="64"/>
    </row>
  </sheetData>
  <sheetProtection/>
  <mergeCells count="361">
    <mergeCell ref="B664:B668"/>
    <mergeCell ref="B669:B673"/>
    <mergeCell ref="A669:A673"/>
    <mergeCell ref="A729:A733"/>
    <mergeCell ref="B729:B733"/>
    <mergeCell ref="B196:B200"/>
    <mergeCell ref="A629:A633"/>
    <mergeCell ref="A619:A623"/>
    <mergeCell ref="A624:A628"/>
    <mergeCell ref="A201:A205"/>
    <mergeCell ref="A809:A813"/>
    <mergeCell ref="A804:A808"/>
    <mergeCell ref="B784:B788"/>
    <mergeCell ref="A784:A788"/>
    <mergeCell ref="A839:A843"/>
    <mergeCell ref="B839:B843"/>
    <mergeCell ref="B814:B818"/>
    <mergeCell ref="B799:B803"/>
    <mergeCell ref="A884:F884"/>
    <mergeCell ref="B824:B828"/>
    <mergeCell ref="A829:A833"/>
    <mergeCell ref="B829:B833"/>
    <mergeCell ref="A834:A838"/>
    <mergeCell ref="B834:B838"/>
    <mergeCell ref="A844:A848"/>
    <mergeCell ref="B804:B808"/>
    <mergeCell ref="B879:B883"/>
    <mergeCell ref="A879:A883"/>
    <mergeCell ref="A789:A793"/>
    <mergeCell ref="B789:B793"/>
    <mergeCell ref="A794:A798"/>
    <mergeCell ref="B794:B798"/>
    <mergeCell ref="A799:A803"/>
    <mergeCell ref="B809:B813"/>
    <mergeCell ref="B819:B823"/>
    <mergeCell ref="A814:A818"/>
    <mergeCell ref="D2:F2"/>
    <mergeCell ref="A139:A143"/>
    <mergeCell ref="B139:B143"/>
    <mergeCell ref="A134:A138"/>
    <mergeCell ref="B134:B138"/>
    <mergeCell ref="F4:F5"/>
    <mergeCell ref="A3:E3"/>
    <mergeCell ref="A4:A5"/>
    <mergeCell ref="B4:B5"/>
    <mergeCell ref="A769:A773"/>
    <mergeCell ref="B769:B773"/>
    <mergeCell ref="A779:A783"/>
    <mergeCell ref="B779:B783"/>
    <mergeCell ref="A774:A778"/>
    <mergeCell ref="B774:B778"/>
    <mergeCell ref="A764:A768"/>
    <mergeCell ref="B764:B768"/>
    <mergeCell ref="A739:A743"/>
    <mergeCell ref="B739:B743"/>
    <mergeCell ref="A744:A748"/>
    <mergeCell ref="B744:B748"/>
    <mergeCell ref="A749:A753"/>
    <mergeCell ref="B749:B753"/>
    <mergeCell ref="A754:A758"/>
    <mergeCell ref="B754:B758"/>
    <mergeCell ref="A43:A47"/>
    <mergeCell ref="B43:B47"/>
    <mergeCell ref="A48:A52"/>
    <mergeCell ref="B48:B52"/>
    <mergeCell ref="A63:A67"/>
    <mergeCell ref="A759:A763"/>
    <mergeCell ref="B759:B763"/>
    <mergeCell ref="A191:A195"/>
    <mergeCell ref="B191:B195"/>
    <mergeCell ref="A196:A200"/>
    <mergeCell ref="C4:C5"/>
    <mergeCell ref="D4:D5"/>
    <mergeCell ref="E4:E5"/>
    <mergeCell ref="B18:B22"/>
    <mergeCell ref="A23:A27"/>
    <mergeCell ref="B23:B27"/>
    <mergeCell ref="A7:A12"/>
    <mergeCell ref="B7:B12"/>
    <mergeCell ref="A13:A17"/>
    <mergeCell ref="B13:B17"/>
    <mergeCell ref="A28:A32"/>
    <mergeCell ref="B28:B32"/>
    <mergeCell ref="A33:A37"/>
    <mergeCell ref="B33:B37"/>
    <mergeCell ref="A18:A22"/>
    <mergeCell ref="A38:A42"/>
    <mergeCell ref="B38:B42"/>
    <mergeCell ref="A78:A82"/>
    <mergeCell ref="B78:B82"/>
    <mergeCell ref="B58:B62"/>
    <mergeCell ref="A53:A57"/>
    <mergeCell ref="B53:B57"/>
    <mergeCell ref="A58:A62"/>
    <mergeCell ref="A73:A77"/>
    <mergeCell ref="B73:B77"/>
    <mergeCell ref="A68:A72"/>
    <mergeCell ref="B68:B72"/>
    <mergeCell ref="A83:A87"/>
    <mergeCell ref="B83:B87"/>
    <mergeCell ref="A88:A92"/>
    <mergeCell ref="B88:B92"/>
    <mergeCell ref="A98:A102"/>
    <mergeCell ref="B98:B102"/>
    <mergeCell ref="A93:A97"/>
    <mergeCell ref="B93:B97"/>
    <mergeCell ref="B129:B133"/>
    <mergeCell ref="A103:A107"/>
    <mergeCell ref="B103:B107"/>
    <mergeCell ref="A108:A112"/>
    <mergeCell ref="B108:B112"/>
    <mergeCell ref="A119:A123"/>
    <mergeCell ref="B119:B123"/>
    <mergeCell ref="A113:A118"/>
    <mergeCell ref="B113:B118"/>
    <mergeCell ref="A144:A148"/>
    <mergeCell ref="B144:B148"/>
    <mergeCell ref="B63:B67"/>
    <mergeCell ref="A166:A170"/>
    <mergeCell ref="B166:B170"/>
    <mergeCell ref="A171:A175"/>
    <mergeCell ref="B171:B175"/>
    <mergeCell ref="A124:A128"/>
    <mergeCell ref="B124:B128"/>
    <mergeCell ref="A129:A133"/>
    <mergeCell ref="A176:A180"/>
    <mergeCell ref="B176:B180"/>
    <mergeCell ref="A181:A185"/>
    <mergeCell ref="B181:B185"/>
    <mergeCell ref="B186:B190"/>
    <mergeCell ref="A186:A190"/>
    <mergeCell ref="B201:B205"/>
    <mergeCell ref="A206:A210"/>
    <mergeCell ref="B206:B210"/>
    <mergeCell ref="A211:A215"/>
    <mergeCell ref="B211:B215"/>
    <mergeCell ref="A216:A220"/>
    <mergeCell ref="B216:B220"/>
    <mergeCell ref="A221:A225"/>
    <mergeCell ref="B221:B225"/>
    <mergeCell ref="A226:A230"/>
    <mergeCell ref="B226:B230"/>
    <mergeCell ref="A231:A235"/>
    <mergeCell ref="B231:B235"/>
    <mergeCell ref="A236:A240"/>
    <mergeCell ref="B236:B240"/>
    <mergeCell ref="A241:A245"/>
    <mergeCell ref="B241:B245"/>
    <mergeCell ref="A246:A250"/>
    <mergeCell ref="B246:B250"/>
    <mergeCell ref="A251:A255"/>
    <mergeCell ref="B251:B255"/>
    <mergeCell ref="A256:A260"/>
    <mergeCell ref="B256:B260"/>
    <mergeCell ref="A261:A265"/>
    <mergeCell ref="B261:B265"/>
    <mergeCell ref="A266:A270"/>
    <mergeCell ref="B266:B270"/>
    <mergeCell ref="A271:A275"/>
    <mergeCell ref="B271:B275"/>
    <mergeCell ref="A276:A280"/>
    <mergeCell ref="B276:B280"/>
    <mergeCell ref="A281:A285"/>
    <mergeCell ref="B281:B285"/>
    <mergeCell ref="A286:A290"/>
    <mergeCell ref="B286:B290"/>
    <mergeCell ref="A291:A295"/>
    <mergeCell ref="B291:B295"/>
    <mergeCell ref="A296:A300"/>
    <mergeCell ref="B296:B300"/>
    <mergeCell ref="A301:A305"/>
    <mergeCell ref="B301:B305"/>
    <mergeCell ref="A306:A310"/>
    <mergeCell ref="B306:B310"/>
    <mergeCell ref="A311:A315"/>
    <mergeCell ref="B311:B315"/>
    <mergeCell ref="A316:A320"/>
    <mergeCell ref="B316:B320"/>
    <mergeCell ref="A321:A325"/>
    <mergeCell ref="B321:B325"/>
    <mergeCell ref="A326:A330"/>
    <mergeCell ref="B326:B330"/>
    <mergeCell ref="A331:A335"/>
    <mergeCell ref="B331:B335"/>
    <mergeCell ref="A336:A340"/>
    <mergeCell ref="B336:B340"/>
    <mergeCell ref="A341:A345"/>
    <mergeCell ref="B341:B345"/>
    <mergeCell ref="A346:A350"/>
    <mergeCell ref="B346:B350"/>
    <mergeCell ref="A351:A355"/>
    <mergeCell ref="B351:B355"/>
    <mergeCell ref="A356:A360"/>
    <mergeCell ref="B356:B360"/>
    <mergeCell ref="A361:A365"/>
    <mergeCell ref="B361:B365"/>
    <mergeCell ref="A366:A370"/>
    <mergeCell ref="B366:B370"/>
    <mergeCell ref="A371:A375"/>
    <mergeCell ref="B371:B375"/>
    <mergeCell ref="A376:A380"/>
    <mergeCell ref="B376:B380"/>
    <mergeCell ref="A381:A385"/>
    <mergeCell ref="B381:B385"/>
    <mergeCell ref="A386:A390"/>
    <mergeCell ref="B386:B390"/>
    <mergeCell ref="A391:A395"/>
    <mergeCell ref="B391:B395"/>
    <mergeCell ref="A396:A400"/>
    <mergeCell ref="B396:B400"/>
    <mergeCell ref="A401:A405"/>
    <mergeCell ref="B401:B405"/>
    <mergeCell ref="A406:A410"/>
    <mergeCell ref="B406:B410"/>
    <mergeCell ref="A411:A415"/>
    <mergeCell ref="B411:B415"/>
    <mergeCell ref="A416:A420"/>
    <mergeCell ref="B416:B420"/>
    <mergeCell ref="A421:A425"/>
    <mergeCell ref="B421:B425"/>
    <mergeCell ref="A426:A430"/>
    <mergeCell ref="B426:B430"/>
    <mergeCell ref="A431:A435"/>
    <mergeCell ref="B431:B435"/>
    <mergeCell ref="A436:A440"/>
    <mergeCell ref="B436:B440"/>
    <mergeCell ref="A441:A445"/>
    <mergeCell ref="B441:B445"/>
    <mergeCell ref="A446:A450"/>
    <mergeCell ref="B446:B450"/>
    <mergeCell ref="B451:B455"/>
    <mergeCell ref="A451:A455"/>
    <mergeCell ref="A456:A460"/>
    <mergeCell ref="B456:B460"/>
    <mergeCell ref="A461:A465"/>
    <mergeCell ref="B461:B465"/>
    <mergeCell ref="A466:A470"/>
    <mergeCell ref="B466:B470"/>
    <mergeCell ref="A482:A487"/>
    <mergeCell ref="B482:B487"/>
    <mergeCell ref="A488:A492"/>
    <mergeCell ref="B488:B492"/>
    <mergeCell ref="A471:A476"/>
    <mergeCell ref="B471:B476"/>
    <mergeCell ref="A477:A481"/>
    <mergeCell ref="B477:B481"/>
    <mergeCell ref="A493:A495"/>
    <mergeCell ref="B493:B495"/>
    <mergeCell ref="A496:A500"/>
    <mergeCell ref="B496:B500"/>
    <mergeCell ref="A501:A505"/>
    <mergeCell ref="B501:B505"/>
    <mergeCell ref="A506:A510"/>
    <mergeCell ref="B506:B510"/>
    <mergeCell ref="A511:A515"/>
    <mergeCell ref="B511:B515"/>
    <mergeCell ref="A531:A533"/>
    <mergeCell ref="B531:B533"/>
    <mergeCell ref="A516:A520"/>
    <mergeCell ref="B516:B520"/>
    <mergeCell ref="A521:A525"/>
    <mergeCell ref="A526:A530"/>
    <mergeCell ref="A584:A588"/>
    <mergeCell ref="B584:B588"/>
    <mergeCell ref="A534:A538"/>
    <mergeCell ref="B534:B538"/>
    <mergeCell ref="A539:A543"/>
    <mergeCell ref="B539:B543"/>
    <mergeCell ref="A544:A548"/>
    <mergeCell ref="B544:B548"/>
    <mergeCell ref="A574:A578"/>
    <mergeCell ref="B574:B578"/>
    <mergeCell ref="A579:A583"/>
    <mergeCell ref="B579:B583"/>
    <mergeCell ref="B624:B628"/>
    <mergeCell ref="B614:B618"/>
    <mergeCell ref="A559:A563"/>
    <mergeCell ref="B559:B563"/>
    <mergeCell ref="A569:A573"/>
    <mergeCell ref="B569:B573"/>
    <mergeCell ref="A589:A593"/>
    <mergeCell ref="B589:B593"/>
    <mergeCell ref="A549:A553"/>
    <mergeCell ref="B549:B553"/>
    <mergeCell ref="A554:A558"/>
    <mergeCell ref="B554:B558"/>
    <mergeCell ref="A564:A568"/>
    <mergeCell ref="B564:B568"/>
    <mergeCell ref="A594:A598"/>
    <mergeCell ref="B594:B598"/>
    <mergeCell ref="A599:A603"/>
    <mergeCell ref="B599:B603"/>
    <mergeCell ref="A604:A608"/>
    <mergeCell ref="B604:B608"/>
    <mergeCell ref="A609:A613"/>
    <mergeCell ref="B609:B613"/>
    <mergeCell ref="A614:A618"/>
    <mergeCell ref="B619:B623"/>
    <mergeCell ref="A649:A653"/>
    <mergeCell ref="B649:B653"/>
    <mergeCell ref="B634:B638"/>
    <mergeCell ref="B629:B633"/>
    <mergeCell ref="A679:A683"/>
    <mergeCell ref="A689:A693"/>
    <mergeCell ref="A674:A678"/>
    <mergeCell ref="B674:B678"/>
    <mergeCell ref="A634:A638"/>
    <mergeCell ref="A639:A643"/>
    <mergeCell ref="B639:B643"/>
    <mergeCell ref="A644:A648"/>
    <mergeCell ref="A654:A658"/>
    <mergeCell ref="B644:B648"/>
    <mergeCell ref="A714:A718"/>
    <mergeCell ref="B714:B718"/>
    <mergeCell ref="A699:A703"/>
    <mergeCell ref="B679:B683"/>
    <mergeCell ref="B684:B688"/>
    <mergeCell ref="B689:B693"/>
    <mergeCell ref="B694:B698"/>
    <mergeCell ref="A694:A698"/>
    <mergeCell ref="A704:A708"/>
    <mergeCell ref="B704:B708"/>
    <mergeCell ref="A885:F885"/>
    <mergeCell ref="A719:A723"/>
    <mergeCell ref="B719:B723"/>
    <mergeCell ref="A724:A728"/>
    <mergeCell ref="B724:B728"/>
    <mergeCell ref="B699:B703"/>
    <mergeCell ref="A709:A713"/>
    <mergeCell ref="B709:B713"/>
    <mergeCell ref="A819:A823"/>
    <mergeCell ref="A824:A828"/>
    <mergeCell ref="B160:B165"/>
    <mergeCell ref="B521:B525"/>
    <mergeCell ref="B526:B530"/>
    <mergeCell ref="A734:A738"/>
    <mergeCell ref="B734:B738"/>
    <mergeCell ref="A684:A688"/>
    <mergeCell ref="B654:B658"/>
    <mergeCell ref="A659:A663"/>
    <mergeCell ref="B659:B663"/>
    <mergeCell ref="A664:A668"/>
    <mergeCell ref="B844:B848"/>
    <mergeCell ref="A849:A853"/>
    <mergeCell ref="B849:B853"/>
    <mergeCell ref="A854:A858"/>
    <mergeCell ref="B854:B858"/>
    <mergeCell ref="A149:A153"/>
    <mergeCell ref="B149:B153"/>
    <mergeCell ref="A154:A159"/>
    <mergeCell ref="B154:B159"/>
    <mergeCell ref="A160:A165"/>
    <mergeCell ref="A859:A863"/>
    <mergeCell ref="B859:B863"/>
    <mergeCell ref="A864:A868"/>
    <mergeCell ref="A869:A873"/>
    <mergeCell ref="A874:A878"/>
    <mergeCell ref="B864:B868"/>
    <mergeCell ref="B869:B873"/>
    <mergeCell ref="B874:B87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  <headerFooter differentFirst="1" alignWithMargins="0">
    <oddHeader>&amp;C&amp;P</oddHeader>
  </headerFooter>
  <rowBreaks count="1" manualBreakCount="1">
    <brk id="772" max="5" man="1"/>
  </rowBreaks>
  <ignoredErrors>
    <ignoredError sqref="E8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economy57 (Михайлова Д.А.)</cp:lastModifiedBy>
  <cp:lastPrinted>2019-07-04T11:40:22Z</cp:lastPrinted>
  <dcterms:created xsi:type="dcterms:W3CDTF">2016-01-21T05:48:17Z</dcterms:created>
  <dcterms:modified xsi:type="dcterms:W3CDTF">2020-02-28T13:28:49Z</dcterms:modified>
  <cp:category/>
  <cp:version/>
  <cp:contentType/>
  <cp:contentStatus/>
</cp:coreProperties>
</file>