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2495"/>
  </bookViews>
  <sheets>
    <sheet name="База проектов ПСД" sheetId="1" r:id="rId1"/>
    <sheet name="Группировка по ОИВ" sheetId="3" r:id="rId2"/>
    <sheet name="Группировка по МО" sheetId="5" r:id="rId3"/>
  </sheets>
  <definedNames>
    <definedName name="_xlnm._FilterDatabase" localSheetId="0" hidden="1">'База проектов ПСД'!$A$7:$Y$7</definedName>
    <definedName name="_xlnm.Print_Titles" localSheetId="0">'База проектов ПСД'!$4:$7</definedName>
    <definedName name="_xlnm.Print_Area" localSheetId="0">'База проектов ПСД'!$A$1:$O$191</definedName>
    <definedName name="_xlnm.Print_Area" localSheetId="2">'Группировка по МО'!$A$1:$S$32</definedName>
    <definedName name="_xlnm.Print_Area" localSheetId="1">'Группировка по ОИВ'!$A$1:$D$44</definedName>
  </definedNames>
  <calcPr calcId="145621" refMode="R1C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L50" i="1" l="1"/>
  <c r="K165" i="1"/>
  <c r="K164" i="1"/>
  <c r="K140" i="1"/>
  <c r="K139" i="1"/>
  <c r="L138" i="1"/>
  <c r="K126" i="1"/>
  <c r="K125" i="1"/>
  <c r="K124" i="1"/>
  <c r="K123" i="1"/>
  <c r="K105" i="1"/>
  <c r="K104" i="1"/>
  <c r="K103" i="1"/>
  <c r="K102" i="1"/>
  <c r="K101" i="1"/>
  <c r="K100" i="1"/>
  <c r="L93" i="1"/>
  <c r="K81" i="1"/>
  <c r="K80" i="1"/>
  <c r="K79" i="1"/>
  <c r="K78" i="1"/>
  <c r="K77" i="1"/>
  <c r="K76" i="1"/>
  <c r="K75" i="1"/>
  <c r="K74" i="1"/>
  <c r="K73" i="1"/>
  <c r="K68" i="1"/>
  <c r="K67" i="1"/>
  <c r="K66" i="1"/>
  <c r="K65" i="1"/>
  <c r="K64" i="1"/>
  <c r="L53" i="1"/>
  <c r="L52" i="1"/>
  <c r="K47" i="1"/>
  <c r="K46" i="1"/>
  <c r="K40" i="1" l="1"/>
  <c r="K39" i="1"/>
  <c r="K17" i="1"/>
  <c r="K16" i="1"/>
  <c r="K15" i="1"/>
  <c r="G114" i="1" l="1"/>
  <c r="T54" i="1" l="1"/>
  <c r="W54" i="1" s="1"/>
  <c r="Q54" i="1"/>
  <c r="P54" i="1"/>
  <c r="X54" i="1"/>
  <c r="U54" i="1" l="1"/>
  <c r="G190" i="1"/>
  <c r="X96" i="1" l="1"/>
  <c r="T96" i="1"/>
  <c r="W96" i="1" s="1"/>
  <c r="P96" i="1"/>
  <c r="R96" i="1"/>
  <c r="V96" i="1" s="1"/>
  <c r="G142" i="1"/>
  <c r="U96" i="1" l="1"/>
  <c r="H110" i="1"/>
  <c r="H109" i="1"/>
  <c r="H83" i="1"/>
  <c r="H82" i="1"/>
  <c r="L11" i="1" l="1"/>
  <c r="K11" i="1"/>
  <c r="L173" i="1"/>
  <c r="K173" i="1"/>
  <c r="H173" i="1"/>
  <c r="L166" i="1"/>
  <c r="H166" i="1"/>
  <c r="G166" i="1"/>
  <c r="L160" i="1"/>
  <c r="K160" i="1"/>
  <c r="H160" i="1"/>
  <c r="G160" i="1"/>
  <c r="L145" i="1"/>
  <c r="K145" i="1"/>
  <c r="G145" i="1"/>
  <c r="L136" i="1"/>
  <c r="K136" i="1"/>
  <c r="G136" i="1"/>
  <c r="L134" i="1"/>
  <c r="K134" i="1"/>
  <c r="L127" i="1"/>
  <c r="K127" i="1"/>
  <c r="L117" i="1"/>
  <c r="H117" i="1"/>
  <c r="G117" i="1"/>
  <c r="L107" i="1"/>
  <c r="K107" i="1"/>
  <c r="L97" i="1"/>
  <c r="K97" i="1"/>
  <c r="H97" i="1"/>
  <c r="L92" i="1"/>
  <c r="K92" i="1"/>
  <c r="H92" i="1"/>
  <c r="G92" i="1"/>
  <c r="L88" i="1"/>
  <c r="K88" i="1"/>
  <c r="L69" i="1"/>
  <c r="K69" i="1"/>
  <c r="L58" i="1"/>
  <c r="K58" i="1"/>
  <c r="G58" i="1"/>
  <c r="L51" i="1"/>
  <c r="G51" i="1"/>
  <c r="L48" i="1"/>
  <c r="K48" i="1"/>
  <c r="G48" i="1"/>
  <c r="L41" i="1"/>
  <c r="K41" i="1"/>
  <c r="G41" i="1"/>
  <c r="L36" i="1"/>
  <c r="H36" i="1"/>
  <c r="G36" i="1"/>
  <c r="L18" i="1"/>
  <c r="K18" i="1"/>
  <c r="K166" i="1"/>
  <c r="G189" i="1"/>
  <c r="G188" i="1"/>
  <c r="G187" i="1"/>
  <c r="G186" i="1"/>
  <c r="G185" i="1"/>
  <c r="G184" i="1"/>
  <c r="G183" i="1"/>
  <c r="G182" i="1"/>
  <c r="G181" i="1"/>
  <c r="G180" i="1" l="1"/>
  <c r="G173" i="1" s="1"/>
  <c r="G141" i="1"/>
  <c r="G134" i="1"/>
  <c r="G127" i="1"/>
  <c r="P127" i="1" s="1"/>
  <c r="K117" i="1"/>
  <c r="P116" i="1"/>
  <c r="G97" i="1"/>
  <c r="G88" i="1"/>
  <c r="G69" i="1"/>
  <c r="P68" i="1"/>
  <c r="P67" i="1"/>
  <c r="P66" i="1"/>
  <c r="P65" i="1"/>
  <c r="P64" i="1"/>
  <c r="K51" i="1"/>
  <c r="G11" i="1"/>
  <c r="H141" i="1"/>
  <c r="L141" i="1"/>
  <c r="K141" i="1"/>
  <c r="T127" i="1"/>
  <c r="W127" i="1" s="1"/>
  <c r="U127" i="1"/>
  <c r="X127" i="1"/>
  <c r="R116" i="1"/>
  <c r="G85" i="1"/>
  <c r="K85" i="1"/>
  <c r="L85" i="1"/>
  <c r="X85" i="1"/>
  <c r="T85" i="1"/>
  <c r="W85" i="1" s="1"/>
  <c r="U85" i="1"/>
  <c r="Q68" i="1"/>
  <c r="R68" i="1"/>
  <c r="V68" i="1" s="1"/>
  <c r="Q67" i="1"/>
  <c r="R67" i="1"/>
  <c r="V67" i="1" s="1"/>
  <c r="Q66" i="1"/>
  <c r="R66" i="1"/>
  <c r="V66" i="1" s="1"/>
  <c r="Q65" i="1"/>
  <c r="R65" i="1"/>
  <c r="V65" i="1" s="1"/>
  <c r="Q64" i="1"/>
  <c r="R64" i="1"/>
  <c r="V64" i="1" s="1"/>
  <c r="R127" i="1" l="1"/>
  <c r="V127" i="1" s="1"/>
  <c r="P85" i="1"/>
  <c r="K36" i="1"/>
  <c r="R85" i="1"/>
  <c r="V85" i="1" s="1"/>
  <c r="G107" i="1"/>
  <c r="G18" i="1"/>
  <c r="X64" i="1"/>
  <c r="S67" i="1"/>
  <c r="S68" i="1"/>
  <c r="S65" i="1"/>
  <c r="S64" i="1"/>
  <c r="S66" i="1"/>
  <c r="X57" i="1" l="1"/>
  <c r="P40" i="1"/>
  <c r="R40" i="1"/>
  <c r="P39" i="1"/>
  <c r="R39" i="1"/>
  <c r="P38" i="1"/>
  <c r="R38" i="1"/>
  <c r="Q35" i="1"/>
  <c r="P35" i="1"/>
  <c r="R35" i="1"/>
  <c r="Q34" i="1"/>
  <c r="P34" i="1"/>
  <c r="R34" i="1"/>
  <c r="Q30" i="1"/>
  <c r="P30" i="1"/>
  <c r="R30" i="1"/>
  <c r="P17" i="1"/>
  <c r="R17" i="1"/>
  <c r="V17" i="1" s="1"/>
  <c r="P16" i="1"/>
  <c r="R16" i="1"/>
  <c r="V16" i="1" s="1"/>
  <c r="P15" i="1"/>
  <c r="R15" i="1"/>
  <c r="V15" i="1" s="1"/>
  <c r="P14" i="1"/>
  <c r="R14" i="1"/>
  <c r="V14" i="1" s="1"/>
  <c r="S34" i="1" l="1"/>
  <c r="S35" i="1"/>
  <c r="S30" i="1"/>
  <c r="H151" i="1"/>
  <c r="G151" i="1"/>
  <c r="L151" i="1"/>
  <c r="K151" i="1"/>
  <c r="L8" i="1" l="1"/>
  <c r="K8" i="1"/>
  <c r="G8" i="1"/>
  <c r="R97" i="1" l="1"/>
  <c r="V97" i="1" s="1"/>
  <c r="X97" i="1"/>
  <c r="T97" i="1"/>
  <c r="W97" i="1" s="1"/>
  <c r="U97" i="1"/>
  <c r="S97" i="1" l="1"/>
  <c r="Q97" i="1"/>
  <c r="P97" i="1"/>
  <c r="X178" i="1" l="1"/>
  <c r="X177" i="1"/>
  <c r="X176" i="1"/>
  <c r="X175" i="1"/>
  <c r="X174" i="1"/>
  <c r="X172" i="1"/>
  <c r="X171" i="1"/>
  <c r="X167" i="1"/>
  <c r="X163" i="1"/>
  <c r="X162" i="1"/>
  <c r="X161" i="1"/>
  <c r="X159" i="1"/>
  <c r="X158" i="1"/>
  <c r="X157" i="1"/>
  <c r="X155" i="1"/>
  <c r="X154" i="1"/>
  <c r="X153" i="1"/>
  <c r="X152" i="1"/>
  <c r="X150" i="1"/>
  <c r="X149" i="1"/>
  <c r="X148" i="1"/>
  <c r="X147" i="1"/>
  <c r="X146" i="1"/>
  <c r="X144" i="1"/>
  <c r="X140" i="1"/>
  <c r="X139" i="1"/>
  <c r="X138" i="1"/>
  <c r="X137" i="1"/>
  <c r="X135" i="1"/>
  <c r="X130" i="1"/>
  <c r="X128" i="1"/>
  <c r="X122" i="1"/>
  <c r="X121" i="1"/>
  <c r="X120" i="1"/>
  <c r="X119" i="1"/>
  <c r="X118" i="1"/>
  <c r="X115" i="1"/>
  <c r="X113" i="1"/>
  <c r="X112" i="1"/>
  <c r="X111" i="1"/>
  <c r="X108" i="1"/>
  <c r="X99" i="1"/>
  <c r="X98" i="1"/>
  <c r="X95" i="1"/>
  <c r="X94" i="1"/>
  <c r="X93" i="1"/>
  <c r="X91" i="1"/>
  <c r="X90" i="1"/>
  <c r="X89" i="1"/>
  <c r="X87" i="1"/>
  <c r="X86" i="1"/>
  <c r="X72" i="1"/>
  <c r="X71" i="1"/>
  <c r="X70" i="1"/>
  <c r="X63" i="1"/>
  <c r="X62" i="1"/>
  <c r="X61" i="1"/>
  <c r="X60" i="1"/>
  <c r="X59" i="1"/>
  <c r="X56" i="1"/>
  <c r="X55" i="1"/>
  <c r="X53" i="1"/>
  <c r="X52" i="1"/>
  <c r="X50" i="1"/>
  <c r="X49" i="1"/>
  <c r="X45" i="1"/>
  <c r="X44" i="1"/>
  <c r="X43" i="1"/>
  <c r="X42" i="1"/>
  <c r="X37" i="1"/>
  <c r="X28" i="1"/>
  <c r="X27" i="1"/>
  <c r="X26" i="1"/>
  <c r="X25" i="1"/>
  <c r="X24" i="1"/>
  <c r="X23" i="1"/>
  <c r="X20" i="1"/>
  <c r="X19" i="1"/>
  <c r="X13" i="1"/>
  <c r="X12" i="1"/>
  <c r="X10" i="1"/>
  <c r="X9" i="1"/>
  <c r="U173" i="1"/>
  <c r="T173" i="1"/>
  <c r="W173" i="1" s="1"/>
  <c r="U166" i="1"/>
  <c r="T166" i="1"/>
  <c r="W166" i="1" s="1"/>
  <c r="U160" i="1"/>
  <c r="T160" i="1"/>
  <c r="W160" i="1" s="1"/>
  <c r="U156" i="1"/>
  <c r="T156" i="1"/>
  <c r="W156" i="1" s="1"/>
  <c r="U151" i="1"/>
  <c r="T151" i="1"/>
  <c r="W151" i="1" s="1"/>
  <c r="U145" i="1"/>
  <c r="T145" i="1"/>
  <c r="W145" i="1" s="1"/>
  <c r="U143" i="1"/>
  <c r="T143" i="1"/>
  <c r="W143" i="1" s="1"/>
  <c r="U136" i="1"/>
  <c r="T136" i="1"/>
  <c r="W136" i="1" s="1"/>
  <c r="U134" i="1"/>
  <c r="T134" i="1"/>
  <c r="W134" i="1" s="1"/>
  <c r="U117" i="1"/>
  <c r="T117" i="1"/>
  <c r="W117" i="1" s="1"/>
  <c r="U107" i="1"/>
  <c r="T107" i="1"/>
  <c r="W107" i="1" s="1"/>
  <c r="U92" i="1"/>
  <c r="T92" i="1"/>
  <c r="W92" i="1" s="1"/>
  <c r="U88" i="1"/>
  <c r="T88" i="1"/>
  <c r="W88" i="1" s="1"/>
  <c r="U69" i="1"/>
  <c r="T69" i="1"/>
  <c r="W69" i="1" s="1"/>
  <c r="U58" i="1"/>
  <c r="T58" i="1"/>
  <c r="W58" i="1" s="1"/>
  <c r="U51" i="1"/>
  <c r="T51" i="1"/>
  <c r="W51" i="1" s="1"/>
  <c r="U48" i="1"/>
  <c r="T48" i="1"/>
  <c r="W48" i="1" s="1"/>
  <c r="U41" i="1"/>
  <c r="T41" i="1"/>
  <c r="W41" i="1" s="1"/>
  <c r="U36" i="1"/>
  <c r="T36" i="1"/>
  <c r="W36" i="1" s="1"/>
  <c r="U18" i="1"/>
  <c r="T18" i="1"/>
  <c r="W18" i="1" s="1"/>
  <c r="U11" i="1"/>
  <c r="T11" i="1"/>
  <c r="W11" i="1" s="1"/>
  <c r="U8" i="1"/>
  <c r="T8" i="1"/>
  <c r="S178" i="1"/>
  <c r="R178" i="1"/>
  <c r="V178" i="1" s="1"/>
  <c r="S177" i="1"/>
  <c r="R177" i="1"/>
  <c r="V177" i="1" s="1"/>
  <c r="S176" i="1"/>
  <c r="R176" i="1"/>
  <c r="V176" i="1" s="1"/>
  <c r="S175" i="1"/>
  <c r="R175" i="1"/>
  <c r="V175" i="1" s="1"/>
  <c r="S174" i="1"/>
  <c r="R174" i="1"/>
  <c r="V174" i="1" s="1"/>
  <c r="S172" i="1"/>
  <c r="R172" i="1"/>
  <c r="V172" i="1" s="1"/>
  <c r="S171" i="1"/>
  <c r="R171" i="1"/>
  <c r="V171" i="1" s="1"/>
  <c r="S167" i="1"/>
  <c r="R167" i="1"/>
  <c r="V167" i="1" s="1"/>
  <c r="S163" i="1"/>
  <c r="R163" i="1"/>
  <c r="V163" i="1" s="1"/>
  <c r="S162" i="1"/>
  <c r="R162" i="1"/>
  <c r="V162" i="1" s="1"/>
  <c r="S161" i="1"/>
  <c r="R161" i="1"/>
  <c r="V161" i="1" s="1"/>
  <c r="S159" i="1"/>
  <c r="R159" i="1"/>
  <c r="V159" i="1" s="1"/>
  <c r="S158" i="1"/>
  <c r="R158" i="1"/>
  <c r="V158" i="1" s="1"/>
  <c r="S157" i="1"/>
  <c r="R157" i="1"/>
  <c r="V157" i="1" s="1"/>
  <c r="S155" i="1"/>
  <c r="R155" i="1"/>
  <c r="V155" i="1" s="1"/>
  <c r="S154" i="1"/>
  <c r="R154" i="1"/>
  <c r="V154" i="1" s="1"/>
  <c r="S153" i="1"/>
  <c r="R153" i="1"/>
  <c r="V153" i="1" s="1"/>
  <c r="S152" i="1"/>
  <c r="R152" i="1"/>
  <c r="V152" i="1" s="1"/>
  <c r="R150" i="1"/>
  <c r="V150" i="1" s="1"/>
  <c r="R149" i="1"/>
  <c r="V149" i="1" s="1"/>
  <c r="S148" i="1"/>
  <c r="R148" i="1"/>
  <c r="V148" i="1" s="1"/>
  <c r="S147" i="1"/>
  <c r="R147" i="1"/>
  <c r="V147" i="1" s="1"/>
  <c r="S146" i="1"/>
  <c r="R146" i="1"/>
  <c r="V146" i="1" s="1"/>
  <c r="S144" i="1"/>
  <c r="R144" i="1"/>
  <c r="V144" i="1" s="1"/>
  <c r="S140" i="1"/>
  <c r="R140" i="1"/>
  <c r="V140" i="1" s="1"/>
  <c r="S139" i="1"/>
  <c r="R139" i="1"/>
  <c r="V139" i="1" s="1"/>
  <c r="S138" i="1"/>
  <c r="R138" i="1"/>
  <c r="V138" i="1" s="1"/>
  <c r="R137" i="1"/>
  <c r="V137" i="1" s="1"/>
  <c r="R135" i="1"/>
  <c r="V135" i="1" s="1"/>
  <c r="R130" i="1"/>
  <c r="V130" i="1" s="1"/>
  <c r="R128" i="1"/>
  <c r="V128" i="1" s="1"/>
  <c r="S122" i="1"/>
  <c r="R122" i="1"/>
  <c r="V122" i="1" s="1"/>
  <c r="S121" i="1"/>
  <c r="R121" i="1"/>
  <c r="V121" i="1" s="1"/>
  <c r="S120" i="1"/>
  <c r="R120" i="1"/>
  <c r="V120" i="1" s="1"/>
  <c r="S119" i="1"/>
  <c r="R119" i="1"/>
  <c r="V119" i="1" s="1"/>
  <c r="S118" i="1"/>
  <c r="R118" i="1"/>
  <c r="V118" i="1" s="1"/>
  <c r="R115" i="1"/>
  <c r="V115" i="1" s="1"/>
  <c r="S113" i="1"/>
  <c r="R113" i="1"/>
  <c r="V113" i="1" s="1"/>
  <c r="S112" i="1"/>
  <c r="R112" i="1"/>
  <c r="V112" i="1" s="1"/>
  <c r="S111" i="1"/>
  <c r="R111" i="1"/>
  <c r="V111" i="1" s="1"/>
  <c r="R108" i="1"/>
  <c r="V108" i="1" s="1"/>
  <c r="S99" i="1"/>
  <c r="R99" i="1"/>
  <c r="V99" i="1" s="1"/>
  <c r="S98" i="1"/>
  <c r="R98" i="1"/>
  <c r="V98" i="1" s="1"/>
  <c r="S95" i="1"/>
  <c r="R95" i="1"/>
  <c r="V95" i="1" s="1"/>
  <c r="S94" i="1"/>
  <c r="R94" i="1"/>
  <c r="V94" i="1" s="1"/>
  <c r="S93" i="1"/>
  <c r="R93" i="1"/>
  <c r="V93" i="1" s="1"/>
  <c r="R91" i="1"/>
  <c r="V91" i="1" s="1"/>
  <c r="R90" i="1"/>
  <c r="V90" i="1" s="1"/>
  <c r="S89" i="1"/>
  <c r="R89" i="1"/>
  <c r="V89" i="1" s="1"/>
  <c r="R87" i="1"/>
  <c r="V87" i="1" s="1"/>
  <c r="R86" i="1"/>
  <c r="V86" i="1" s="1"/>
  <c r="S72" i="1"/>
  <c r="R72" i="1"/>
  <c r="V72" i="1" s="1"/>
  <c r="S71" i="1"/>
  <c r="R71" i="1"/>
  <c r="V71" i="1" s="1"/>
  <c r="S70" i="1"/>
  <c r="R70" i="1"/>
  <c r="V70" i="1" s="1"/>
  <c r="R63" i="1"/>
  <c r="V63" i="1" s="1"/>
  <c r="R62" i="1"/>
  <c r="V62" i="1" s="1"/>
  <c r="R61" i="1"/>
  <c r="V61" i="1" s="1"/>
  <c r="R60" i="1"/>
  <c r="V60" i="1" s="1"/>
  <c r="S59" i="1"/>
  <c r="R59" i="1"/>
  <c r="V59" i="1" s="1"/>
  <c r="S56" i="1"/>
  <c r="R56" i="1"/>
  <c r="V56" i="1" s="1"/>
  <c r="R55" i="1"/>
  <c r="V55" i="1" s="1"/>
  <c r="S53" i="1"/>
  <c r="R53" i="1"/>
  <c r="V53" i="1" s="1"/>
  <c r="S52" i="1"/>
  <c r="R52" i="1"/>
  <c r="V52" i="1" s="1"/>
  <c r="S50" i="1"/>
  <c r="R50" i="1"/>
  <c r="V50" i="1" s="1"/>
  <c r="R49" i="1"/>
  <c r="V49" i="1" s="1"/>
  <c r="R45" i="1"/>
  <c r="V45" i="1" s="1"/>
  <c r="S44" i="1"/>
  <c r="R44" i="1"/>
  <c r="V44" i="1" s="1"/>
  <c r="S43" i="1"/>
  <c r="R43" i="1"/>
  <c r="V43" i="1" s="1"/>
  <c r="S42" i="1"/>
  <c r="R42" i="1"/>
  <c r="V42" i="1" s="1"/>
  <c r="S37" i="1"/>
  <c r="R37" i="1"/>
  <c r="V37" i="1" s="1"/>
  <c r="R28" i="1"/>
  <c r="V28" i="1" s="1"/>
  <c r="R27" i="1"/>
  <c r="V27" i="1" s="1"/>
  <c r="R26" i="1"/>
  <c r="V26" i="1" s="1"/>
  <c r="R25" i="1"/>
  <c r="V25" i="1" s="1"/>
  <c r="R24" i="1"/>
  <c r="V24" i="1" s="1"/>
  <c r="R23" i="1"/>
  <c r="V23" i="1" s="1"/>
  <c r="S20" i="1"/>
  <c r="R20" i="1"/>
  <c r="V20" i="1" s="1"/>
  <c r="S19" i="1"/>
  <c r="R19" i="1"/>
  <c r="V19" i="1" s="1"/>
  <c r="R13" i="1"/>
  <c r="V13" i="1" s="1"/>
  <c r="S12" i="1"/>
  <c r="R12" i="1"/>
  <c r="V12" i="1" s="1"/>
  <c r="R10" i="1"/>
  <c r="V10" i="1" s="1"/>
  <c r="S9" i="1"/>
  <c r="R9" i="1"/>
  <c r="V9" i="1" s="1"/>
  <c r="Q178" i="1"/>
  <c r="P178" i="1"/>
  <c r="Q177" i="1"/>
  <c r="P177" i="1"/>
  <c r="Q176" i="1"/>
  <c r="P176" i="1"/>
  <c r="Q175" i="1"/>
  <c r="P175" i="1"/>
  <c r="Q174" i="1"/>
  <c r="P174" i="1"/>
  <c r="Q172" i="1"/>
  <c r="P172" i="1"/>
  <c r="Q171" i="1"/>
  <c r="P171" i="1"/>
  <c r="Q167" i="1"/>
  <c r="P167" i="1"/>
  <c r="Q163" i="1"/>
  <c r="P163" i="1"/>
  <c r="Q162" i="1"/>
  <c r="P162" i="1"/>
  <c r="Q161" i="1"/>
  <c r="P161" i="1"/>
  <c r="Q159" i="1"/>
  <c r="P159" i="1"/>
  <c r="Q158" i="1"/>
  <c r="P158" i="1"/>
  <c r="Q157" i="1"/>
  <c r="P157" i="1"/>
  <c r="Q155" i="1"/>
  <c r="P155" i="1"/>
  <c r="Q154" i="1"/>
  <c r="P154" i="1"/>
  <c r="Q153" i="1"/>
  <c r="P153" i="1"/>
  <c r="Q152" i="1"/>
  <c r="P152" i="1"/>
  <c r="P150" i="1"/>
  <c r="P149" i="1"/>
  <c r="Q148" i="1"/>
  <c r="P148" i="1"/>
  <c r="Q147" i="1"/>
  <c r="P147" i="1"/>
  <c r="Q146" i="1"/>
  <c r="P146" i="1"/>
  <c r="Q144" i="1"/>
  <c r="P144" i="1"/>
  <c r="P140" i="1"/>
  <c r="P139" i="1"/>
  <c r="P138" i="1"/>
  <c r="P137" i="1"/>
  <c r="P135" i="1"/>
  <c r="P130" i="1"/>
  <c r="P128" i="1"/>
  <c r="Q122" i="1"/>
  <c r="P122" i="1"/>
  <c r="Q121" i="1"/>
  <c r="P121" i="1"/>
  <c r="Q120" i="1"/>
  <c r="P120" i="1"/>
  <c r="Q119" i="1"/>
  <c r="P119" i="1"/>
  <c r="Q118" i="1"/>
  <c r="P118" i="1"/>
  <c r="P115" i="1"/>
  <c r="Q113" i="1"/>
  <c r="P113" i="1"/>
  <c r="Q112" i="1"/>
  <c r="P112" i="1"/>
  <c r="Q111" i="1"/>
  <c r="P111" i="1"/>
  <c r="P108" i="1"/>
  <c r="Q99" i="1"/>
  <c r="P99" i="1"/>
  <c r="Q98" i="1"/>
  <c r="P98" i="1"/>
  <c r="Q95" i="1"/>
  <c r="P95" i="1"/>
  <c r="Q94" i="1"/>
  <c r="P94" i="1"/>
  <c r="P93" i="1"/>
  <c r="P91" i="1"/>
  <c r="P90" i="1"/>
  <c r="Q89" i="1"/>
  <c r="P89" i="1"/>
  <c r="P87" i="1"/>
  <c r="P86" i="1"/>
  <c r="Q72" i="1"/>
  <c r="P72" i="1"/>
  <c r="Q71" i="1"/>
  <c r="P71" i="1"/>
  <c r="Q70" i="1"/>
  <c r="P70" i="1"/>
  <c r="P63" i="1"/>
  <c r="P62" i="1"/>
  <c r="P61" i="1"/>
  <c r="P60" i="1"/>
  <c r="Q59" i="1"/>
  <c r="P59" i="1"/>
  <c r="Q56" i="1"/>
  <c r="P56" i="1"/>
  <c r="P55" i="1"/>
  <c r="P53" i="1"/>
  <c r="P52" i="1"/>
  <c r="P50" i="1"/>
  <c r="P49" i="1"/>
  <c r="P45" i="1"/>
  <c r="Q44" i="1"/>
  <c r="P44" i="1"/>
  <c r="Q43" i="1"/>
  <c r="P43" i="1"/>
  <c r="Q42" i="1"/>
  <c r="P42" i="1"/>
  <c r="Q37" i="1"/>
  <c r="P37" i="1"/>
  <c r="P28" i="1"/>
  <c r="P27" i="1"/>
  <c r="P26" i="1"/>
  <c r="P25" i="1"/>
  <c r="P24" i="1"/>
  <c r="P23" i="1"/>
  <c r="Q20" i="1"/>
  <c r="P20" i="1"/>
  <c r="Q19" i="1"/>
  <c r="P19" i="1"/>
  <c r="P13" i="1"/>
  <c r="Q12" i="1"/>
  <c r="P12" i="1"/>
  <c r="P10" i="1"/>
  <c r="Q9" i="1"/>
  <c r="P9" i="1"/>
  <c r="T13" i="1" l="1"/>
  <c r="W13" i="1" s="1"/>
  <c r="T28" i="1"/>
  <c r="W28" i="1" s="1"/>
  <c r="T45" i="1"/>
  <c r="W45" i="1" s="1"/>
  <c r="T55" i="1"/>
  <c r="W55" i="1" s="1"/>
  <c r="T70" i="1"/>
  <c r="W70" i="1" s="1"/>
  <c r="U70" i="1"/>
  <c r="T90" i="1"/>
  <c r="W90" i="1" s="1"/>
  <c r="T108" i="1"/>
  <c r="W108" i="1" s="1"/>
  <c r="T119" i="1"/>
  <c r="W119" i="1" s="1"/>
  <c r="U119" i="1"/>
  <c r="U148" i="1"/>
  <c r="T148" i="1"/>
  <c r="W148" i="1" s="1"/>
  <c r="U157" i="1"/>
  <c r="T157" i="1"/>
  <c r="W157" i="1" s="1"/>
  <c r="U171" i="1"/>
  <c r="T171" i="1"/>
  <c r="W171" i="1" s="1"/>
  <c r="U19" i="1"/>
  <c r="T19" i="1"/>
  <c r="W19" i="1" s="1"/>
  <c r="T24" i="1"/>
  <c r="W24" i="1" s="1"/>
  <c r="T37" i="1"/>
  <c r="W37" i="1" s="1"/>
  <c r="U37" i="1"/>
  <c r="U71" i="1"/>
  <c r="T71" i="1"/>
  <c r="W71" i="1" s="1"/>
  <c r="T91" i="1"/>
  <c r="W91" i="1" s="1"/>
  <c r="T111" i="1"/>
  <c r="W111" i="1" s="1"/>
  <c r="U111" i="1"/>
  <c r="U120" i="1"/>
  <c r="T120" i="1"/>
  <c r="W120" i="1" s="1"/>
  <c r="T137" i="1"/>
  <c r="W137" i="1" s="1"/>
  <c r="T149" i="1"/>
  <c r="W149" i="1" s="1"/>
  <c r="T158" i="1"/>
  <c r="W158" i="1" s="1"/>
  <c r="U158" i="1"/>
  <c r="T172" i="1"/>
  <c r="W172" i="1" s="1"/>
  <c r="U172" i="1"/>
  <c r="T10" i="1"/>
  <c r="W10" i="1" s="1"/>
  <c r="U20" i="1"/>
  <c r="T20" i="1"/>
  <c r="W20" i="1" s="1"/>
  <c r="U44" i="1"/>
  <c r="T44" i="1"/>
  <c r="W44" i="1" s="1"/>
  <c r="T50" i="1"/>
  <c r="W50" i="1" s="1"/>
  <c r="U50" i="1"/>
  <c r="U53" i="1"/>
  <c r="T53" i="1"/>
  <c r="W53" i="1" s="1"/>
  <c r="T63" i="1"/>
  <c r="W63" i="1" s="1"/>
  <c r="U89" i="1"/>
  <c r="T89" i="1"/>
  <c r="W89" i="1" s="1"/>
  <c r="T94" i="1"/>
  <c r="W94" i="1" s="1"/>
  <c r="U94" i="1"/>
  <c r="U99" i="1"/>
  <c r="T99" i="1"/>
  <c r="W99" i="1" s="1"/>
  <c r="U118" i="1"/>
  <c r="T118" i="1"/>
  <c r="W118" i="1" s="1"/>
  <c r="U122" i="1"/>
  <c r="T122" i="1"/>
  <c r="W122" i="1" s="1"/>
  <c r="T139" i="1"/>
  <c r="W139" i="1" s="1"/>
  <c r="U139" i="1"/>
  <c r="T147" i="1"/>
  <c r="W147" i="1" s="1"/>
  <c r="U147" i="1"/>
  <c r="U152" i="1"/>
  <c r="T152" i="1"/>
  <c r="W152" i="1" s="1"/>
  <c r="U155" i="1"/>
  <c r="T155" i="1"/>
  <c r="W155" i="1" s="1"/>
  <c r="U161" i="1"/>
  <c r="T161" i="1"/>
  <c r="W161" i="1" s="1"/>
  <c r="T167" i="1"/>
  <c r="W167" i="1" s="1"/>
  <c r="U167" i="1"/>
  <c r="T174" i="1"/>
  <c r="W174" i="1" s="1"/>
  <c r="U174" i="1"/>
  <c r="T178" i="1"/>
  <c r="W178" i="1" s="1"/>
  <c r="U178" i="1"/>
  <c r="T176" i="1"/>
  <c r="W176" i="1" s="1"/>
  <c r="U176" i="1"/>
  <c r="U12" i="1"/>
  <c r="T12" i="1"/>
  <c r="W12" i="1" s="1"/>
  <c r="T25" i="1"/>
  <c r="W25" i="1" s="1"/>
  <c r="T42" i="1"/>
  <c r="W42" i="1" s="1"/>
  <c r="U42" i="1"/>
  <c r="T60" i="1"/>
  <c r="W60" i="1" s="1"/>
  <c r="U95" i="1"/>
  <c r="T95" i="1"/>
  <c r="W95" i="1" s="1"/>
  <c r="U113" i="1"/>
  <c r="T113" i="1"/>
  <c r="W113" i="1" s="1"/>
  <c r="T128" i="1"/>
  <c r="W128" i="1" s="1"/>
  <c r="U140" i="1"/>
  <c r="T140" i="1"/>
  <c r="W140" i="1" s="1"/>
  <c r="T153" i="1"/>
  <c r="W153" i="1" s="1"/>
  <c r="U153" i="1"/>
  <c r="T162" i="1"/>
  <c r="W162" i="1" s="1"/>
  <c r="U162" i="1"/>
  <c r="T175" i="1"/>
  <c r="W175" i="1" s="1"/>
  <c r="U175" i="1"/>
  <c r="T23" i="1"/>
  <c r="W23" i="1" s="1"/>
  <c r="T26" i="1"/>
  <c r="W26" i="1" s="1"/>
  <c r="T43" i="1"/>
  <c r="W43" i="1" s="1"/>
  <c r="U43" i="1"/>
  <c r="T49" i="1"/>
  <c r="W49" i="1" s="1"/>
  <c r="T56" i="1"/>
  <c r="W56" i="1" s="1"/>
  <c r="U56" i="1"/>
  <c r="T61" i="1"/>
  <c r="W61" i="1" s="1"/>
  <c r="T86" i="1"/>
  <c r="W86" i="1" s="1"/>
  <c r="U98" i="1"/>
  <c r="T98" i="1"/>
  <c r="W98" i="1" s="1"/>
  <c r="T130" i="1"/>
  <c r="W130" i="1" s="1"/>
  <c r="U144" i="1"/>
  <c r="T144" i="1"/>
  <c r="W144" i="1" s="1"/>
  <c r="U163" i="1"/>
  <c r="T163" i="1"/>
  <c r="W163" i="1" s="1"/>
  <c r="T9" i="1"/>
  <c r="U9" i="1"/>
  <c r="T27" i="1"/>
  <c r="W27" i="1" s="1"/>
  <c r="T52" i="1"/>
  <c r="W52" i="1" s="1"/>
  <c r="U52" i="1"/>
  <c r="T59" i="1"/>
  <c r="W59" i="1" s="1"/>
  <c r="U59" i="1"/>
  <c r="T62" i="1"/>
  <c r="W62" i="1" s="1"/>
  <c r="T72" i="1"/>
  <c r="W72" i="1" s="1"/>
  <c r="U72" i="1"/>
  <c r="T87" i="1"/>
  <c r="W87" i="1" s="1"/>
  <c r="U93" i="1"/>
  <c r="T93" i="1"/>
  <c r="W93" i="1" s="1"/>
  <c r="U112" i="1"/>
  <c r="T112" i="1"/>
  <c r="W112" i="1" s="1"/>
  <c r="T115" i="1"/>
  <c r="W115" i="1" s="1"/>
  <c r="T121" i="1"/>
  <c r="W121" i="1" s="1"/>
  <c r="U121" i="1"/>
  <c r="T135" i="1"/>
  <c r="W135" i="1" s="1"/>
  <c r="U138" i="1"/>
  <c r="T138" i="1"/>
  <c r="W138" i="1" s="1"/>
  <c r="U146" i="1"/>
  <c r="T146" i="1"/>
  <c r="W146" i="1" s="1"/>
  <c r="T150" i="1"/>
  <c r="W150" i="1" s="1"/>
  <c r="T154" i="1"/>
  <c r="W154" i="1" s="1"/>
  <c r="U154" i="1"/>
  <c r="U159" i="1"/>
  <c r="T159" i="1"/>
  <c r="W159" i="1" s="1"/>
  <c r="T177" i="1"/>
  <c r="W177" i="1" s="1"/>
  <c r="U177" i="1"/>
  <c r="W9" i="1" l="1"/>
  <c r="X160" i="1"/>
  <c r="X151" i="1"/>
  <c r="X117" i="1"/>
  <c r="X92" i="1"/>
  <c r="X51" i="1"/>
  <c r="X48" i="1"/>
  <c r="X41" i="1"/>
  <c r="X36" i="1"/>
  <c r="X18" i="1"/>
  <c r="X11" i="1"/>
  <c r="L143" i="1"/>
  <c r="K143" i="1"/>
  <c r="H143" i="1"/>
  <c r="G143" i="1"/>
  <c r="X143" i="1" l="1"/>
  <c r="Q143" i="1"/>
  <c r="S143" i="1"/>
  <c r="P41" i="1"/>
  <c r="R41" i="1"/>
  <c r="V41" i="1" s="1"/>
  <c r="P117" i="1"/>
  <c r="R117" i="1"/>
  <c r="V117" i="1" s="1"/>
  <c r="P160" i="1"/>
  <c r="R160" i="1"/>
  <c r="V160" i="1" s="1"/>
  <c r="R11" i="1"/>
  <c r="V11" i="1" s="1"/>
  <c r="P11" i="1"/>
  <c r="P48" i="1"/>
  <c r="R48" i="1"/>
  <c r="V48" i="1" s="1"/>
  <c r="P51" i="1"/>
  <c r="R51" i="1"/>
  <c r="V51" i="1" s="1"/>
  <c r="P92" i="1"/>
  <c r="R92" i="1"/>
  <c r="V92" i="1" s="1"/>
  <c r="Q117" i="1"/>
  <c r="S117" i="1"/>
  <c r="Q160" i="1"/>
  <c r="S160" i="1"/>
  <c r="P18" i="1"/>
  <c r="R18" i="1"/>
  <c r="V18" i="1" s="1"/>
  <c r="P36" i="1"/>
  <c r="R36" i="1"/>
  <c r="V36" i="1" s="1"/>
  <c r="S92" i="1"/>
  <c r="R151" i="1"/>
  <c r="V151" i="1" s="1"/>
  <c r="P151" i="1"/>
  <c r="P143" i="1"/>
  <c r="R143" i="1"/>
  <c r="V143" i="1" s="1"/>
  <c r="S36" i="1"/>
  <c r="Q36" i="1"/>
  <c r="Q151" i="1"/>
  <c r="S151" i="1"/>
  <c r="X166" i="1" l="1"/>
  <c r="L156" i="1"/>
  <c r="K156" i="1"/>
  <c r="H156" i="1"/>
  <c r="G156" i="1"/>
  <c r="X145" i="1"/>
  <c r="L191" i="1" l="1"/>
  <c r="G191" i="1"/>
  <c r="K191" i="1"/>
  <c r="X156" i="1"/>
  <c r="P156" i="1"/>
  <c r="R156" i="1"/>
  <c r="V156" i="1" s="1"/>
  <c r="Q166" i="1"/>
  <c r="S166" i="1"/>
  <c r="Q156" i="1"/>
  <c r="S156" i="1"/>
  <c r="R8" i="1"/>
  <c r="P8" i="1"/>
  <c r="P145" i="1"/>
  <c r="R145" i="1"/>
  <c r="V145" i="1" s="1"/>
  <c r="X173" i="1"/>
  <c r="R173" i="1" l="1"/>
  <c r="V173" i="1" s="1"/>
  <c r="P173" i="1"/>
  <c r="S173" i="1"/>
  <c r="Q173" i="1"/>
  <c r="Q53" i="1"/>
  <c r="Q140" i="1"/>
  <c r="Q139" i="1"/>
  <c r="X136" i="1"/>
  <c r="X134" i="1"/>
  <c r="X107" i="1"/>
  <c r="X88" i="1"/>
  <c r="X69" i="1"/>
  <c r="X58" i="1"/>
  <c r="H45" i="1"/>
  <c r="H41" i="1" s="1"/>
  <c r="H49" i="1"/>
  <c r="H48" i="1" s="1"/>
  <c r="H51" i="1"/>
  <c r="H60" i="1"/>
  <c r="H61" i="1"/>
  <c r="H62" i="1"/>
  <c r="H63" i="1"/>
  <c r="H86" i="1"/>
  <c r="H87" i="1"/>
  <c r="H91" i="1"/>
  <c r="H88" i="1" s="1"/>
  <c r="H108" i="1"/>
  <c r="H115" i="1"/>
  <c r="H128" i="1"/>
  <c r="H130" i="1"/>
  <c r="H135" i="1"/>
  <c r="H134" i="1" s="1"/>
  <c r="H137" i="1"/>
  <c r="H136" i="1" s="1"/>
  <c r="H149" i="1"/>
  <c r="H150" i="1"/>
  <c r="H25" i="1"/>
  <c r="H26" i="1"/>
  <c r="H13" i="1"/>
  <c r="H8" i="1"/>
  <c r="H145" i="1" l="1"/>
  <c r="H127" i="1"/>
  <c r="H107" i="1"/>
  <c r="Q93" i="1"/>
  <c r="Q92" i="1"/>
  <c r="Q138" i="1"/>
  <c r="H69" i="1"/>
  <c r="H58" i="1"/>
  <c r="H18" i="1"/>
  <c r="Q52" i="1"/>
  <c r="H11" i="1"/>
  <c r="Q127" i="1"/>
  <c r="H85" i="1"/>
  <c r="Q50" i="1"/>
  <c r="P166" i="1"/>
  <c r="S26" i="1"/>
  <c r="Q26" i="1"/>
  <c r="U26" i="1"/>
  <c r="P58" i="1"/>
  <c r="R58" i="1"/>
  <c r="V58" i="1" s="1"/>
  <c r="P136" i="1"/>
  <c r="R136" i="1"/>
  <c r="V136" i="1" s="1"/>
  <c r="Q10" i="1"/>
  <c r="S10" i="1"/>
  <c r="U10" i="1"/>
  <c r="Q25" i="1"/>
  <c r="S25" i="1"/>
  <c r="U25" i="1"/>
  <c r="Q149" i="1"/>
  <c r="S149" i="1"/>
  <c r="U149" i="1"/>
  <c r="S128" i="1"/>
  <c r="Q128" i="1"/>
  <c r="U128" i="1"/>
  <c r="S108" i="1"/>
  <c r="Q108" i="1"/>
  <c r="U108" i="1"/>
  <c r="Q86" i="1"/>
  <c r="S86" i="1"/>
  <c r="U86" i="1"/>
  <c r="S62" i="1"/>
  <c r="Q62" i="1"/>
  <c r="U62" i="1"/>
  <c r="Q49" i="1"/>
  <c r="S49" i="1"/>
  <c r="U49" i="1"/>
  <c r="R69" i="1"/>
  <c r="V69" i="1" s="1"/>
  <c r="P69" i="1"/>
  <c r="S24" i="1"/>
  <c r="Q24" i="1"/>
  <c r="U24" i="1"/>
  <c r="S150" i="1"/>
  <c r="Q150" i="1"/>
  <c r="U150" i="1"/>
  <c r="Q130" i="1"/>
  <c r="S130" i="1"/>
  <c r="U130" i="1"/>
  <c r="S87" i="1"/>
  <c r="Q87" i="1"/>
  <c r="U87" i="1"/>
  <c r="Q63" i="1"/>
  <c r="S63" i="1"/>
  <c r="U63" i="1"/>
  <c r="Q55" i="1"/>
  <c r="S55" i="1"/>
  <c r="U55" i="1"/>
  <c r="Q28" i="1"/>
  <c r="S28" i="1"/>
  <c r="U28" i="1"/>
  <c r="Q137" i="1"/>
  <c r="S137" i="1"/>
  <c r="U137" i="1"/>
  <c r="S115" i="1"/>
  <c r="Q115" i="1"/>
  <c r="U115" i="1"/>
  <c r="S91" i="1"/>
  <c r="Q91" i="1"/>
  <c r="U91" i="1"/>
  <c r="Q61" i="1"/>
  <c r="S61" i="1"/>
  <c r="U61" i="1"/>
  <c r="Q45" i="1"/>
  <c r="S45" i="1"/>
  <c r="U45" i="1"/>
  <c r="R88" i="1"/>
  <c r="V88" i="1" s="1"/>
  <c r="P88" i="1"/>
  <c r="P107" i="1"/>
  <c r="R107" i="1"/>
  <c r="V107" i="1" s="1"/>
  <c r="S13" i="1"/>
  <c r="Q13" i="1"/>
  <c r="U13" i="1"/>
  <c r="Q27" i="1"/>
  <c r="S27" i="1"/>
  <c r="U27" i="1"/>
  <c r="S23" i="1"/>
  <c r="Q23" i="1"/>
  <c r="U23" i="1"/>
  <c r="Q135" i="1"/>
  <c r="S135" i="1"/>
  <c r="U135" i="1"/>
  <c r="Q90" i="1"/>
  <c r="S90" i="1"/>
  <c r="U90" i="1"/>
  <c r="S60" i="1"/>
  <c r="Q60" i="1"/>
  <c r="U60" i="1"/>
  <c r="R134" i="1"/>
  <c r="V134" i="1" s="1"/>
  <c r="P134" i="1"/>
  <c r="H191" i="1" l="1"/>
  <c r="S127" i="1"/>
  <c r="Q85" i="1"/>
  <c r="S85" i="1"/>
  <c r="R166" i="1"/>
  <c r="V166" i="1" s="1"/>
  <c r="S11" i="1"/>
  <c r="Q11" i="1"/>
  <c r="S41" i="1"/>
  <c r="Q41" i="1"/>
  <c r="Q58" i="1"/>
  <c r="S58" i="1"/>
  <c r="Q145" i="1"/>
  <c r="S145" i="1"/>
  <c r="S48" i="1"/>
  <c r="Q48" i="1"/>
  <c r="Q88" i="1"/>
  <c r="S88" i="1"/>
  <c r="S51" i="1"/>
  <c r="Q51" i="1"/>
  <c r="S134" i="1"/>
  <c r="Q134" i="1"/>
  <c r="Q107" i="1"/>
  <c r="S107" i="1"/>
  <c r="S69" i="1"/>
  <c r="Q69" i="1"/>
  <c r="S136" i="1"/>
  <c r="Q136" i="1"/>
  <c r="S8" i="1"/>
  <c r="Q8" i="1"/>
  <c r="Q18" i="1"/>
  <c r="S18" i="1"/>
</calcChain>
</file>

<file path=xl/sharedStrings.xml><?xml version="1.0" encoding="utf-8"?>
<sst xmlns="http://schemas.openxmlformats.org/spreadsheetml/2006/main" count="1002" uniqueCount="434">
  <si>
    <t>№ п/п</t>
  </si>
  <si>
    <t>Предложения, пояснения</t>
  </si>
  <si>
    <t>Планируемые сроки строительства объектов</t>
  </si>
  <si>
    <t>Наименование национального проекта, регионального проекта</t>
  </si>
  <si>
    <t>строительства (реконструкции), всего</t>
  </si>
  <si>
    <t>Стоимость, тыс. рублей</t>
  </si>
  <si>
    <t>разработки ПСД, тыс. рублей</t>
  </si>
  <si>
    <t>Объекты в рамках федеральных программ</t>
  </si>
  <si>
    <t>Наименование федеральной программы</t>
  </si>
  <si>
    <t>Наименование муниципальных образований
наименование объекта</t>
  </si>
  <si>
    <t xml:space="preserve">Наименование ОИВ, являющегося ГРБС </t>
  </si>
  <si>
    <t>Предполагаемый объем эксплуатационных расходов в год, тыс. рублей</t>
  </si>
  <si>
    <t>Строительство средней общеобразовательной школы на 300 мест в с. Чуварлеи Алатырского района</t>
  </si>
  <si>
    <t xml:space="preserve">Строительство Староайбесинского сельского Дома культуры МБУК «Централизованная клубная система» Алатырского района Чувашской Республики </t>
  </si>
  <si>
    <t>НП «Образование»</t>
  </si>
  <si>
    <t>НП «Экология»</t>
  </si>
  <si>
    <t>НП  «Культура»</t>
  </si>
  <si>
    <t>Минобразования Чувашии</t>
  </si>
  <si>
    <t>Минстрой Чувашии</t>
  </si>
  <si>
    <t>Минкультуры Чувашии</t>
  </si>
  <si>
    <t>Аликовский район</t>
  </si>
  <si>
    <t>Строительство сельского дома культуры на 100 мест с. Большая Выла Аликовского района</t>
  </si>
  <si>
    <t xml:space="preserve">Минкультуры Чувашии </t>
  </si>
  <si>
    <t>НП «Демография»</t>
  </si>
  <si>
    <t>Батыревский район</t>
  </si>
  <si>
    <t>Реконструкция здания МБДОУ "Новоахпердинский детский сад "Сеспель" Батыревского района Чувашской Республики, расположенного по адресу: Чувашская Республика, Батыревский район, с. Новое Ахпердино, ул. Школьная, д. 16, под начальную школу - детский сад со строительством спортзала</t>
  </si>
  <si>
    <t>Реконструкция объекта МБУ ДО «Батыревская ДШИ» Батыревского района Чувашской Республики в рамках реализации мероприятий по модернизации региональных и муниципальных детских школ искусств по видам искусств</t>
  </si>
  <si>
    <t>Реконструкция здания детского сада "Херле Палан" в д. Бахтигильдино Батыревского района под начальную школу - детский сад на 25 ученических мест с дошкольной группой на 20 мест</t>
  </si>
  <si>
    <t>Строительство СДК в д. Сидели Батыревского района Чувашской Республики</t>
  </si>
  <si>
    <t>Строительство пристроя (спортивного зала, актового зала, столовой, кабинетов ОБЖ, технологии) к зданию МБОУ "Долгоостровская СОШ" Батыревского района Чувашской Республики</t>
  </si>
  <si>
    <t>Строительство футбольного поля в с. Норваш-Шигали Батыревского района Чувашской Республики</t>
  </si>
  <si>
    <t>Строительство СДК в д. Малое Батырево Батыревского района Чувашской Республики</t>
  </si>
  <si>
    <t xml:space="preserve">Реконструкция СДК в д. Кзыл-Чишма Батыревского района </t>
  </si>
  <si>
    <t xml:space="preserve">Реконструкция СДК в д. Полевые Бикшики Батыревского района </t>
  </si>
  <si>
    <t>Реконструкция сельского Дома культуры в  с. Первомайское Батыревского района</t>
  </si>
  <si>
    <t>Минспорта Чувашии</t>
  </si>
  <si>
    <t>Вурнарский район</t>
  </si>
  <si>
    <t>Пристрой МБОУ «Калининская СОШ»</t>
  </si>
  <si>
    <t>Ибресинский район</t>
  </si>
  <si>
    <t>Водоснабжение жилой группы на земельном участке вблизи д. Ширтаны Ибресинского района Чувашской Республики</t>
  </si>
  <si>
    <t>Водоснабжение ул. Молодежная с. Климово Ибресинского района Чувашской Республики</t>
  </si>
  <si>
    <t>Строительство центрального сельского Дома культуры в д. Новое Чурашево Ибресинского района</t>
  </si>
  <si>
    <t>Канашский район</t>
  </si>
  <si>
    <t>Строительство сельского Дома культуры в д.Шоркасы Канашского района Чувашской Республики на 60 посадочных мест</t>
  </si>
  <si>
    <t>Проектирование объектов инженерной и транспортной инфра-структуры поселения комплексной жилой застройки (92 уч.) д. Челкумаги Среднекибечского сельского поселения Канашского района Чувашской Республики</t>
  </si>
  <si>
    <t>Красноармейский район</t>
  </si>
  <si>
    <t>Реконструкция биологических очистных сооружений КОС-1400 со сливной станцией в с. Красноармейское</t>
  </si>
  <si>
    <t>Реконструкция системы теплоснабжения протяженностью 2,031 км и горячего водоснабжения протяженностью 2,198 км по ул. Ленина с. Красноармейское</t>
  </si>
  <si>
    <t>Комсомольский район</t>
  </si>
  <si>
    <t>Строительство районного Дома культуры в с. Комсомольское</t>
  </si>
  <si>
    <t>Строительство Токаевского СДК</t>
  </si>
  <si>
    <t xml:space="preserve">Строительство пристроя детского сада на 50 мест к зданию МБОУ «Чурачикская СОШ» Комсомольского района Чувашской Республики </t>
  </si>
  <si>
    <t xml:space="preserve">Строительство  детского сада на 50 мест в с. Тугаево Комсомольского района Чувашской Республики </t>
  </si>
  <si>
    <t>Козловский район</t>
  </si>
  <si>
    <t>Строительство сельского дома культуры на 100 мест д. Илебары Козловского района</t>
  </si>
  <si>
    <t>Строительство сельского дома культуры на 100 мест С. Байгулово Козловского района</t>
  </si>
  <si>
    <t>Красночетайский район</t>
  </si>
  <si>
    <t>Строительство сельского дома культуры на 100 мест д. Тарабаи Красночетайского  района</t>
  </si>
  <si>
    <t>Строительство сельского дома культуры на 100 мест д. Верхнее Аккозино Красночетайского  района</t>
  </si>
  <si>
    <t xml:space="preserve">Реконструкция водопроводной сети г. Мариинский Посад </t>
  </si>
  <si>
    <t>Строительство объекта «Многофункциональный центр культурного развития в г. Мариинский Посад»</t>
  </si>
  <si>
    <t>Моргаушский район</t>
  </si>
  <si>
    <t>Реконструкция биологических очистных сооружений канализации и системы водоотведения с.Моргауши Моргаушского района Чувашской Республики</t>
  </si>
  <si>
    <t>Порецкий район</t>
  </si>
  <si>
    <t>Строительство самотечной канализации в с.Порецкое Порецкого района Чувашской Республики</t>
  </si>
  <si>
    <t>Строительство нового водопровода в с.Напольное Порецкого района Чувашской Республики</t>
  </si>
  <si>
    <t>Урмарский район</t>
  </si>
  <si>
    <t>Строительство общеобразовательной школы на 165 ученических  мест с пристроем  помещений дошкольных групп на 40 мест в д.Арабоси Урмарского района Чувашской Республики</t>
  </si>
  <si>
    <t>Строительство инженерных (газ, вода, свет, дороги) на ул.Северная, Бурмистрова, пер.Нефтебазовый п.Урмары Урмарского района Чувашской Республики</t>
  </si>
  <si>
    <t>Модернизация газопроводных сетей пгт. Урмары и перевод на индивидуальное отопление многоквартирных домов</t>
  </si>
  <si>
    <t>Строительство клуба в д. Кульгеши Урмарского района</t>
  </si>
  <si>
    <t>Цивильский район</t>
  </si>
  <si>
    <t>Строительство пристроя на 500 мест МБОУ «Цивильская СОШ № 2» в г. Цивильск, ул. Рогожкина, д. 59</t>
  </si>
  <si>
    <t>Строительство средней общеобразовательной школы на 375 ученических мест в с. Чурачики Цивильского района</t>
  </si>
  <si>
    <t>Чебоксарский район</t>
  </si>
  <si>
    <t>Стадион-площадка по ул. Школьная в пос. Кугеси Чебоксарского района Чувашской республики</t>
  </si>
  <si>
    <t>Шемуршинский район</t>
  </si>
  <si>
    <t>Строительство блочно-модульной котельной и перевод на инди-видуальное отопление МБДОУ «Шемуршинский детский сад «Сказка» и МБОУ «Шемуршинская СОШ» Шемуршинского района Чувашской Республики</t>
  </si>
  <si>
    <t>Шумерлинский район</t>
  </si>
  <si>
    <t>Реконструкция здания структурного подразделения МБОУ «Шумерлинская СОШ» под основную общеобразовательную школу с пристроем учебного корпуса на  60 учащихся, расположенного по адресу: Шумерлинский район, с. Нижняя Кумашка, ул. Луговая, д. 30</t>
  </si>
  <si>
    <t>Реконструкция канализации и очистных сооружений по ул. Мира в с. Юманай</t>
  </si>
  <si>
    <t>Ядринский район</t>
  </si>
  <si>
    <t>Строительство блочно-модульных газовых котельных г.Ядрин</t>
  </si>
  <si>
    <t>Строительство биологических очистных сооружений производительностью 4200 м3/сутки в  г. Ядрин Чувашской Республики</t>
  </si>
  <si>
    <t>Строительство средней общеобразовательной школы на 165 ученических мест с пристроем помещений для дошкольных групп на 40 мест в д. Персирланы Ядринского района</t>
  </si>
  <si>
    <t>Строительство сельского дома культуры на 100 мест с. Малое Карачкино Ядринского района</t>
  </si>
  <si>
    <t>Строительство сельского дома культуры на 100 мест  д. Кильдишево Ядринского района</t>
  </si>
  <si>
    <t>г.Алатырь</t>
  </si>
  <si>
    <t>Реконструкция тепловых сетей города Алатыря Чувашской Республики с устройством 4-х блочно-модульных котельных общей мощностью 45 МВт</t>
  </si>
  <si>
    <t>Реконструкция станции водоподготовки и расширение системы водоснабжения в г. Алатырь Чувашской Республики</t>
  </si>
  <si>
    <t>г. Канаш</t>
  </si>
  <si>
    <t>«Реконструкция сетей теплоснабжения и котельных мкр. Восточный г.Канаш Чувашской Республики»</t>
  </si>
  <si>
    <t>Реконструкция сетей водоснабжения, Бахтиаровского и Высоковского водозабора узла системы водоснабжения с во-доподготовкой воды в г. Канаш Чувашской Республики</t>
  </si>
  <si>
    <t>Модернизация системы теплоснабжения в г. Канаш Чувашской Республики</t>
  </si>
  <si>
    <t>Минприроды Чувашии</t>
  </si>
  <si>
    <t xml:space="preserve">НП «Образование» </t>
  </si>
  <si>
    <t xml:space="preserve">НП «Культура» </t>
  </si>
  <si>
    <t>Персирланское поселение самое большое в Ядринском районе. В поселении 9 населенных пунктов, в трех из них имеются образовательные организации: МБОУ "Балдаевская СОШ", МБОУ "Персирланская", МБДОУ "Детский сад "Колосок". Все образовательные учреждения находятся в ветхих зданиях, имеющих износ более 50%, не соответствуют санитарно–гигиеническим требованиям.</t>
  </si>
  <si>
    <t>2022-2023</t>
  </si>
  <si>
    <t xml:space="preserve">г. Шумерля </t>
  </si>
  <si>
    <t>Разработка ПСД на строительство крытого футбольного манежа</t>
  </si>
  <si>
    <t>2021-2022</t>
  </si>
  <si>
    <t xml:space="preserve">г. Новочебоксарск </t>
  </si>
  <si>
    <t>Строительство ливневых очистных сооружений на нижней набережной в районе ул. Жени Крутовой г. Новочебоксарск</t>
  </si>
  <si>
    <t>Подлежат включению в НП «Экология»</t>
  </si>
  <si>
    <r>
      <t>Реконструкция ливневых очистных сооружений на</t>
    </r>
    <r>
      <rPr>
        <sz val="12"/>
        <rFont val="Arial"/>
        <family val="2"/>
        <charset val="204"/>
      </rPr>
      <t xml:space="preserve"> нижней Набережной в районе ул. Винокурова г. Новочебоксарск</t>
    </r>
    <r>
      <rPr>
        <sz val="12"/>
        <color theme="1"/>
        <rFont val="Arial"/>
        <family val="2"/>
        <charset val="204"/>
      </rPr>
      <t xml:space="preserve">  (2020 г.)</t>
    </r>
  </si>
  <si>
    <t xml:space="preserve">г. Чебоксары </t>
  </si>
  <si>
    <t>Строительство ливневых очистных сооружений в районе Марпосадского шоссе</t>
  </si>
  <si>
    <t>Планируется включить в НП «Экология»</t>
  </si>
  <si>
    <t>Строительство очистных сооружений ливневых стоков на р.Трусиха в парке Лакреевский лес» с подключением существующего коллектора</t>
  </si>
  <si>
    <t>Реконструкция ЦГБ им. Маяковского МБУК «Объединение библиотек г. Чебоксары»</t>
  </si>
  <si>
    <t>Строительство многофункционального центра культуры и досуга в Заволжье г. Чебоксары</t>
  </si>
  <si>
    <t>Строительство Станции биологической очистки сточных вод производительностью 600 м3/сутки и сетей канализации в с. Комсомольское</t>
  </si>
  <si>
    <t>Алатырский район</t>
  </si>
  <si>
    <t xml:space="preserve">Строительство очистных сооружений водовыпусков на малых реках города Чебоксарыь (30 очистных сооружений, 6 типовых проектов) </t>
  </si>
  <si>
    <t>НП "Экология"</t>
  </si>
  <si>
    <t>Строительство напорного коллектора от ст.Тюрлема до очистных сооружений г.Козловка длиной 6,8 км диаметром 159 мм, реконструкция сетей водоотведения ст.Тюрлема 2 км</t>
  </si>
  <si>
    <t>Реконструкция очистных сооружений канализации производительностью 200 м3 и сетей водоотведения д.Андреево-Базары протяженностью 2,1 км</t>
  </si>
  <si>
    <t>Строительство станции водоподготовки производительностью 1500 м3 в суткив в г. Козловка Чувашской Республики</t>
  </si>
  <si>
    <t>Мариинско-Посадский район</t>
  </si>
  <si>
    <t>Реконструкция канализационных очистных сооружений производительностью 1000 м3/сут.  п. Урмары Урмарского района Чувашской Республики</t>
  </si>
  <si>
    <t>ИТОГО:</t>
  </si>
  <si>
    <t>2020-2021</t>
  </si>
  <si>
    <t>Строительство начальной образовательной школы на 300 мест в с. Аликово Аликовского района Чувашской Республики</t>
  </si>
  <si>
    <t>НП "Образование"</t>
  </si>
  <si>
    <t xml:space="preserve">Этот проект позволит вывести из эксплуатации деревянное здание основной школы (введено в эксплуатацию в 1950 году, кол - во учащихся - 72), позволит более эффективно использовать имеющиеся площади для образовательных целей. Проектня мощность детского сада - 75 мест. Потребность  - 60 ученических мест на 4 класса, две дошкольные группы. </t>
  </si>
  <si>
    <t>Строительство физкультурно-спортивной зоны МБОУ "Батыревская СОШ №2" по ул.Табакова д.11 Батыревского района Чувашской Республики</t>
  </si>
  <si>
    <t xml:space="preserve">Предписание об устранении выявленных нарушений санитарно-эпидемиологических требований от 28.10.2019 №102-Б. Кол -во обучающихся - 423. </t>
  </si>
  <si>
    <t xml:space="preserve">Предусмотрено в рамках государственной  программы Чувашкой Респукблики "Развитие образования" </t>
  </si>
  <si>
    <t>Строительство пристроя спортивного зала и столой к зданию МБОУ "Шомиковская ООШ"</t>
  </si>
  <si>
    <t>Строительство пристроя  спортзала и пищеблока МБОУ «Ковалинская ООШ» в с.Ковали Урмарского района</t>
  </si>
  <si>
    <t>Строительство общеобразовательной школы на 500 ученических мест по адресу: г.Цивильск, ул. Горького, дом1</t>
  </si>
  <si>
    <t>Реконструкция МБОУ "Средняя общеобразовательная школа № 9 имени Героя Советского Союза П.Г. Макарова"</t>
  </si>
  <si>
    <t>Реконструкция МБОУ "Детский сад № 1 "Теремок"</t>
  </si>
  <si>
    <t xml:space="preserve">Строительство котельной № 3
в поселке «Лесной» </t>
  </si>
  <si>
    <t>Пристрой к МБОУ "СОШ № 3" г. Шумерля на 350 мест</t>
  </si>
  <si>
    <t>Янтиковский район</t>
  </si>
  <si>
    <t>Учебный корпус для начальных классов на 300 мест к МБОУ "Янтиковская СОШ" в с. Янтиково Янтиковского района</t>
  </si>
  <si>
    <t>Названия строк</t>
  </si>
  <si>
    <t>Общий итог</t>
  </si>
  <si>
    <t>Стоимость ПСД</t>
  </si>
  <si>
    <t>Начало строительства 2021-22</t>
  </si>
  <si>
    <t>Перечень планируемых к проектированию объектов капитального строительства муниципальной собственности (группировка по ГРБС)</t>
  </si>
  <si>
    <t>Стоимость ОКС</t>
  </si>
  <si>
    <t xml:space="preserve">Стоимость ПСД </t>
  </si>
  <si>
    <t>Кол-во проектов</t>
  </si>
  <si>
    <t>в том числе в рамках нацпроектов и программ ФОИВ
с началом строительства 2021-2022 гг.</t>
  </si>
  <si>
    <t>в том числе в рамках нацпроектов и программ ФОИВ</t>
  </si>
  <si>
    <t>в том числе в рамках региональных программ ОИВ ЧР</t>
  </si>
  <si>
    <t>МО</t>
  </si>
  <si>
    <t>ГП ЧР "Развитие образования"</t>
  </si>
  <si>
    <t>с. Чуварлеи является развивающимся селом. Школа построена в 1930-40 годы. По предписанию Роспортребнодзора не соответствует предъявляемым требованиям и нормам. Подлежит сносу. В селе проживает 1600 человек, из них 250 детей школьного возраста.</t>
  </si>
  <si>
    <t>Действующая СОШ в с. Аликово рассчитана на 460 детей. В настоящее время в школе обучается 726 детей, Из-за нехватки мест дети учатся в две смены.</t>
  </si>
  <si>
    <t>Строительство детского сада на 160 мест в п.Ибреси Ибресинского района Чувашской Республики</t>
  </si>
  <si>
    <t>Строительство очистных сооружений в г.Мариинский Посад производительностью 750 куб. м/сутки</t>
  </si>
  <si>
    <r>
      <t xml:space="preserve">Строительство детского сада на </t>
    </r>
    <r>
      <rPr>
        <sz val="12"/>
        <rFont val="Arial"/>
        <family val="2"/>
        <charset val="204"/>
      </rPr>
      <t>220 м</t>
    </r>
    <r>
      <rPr>
        <sz val="12"/>
        <color theme="1"/>
        <rFont val="Arial"/>
        <family val="2"/>
        <charset val="204"/>
      </rPr>
      <t>ест в д. Москакасы Моргаушского района</t>
    </r>
  </si>
  <si>
    <t xml:space="preserve">ДС в д. Москакасы закрыт 22.05.2019 по заключению независимой экспертизы. По проведенным расчетам сумма ремонта здания превышает сумму строительства. В настоящее время дети направлены в детские сады рядом расположенных населенных пунктов.  </t>
  </si>
  <si>
    <t>В д. Арабоси школа закрыта в 2019 году по постановлению Администрации Урмарского района в связи с аварийным состоянием. В настоящее время школьники 1-4 классов учатся в здании детского сада, школьники 5-9 классов - в с. Урмары (автобус совершает 4 рейса). Деревня Арабоси является развивающейся, зафиксирована высокоя рождаемость.</t>
  </si>
  <si>
    <t>По нормам СанПин в данной школе должны обучаться 1000 детей, по факту - 1300 детей. Организована вторая смена.</t>
  </si>
  <si>
    <t>Ветхое здание: двухэтажный учебный корпус со спортзалом (1958 г.п.), одноэтажный учебный корпус (1962 г.п.) и здание школьной столовой и мастерской (1964 г.п.), спортивный зал, библиотека и актовый зал находятся в аварийном состоянии и не эксплуатируются. Не отвечают санитарно–гигиеническим требованиям, нормам и правилам СанПин и противопожарной безопасности. Имеется справка БТИ о сносе более 50 % здания.</t>
  </si>
  <si>
    <t>Школа находится в аварийном состоянии. Не функционирует. В строительстве данной школы нуждаются около 1000 детей.</t>
  </si>
  <si>
    <t>Запланировано строительство водопровода.</t>
  </si>
  <si>
    <t>Запланировано строительство водопровода, который будет проходить к школе, ДОУ и 26 жилым домам</t>
  </si>
  <si>
    <t>Строительство дошкольного учреждения на 240 мест по адресу: г. Цивильск, ул.Арцыбышева, дом 24</t>
  </si>
  <si>
    <t>Строительство локальной станции водоподготовки на одиночной скважине с модернизацией водопроводных сетей в г. Цивильск Чувашской Республики</t>
  </si>
  <si>
    <t>реконструкция блока микро-фильтров с модернизацией оборудования цеха муници-пального унитарного предприятия "Коммунальные сети города Новочебоксарска"</t>
  </si>
  <si>
    <t>ГП РФ "Развитие образования"</t>
  </si>
  <si>
    <t>ГП РФ «Развитие образования»</t>
  </si>
  <si>
    <t>Объекты в рамках национальных проектов</t>
  </si>
  <si>
    <t>Реконструкция канализационной системы мощностью 400 м3/сут в с. Аликово</t>
  </si>
  <si>
    <t>Строительство блочно-модульной газовой котельной № 1 в с.Аликово, ул. Парковая, 4 а</t>
  </si>
  <si>
    <t>Строительство блочно-модульной газовой котельной № 2 в с.Аликово, ул. Парковая, 15 а</t>
  </si>
  <si>
    <t>Реконструкция теплотрасс протяженностью 5,99 км в с.Аликово</t>
  </si>
  <si>
    <t>Реконструкция канализационных очистных сооружений мощностью 300 м3/сутки в с. Батырево</t>
  </si>
  <si>
    <t>Строительство футбольного поля в с. Первомайское Батыревского района Чувашской Республики</t>
  </si>
  <si>
    <t>Минспорт Чувашии</t>
  </si>
  <si>
    <t>Строительство футбольного поля в с. Полевые Бикшики Батыревского района Чувашской Республики</t>
  </si>
  <si>
    <t>Реконструкция котельной № 3 в пгт. Вурнары Вурнарского района</t>
  </si>
  <si>
    <t>Модернизация теплотрассы от котельной № 2 протяженностью 1,9 км в пгт. Вурнары Вурнарского района</t>
  </si>
  <si>
    <t>Строительство блочно-модульной котельной в с. Калинино Вурнарского района</t>
  </si>
  <si>
    <t>2020-2025</t>
  </si>
  <si>
    <t>Строительство котельной МБОУ "Айбечская СОШ" Ибресинского района</t>
  </si>
  <si>
    <t>Строительство и рекоснтрукция объектов системы централизованного теплоснабжения в п. Ибреси Ибресинского района</t>
  </si>
  <si>
    <t>2020-2024</t>
  </si>
  <si>
    <t>Реконструкция здания МБОДО "ДЮСШ Красноармейского района"</t>
  </si>
  <si>
    <t>ГП РФ "Доступная среда"</t>
  </si>
  <si>
    <t>Строительство районного дома культуры в с. Красноармейское Красноармейского района.</t>
  </si>
  <si>
    <t>2023-2024</t>
  </si>
  <si>
    <t>Строительство сетей водоотведения от ул. Светлая, ул. Родниковая, ул. Тихая, ул. 60 лет ККАФ и ул. Звездная г. Козловка со строительством напорного коллектора и насосной станции</t>
  </si>
  <si>
    <t>Реконструкция очистных сооружений кагализации 200 м3 и сетей водоотведения протяженностью 2,7 км д. Еметкино Козловского района</t>
  </si>
  <si>
    <t>Реконструкция ветхих сетей водоотведения протяженностью 15,5 км в г. Козловка</t>
  </si>
  <si>
    <t>Реконструкция канализационных очистных сооружений на 2700 м3 в г. Козловка, ул. Нижнекурганская, д. 54</t>
  </si>
  <si>
    <t>Строительство напорного коллектора с насосной станцией в районе ул. Речной г. Козловка мощностью 400 м3</t>
  </si>
  <si>
    <t>Строительство тепловых сетей и сетей горячего водоснабжения от газовой автоматизированной блочно-модульной котельной млщностью 12,0 МВт в г. Козловка</t>
  </si>
  <si>
    <t>Реконструкция котельной № 4 г.Козловка и реконструкция ветхих тепловых сетей от котельной № 4-700 м или прокладка газопровода</t>
  </si>
  <si>
    <t>Реконструкция котельной № 6 г.Козловка протяженностью 750 м (в двухтрубном исчислении) и строительство тепловых сетей и сетей горячего водоснабжения от котельной № 6 ГУП "Чувашгаз" Минстроя Чувашии в г. Козловка по адресу ул. Виноградова</t>
  </si>
  <si>
    <t>Строительство тепловых сетей и сетей горячего водоснабжения от газовой автоматизированной блочно-модульной котельной млщностью 8,0 МВт в г. Козловка по адресу ул. Калинина</t>
  </si>
  <si>
    <t>Реконструкция Дома-музея Н.И. Лобачевского г. Козловка</t>
  </si>
  <si>
    <t>Проект реконструкции сетей водопровода с. Кудеиха Порецкого района</t>
  </si>
  <si>
    <t>Проектировние водозабора Анастасовского месторождения подземных вод и строительство водозабора до с. Порецкое</t>
  </si>
  <si>
    <t>Проектирование водопровода в Октябрьском сельском поселении Порецкого района</t>
  </si>
  <si>
    <t>Проектирование водопровода в Козловском сельском поселении Порецкого района</t>
  </si>
  <si>
    <t>2021-2023</t>
  </si>
  <si>
    <t>Строительство водопровода в с.Порецкое III этап строительства протяженностью 2017,5 м (строительство водовода)</t>
  </si>
  <si>
    <t>Строительство "Комплекс очистных сооружений биологической очитки сточных вод, производительностью 750 м3/сут. Напорная канализация протяенностью от канализационной насосной станции до биологических очистных сооружений в селе Порецкое Порецкого района Чувашской Республики</t>
  </si>
  <si>
    <t>Строительство сельского дома культуры на 100 мест в с.Сиява Порецкого района Чувашской Республики</t>
  </si>
  <si>
    <t>Реконструкция водовода и водопроводных сетей в пгт.Урмары</t>
  </si>
  <si>
    <t>Строительство очистных сооружений производительность 120 куб.м в сутки в д. Вторые Вурманкасы Цивильского района</t>
  </si>
  <si>
    <t>Строительство очистных сооружений производительность 70 куб.м в сутки в д. Тувси Цивильского района</t>
  </si>
  <si>
    <t>Реконструкция сетей теплоснабжения 1200 п.м.в селе Богатырево Цивильского района</t>
  </si>
  <si>
    <t>Реконструкция сетей теплоснабжения 2063 п.м.в д.Вторые Вурманкасы Цивильского района</t>
  </si>
  <si>
    <t>Реконструкция Ердовского сельского клуба-музея Атлашевского ельского поселения МБУ "ЦКС" Чебоксарского района</t>
  </si>
  <si>
    <t>Реконструкция Тренькасинского дома творчества Шинерпосинского сельского поселения Чебоксарского района</t>
  </si>
  <si>
    <t>Реконструкция здания Центрального Дома культуры Чебоксарского района МБУ "ЦКС" Чебоксарского района</t>
  </si>
  <si>
    <t>Строительство сетей газоснабжения, водоснабжения, электроснабжения, канализации микрорайона "Солнечный" в д.Шумерля Шумерлинского района</t>
  </si>
  <si>
    <t>2022-2025</t>
  </si>
  <si>
    <t>Строительство водопроводной сети в д. Лесные Туваны Шумерлинского района</t>
  </si>
  <si>
    <t>Яльчикский район</t>
  </si>
  <si>
    <t>Проектировние и строительство водоводов от Сурского водозабора до ВОС, реконструкция водозаборных сооружений и сетей водоснабжения г. Шумерля</t>
  </si>
  <si>
    <t>Проектирование и реконструкция очистных сооружений канализации и водоочистной станции, сетей водоотведения г. Шумерля</t>
  </si>
  <si>
    <t>Строительство средней общеобразовательной школы на 1100 мест в мкр. "Радужный" г. Чебоксары</t>
  </si>
  <si>
    <t>2023-2025</t>
  </si>
  <si>
    <t>Строительство средней общеобразовательной школы на 1100 мест в мкр. "Кувшинка" г. Чебоксары</t>
  </si>
  <si>
    <t>Строительство средней общеобразовательной школы на 850 мест в мкр. "Акварель" г. Чебоксары</t>
  </si>
  <si>
    <t>Строительство средней общеобразовательной школы на 1100 мест в мкр. "Финская долина" г. Чебоксары</t>
  </si>
  <si>
    <t>Строительство средней общеобразовательной школы на 825 мест в мкр. "Альгешево" г. Чебоксары</t>
  </si>
  <si>
    <t>Строительство средней общеобразовательной школы на 1100 мест в мкр. "Благовещенский" г. Чебоксары</t>
  </si>
  <si>
    <t>Строительство средней общеобразовательной школы на 1100 мест в мкр. НЮР г. Чебоксары</t>
  </si>
  <si>
    <t>Строительство средней общеобразовательной школы на 1500 мест в мкр. "Университетский-2" г. Чебоксары</t>
  </si>
  <si>
    <t>2022-2024</t>
  </si>
  <si>
    <t>Строительство средней общеобразовательной школы на 1100 мест в мкр. "Солнечный" г. Чебоксары</t>
  </si>
  <si>
    <t>2021-2024</t>
  </si>
  <si>
    <t>Реконструкция сетей водоснабжения протяженностью 5,5 км, 1 ВБ д. Асаново Комсомольского района</t>
  </si>
  <si>
    <t>Реконструкция сетей водоснабжения протяженностью 10 км с. Комсомольское Комсомольского района</t>
  </si>
  <si>
    <t>Реконструкция сетей водоснабжения протяженностью 10 км, 2 ВБ д. Чичканы Комсомольского района</t>
  </si>
  <si>
    <t>Реконструкция сетей водоснабжения протяженностью 0,9 км, 1 ВБ с. Чурачики Комсомольского района</t>
  </si>
  <si>
    <t>Реконструкция сетей водоснабжения протяженностью 0,85 км, 1 ВБ д. Полевое Шептахово Комсомольского района</t>
  </si>
  <si>
    <t>Численность населения населенного пункта/количество благополучателей, человек</t>
  </si>
  <si>
    <t>Строительство школы на 154 ученических мест в д. Большие Карачуры Чебоксарского района Чувашской Республики</t>
  </si>
  <si>
    <t>Строительство школы на 825 ученических мест в п. Кугеси Чебоксарского района Чувашской Республики</t>
  </si>
  <si>
    <t>Строительство клубно-досугового учреждения по ул. Новая в д.Старое Янситово Урмарского района Чувашской Республики</t>
  </si>
  <si>
    <t>Строительство снегоплавильного комплекса в городе Чебоксары</t>
  </si>
  <si>
    <t>Планируется включить в НП «Экология». В настоящее время в г.Чебоксары утилизация снега осуществляется путем его вывоза на полигоны и таяния есстественным   путем.  На сегодня эксплуатация снеговых полигонов и сброс ливневых сточных вод в Чебоксары не соответствуют требованиям природоохранного законодательства. Установлено, что комбинированная утилизация снега методом плавления на газовом топливе в 3,1 раза дешевле по сравнению с вывозом полного объема снега. Строительство снегоплавильного комплекса решит проблемы утилизации снега и состояния ливневой канализации в г. Чебоксары, предотвратит загрезненение почвы, грунтовых вод и стоков в р.Волга и малые реки Чувашской Республики от реагентов, содержащихся в талых водах. Мероприятие не включено в региональные проекты, направленный на реализацию национального проекта "Экология". Однако его реализация  мероприятия позволит достичь следующие показатели национального проекта "Экология": снижение объема отводимых в реку Волга загрязненных сточных вод; протяженность очищенной прибрежной полосы водных объектов.  Реализация мероприятия возможна в рамках государственной программы Российской Федерации  "Воспроизводство и использование природных ресурсов", утвержденной постановлением Правительства Российской Федерации от 15 апреля 2014 г. N 322.</t>
  </si>
  <si>
    <t>НП "Демография"</t>
  </si>
  <si>
    <t>12800/1000</t>
  </si>
  <si>
    <t>127314/127314</t>
  </si>
  <si>
    <t>506928/506928</t>
  </si>
  <si>
    <t>В с. Большая Выла клуб находится в аварийном, нерабочем состоянии, эксплуатации не подлежит В зону обслуживания Дома культуры будет входит 3 населенных пункта: д.Б. Выла, д. Выла, д.Сириккасы.</t>
  </si>
  <si>
    <t>СДК в д. Сидели построен в 1950-е годы. Находится в аварийном состоянии. Местные жители его не посещают в целях безопасности. В связи с чем негде проводить совещания, сборы и иные массовые мероприятия. Ближайший клуб находится в  с. Первомайское 8-10 км от д. Сидели. В зону обслуживания Дома культуры будет входит 2 населенных пункта: д. В.Б. Шигали, д. Сидели.</t>
  </si>
  <si>
    <t>СДК в д. Малое Батырево находится в аварийном состоянии, сыпется.Ремонту не подлежит. Ближайший ДК находится в с. Туруново, нерассчитаный на количество жителей двух деревень.В зону обслуживания Дома культуры будет входит 3 населенных пункта: д.М.Батырево, д. Туруново, д. Н.Котяково.</t>
  </si>
  <si>
    <t>ДК в д. Новое Чурашево находится в ветхом состоянии, ремонту не подлежит. Число жителей молодого и среднего возраста составляет 400 человек.В зону обслуживания Дома культуры будет входит 4 населенных пункта:с.Н.Чурашево, д.Н.Климово, д.Савка, д.Сирикли.</t>
  </si>
  <si>
    <t>247/720</t>
  </si>
  <si>
    <t xml:space="preserve">СДК в с. Шоркасы находится в аварийном состоянии, Согласно проведенной экспертизе  ремонту не подлежит. ДК рассчитан на 5 рядом расположенных деревень. .В зону обслуживания Дома культуры будет входит 5 населенных пункта: д. Яшкильдино, д. Пожарпоси, д. Алаксары, д. Ямбахтино, д. Аслыялы. </t>
  </si>
  <si>
    <t>4171/4171</t>
  </si>
  <si>
    <t>ДК в с. Красноармейское построен в 1959 г. Небольшое одноэтажное здание постоянно разрушается. Ремонту не подлежит. Во время общественных сборов люди стоят в проходях, мест не хватает.В зону обслуживания Дома культуры будет входит 5 населенных пункта: с.Красноармейское, д. Липовка, д.Васнар, д.Задние Карыки, д.Передние Карыки.</t>
  </si>
  <si>
    <t>Клубом в с. Комсомольское служит деревянный небольшой дом (бывшая церковь), построенный в 1930 году. Здание ветхое и аварийное. Ремонту не подлежит. .В зону обслуживания Дома культуры будет входит 4 населенных пункта: с.Комсомольское, д.М.Кошелеи, д.Дубовка, д.Васильевка.</t>
  </si>
  <si>
    <t>4828/4828</t>
  </si>
  <si>
    <t>СДК в с. Токаево находится в аварийном состоянии, ремонту не подлежит. Ближайший клуб в с. Урмаево не рассчитан на количество человек нескольких населенных пунктов.В зону обслуживания Дома культуры будет входит 2 населенных пункта: с.Токаево, с.Чурачики, д. Т.Эткерево.</t>
  </si>
  <si>
    <t>Здание клуба в ветхом, аварийном состоянии, ремонту не подлежит. В зону обслуживания Дома культуры будет входит 2 населенных пункта: д.Илебары, с.Карачево, д. Толбаево, д.Ягунькино.</t>
  </si>
  <si>
    <t>235/752</t>
  </si>
  <si>
    <t>736/1030</t>
  </si>
  <si>
    <t>В зону обслуживания Дома культуры будет входит 2 населенных пункта: с.Байгулово, д.Верх. Байулово.</t>
  </si>
  <si>
    <t>10307/10307</t>
  </si>
  <si>
    <t>По итогам 2019 года -  10400 посетителей, после реконструкции планируется 30000 посетителей.</t>
  </si>
  <si>
    <t>В зону обслуживания Дома культуры будет входит 4 населенных пункта: д.Атнары, д. Сосново, д.Шорово, д.Кубяши.</t>
  </si>
  <si>
    <t xml:space="preserve"> В зону обслуживания Дома культуры будет входит 2 населенных пункта: д. В.Аккозино, д. Вт.Хоршевали.</t>
  </si>
  <si>
    <t>8702/8702</t>
  </si>
  <si>
    <t>В зону обслуживания Дома культуры будет входит 6 населенных пункта: д.Амачкино, д.Малое Маклашкино, д.Нерядово, д.Сутчево, д.Большое Маклашкино, д.Кокшамары.</t>
  </si>
  <si>
    <t>НП "Культура"</t>
  </si>
  <si>
    <t xml:space="preserve">ДК в с.Сиява находится в аварийном состоянии.В зону обслуживания Дома культуры будет входит 1 населенный пункт: с. Сиява. </t>
  </si>
  <si>
    <t>305/612</t>
  </si>
  <si>
    <t>В зону обслуживания Дома культуры будет входит 4 населенных пункта: Кульгеши, Тансарино, Ситмиши, Чегедуево.</t>
  </si>
  <si>
    <t>В зону обслуживания Дома культуры будет входит 4 населенных пункта: д.Ст.Янситово, д.Сине-Кинчеры, с.Вознесенское.</t>
  </si>
  <si>
    <t>В зону обслуживания Дома культуры входит 3 населенных пункта: д. Ердово, д.Алатырькасы, д.Атлашево.</t>
  </si>
  <si>
    <t>В зону обслуживания Дома культуры входит 3 населенных пункта: д.Тренькасы, Н.Тренькасы, д.Хыркасы.</t>
  </si>
  <si>
    <t xml:space="preserve">В зону обслуживания Дома культуры входит 3 населенных пункта: д.Байдеряково, с.Альгешево,п.Кугеси. </t>
  </si>
  <si>
    <t>12850/12850</t>
  </si>
  <si>
    <t>Клубом служит здание бывшей швейной фабрики 1937 года, которое является аварийным и непригодным для ремонта. Данный клуб является единственным в сельском поселении. В рядом расположенных поселениях клуба нет. В зону обслуживания Дома культуры будет входит 5 населенных пункта: д.Емалоки, п.Лена, д.Липовка,д.М.Тюмерли, с.М.Карачкино.</t>
  </si>
  <si>
    <t>СДК в д. Кильдишево находится в аварийном состоянии, ремонту не подлежит. В зону обслуживания Дома культуры будет входит 4 населенных пункта: д.Кильдишево, д.Исмендеры, д.Испуханы, д.Ордашево.</t>
  </si>
  <si>
    <t>506928/22871</t>
  </si>
  <si>
    <t>Обслуживает население г.Чебоксар в 2019 г. число посещений составило 247477.</t>
  </si>
  <si>
    <t>506928/2265</t>
  </si>
  <si>
    <t>В зону обслуживания Дома культуры будет входит 1 населенный пункт: п. Сосновка.</t>
  </si>
  <si>
    <t>5218/3362</t>
  </si>
  <si>
    <t xml:space="preserve">Существующие канализационные очистные сооружения, расположенные в с. Батырево на сегодняшний день не обеспечивают очистку стоков до нормативного состояния. Оборудование очистных сооружений устарело, работает с перебоями. </t>
  </si>
  <si>
    <t>«Комплексная компактная застройка микрорайона «Южный» в с. Батырево Батыревского района Чувашской Республики. Газоснабжение, водоснабжение, водоотведение»</t>
  </si>
  <si>
    <t>5218/625</t>
  </si>
  <si>
    <t xml:space="preserve">Строительство инженерной инфраструктуры на земельных участках выделенных многодетным семьям </t>
  </si>
  <si>
    <t>«Комплексная компактная застройка микрорайона «Южный» в с. Шыгырдан Батыревского района Чувашской Республики. Электроснабжение, газоснабжение»</t>
  </si>
  <si>
    <t>5349/2100</t>
  </si>
  <si>
    <t xml:space="preserve">Реконструкция здания детского сада «Херле палан» в д. Бахтигильдино под начальную школу детский сад на 2 класс-комплекта и одну дошкольную группу позволит вывести из эксплуатации деревянное здание основной школы (введено в эксплуатацию в 1956 году, кол - во учащихся - 33), позволит более эффективно использовать имеющиеся площади для образовательных целей. Детский сад построен в 1989 году, блок здания №1 находится в аварийном состоянии). В связи с внесением изменения в техническое задание на проектирование (строительство спортзала) проектно-сметная документация направлена на перепроектирование. Ведутся проектно- изыскательские работы. </t>
  </si>
  <si>
    <t>5218/668</t>
  </si>
  <si>
    <t>5249/2137</t>
  </si>
  <si>
    <t>Ветхое здание, 1950 год сттроения, находится в арийном состоянии. По итогам 2019 года - проводилось обучение 445 учащихся, после реконструкции планируется обучение 500 учащийся, и 4500 (в т.ч. с образовательного учреждения).</t>
  </si>
  <si>
    <t>975/163</t>
  </si>
  <si>
    <t>Строительство пристроя (спортивного зала, актового зала, столовой, кабинет, ОБЖ, технологии) к зданию МБОУ "Долгоостровская СОШ"  по ул.Школьная д.3 Батыревского района Чувашской Республики</t>
  </si>
  <si>
    <t>1240/248</t>
  </si>
  <si>
    <t xml:space="preserve">Строительство футбольного поля для д. Норваш Шигали, с. Первомайское, д. Полевые Бикшики Батыревского района Чувашской Республики </t>
  </si>
  <si>
    <t>Последний капитальный ремонт здания проведен в 1980 году. В зону обслуживания Дома культуры входит 3 населенных пункта:д.Кзыл-Чишма, Красномайск, Новые Чепкасы.</t>
  </si>
  <si>
    <t>Последний капитальный ремонт здания проведен в 1993 году. В зону обслуживания Дома культуры входит 3 населенных пункта: П.Бикшики, Именово, Малые Арабузи.</t>
  </si>
  <si>
    <t>Последний капитальный ремонт здания проведен в 1982 году. В зону обслуживания Дома культуры входит 3 населенных пункта:с. Первомайское, Н.Атыково, Пол.Чекурево.</t>
  </si>
  <si>
    <t>Электроснабжение микрорайона "Южный" в с. Батырево Батыревского района</t>
  </si>
  <si>
    <t>Стрительство системы электроснабжения на земельных участках, выделенных многодетным семьям в микрорайонах “Южный” с. Батырево</t>
  </si>
  <si>
    <t>10007/2451</t>
  </si>
  <si>
    <t>10007/1640</t>
  </si>
  <si>
    <t>1195/1195</t>
  </si>
  <si>
    <t>847/210</t>
  </si>
  <si>
    <t>743/743</t>
  </si>
  <si>
    <t>307/307</t>
  </si>
  <si>
    <t>1048/1048</t>
  </si>
  <si>
    <t>375/375</t>
  </si>
  <si>
    <t>8866/8866</t>
  </si>
  <si>
    <t>8866/951</t>
  </si>
  <si>
    <t>348/348</t>
  </si>
  <si>
    <t>8866/2570</t>
  </si>
  <si>
    <t>8866/1916</t>
  </si>
  <si>
    <t>8866/925</t>
  </si>
  <si>
    <t>8866/1701</t>
  </si>
  <si>
    <t>3582/3582</t>
  </si>
  <si>
    <t>1184/1184</t>
  </si>
  <si>
    <t>824/824</t>
  </si>
  <si>
    <t>866/866</t>
  </si>
  <si>
    <t>523/523</t>
  </si>
  <si>
    <t>827/827</t>
  </si>
  <si>
    <t>6078/6078</t>
  </si>
  <si>
    <t>5412/5412</t>
  </si>
  <si>
    <t>Строительство пристроя помещений для дошкольных групп на 60 мест к зданию школы  МБОУ «Большеяниковская СОШ» Урмарского района Чувашской Республики</t>
  </si>
  <si>
    <t>691/691</t>
  </si>
  <si>
    <t>540/540</t>
  </si>
  <si>
    <t>385/385</t>
  </si>
  <si>
    <t>565/565</t>
  </si>
  <si>
    <t>800/800</t>
  </si>
  <si>
    <t>356/356</t>
  </si>
  <si>
    <t>8387/8387</t>
  </si>
  <si>
    <t>34785/8560</t>
  </si>
  <si>
    <t>34785/9225</t>
  </si>
  <si>
    <t>45482/5230</t>
  </si>
  <si>
    <t>45482/10719</t>
  </si>
  <si>
    <t>45482/45482</t>
  </si>
  <si>
    <t>28501/28501</t>
  </si>
  <si>
    <t>126931/65820</t>
  </si>
  <si>
    <t>7724/1284</t>
  </si>
  <si>
    <t>13670/552</t>
  </si>
  <si>
    <t>Реконструкция здания МБОУ "Яльчикская СОШ" со строительством столовой на 250 мест</t>
  </si>
  <si>
    <t>2342/272</t>
  </si>
  <si>
    <t>28501/1120</t>
  </si>
  <si>
    <t>1671/375</t>
  </si>
  <si>
    <t>483/60</t>
  </si>
  <si>
    <t>2888/300</t>
  </si>
  <si>
    <t>750/66</t>
  </si>
  <si>
    <t>Строительство физкультуно-оздоровительного комплекса в мкр. "Солнечный" г. Чебоксары</t>
  </si>
  <si>
    <t>Строительство физкультуно-оздоровительного комплекса в мкр. "Садовый" г. Чебоксары</t>
  </si>
  <si>
    <t>33752/551</t>
  </si>
  <si>
    <t>33752/130</t>
  </si>
  <si>
    <t>2288/247</t>
  </si>
  <si>
    <t>строительство учебного корпуса для начальных классов ан 400 мест при МБОУ " Моргаушская СОШ"</t>
  </si>
  <si>
    <t>3582/780</t>
  </si>
  <si>
    <t>1442/257</t>
  </si>
  <si>
    <t>2576/304</t>
  </si>
  <si>
    <t>5600/5600</t>
  </si>
  <si>
    <t>655/72</t>
  </si>
  <si>
    <t>421/50</t>
  </si>
  <si>
    <t>5412/96</t>
  </si>
  <si>
    <t>600/80</t>
  </si>
  <si>
    <t>5412/2970</t>
  </si>
  <si>
    <t>935/70</t>
  </si>
  <si>
    <t>5472/5472</t>
  </si>
  <si>
    <t>664/350</t>
  </si>
  <si>
    <t>935/109</t>
  </si>
  <si>
    <t>7724/980</t>
  </si>
  <si>
    <t>452/452</t>
  </si>
  <si>
    <t>28501/3498</t>
  </si>
  <si>
    <t>3500/90</t>
  </si>
  <si>
    <t>15000/14718</t>
  </si>
  <si>
    <t>2501/476</t>
  </si>
  <si>
    <t>2501/397</t>
  </si>
  <si>
    <t>2501/873</t>
  </si>
  <si>
    <t>2501/1759</t>
  </si>
  <si>
    <t>4197/500</t>
  </si>
  <si>
    <t>506928/5000</t>
  </si>
  <si>
    <t>506928/30000</t>
  </si>
  <si>
    <t>в д. Старые Айбеси клуба нет. В настояще время клубом служит библиотека. Село развивающееся. Имеется несколько народных коллективов. В зону обслуживания Дома культуры будет входить кроме д.Старые Айбеси и  д. Н. Выселки.</t>
  </si>
  <si>
    <t>693/693</t>
  </si>
  <si>
    <t>871/650</t>
  </si>
  <si>
    <t>986/785</t>
  </si>
  <si>
    <t>Строительство плавательного бассейна  как пристрой к МБОУ "Траковская СОШ"</t>
  </si>
  <si>
    <t>1973/1300</t>
  </si>
  <si>
    <t>Реконструкция сетей газоснабжения высокого давления с КС компрессорной станции "Заволжское", протяженностью 2,8 км</t>
  </si>
  <si>
    <t>967/93</t>
  </si>
  <si>
    <t>982/45</t>
  </si>
  <si>
    <t>1121/100</t>
  </si>
  <si>
    <t>15000/500</t>
  </si>
  <si>
    <t>15000/240</t>
  </si>
  <si>
    <t>15000/580</t>
  </si>
  <si>
    <t>12800/825</t>
  </si>
  <si>
    <t>506928/50000</t>
  </si>
  <si>
    <t>506928/7000</t>
  </si>
  <si>
    <t>506928/6000</t>
  </si>
  <si>
    <t>506928/3700</t>
  </si>
  <si>
    <t>506928/3500</t>
  </si>
  <si>
    <t>506928/2700</t>
  </si>
  <si>
    <t>506928/17000</t>
  </si>
  <si>
    <t>506928/37000</t>
  </si>
  <si>
    <t>506928/8400</t>
  </si>
  <si>
    <t>506928/14000</t>
  </si>
  <si>
    <t>429/832</t>
  </si>
  <si>
    <t>444/727</t>
  </si>
  <si>
    <t>643/1585</t>
  </si>
  <si>
    <t>554/1100</t>
  </si>
  <si>
    <t>1201/2168</t>
  </si>
  <si>
    <t>1085/1645</t>
  </si>
  <si>
    <t>1328/1613</t>
  </si>
  <si>
    <t>4733/6527</t>
  </si>
  <si>
    <t>5776/6527</t>
  </si>
  <si>
    <t>1913/5165</t>
  </si>
  <si>
    <t>395/732</t>
  </si>
  <si>
    <t>297/476</t>
  </si>
  <si>
    <t>296/422</t>
  </si>
  <si>
    <t>216/1190</t>
  </si>
  <si>
    <t>289/790</t>
  </si>
  <si>
    <t>155/2189</t>
  </si>
  <si>
    <t>475/907</t>
  </si>
  <si>
    <t>406/1014</t>
  </si>
  <si>
    <t>1441/300</t>
  </si>
  <si>
    <t>2501/300</t>
  </si>
  <si>
    <t>1519/205</t>
  </si>
  <si>
    <t>1200/154</t>
  </si>
  <si>
    <t>1748/205</t>
  </si>
  <si>
    <t xml:space="preserve">Реконструкция системы обработки промывных вод от контактных осветлителей и строительства узла обезвоживания осадка на водоочистных сооружениях </t>
  </si>
  <si>
    <t>Реконструкция главных водоводов диаметром 1200 мм</t>
  </si>
  <si>
    <t>Модернизация насосных агрегатов береговой насосной станции первого подъема с заменой водоочистных машин</t>
  </si>
  <si>
    <t>126931/126931</t>
  </si>
  <si>
    <t>Перспективный план проектирования и строительства (реконструкции) объектов капитального строительства муниципальной собственности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</si>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</sst>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Helv"/>
    </font>
    <font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4" fontId="0" fillId="0" borderId="1" xfId="0" applyNumberFormat="1" applyBorder="1"/>
    <xf numFmtId="0" fontId="1" fillId="0" borderId="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3" fontId="1" fillId="3" borderId="0" xfId="0" applyNumberFormat="1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3" fontId="2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3" fontId="2" fillId="3" borderId="0" xfId="0" applyNumberFormat="1" applyFont="1" applyFill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Таблицы_3 и форматы_" xfId="1"/>
  </cellStyles>
  <dxfs count="70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Иванов Павел Валерьевич" refreshedDate="43992.572423611113" createdVersion="5" refreshedVersion="5" minRefreshableVersion="3" recordCount="141">
  <cacheSource type="worksheet">
    <worksheetSource ref="A7:X190" sheet="База проектов ПСД"/>
  </cacheSource>
  <cacheFields count="27">
    <cacheField name="1" numFmtId="0">
      <sharedItems containsString="0" containsBlank="1" containsNumber="1" containsInteger="1" minValue="1" maxValue="115"/>
    </cacheField>
    <cacheField name="2" numFmtId="0">
      <sharedItems longText="1"/>
    </cacheField>
    <cacheField name="2,3" numFmtId="3">
      <sharedItems containsString="0" containsBlank="1" containsNumber="1" containsInteger="1" minValue="0" maxValue="1"/>
    </cacheField>
    <cacheField name="2,1" numFmtId="0">
      <sharedItems containsBlank="1" containsMixedTypes="1" containsNumber="1" containsInteger="1" minValue="201" maxValue="490000"/>
    </cacheField>
    <cacheField name="2,2" numFmtId="164">
      <sharedItems containsString="0" containsBlank="1" containsNumber="1" minValue="200" maxValue="5830220"/>
    </cacheField>
    <cacheField name="3" numFmtId="0">
      <sharedItems containsBlank="1" count="7">
        <m/>
        <s v="Минобразования Чувашии"/>
        <s v="Минстрой Чувашии"/>
        <s v="Минкультуры Чувашии"/>
        <s v="Минкультуры Чувашии "/>
        <s v="Минспорта Чувашии"/>
        <s v="Минприроды Чувашии"/>
      </sharedItems>
    </cacheField>
    <cacheField name="4" numFmtId="3">
      <sharedItems containsString="0" containsBlank="1" containsNumber="1" minValue="0" maxValue="225891.41"/>
    </cacheField>
    <cacheField name="5" numFmtId="3">
      <sharedItems containsString="0" containsBlank="1" containsNumber="1" minValue="0" maxValue="6453400.6299999999"/>
    </cacheField>
    <cacheField name="6" numFmtId="0">
      <sharedItems containsBlank="1" containsMixedTypes="1" containsNumber="1" containsInteger="1" minValue="2021" maxValue="2024"/>
    </cacheField>
    <cacheField name="7" numFmtId="3">
      <sharedItems containsBlank="1"/>
    </cacheField>
    <cacheField name="8" numFmtId="3">
      <sharedItems containsString="0" containsBlank="1" containsNumber="1" minValue="0" maxValue="33880.135000000002"/>
    </cacheField>
    <cacheField name="9" numFmtId="3">
      <sharedItems containsString="0" containsBlank="1" containsNumber="1" minValue="0" maxValue="2037876.85"/>
    </cacheField>
    <cacheField name="10" numFmtId="0">
      <sharedItems containsBlank="1"/>
    </cacheField>
    <cacheField name="11" numFmtId="0">
      <sharedItems containsBlank="1"/>
    </cacheField>
    <cacheField name="12" numFmtId="3">
      <sharedItems containsString="0" containsBlank="1" containsNumber="1" minValue="0" maxValue="179365.698"/>
    </cacheField>
    <cacheField name="13" numFmtId="3">
      <sharedItems containsString="0" containsBlank="1" containsNumber="1" minValue="0" maxValue="1817615.8"/>
    </cacheField>
    <cacheField name="14" numFmtId="0">
      <sharedItems containsBlank="1" containsMixedTypes="1" containsNumber="1" containsInteger="1" minValue="2021" maxValue="2022"/>
    </cacheField>
    <cacheField name="15" numFmtId="3">
      <sharedItems containsBlank="1" longText="1"/>
    </cacheField>
    <cacheField name="16" numFmtId="3">
      <sharedItems containsSemiMixedTypes="0" containsString="0" containsNumber="1" minValue="0" maxValue="439137.24300000002"/>
    </cacheField>
    <cacheField name="17" numFmtId="3">
      <sharedItems containsSemiMixedTypes="0" containsString="0" containsNumber="1" minValue="50" maxValue="10308893.280000001"/>
    </cacheField>
    <cacheField name="18" numFmtId="3">
      <sharedItems containsSemiMixedTypes="0" containsString="0" containsNumber="1" minValue="0" maxValue="259771.54500000001"/>
    </cacheField>
    <cacheField name="19" numFmtId="3">
      <sharedItems containsSemiMixedTypes="0" containsString="0" containsNumber="1" minValue="0" maxValue="8491277.4800000004"/>
    </cacheField>
    <cacheField name="20" numFmtId="0">
      <sharedItems containsSemiMixedTypes="0" containsString="0" containsNumber="1" minValue="0" maxValue="203114.465"/>
    </cacheField>
    <cacheField name="21" numFmtId="0">
      <sharedItems containsSemiMixedTypes="0" containsString="0" containsNumber="1" minValue="0" maxValue="5676052.0499999998"/>
    </cacheField>
    <cacheField name="22" numFmtId="0">
      <sharedItems containsString="0" containsBlank="1" containsNumber="1" containsInteger="1" minValue="0" maxValue="1"/>
    </cacheField>
    <cacheField name="23" numFmtId="0">
      <sharedItems containsString="0" containsBlank="1" containsNumber="1" containsInteger="1" minValue="0" maxValue="1"/>
    </cacheField>
    <cacheField name="24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Иванов Павел Валерьевич" refreshedDate="43992.573277430558" createdVersion="5" refreshedVersion="5" minRefreshableVersion="3" recordCount="141">
  <cacheSource type="worksheet">
    <worksheetSource ref="A7:Y190" sheet="База проектов ПСД"/>
  </cacheSource>
  <cacheFields count="28">
    <cacheField name="1" numFmtId="0">
      <sharedItems containsString="0" containsBlank="1" containsNumber="1" containsInteger="1" minValue="1" maxValue="115"/>
    </cacheField>
    <cacheField name="2" numFmtId="0">
      <sharedItems longText="1"/>
    </cacheField>
    <cacheField name="2,3" numFmtId="3">
      <sharedItems containsString="0" containsBlank="1" containsNumber="1" containsInteger="1" minValue="0" maxValue="1"/>
    </cacheField>
    <cacheField name="2,1" numFmtId="0">
      <sharedItems containsBlank="1" containsMixedTypes="1" containsNumber="1" containsInteger="1" minValue="201" maxValue="490000"/>
    </cacheField>
    <cacheField name="2,2" numFmtId="164">
      <sharedItems containsString="0" containsBlank="1" containsNumber="1" minValue="200" maxValue="5830220"/>
    </cacheField>
    <cacheField name="3" numFmtId="0">
      <sharedItems containsBlank="1" count="7">
        <m/>
        <s v="Минобразования Чувашии"/>
        <s v="Минстрой Чувашии"/>
        <s v="Минкультуры Чувашии"/>
        <s v="Минкультуры Чувашии "/>
        <s v="Минспорта Чувашии"/>
        <s v="Минприроды Чувашии"/>
      </sharedItems>
    </cacheField>
    <cacheField name="4" numFmtId="3">
      <sharedItems containsString="0" containsBlank="1" containsNumber="1" minValue="0" maxValue="225891.41"/>
    </cacheField>
    <cacheField name="5" numFmtId="3">
      <sharedItems containsString="0" containsBlank="1" containsNumber="1" minValue="0" maxValue="6453400.6299999999"/>
    </cacheField>
    <cacheField name="6" numFmtId="0">
      <sharedItems containsBlank="1" containsMixedTypes="1" containsNumber="1" containsInteger="1" minValue="2021" maxValue="2024"/>
    </cacheField>
    <cacheField name="7" numFmtId="3">
      <sharedItems containsBlank="1"/>
    </cacheField>
    <cacheField name="8" numFmtId="3">
      <sharedItems containsString="0" containsBlank="1" containsNumber="1" minValue="0" maxValue="33880.135000000002"/>
    </cacheField>
    <cacheField name="9" numFmtId="3">
      <sharedItems containsString="0" containsBlank="1" containsNumber="1" minValue="0" maxValue="2037876.85"/>
    </cacheField>
    <cacheField name="10" numFmtId="0">
      <sharedItems containsBlank="1"/>
    </cacheField>
    <cacheField name="11" numFmtId="0">
      <sharedItems containsBlank="1"/>
    </cacheField>
    <cacheField name="12" numFmtId="3">
      <sharedItems containsString="0" containsBlank="1" containsNumber="1" minValue="0" maxValue="179365.698"/>
    </cacheField>
    <cacheField name="13" numFmtId="3">
      <sharedItems containsString="0" containsBlank="1" containsNumber="1" minValue="0" maxValue="1817615.8"/>
    </cacheField>
    <cacheField name="14" numFmtId="0">
      <sharedItems containsBlank="1" containsMixedTypes="1" containsNumber="1" containsInteger="1" minValue="2021" maxValue="2022"/>
    </cacheField>
    <cacheField name="15" numFmtId="3">
      <sharedItems containsBlank="1" longText="1"/>
    </cacheField>
    <cacheField name="16" numFmtId="3">
      <sharedItems containsSemiMixedTypes="0" containsString="0" containsNumber="1" minValue="0" maxValue="439137.24300000002"/>
    </cacheField>
    <cacheField name="17" numFmtId="3">
      <sharedItems containsSemiMixedTypes="0" containsString="0" containsNumber="1" minValue="50" maxValue="10308893.280000001"/>
    </cacheField>
    <cacheField name="18" numFmtId="3">
      <sharedItems containsSemiMixedTypes="0" containsString="0" containsNumber="1" minValue="0" maxValue="259771.54500000001"/>
    </cacheField>
    <cacheField name="19" numFmtId="3">
      <sharedItems containsSemiMixedTypes="0" containsString="0" containsNumber="1" minValue="0" maxValue="8491277.4800000004"/>
    </cacheField>
    <cacheField name="20" numFmtId="0">
      <sharedItems containsSemiMixedTypes="0" containsString="0" containsNumber="1" minValue="0" maxValue="203114.465"/>
    </cacheField>
    <cacheField name="21" numFmtId="0">
      <sharedItems containsSemiMixedTypes="0" containsString="0" containsNumber="1" minValue="0" maxValue="5676052.0499999998"/>
    </cacheField>
    <cacheField name="22" numFmtId="0">
      <sharedItems containsString="0" containsBlank="1" containsNumber="1" containsInteger="1" minValue="0" maxValue="1"/>
    </cacheField>
    <cacheField name="23" numFmtId="0">
      <sharedItems containsString="0" containsBlank="1" containsNumber="1" containsInteger="1" minValue="0" maxValue="1"/>
    </cacheField>
    <cacheField name="24" numFmtId="0">
      <sharedItems containsString="0" containsBlank="1" containsNumber="1" containsInteger="1" minValue="0" maxValue="1"/>
    </cacheField>
    <cacheField name="25" numFmtId="0">
      <sharedItems containsBlank="1" count="26">
        <m/>
        <s v="Алатырский район"/>
        <s v="Аликовский район"/>
        <s v="Батыревский район"/>
        <s v="Вурнарский район"/>
        <s v="Ибресинский район"/>
        <s v="Канашский район"/>
        <s v="Красноармейский район"/>
        <s v="Комсомольский район"/>
        <s v="Козловский район"/>
        <s v="Красночетайский район"/>
        <s v="Мариинско-Посадский район"/>
        <s v="Моргаушский район"/>
        <s v="Порецкий район"/>
        <s v="Урмарский район"/>
        <s v="Цивильский район"/>
        <s v="Чебоксарский район"/>
        <s v="Шемуршинский район"/>
        <s v="Шумерлинский район"/>
        <s v="Янтиковский район"/>
        <s v="Ядринский район"/>
        <s v="г.Алатырь"/>
        <s v="г. Канаш"/>
        <s v="г. Шумерля "/>
        <s v="г. Новочебоксарск "/>
        <s v="г. Чебоксары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n v="115"/>
    <s v="ИТОГО:"/>
    <m/>
    <m/>
    <m/>
    <x v="0"/>
    <n v="225891.41"/>
    <n v="6453400.6299999999"/>
    <m/>
    <m/>
    <n v="33880.135000000002"/>
    <n v="2037876.85"/>
    <m/>
    <m/>
    <n v="179365.698"/>
    <n v="1817615.8"/>
    <m/>
    <m/>
    <n v="439137.24300000002"/>
    <n v="10308893.280000001"/>
    <n v="259771.54500000001"/>
    <n v="8491277.4800000004"/>
    <n v="203114.465"/>
    <n v="5676052.0499999998"/>
    <m/>
    <m/>
    <m/>
  </r>
  <r>
    <m/>
    <s v="Алатырский район"/>
    <m/>
    <m/>
    <m/>
    <x v="0"/>
    <n v="8800"/>
    <n v="412289.8"/>
    <m/>
    <m/>
    <n v="0"/>
    <n v="0"/>
    <m/>
    <m/>
    <n v="0"/>
    <n v="0"/>
    <m/>
    <m/>
    <n v="8800"/>
    <n v="412289.8"/>
    <n v="8800"/>
    <n v="412289.8"/>
    <n v="0"/>
    <n v="0"/>
    <m/>
    <m/>
    <m/>
  </r>
  <r>
    <n v="1"/>
    <s v="Строительство средней общеобразовательной школы на 300 мест в с. Чуварлеи Алатырского района"/>
    <n v="1"/>
    <n v="1619"/>
    <n v="600"/>
    <x v="1"/>
    <n v="1800"/>
    <n v="315819.3"/>
    <s v="2022-2023"/>
    <s v="НП «Образование»"/>
    <m/>
    <m/>
    <m/>
    <m/>
    <m/>
    <m/>
    <m/>
    <m/>
    <n v="1800"/>
    <n v="315819.3"/>
    <n v="1800"/>
    <n v="315819.3"/>
    <n v="1800"/>
    <n v="315819.3"/>
    <n v="1"/>
    <n v="1"/>
    <n v="0"/>
  </r>
  <r>
    <n v="2"/>
    <s v="Строительство локальных станций водоподготовки на одиночных скважинах с водопроводными сетями в с. Чуварлеи Чуварлейского сельского поселения Алатырского района Чувашской Республики"/>
    <n v="0"/>
    <n v="1179"/>
    <m/>
    <x v="2"/>
    <n v="2000"/>
    <n v="39764.5"/>
    <n v="2024"/>
    <s v="НП «Экология»"/>
    <m/>
    <m/>
    <m/>
    <m/>
    <m/>
    <m/>
    <m/>
    <m/>
    <n v="2000"/>
    <n v="39764.5"/>
    <n v="2000"/>
    <n v="39764.5"/>
    <n v="0"/>
    <n v="0"/>
    <n v="1"/>
    <n v="0"/>
    <n v="0"/>
  </r>
  <r>
    <n v="4"/>
    <s v="Строительство локальных станций водоподготовки на одиночных скважинах с водопроводными сетями в с. Атрать и пос. Атрать Атратского сельского поселения Алатырского района Чувашской Республики"/>
    <n v="0"/>
    <n v="1242"/>
    <m/>
    <x v="2"/>
    <n v="2000"/>
    <n v="32706"/>
    <n v="2023"/>
    <s v="НП «Экология»"/>
    <m/>
    <m/>
    <m/>
    <m/>
    <m/>
    <m/>
    <m/>
    <m/>
    <n v="2000"/>
    <n v="32706"/>
    <n v="2000"/>
    <n v="32706"/>
    <n v="0"/>
    <n v="0"/>
    <n v="1"/>
    <n v="0"/>
    <n v="0"/>
  </r>
  <r>
    <n v="5"/>
    <s v="Капитальный ремонт здания Первомайского сельского Дома культуры МБУК «Централизованная клубная система» Алатырского района Чувашской Республики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</r>
  <r>
    <n v="6"/>
    <s v="Строительство Староайбесинского сельского Дома культуры МБУК «Централизованная клубная система» Алатырского района Чувашской Республики 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</r>
  <r>
    <m/>
    <s v="Аликовский район"/>
    <m/>
    <m/>
    <m/>
    <x v="0"/>
    <n v="9745.31"/>
    <n v="603045.23"/>
    <m/>
    <m/>
    <n v="0"/>
    <n v="0"/>
    <m/>
    <m/>
    <n v="0"/>
    <n v="0"/>
    <m/>
    <m/>
    <n v="9745.31"/>
    <n v="603045.23"/>
    <n v="9745.31"/>
    <n v="603045.23"/>
    <n v="0"/>
    <n v="0"/>
    <n v="0"/>
    <n v="0"/>
    <n v="0"/>
  </r>
  <r>
    <n v="1"/>
    <s v="Строительство дошкольного образовательного учреждения на 240 мест в с. Аликово Аликовского района Чувашской Республики"/>
    <n v="0"/>
    <n v="2501"/>
    <n v="1698.1"/>
    <x v="1"/>
    <n v="935.08"/>
    <n v="322378.93"/>
    <s v="2020-2021"/>
    <s v="НП «Демография»"/>
    <m/>
    <m/>
    <m/>
    <m/>
    <m/>
    <m/>
    <m/>
    <s v="МК на ПСД заключен 2019 году. ПСД в стадии прохождения госэкспертизы. Проектоной организации не оплачено. Оплата будет произведена  после получения положит заключения экспертизы "/>
    <n v="935.08"/>
    <n v="322378.93"/>
    <n v="935.08"/>
    <n v="322378.93"/>
    <n v="0"/>
    <n v="0"/>
    <n v="1"/>
    <n v="0"/>
    <n v="0"/>
  </r>
  <r>
    <n v="2"/>
    <s v="Строительство начальной образовательной школы на 300 мест в с. Аликово Аликовского района Чувашской Республики"/>
    <n v="1"/>
    <n v="2501"/>
    <n v="1331.9"/>
    <x v="1"/>
    <n v="3100.23"/>
    <n v="220478.3"/>
    <s v="2022-2023"/>
    <s v="НП &quot;Образование&quot;"/>
    <m/>
    <m/>
    <m/>
    <m/>
    <m/>
    <m/>
    <m/>
    <s v="начало проектирования планируется в 2021 году"/>
    <n v="3100.23"/>
    <n v="220478.3"/>
    <n v="3100.23"/>
    <n v="220478.3"/>
    <n v="3100.23"/>
    <n v="220478.3"/>
    <n v="1"/>
    <n v="1"/>
    <n v="0"/>
  </r>
  <r>
    <n v="3"/>
    <s v="Строительство локальных станций водоподготовки на одиночных скважинах с водопроводными сетями в с. Аликово Аликовского района Чувашской Республики"/>
    <n v="1"/>
    <n v="2541"/>
    <m/>
    <x v="2"/>
    <n v="2000"/>
    <n v="28000"/>
    <n v="2021"/>
    <s v="НП &quot;Экология&quot;"/>
    <m/>
    <m/>
    <m/>
    <m/>
    <m/>
    <m/>
    <m/>
    <m/>
    <n v="2000"/>
    <n v="28000"/>
    <n v="2000"/>
    <n v="28000"/>
    <n v="2000"/>
    <n v="28000"/>
    <n v="1"/>
    <n v="1"/>
    <n v="0"/>
  </r>
  <r>
    <n v="4"/>
    <s v="Строительство локальных станций водоподготовки на одиночных скважинах с водопроводными сетями в с. Раскильдино Аликовского района Чувашской Республики"/>
    <n v="0"/>
    <n v="316"/>
    <m/>
    <x v="2"/>
    <n v="1500"/>
    <n v="14508"/>
    <n v="2024"/>
    <s v="НП &quot;Экология&quot;"/>
    <m/>
    <m/>
    <m/>
    <m/>
    <m/>
    <m/>
    <m/>
    <m/>
    <n v="1500"/>
    <n v="14508"/>
    <n v="1500"/>
    <n v="14508"/>
    <n v="0"/>
    <n v="0"/>
    <n v="1"/>
    <n v="0"/>
    <n v="0"/>
  </r>
  <r>
    <n v="5"/>
    <s v="Строительство сельского дома культуры на 100 мест в с. Крымзарайкино Аликовского района"/>
    <n v="1"/>
    <m/>
    <n v="200"/>
    <x v="4"/>
    <n v="710"/>
    <n v="5680"/>
    <s v="2021-2022"/>
    <s v="НП  «Культура»"/>
    <m/>
    <m/>
    <m/>
    <m/>
    <m/>
    <m/>
    <m/>
    <m/>
    <n v="710"/>
    <n v="5680"/>
    <n v="710"/>
    <n v="5680"/>
    <n v="710"/>
    <n v="5680"/>
    <n v="1"/>
    <n v="1"/>
    <n v="0"/>
  </r>
  <r>
    <n v="6"/>
    <s v="Строительство сельского дома культуры на 100 мест с. Большая Выла Аликовского района"/>
    <n v="1"/>
    <m/>
    <m/>
    <x v="4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</r>
  <r>
    <m/>
    <s v="Батыревский район"/>
    <m/>
    <m/>
    <m/>
    <x v="0"/>
    <n v="20650"/>
    <n v="308584"/>
    <m/>
    <m/>
    <n v="8000"/>
    <n v="64000"/>
    <m/>
    <m/>
    <n v="0"/>
    <n v="0"/>
    <m/>
    <m/>
    <n v="28650"/>
    <n v="372584"/>
    <n v="28650"/>
    <n v="372584"/>
    <n v="0"/>
    <n v="0"/>
    <n v="0"/>
    <n v="0"/>
    <n v="0"/>
  </r>
  <r>
    <n v="1"/>
    <s v="Реконструкция здания МБДОУ &quot;Новоахпердинский детский сад &quot;Сеспель&quot; Батыревского района Чувашской Республики, расположенного по адресу: Чувашская Республика, Батыревский район, с. Новое Ахпердино, ул. Школьная, д. 16, под начальную школу - детский сад со строительством спортзала"/>
    <n v="1"/>
    <n v="967"/>
    <m/>
    <x v="1"/>
    <n v="1300"/>
    <n v="71300"/>
    <s v="2021-2022"/>
    <s v="НП «Образование»"/>
    <m/>
    <m/>
    <m/>
    <m/>
    <m/>
    <m/>
    <m/>
    <s v="Этот проект позволит вывести из эксплуатации деревянное здание основной школы (введено в эксплуатацию в 1950 году, кол - во учащихся - 72), позволит более эффективно использовать имеющиеся площади для образовательных целей. Проектня мощность детского сада - 75 мест. Потребность  - 60 ученических мест на 4 класса, две дошкольные группы. "/>
    <n v="1300"/>
    <n v="71300"/>
    <n v="1300"/>
    <n v="71300"/>
    <n v="1300"/>
    <n v="71300"/>
    <n v="1"/>
    <n v="1"/>
    <n v="0"/>
  </r>
  <r>
    <n v="2"/>
    <s v="Реконструкция здания детского сада в д. Бахтигильдино по ул. Школьная д.36 Батыревского района Чувашской Республики под начальную школу с дошкольной группой со строительством спортзала "/>
    <n v="0"/>
    <n v="360"/>
    <m/>
    <x v="1"/>
    <n v="1300"/>
    <n v="61300"/>
    <s v="???"/>
    <s v="???"/>
    <m/>
    <m/>
    <m/>
    <m/>
    <m/>
    <m/>
    <m/>
    <s v="Этот проект позволит вывести из эксплуатации деревянное здание основной школы (введено в эксплуатацию в 1956 году, кол - во учащихся - 33), позволит более эффективно использовать имеющиеся площади для образовательных целей. Детский сад построен в 1989 году, блок здания №1 находится в аварийном состоянии. Потребность - 2 класса - комплекта (на 30 мест), 1 дошкольная группа"/>
    <n v="1300"/>
    <n v="61300"/>
    <n v="1300"/>
    <n v="61300"/>
    <n v="0"/>
    <n v="0"/>
    <n v="1"/>
    <n v="0"/>
    <n v="0"/>
  </r>
  <r>
    <n v="3"/>
    <s v="Строительство физкультурно-спортивной зоны МБОУ &quot;Батыревская СОШ №2&quot; по ул.Табакова д.11 Батыревского района Чувашской Республики"/>
    <n v="0"/>
    <n v="5218"/>
    <m/>
    <x v="1"/>
    <n v="800"/>
    <n v="10000"/>
    <s v="???"/>
    <s v="???"/>
    <m/>
    <m/>
    <m/>
    <m/>
    <m/>
    <m/>
    <m/>
    <s v="Предписание об устранении выявленных нарушений санитарно-эпидемиологических требований от 28.10.2019 №102-Б. Кол -во обучающихся - 423. "/>
    <n v="800"/>
    <n v="10000"/>
    <n v="800"/>
    <n v="10000"/>
    <n v="0"/>
    <n v="0"/>
    <n v="1"/>
    <n v="0"/>
    <n v="0"/>
  </r>
  <r>
    <n v="4"/>
    <s v="Строительство ФОК в с. Шыгырдан Батыревского района Чувашской Республики"/>
    <n v="1"/>
    <m/>
    <m/>
    <x v="5"/>
    <n v="2100"/>
    <n v="16800"/>
    <s v="2021-2022"/>
    <s v="НП «Демография»"/>
    <m/>
    <m/>
    <m/>
    <m/>
    <m/>
    <m/>
    <m/>
    <s v="Строительство ФОКа в с. Шигырдан планировалось ранее, совместно со строительством ФОКа в с. Батырево.  Строительство комплекса обуслослено большой плотностью жителей в данных селах, с. Батырево более 6000 человек, с. Шигырдан более 7000 человек. Данный ФОК дополняет ФОК в с. Батырево, появятся спортивные залы для борьбы, бокса, волейбола и баскетбола._x000a_"/>
    <n v="2100"/>
    <n v="16800"/>
    <n v="2100"/>
    <n v="16800"/>
    <n v="2100"/>
    <n v="16800"/>
    <n v="1"/>
    <n v="1"/>
    <n v="0"/>
  </r>
  <r>
    <n v="5"/>
    <s v="Реконструкция объекта МБУ ДО «Батыревская ДШИ» Батыревского района Чувашской Республики в рамках реализации мероприятий по модернизации региональных и муниципальных детских школ искусств по видам искусств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</r>
  <r>
    <n v="6"/>
    <s v="Строительство локальных станций водоподготовки на одиночных скважинах с водопроводными сетями в с. Батырево Батыревского сельского поселения Батыревского района Чувашской Республики"/>
    <n v="1"/>
    <n v="5249"/>
    <m/>
    <x v="2"/>
    <n v="1300"/>
    <n v="38384"/>
    <n v="2022"/>
    <s v="НП «Экология»"/>
    <m/>
    <m/>
    <m/>
    <m/>
    <m/>
    <m/>
    <m/>
    <m/>
    <n v="1300"/>
    <n v="38384"/>
    <n v="1300"/>
    <n v="38384"/>
    <n v="1300"/>
    <n v="38384"/>
    <n v="1"/>
    <n v="1"/>
    <n v="0"/>
  </r>
  <r>
    <n v="7"/>
    <s v="Реконструкция здания детского сада &quot;Херле Палан&quot; в д. Бахтигильдино Батыревского района под начальную школу - детский сад на 25 ученических мест с дошкольной группой на 20 мест"/>
    <n v="1"/>
    <m/>
    <m/>
    <x v="1"/>
    <n v="1300"/>
    <n v="10400"/>
    <s v="2021-2022"/>
    <s v="НП «Образование»"/>
    <m/>
    <m/>
    <m/>
    <m/>
    <m/>
    <m/>
    <m/>
    <m/>
    <n v="1300"/>
    <n v="10400"/>
    <n v="1300"/>
    <n v="10400"/>
    <n v="1300"/>
    <n v="10400"/>
    <n v="1"/>
    <n v="1"/>
    <n v="0"/>
  </r>
  <r>
    <n v="8"/>
    <s v="Строительство физкультурно-спортивной зоны МБОУ «Батыревская СОШ №2»"/>
    <n v="1"/>
    <m/>
    <m/>
    <x v="5"/>
    <n v="800"/>
    <n v="6400"/>
    <s v="2021-2022"/>
    <s v="НП «Демография»"/>
    <m/>
    <m/>
    <m/>
    <m/>
    <m/>
    <m/>
    <m/>
    <m/>
    <n v="800"/>
    <n v="6400"/>
    <n v="800"/>
    <n v="6400"/>
    <n v="800"/>
    <n v="6400"/>
    <n v="1"/>
    <n v="1"/>
    <n v="0"/>
  </r>
  <r>
    <n v="9"/>
    <s v="Строительство СДК в д. Сидели Батыревского района Чувашской Республики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</r>
  <r>
    <n v="10"/>
    <s v="Строительство пристроя (спортивного зала, актового зала, столовой, кабинетов ОБЖ, технологии) к зданию МБОУ &quot;Долгоостровская СОШ&quot; Батыревского района Чувашской Республики"/>
    <n v="1"/>
    <m/>
    <m/>
    <x v="1"/>
    <n v="1500"/>
    <n v="12000"/>
    <s v="2021-2022"/>
    <s v="НП «Образование»"/>
    <m/>
    <m/>
    <m/>
    <m/>
    <m/>
    <m/>
    <m/>
    <m/>
    <n v="1500"/>
    <n v="12000"/>
    <n v="1500"/>
    <n v="12000"/>
    <n v="1500"/>
    <n v="12000"/>
    <n v="1"/>
    <n v="1"/>
    <n v="0"/>
  </r>
  <r>
    <n v="11"/>
    <s v="Строительство футбольного поля в с. Норваш-Шигали Батыревского района Чувашской Республики"/>
    <n v="1"/>
    <m/>
    <m/>
    <x v="5"/>
    <n v="1250"/>
    <n v="10000"/>
    <s v="2021-2022"/>
    <s v="НП «Демография»"/>
    <m/>
    <m/>
    <m/>
    <m/>
    <m/>
    <m/>
    <m/>
    <m/>
    <n v="1250"/>
    <n v="10000"/>
    <n v="1250"/>
    <n v="10000"/>
    <n v="1250"/>
    <n v="10000"/>
    <n v="1"/>
    <n v="1"/>
    <n v="0"/>
  </r>
  <r>
    <n v="12"/>
    <s v="Строительство СДК в д. Малое Батырево Батыревского района Чувашской Республики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</r>
  <r>
    <n v="13"/>
    <s v="Реконструкция СДК в д. Кзыл-Чишма Батыревского района 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</r>
  <r>
    <n v="14"/>
    <s v="Реконструкция СДК в д. Полевые Бикшики Батыревского района 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</r>
  <r>
    <n v="15"/>
    <s v="Строительство этнокомплекса «Тигашевское городище» в _x000a_д. Тигашево Батыревского района _x000a__x000a_ _x000a_"/>
    <n v="0"/>
    <m/>
    <m/>
    <x v="3"/>
    <m/>
    <m/>
    <m/>
    <m/>
    <n v="8000"/>
    <n v="64000"/>
    <s v="???"/>
    <s v="2021-2022"/>
    <m/>
    <m/>
    <m/>
    <s v="Будет включено в Федеральную программу"/>
    <n v="8000"/>
    <n v="64000"/>
    <n v="8000"/>
    <n v="64000"/>
    <n v="0"/>
    <n v="0"/>
    <n v="1"/>
    <n v="0"/>
    <n v="0"/>
  </r>
  <r>
    <n v="16"/>
    <s v="Реконструкция сельского Дома культуры в  с. Первомайское Батыревского района"/>
    <n v="1"/>
    <m/>
    <m/>
    <x v="3"/>
    <n v="3500"/>
    <n v="28000"/>
    <s v="2021-2022"/>
    <s v="НП  «Культура»"/>
    <m/>
    <m/>
    <m/>
    <m/>
    <m/>
    <m/>
    <m/>
    <m/>
    <n v="3500"/>
    <n v="28000"/>
    <n v="3500"/>
    <n v="28000"/>
    <n v="3500"/>
    <n v="28000"/>
    <n v="1"/>
    <n v="1"/>
    <n v="0"/>
  </r>
  <r>
    <m/>
    <s v="Вурнарский район"/>
    <m/>
    <m/>
    <m/>
    <x v="0"/>
    <n v="4500"/>
    <n v="166573"/>
    <m/>
    <m/>
    <n v="0"/>
    <n v="0"/>
    <m/>
    <m/>
    <n v="5000"/>
    <n v="59000"/>
    <m/>
    <m/>
    <n v="9500"/>
    <n v="225573"/>
    <n v="4500"/>
    <n v="166573"/>
    <n v="0"/>
    <n v="0"/>
    <n v="0"/>
    <n v="0"/>
    <n v="0"/>
  </r>
  <r>
    <n v="1"/>
    <s v="Пристрой МБОУ «Калининская СОШ»"/>
    <n v="1"/>
    <n v="2671"/>
    <n v="2237.16"/>
    <x v="1"/>
    <n v="3000"/>
    <n v="120000"/>
    <n v="2021"/>
    <s v="НП «Образование»"/>
    <m/>
    <m/>
    <m/>
    <m/>
    <m/>
    <m/>
    <m/>
    <m/>
    <n v="3000"/>
    <n v="120000"/>
    <n v="3000"/>
    <n v="120000"/>
    <n v="3000"/>
    <n v="120000"/>
    <n v="1"/>
    <n v="1"/>
    <n v="0"/>
  </r>
  <r>
    <n v="2"/>
    <s v="Строительство локальной станции водоподготовки на одиночной скважине с водопроводными сетями в с. Калинино Калининского сельского поселения Вурнарского района Чувашской Республики"/>
    <n v="1"/>
    <n v="1195"/>
    <m/>
    <x v="2"/>
    <n v="1500"/>
    <n v="46573"/>
    <n v="2022"/>
    <s v="НП «Экология»"/>
    <m/>
    <m/>
    <m/>
    <m/>
    <m/>
    <m/>
    <m/>
    <m/>
    <n v="1500"/>
    <n v="46573"/>
    <n v="1500"/>
    <n v="46573"/>
    <n v="1500"/>
    <n v="46573"/>
    <n v="1"/>
    <n v="1"/>
    <n v="0"/>
  </r>
  <r>
    <n v="3"/>
    <s v="Реконструкция теплотрассы от котельной № 2 до ЦТП №1 в пгт. Вурнары"/>
    <n v="1"/>
    <n v="10007"/>
    <m/>
    <x v="2"/>
    <m/>
    <m/>
    <m/>
    <m/>
    <m/>
    <m/>
    <m/>
    <m/>
    <n v="5000"/>
    <n v="59000"/>
    <n v="2021"/>
    <m/>
    <n v="5000"/>
    <n v="59000"/>
    <n v="0"/>
    <n v="0"/>
    <n v="0"/>
    <n v="0"/>
    <n v="0"/>
    <n v="0"/>
    <n v="1"/>
  </r>
  <r>
    <m/>
    <s v="Ибресинский район"/>
    <m/>
    <m/>
    <m/>
    <x v="0"/>
    <n v="4500"/>
    <n v="179227"/>
    <m/>
    <m/>
    <n v="0"/>
    <n v="0"/>
    <m/>
    <m/>
    <n v="2266.13"/>
    <n v="9000"/>
    <m/>
    <m/>
    <n v="6766.13"/>
    <n v="188227"/>
    <n v="4500"/>
    <n v="179227"/>
    <n v="0"/>
    <n v="0"/>
    <n v="0"/>
    <n v="0"/>
    <n v="0"/>
  </r>
  <r>
    <n v="1"/>
    <s v="Строительство детского сада в п.Ибреси Ибресинского района Чувашской Республики"/>
    <n v="1"/>
    <n v="1480"/>
    <n v="3080"/>
    <x v="1"/>
    <n v="2000"/>
    <n v="140000"/>
    <n v="2021"/>
    <s v="НП «Демография»"/>
    <m/>
    <m/>
    <m/>
    <m/>
    <m/>
    <m/>
    <m/>
    <m/>
    <n v="2000"/>
    <n v="140000"/>
    <n v="2000"/>
    <n v="140000"/>
    <n v="2000"/>
    <n v="140000"/>
    <n v="1"/>
    <n v="1"/>
    <n v="0"/>
  </r>
  <r>
    <n v="2"/>
    <s v="Водоснабжение жилой группы на земельном участке вблизи д. Ширтаны Ибресинского района Чувашской Республики"/>
    <n v="1"/>
    <n v="579"/>
    <m/>
    <x v="2"/>
    <m/>
    <m/>
    <m/>
    <m/>
    <m/>
    <m/>
    <m/>
    <m/>
    <n v="1608.48"/>
    <n v="8000"/>
    <n v="2022"/>
    <m/>
    <n v="1608.48"/>
    <n v="8000"/>
    <n v="0"/>
    <n v="0"/>
    <n v="0"/>
    <n v="0"/>
    <n v="0"/>
    <n v="0"/>
    <n v="1"/>
  </r>
  <r>
    <n v="3"/>
    <s v="Строительство локальной станции водоподготовки на одиночной скважине с водопроводными сетями в д. Айбечи Айбечского сельского поселения Ибресинского района Чувашской Республики"/>
    <n v="0"/>
    <n v="847"/>
    <m/>
    <x v="2"/>
    <n v="1300"/>
    <n v="29627"/>
    <n v="2023"/>
    <s v="НП «Экология»"/>
    <m/>
    <m/>
    <m/>
    <m/>
    <m/>
    <m/>
    <m/>
    <m/>
    <n v="1300"/>
    <n v="29627"/>
    <n v="1300"/>
    <n v="29627"/>
    <n v="0"/>
    <n v="0"/>
    <n v="1"/>
    <n v="0"/>
    <n v="0"/>
  </r>
  <r>
    <n v="4"/>
    <s v="Водоснабжение ул. Молодежная с. Климово Ибресинского района Чувашской Республики"/>
    <n v="1"/>
    <n v="905"/>
    <m/>
    <x v="2"/>
    <m/>
    <m/>
    <m/>
    <m/>
    <m/>
    <m/>
    <m/>
    <m/>
    <n v="657.65"/>
    <n v="1000"/>
    <n v="2021"/>
    <m/>
    <n v="657.65"/>
    <n v="1000"/>
    <n v="0"/>
    <n v="0"/>
    <n v="0"/>
    <n v="0"/>
    <n v="0"/>
    <n v="0"/>
    <n v="1"/>
  </r>
  <r>
    <n v="5"/>
    <s v="Строительство центрального сельского Дома культуры в д. Новое Чурашево Ибресинского района"/>
    <n v="1"/>
    <m/>
    <m/>
    <x v="4"/>
    <n v="1200"/>
    <n v="9600"/>
    <s v="2021-2022"/>
    <s v="НП  «Культура»"/>
    <m/>
    <m/>
    <m/>
    <m/>
    <m/>
    <m/>
    <m/>
    <m/>
    <n v="1200"/>
    <n v="9600"/>
    <n v="1200"/>
    <n v="9600"/>
    <n v="1200"/>
    <n v="9600"/>
    <n v="1"/>
    <n v="1"/>
    <n v="0"/>
  </r>
  <r>
    <m/>
    <s v="Канашский район"/>
    <m/>
    <m/>
    <m/>
    <x v="0"/>
    <n v="2100"/>
    <n v="15826"/>
    <m/>
    <m/>
    <n v="0"/>
    <n v="0"/>
    <m/>
    <m/>
    <n v="8300"/>
    <n v="66400"/>
    <m/>
    <m/>
    <n v="10400"/>
    <n v="82226"/>
    <n v="2100"/>
    <n v="15826"/>
    <n v="0"/>
    <n v="0"/>
    <n v="0"/>
    <n v="0"/>
    <n v="0"/>
  </r>
  <r>
    <n v="1"/>
    <s v="Строительство сельского Дома культуры в д.Шоркасы Канашского района Чувашской Республики на 60 посадочных мест"/>
    <n v="1"/>
    <m/>
    <m/>
    <x v="3"/>
    <n v="600"/>
    <n v="4800"/>
    <s v="2021-2022"/>
    <s v="НП  «Культура»"/>
    <m/>
    <m/>
    <m/>
    <m/>
    <m/>
    <m/>
    <m/>
    <m/>
    <n v="600"/>
    <n v="4800"/>
    <n v="600"/>
    <n v="4800"/>
    <n v="600"/>
    <n v="4800"/>
    <n v="1"/>
    <n v="1"/>
    <n v="0"/>
  </r>
  <r>
    <n v="2"/>
    <s v="Строительство локальной станции водоподготовки на одиночной скважине с водопроводными сетями в с. Девлизерово Среднекибечского сельского поселения Канашского района Чувашской Республики"/>
    <n v="0"/>
    <n v="201"/>
    <m/>
    <x v="2"/>
    <n v="1500"/>
    <n v="11026"/>
    <n v="2023"/>
    <s v="НП «Экология»"/>
    <m/>
    <m/>
    <m/>
    <m/>
    <m/>
    <m/>
    <m/>
    <m/>
    <n v="1500"/>
    <n v="11026"/>
    <n v="1500"/>
    <n v="11026"/>
    <n v="0"/>
    <n v="0"/>
    <n v="1"/>
    <n v="0"/>
    <n v="0"/>
  </r>
  <r>
    <n v="3"/>
    <s v="Проектирование объектов инженерной и транспортной инфра-структуры поселения комплексной жилой застройки (92 уч.) д. Челкумаги Среднекибечского сельского поселения Канашского района Чувашской Республики"/>
    <n v="1"/>
    <n v="452"/>
    <m/>
    <x v="2"/>
    <m/>
    <m/>
    <m/>
    <m/>
    <m/>
    <m/>
    <m/>
    <m/>
    <n v="6000"/>
    <n v="48000"/>
    <n v="2022"/>
    <m/>
    <n v="6000"/>
    <n v="48000"/>
    <n v="0"/>
    <n v="0"/>
    <n v="0"/>
    <n v="0"/>
    <n v="0"/>
    <n v="0"/>
    <n v="1"/>
  </r>
  <r>
    <n v="4"/>
    <s v="Строительство сетей водоснабжения территории южной части с. Ухманы Канашского района"/>
    <n v="1"/>
    <n v="1049"/>
    <m/>
    <x v="2"/>
    <m/>
    <m/>
    <m/>
    <m/>
    <m/>
    <m/>
    <m/>
    <m/>
    <n v="800"/>
    <n v="6400"/>
    <n v="2021"/>
    <m/>
    <n v="800"/>
    <n v="6400"/>
    <n v="0"/>
    <n v="0"/>
    <n v="0"/>
    <n v="0"/>
    <n v="0"/>
    <n v="0"/>
    <n v="1"/>
  </r>
  <r>
    <n v="5"/>
    <s v="Средняя общеобразовательная школа на 160 мест с дошкольными группами на 40 мест в д. Напольные Котяки Канашского района"/>
    <n v="1"/>
    <n v="620"/>
    <n v="9780"/>
    <x v="1"/>
    <m/>
    <m/>
    <m/>
    <m/>
    <m/>
    <m/>
    <m/>
    <m/>
    <n v="1500"/>
    <n v="12000"/>
    <s v="2022-2023"/>
    <s v="Здание МБОУ «Напольнокотякская СОШ» 1966 года постройки, не соответствует современным требованиям.  В связи с демографическим ростом ожидается повышение количества учащихся."/>
    <n v="1500"/>
    <n v="12000"/>
    <n v="0"/>
    <n v="0"/>
    <n v="0"/>
    <n v="0"/>
    <n v="0"/>
    <n v="0"/>
    <n v="1"/>
  </r>
  <r>
    <m/>
    <s v="Красноармейский район"/>
    <m/>
    <m/>
    <m/>
    <x v="0"/>
    <n v="3700"/>
    <n v="263000"/>
    <m/>
    <m/>
    <n v="0"/>
    <n v="0"/>
    <m/>
    <m/>
    <n v="13000"/>
    <n v="104000"/>
    <m/>
    <m/>
    <n v="16700"/>
    <n v="367000"/>
    <n v="3700"/>
    <n v="263000"/>
    <n v="0"/>
    <n v="0"/>
    <n v="0"/>
    <n v="0"/>
    <n v="0"/>
  </r>
  <r>
    <n v="1"/>
    <s v="Реконструкция биологических очистных сооружений КОС-1400 со сливной станцией в с. Красноармейское"/>
    <n v="1"/>
    <n v="4171"/>
    <m/>
    <x v="2"/>
    <m/>
    <m/>
    <m/>
    <m/>
    <m/>
    <m/>
    <m/>
    <m/>
    <n v="6500"/>
    <n v="52000"/>
    <n v="2021"/>
    <m/>
    <n v="6500"/>
    <n v="52000"/>
    <n v="0"/>
    <n v="0"/>
    <n v="0"/>
    <n v="0"/>
    <n v="0"/>
    <n v="0"/>
    <n v="1"/>
  </r>
  <r>
    <n v="2"/>
    <s v="Реконструкция системы теплоснабжения протяженностью 2,031 км и горячего водоснабжения протяженностью 2,198 км по ул. Ленина с. Красноармейское"/>
    <n v="1"/>
    <n v="4171"/>
    <m/>
    <x v="2"/>
    <m/>
    <m/>
    <m/>
    <m/>
    <m/>
    <m/>
    <m/>
    <m/>
    <n v="6500"/>
    <n v="52000"/>
    <n v="2022"/>
    <m/>
    <n v="6500"/>
    <n v="52000"/>
    <n v="0"/>
    <n v="0"/>
    <n v="0"/>
    <n v="0"/>
    <n v="0"/>
    <n v="0"/>
    <n v="1"/>
  </r>
  <r>
    <n v="3"/>
    <s v="Строительство районного Дома культуры в с. Красноармейское Красноармейского района."/>
    <n v="1"/>
    <m/>
    <m/>
    <x v="4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</r>
  <r>
    <n v="4"/>
    <s v="Строительство плавательного бассейна к газовой котельно как пристрой к МБОУ &quot;Траковская СОШ&quot;"/>
    <n v="1"/>
    <n v="1973"/>
    <n v="3481.4"/>
    <x v="1"/>
    <n v="2200"/>
    <n v="251000"/>
    <n v="2021"/>
    <s v="???"/>
    <m/>
    <m/>
    <m/>
    <m/>
    <m/>
    <m/>
    <m/>
    <s v="Предусмотрено в рамках государственной  программы Чувашкой Респукблики &quot;Развитие образования&quot; "/>
    <n v="2200"/>
    <n v="251000"/>
    <n v="2200"/>
    <n v="251000"/>
    <n v="2200"/>
    <n v="251000"/>
    <n v="1"/>
    <n v="1"/>
    <n v="0"/>
  </r>
  <r>
    <m/>
    <s v="Комсомольский район"/>
    <m/>
    <m/>
    <m/>
    <x v="0"/>
    <n v="15200"/>
    <n v="153353.5"/>
    <m/>
    <m/>
    <n v="0"/>
    <n v="0"/>
    <m/>
    <m/>
    <n v="2700"/>
    <n v="96800.8"/>
    <m/>
    <m/>
    <n v="17900"/>
    <n v="250154.3"/>
    <n v="15200"/>
    <n v="153353.5"/>
    <n v="0"/>
    <n v="0"/>
    <n v="0"/>
    <n v="0"/>
    <n v="0"/>
  </r>
  <r>
    <n v="1"/>
    <s v="Строительство Станции биологической очистки сточных вод производительностью 600 м3/сутки и сетей канализации в с. Комсомольское"/>
    <n v="1"/>
    <n v="4828"/>
    <m/>
    <x v="2"/>
    <m/>
    <m/>
    <m/>
    <m/>
    <m/>
    <m/>
    <m/>
    <m/>
    <n v="2700"/>
    <n v="96800.8"/>
    <n v="2022"/>
    <m/>
    <n v="2700"/>
    <n v="96800.8"/>
    <n v="0"/>
    <n v="0"/>
    <n v="0"/>
    <n v="0"/>
    <n v="0"/>
    <n v="0"/>
    <n v="1"/>
  </r>
  <r>
    <n v="2"/>
    <s v="Строительство локальной станции водоподготовки на одиночной скважине с водопроводными сетями в с. Комосомольское Комсомольского района Чувашской Республики"/>
    <n v="1"/>
    <n v="4828"/>
    <m/>
    <x v="2"/>
    <n v="7700"/>
    <n v="93353.5"/>
    <n v="2022"/>
    <s v="НП &quot;Экология&quot;"/>
    <m/>
    <m/>
    <m/>
    <m/>
    <m/>
    <m/>
    <m/>
    <m/>
    <n v="7700"/>
    <n v="93353.5"/>
    <n v="7700"/>
    <n v="93353.5"/>
    <n v="7700"/>
    <n v="93353.5"/>
    <n v="1"/>
    <n v="1"/>
    <n v="0"/>
  </r>
  <r>
    <n v="3"/>
    <s v="Строительство районного Дома культуры в с. Комсомольское"/>
    <n v="1"/>
    <m/>
    <m/>
    <x v="3"/>
    <n v="3000"/>
    <n v="24000"/>
    <s v="2021-2022"/>
    <s v="НП  «Культура»"/>
    <m/>
    <m/>
    <m/>
    <m/>
    <m/>
    <m/>
    <m/>
    <m/>
    <n v="3000"/>
    <n v="24000"/>
    <n v="3000"/>
    <n v="24000"/>
    <n v="3000"/>
    <n v="24000"/>
    <n v="1"/>
    <n v="1"/>
    <n v="0"/>
  </r>
  <r>
    <n v="4"/>
    <s v="Строительство Токаевского СДК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</r>
  <r>
    <n v="5"/>
    <s v="Строительство пристроя детского сада на 50 мест к зданию МБОУ «Чурачикская СОШ» Комсомольского района Чувашской Республики "/>
    <n v="1"/>
    <m/>
    <m/>
    <x v="1"/>
    <n v="1500"/>
    <n v="12000"/>
    <s v="2021-2022"/>
    <s v="НП «Демография»"/>
    <m/>
    <m/>
    <m/>
    <m/>
    <m/>
    <m/>
    <m/>
    <m/>
    <n v="1500"/>
    <n v="12000"/>
    <n v="1500"/>
    <n v="12000"/>
    <n v="1500"/>
    <n v="12000"/>
    <n v="1"/>
    <n v="1"/>
    <n v="0"/>
  </r>
  <r>
    <n v="6"/>
    <s v="Строительство  детского сада на 50 мест в с. Тугаево Комсомольского района Чувашской Республики "/>
    <n v="1"/>
    <m/>
    <m/>
    <x v="1"/>
    <n v="1500"/>
    <n v="12000"/>
    <s v="2021-2022"/>
    <s v="НП «Демография»"/>
    <m/>
    <m/>
    <m/>
    <m/>
    <m/>
    <m/>
    <m/>
    <m/>
    <n v="1500"/>
    <n v="12000"/>
    <n v="1500"/>
    <n v="12000"/>
    <n v="1500"/>
    <n v="12000"/>
    <n v="1"/>
    <n v="1"/>
    <n v="0"/>
  </r>
  <r>
    <m/>
    <s v="Козловский район"/>
    <m/>
    <m/>
    <m/>
    <x v="0"/>
    <n v="1600"/>
    <n v="12800"/>
    <m/>
    <m/>
    <n v="0"/>
    <n v="0"/>
    <m/>
    <m/>
    <n v="11632.8"/>
    <n v="127000"/>
    <m/>
    <m/>
    <n v="13232.8"/>
    <n v="139800"/>
    <n v="1600"/>
    <n v="12800"/>
    <n v="0"/>
    <n v="0"/>
    <n v="0"/>
    <n v="0"/>
    <n v="0"/>
  </r>
  <r>
    <n v="1"/>
    <s v="Строительство напорного коллектора от ст.Тюрлема до очистных сооружений г.Козловка длиной 6,8 км диаметром 159 мм, реконструкция сетей водоотведения ст.Тюрлема 2 км"/>
    <n v="1"/>
    <n v="1048"/>
    <m/>
    <x v="2"/>
    <m/>
    <m/>
    <m/>
    <m/>
    <m/>
    <m/>
    <m/>
    <m/>
    <n v="4648.3999999999996"/>
    <n v="45000"/>
    <n v="2022"/>
    <m/>
    <n v="4648.3999999999996"/>
    <n v="45000"/>
    <n v="0"/>
    <n v="0"/>
    <n v="0"/>
    <n v="0"/>
    <n v="0"/>
    <n v="0"/>
    <n v="1"/>
  </r>
  <r>
    <n v="2"/>
    <s v="Реконструкция очистных сооружений канализации производительностью 200 м3 и сетей водоотведения д.Андреево-Базары протяженностью 2,1 км"/>
    <n v="1"/>
    <n v="375"/>
    <m/>
    <x v="2"/>
    <m/>
    <m/>
    <m/>
    <m/>
    <m/>
    <m/>
    <m/>
    <m/>
    <n v="5384.4"/>
    <n v="50000"/>
    <n v="2022"/>
    <m/>
    <n v="5384.4"/>
    <n v="50000"/>
    <n v="0"/>
    <n v="0"/>
    <n v="0"/>
    <n v="0"/>
    <n v="0"/>
    <n v="0"/>
    <n v="1"/>
  </r>
  <r>
    <n v="3"/>
    <s v="Строительство станции водоподготовки производительностью 1500 м3 в суткив в г. Козловка Чувашской Республики"/>
    <n v="1"/>
    <n v="209"/>
    <m/>
    <x v="2"/>
    <m/>
    <m/>
    <m/>
    <m/>
    <m/>
    <m/>
    <m/>
    <m/>
    <n v="1600"/>
    <n v="32000"/>
    <n v="2021"/>
    <m/>
    <n v="1600"/>
    <n v="32000"/>
    <n v="0"/>
    <n v="0"/>
    <n v="0"/>
    <n v="0"/>
    <n v="0"/>
    <n v="0"/>
    <n v="1"/>
  </r>
  <r>
    <n v="4"/>
    <s v="Строительство сельского дома культуры на 100 мест д. Илебары Козловского района"/>
    <n v="1"/>
    <m/>
    <m/>
    <x v="4"/>
    <n v="800"/>
    <n v="6400"/>
    <s v="2021-2022"/>
    <s v="НП  «Культура»"/>
    <m/>
    <m/>
    <m/>
    <m/>
    <m/>
    <m/>
    <m/>
    <m/>
    <n v="800"/>
    <n v="6400"/>
    <n v="800"/>
    <n v="6400"/>
    <n v="800"/>
    <n v="6400"/>
    <n v="1"/>
    <n v="1"/>
    <n v="0"/>
  </r>
  <r>
    <n v="5"/>
    <s v="Строительство сельского дома культуры на 100 мест С. Байгулово Козловского района"/>
    <n v="1"/>
    <m/>
    <m/>
    <x v="3"/>
    <n v="800"/>
    <n v="6400"/>
    <s v="2021-2022"/>
    <s v="НП  «Культура»"/>
    <m/>
    <m/>
    <m/>
    <m/>
    <m/>
    <m/>
    <m/>
    <m/>
    <n v="800"/>
    <n v="6400"/>
    <n v="800"/>
    <n v="6400"/>
    <n v="800"/>
    <n v="6400"/>
    <n v="1"/>
    <n v="1"/>
    <n v="0"/>
  </r>
  <r>
    <m/>
    <s v="Красночетайский район"/>
    <m/>
    <m/>
    <m/>
    <x v="0"/>
    <n v="1200"/>
    <n v="9600"/>
    <m/>
    <m/>
    <n v="0"/>
    <n v="0"/>
    <m/>
    <m/>
    <n v="0"/>
    <n v="0"/>
    <m/>
    <m/>
    <n v="1200"/>
    <n v="9600"/>
    <n v="1200"/>
    <n v="9600"/>
    <n v="0"/>
    <n v="0"/>
    <n v="0"/>
    <n v="0"/>
    <n v="0"/>
  </r>
  <r>
    <n v="1"/>
    <s v="Строительство сельского дома культуры на 100 мест д. Тарабаи Красночетайского  района"/>
    <n v="1"/>
    <m/>
    <m/>
    <x v="3"/>
    <n v="600"/>
    <n v="4800"/>
    <s v="2021-2022"/>
    <s v="НП  «Культура»"/>
    <m/>
    <m/>
    <m/>
    <m/>
    <m/>
    <m/>
    <m/>
    <m/>
    <n v="600"/>
    <n v="4800"/>
    <n v="600"/>
    <n v="4800"/>
    <n v="600"/>
    <n v="4800"/>
    <n v="1"/>
    <n v="1"/>
    <n v="0"/>
  </r>
  <r>
    <n v="2"/>
    <s v="Строительство сельского дома культуры на 100 мест д. Верхнее Аккозино Красночетайского  района"/>
    <n v="1"/>
    <m/>
    <m/>
    <x v="3"/>
    <n v="600"/>
    <n v="4800"/>
    <s v="2021-2022"/>
    <s v="НП  «Культура»"/>
    <m/>
    <m/>
    <m/>
    <m/>
    <m/>
    <m/>
    <m/>
    <m/>
    <n v="600"/>
    <n v="4800"/>
    <n v="600"/>
    <n v="4800"/>
    <n v="600"/>
    <n v="4800"/>
    <n v="1"/>
    <n v="1"/>
    <n v="0"/>
  </r>
  <r>
    <m/>
    <s v="Мариинско-Посадский район"/>
    <m/>
    <m/>
    <m/>
    <x v="0"/>
    <n v="9900"/>
    <n v="79200"/>
    <m/>
    <m/>
    <n v="0"/>
    <n v="0"/>
    <m/>
    <m/>
    <n v="4246.768"/>
    <n v="141558"/>
    <m/>
    <m/>
    <n v="14146.768"/>
    <n v="220758"/>
    <n v="9900"/>
    <n v="79200"/>
    <n v="0"/>
    <n v="0"/>
    <n v="0"/>
    <n v="0"/>
    <n v="0"/>
  </r>
  <r>
    <n v="1"/>
    <s v="Реконструкция водопроводной сети г. Мариинский Посад "/>
    <n v="1"/>
    <n v="8702"/>
    <m/>
    <x v="2"/>
    <m/>
    <m/>
    <m/>
    <m/>
    <m/>
    <m/>
    <m/>
    <m/>
    <n v="4246.768"/>
    <n v="141558"/>
    <n v="2022"/>
    <m/>
    <n v="4246.768"/>
    <n v="141558"/>
    <n v="0"/>
    <n v="0"/>
    <n v="0"/>
    <n v="0"/>
    <n v="0"/>
    <n v="0"/>
    <n v="1"/>
  </r>
  <r>
    <n v="2"/>
    <s v="Строительство очистных сооружений в г.Мариинский Посад"/>
    <n v="1"/>
    <n v="8702"/>
    <m/>
    <x v="2"/>
    <n v="8900"/>
    <n v="71200"/>
    <n v="2022"/>
    <s v="НП «Экология»"/>
    <m/>
    <m/>
    <m/>
    <m/>
    <m/>
    <m/>
    <m/>
    <m/>
    <n v="8900"/>
    <n v="71200"/>
    <n v="8900"/>
    <n v="71200"/>
    <n v="8900"/>
    <n v="71200"/>
    <n v="1"/>
    <n v="1"/>
    <n v="0"/>
  </r>
  <r>
    <n v="3"/>
    <s v="Строительство объекта «Многофункциональный центр культурного развития в г. Мариинский Посад»"/>
    <n v="1"/>
    <m/>
    <m/>
    <x v="4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</r>
  <r>
    <m/>
    <s v="Моргаушский район"/>
    <m/>
    <m/>
    <m/>
    <x v="0"/>
    <n v="3208.1"/>
    <n v="242701.8"/>
    <m/>
    <m/>
    <n v="0"/>
    <n v="0"/>
    <m/>
    <m/>
    <n v="6000"/>
    <n v="48000"/>
    <m/>
    <m/>
    <n v="9208.1"/>
    <n v="290701.8"/>
    <n v="3208.1"/>
    <n v="242701.8"/>
    <n v="0"/>
    <n v="0"/>
    <n v="0"/>
    <n v="0"/>
    <n v="0"/>
  </r>
  <r>
    <n v="1"/>
    <s v="Реконструкция биологических очистных сооружений канализации и системы водоотведения с.Моргауши Моргаушского района Чувашской Республики"/>
    <n v="1"/>
    <n v="3582"/>
    <m/>
    <x v="2"/>
    <m/>
    <m/>
    <m/>
    <m/>
    <m/>
    <m/>
    <m/>
    <m/>
    <n v="6000"/>
    <n v="48000"/>
    <n v="2022"/>
    <m/>
    <n v="6000"/>
    <n v="48000"/>
    <n v="0"/>
    <n v="0"/>
    <n v="0"/>
    <n v="0"/>
    <n v="0"/>
    <n v="0"/>
    <n v="1"/>
  </r>
  <r>
    <n v="2"/>
    <s v="Строительство детского сада на 2020 мест в д. Москакасы Моргаушского района"/>
    <n v="1"/>
    <n v="2665"/>
    <n v="542.79999999999995"/>
    <x v="1"/>
    <n v="1708.1"/>
    <n v="206201.8"/>
    <s v="2021-2022"/>
    <s v="НП &quot;Образование&quot;"/>
    <m/>
    <m/>
    <m/>
    <m/>
    <m/>
    <m/>
    <m/>
    <m/>
    <n v="1708.1"/>
    <n v="206201.8"/>
    <n v="1708.1"/>
    <n v="206201.8"/>
    <n v="1708.1"/>
    <n v="206201.8"/>
    <n v="1"/>
    <n v="1"/>
    <n v="0"/>
  </r>
  <r>
    <n v="3"/>
    <s v="Строительство пристроя спортивного зала и столой к зданию МБОУ &quot;Шомиковская ООШ&quot;"/>
    <n v="1"/>
    <n v="750"/>
    <n v="1716.4"/>
    <x v="1"/>
    <n v="1500"/>
    <n v="36500"/>
    <s v="2021-2022"/>
    <s v="НП &quot;Образование&quot;"/>
    <m/>
    <m/>
    <m/>
    <m/>
    <m/>
    <m/>
    <m/>
    <m/>
    <n v="1500"/>
    <n v="36500"/>
    <n v="1500"/>
    <n v="36500"/>
    <n v="1500"/>
    <n v="36500"/>
    <n v="1"/>
    <n v="1"/>
    <n v="0"/>
  </r>
  <r>
    <m/>
    <s v="Порецкий район"/>
    <m/>
    <m/>
    <m/>
    <x v="0"/>
    <n v="0"/>
    <n v="0"/>
    <m/>
    <m/>
    <n v="6980.1350000000002"/>
    <n v="453000"/>
    <m/>
    <m/>
    <n v="6500"/>
    <n v="76957"/>
    <m/>
    <m/>
    <n v="13480.135"/>
    <n v="529957"/>
    <n v="6980.1350000000002"/>
    <n v="453000"/>
    <n v="0"/>
    <n v="0"/>
    <n v="0"/>
    <n v="0"/>
    <n v="0"/>
  </r>
  <r>
    <n v="1"/>
    <s v="Строительство самотечной канализации в с.Порецкое Порецкого района Чувашской Республики"/>
    <n v="1"/>
    <n v="5354"/>
    <m/>
    <x v="2"/>
    <m/>
    <m/>
    <m/>
    <m/>
    <m/>
    <m/>
    <m/>
    <m/>
    <n v="1500"/>
    <n v="11957"/>
    <n v="2021"/>
    <m/>
    <n v="1500"/>
    <n v="11957"/>
    <n v="0"/>
    <n v="0"/>
    <n v="0"/>
    <n v="0"/>
    <n v="0"/>
    <n v="0"/>
    <n v="1"/>
  </r>
  <r>
    <n v="2"/>
    <s v="Противооползневые работы, берегоукрепительных сооружений на левобережье р. Суры"/>
    <n v="1"/>
    <n v="12000"/>
    <n v="6980.1350000000002"/>
    <x v="6"/>
    <m/>
    <m/>
    <m/>
    <m/>
    <n v="6980.1350000000002"/>
    <n v="453000"/>
    <s v="2022-2024"/>
    <s v="Федеральная целевая программа «Развитие водохозяйственного комплекса Российской Федерации в 2012-2020 годах»"/>
    <m/>
    <m/>
    <m/>
    <m/>
    <n v="6980.1350000000002"/>
    <n v="453000"/>
    <n v="6980.1350000000002"/>
    <n v="453000"/>
    <n v="6980.1350000000002"/>
    <n v="453000"/>
    <n v="1"/>
    <n v="1"/>
    <n v="0"/>
  </r>
  <r>
    <n v="3"/>
    <s v="Строительство нового водопровода в с.Напольное Порецкого района Чувашской Республики"/>
    <n v="1"/>
    <n v="5354"/>
    <m/>
    <x v="2"/>
    <m/>
    <m/>
    <m/>
    <m/>
    <m/>
    <m/>
    <m/>
    <m/>
    <n v="5000"/>
    <n v="65000"/>
    <n v="2022"/>
    <m/>
    <n v="5000"/>
    <n v="65000"/>
    <n v="0"/>
    <n v="0"/>
    <n v="0"/>
    <n v="0"/>
    <n v="0"/>
    <n v="0"/>
    <n v="1"/>
  </r>
  <r>
    <m/>
    <s v="Урмарский район"/>
    <m/>
    <m/>
    <m/>
    <x v="0"/>
    <n v="4766"/>
    <n v="38128"/>
    <m/>
    <m/>
    <n v="0"/>
    <n v="0"/>
    <m/>
    <m/>
    <n v="9000"/>
    <n v="176000"/>
    <m/>
    <m/>
    <n v="13766"/>
    <n v="214128"/>
    <n v="4766"/>
    <n v="38128"/>
    <n v="0"/>
    <n v="0"/>
    <n v="0"/>
    <n v="0"/>
    <n v="0"/>
  </r>
  <r>
    <n v="1"/>
    <s v="Строительство общеобразовательной школы на 165 ученических  мест с пристроем  помещений дошкольных групп на 40 мест в д.Арабоси Урмарского района Чувашской Республики"/>
    <n v="1"/>
    <m/>
    <m/>
    <x v="1"/>
    <n v="1166"/>
    <n v="9328"/>
    <s v="2021-2022"/>
    <s v="НП «Образование»"/>
    <m/>
    <m/>
    <m/>
    <m/>
    <m/>
    <m/>
    <m/>
    <m/>
    <n v="1166"/>
    <n v="9328"/>
    <n v="1166"/>
    <n v="9328"/>
    <n v="1166"/>
    <n v="9328"/>
    <n v="1"/>
    <n v="1"/>
    <n v="0"/>
  </r>
  <r>
    <n v="2"/>
    <s v="Реконструкция канализационных очистных сооружений производительностью 1000 м3/сут.  п. Урмары Урмарского района Чувашской Республики"/>
    <n v="1"/>
    <n v="5412"/>
    <m/>
    <x v="2"/>
    <m/>
    <m/>
    <m/>
    <m/>
    <m/>
    <m/>
    <m/>
    <m/>
    <n v="3700"/>
    <n v="120000"/>
    <n v="2021"/>
    <m/>
    <n v="3700"/>
    <n v="120000"/>
    <n v="0"/>
    <n v="0"/>
    <n v="0"/>
    <n v="0"/>
    <n v="0"/>
    <n v="0"/>
    <n v="1"/>
  </r>
  <r>
    <n v="3"/>
    <s v="Строительство инженерных (газ, вода, свет, дороги) на ул.Северная, Бурмистрова, пер.Нефтебазовый п.Урмары Урмарского района Чувашской Республики"/>
    <n v="1"/>
    <n v="5412"/>
    <m/>
    <x v="2"/>
    <m/>
    <m/>
    <m/>
    <m/>
    <m/>
    <m/>
    <m/>
    <m/>
    <n v="2800"/>
    <n v="29000"/>
    <n v="2021"/>
    <m/>
    <n v="2800"/>
    <n v="29000"/>
    <n v="0"/>
    <n v="0"/>
    <n v="0"/>
    <n v="0"/>
    <n v="0"/>
    <n v="0"/>
    <n v="1"/>
  </r>
  <r>
    <n v="4"/>
    <s v="Строительство пристроя помещений для дошкольных групп на 60 мест    к зданию школы  МБОУ «Большеяниковская СОШ» Урмарского района Чувашской Республики"/>
    <n v="1"/>
    <m/>
    <m/>
    <x v="1"/>
    <n v="1200"/>
    <n v="9600"/>
    <s v="2021-2022"/>
    <s v="НП «Образование»"/>
    <m/>
    <m/>
    <m/>
    <m/>
    <m/>
    <m/>
    <m/>
    <m/>
    <n v="1200"/>
    <n v="9600"/>
    <n v="1200"/>
    <n v="9600"/>
    <n v="1200"/>
    <n v="9600"/>
    <n v="1"/>
    <n v="1"/>
    <n v="0"/>
  </r>
  <r>
    <n v="5"/>
    <s v="Модернизация газопроводных сетей пгт. Урмары и перевод на индивидуальное отопление многоквартирных домов"/>
    <n v="1"/>
    <n v="5412"/>
    <m/>
    <x v="2"/>
    <m/>
    <m/>
    <m/>
    <m/>
    <m/>
    <m/>
    <m/>
    <m/>
    <n v="2500"/>
    <n v="27000"/>
    <n v="2022"/>
    <m/>
    <n v="2500"/>
    <n v="27000"/>
    <n v="0"/>
    <n v="0"/>
    <n v="0"/>
    <n v="0"/>
    <n v="0"/>
    <n v="0"/>
    <n v="1"/>
  </r>
  <r>
    <n v="6"/>
    <s v="Строительство пристроя  спортзала и пищеблока МБОУ «Ковалинская ООШ» в с.Ковали Урмарского района"/>
    <n v="1"/>
    <m/>
    <m/>
    <x v="1"/>
    <n v="1200"/>
    <n v="9600"/>
    <s v="2021-2022"/>
    <s v="НП «Образование»"/>
    <m/>
    <m/>
    <m/>
    <m/>
    <m/>
    <m/>
    <m/>
    <m/>
    <n v="1200"/>
    <n v="9600"/>
    <n v="1200"/>
    <n v="9600"/>
    <n v="1200"/>
    <n v="9600"/>
    <n v="1"/>
    <n v="1"/>
    <n v="0"/>
  </r>
  <r>
    <n v="7"/>
    <s v="Строительство клуба в д. Кульгеши Урмарского района"/>
    <n v="1"/>
    <m/>
    <m/>
    <x v="4"/>
    <n v="1200"/>
    <n v="9600"/>
    <s v="2021-2022"/>
    <s v="НП  «Культура»"/>
    <m/>
    <m/>
    <m/>
    <m/>
    <m/>
    <m/>
    <m/>
    <m/>
    <n v="1200"/>
    <n v="9600"/>
    <n v="1200"/>
    <n v="9600"/>
    <n v="1200"/>
    <n v="9600"/>
    <n v="1"/>
    <n v="1"/>
    <n v="0"/>
  </r>
  <r>
    <m/>
    <s v="Цивильский район"/>
    <m/>
    <m/>
    <m/>
    <x v="0"/>
    <n v="2400"/>
    <n v="43434.5"/>
    <m/>
    <m/>
    <n v="11600"/>
    <n v="1023250"/>
    <m/>
    <m/>
    <n v="0"/>
    <n v="0"/>
    <m/>
    <m/>
    <n v="14000"/>
    <n v="1066684.5"/>
    <n v="14000"/>
    <n v="1066684.5"/>
    <n v="0"/>
    <n v="0"/>
    <n v="0"/>
    <n v="0"/>
    <n v="0"/>
  </r>
  <r>
    <n v="1"/>
    <s v="Строительство пристроя на 500 мест МБОУ «Цивильская СОШ № 2» в г. Цивильск, ул. Рогожкина, д. 59"/>
    <n v="1"/>
    <n v="15000"/>
    <n v="754380"/>
    <x v="1"/>
    <m/>
    <m/>
    <m/>
    <m/>
    <n v="3500"/>
    <n v="275000"/>
    <s v="2021-2022"/>
    <s v="ГП ЧР «Развитие образования»"/>
    <m/>
    <m/>
    <m/>
    <s v="Мощность МБОУ «Цивильская СОШ № 2» - 520 чел. В 2020/21 учебном году - 1012 учащихся. Вторая смена."/>
    <n v="3500"/>
    <n v="275000"/>
    <n v="3500"/>
    <n v="275000"/>
    <n v="3500"/>
    <n v="275000"/>
    <n v="1"/>
    <n v="1"/>
    <n v="0"/>
  </r>
  <r>
    <n v="2"/>
    <s v="Строительство средней общеобразовательной школы на 375 ученических мест в с. Чурачики Цивильского района"/>
    <n v="1"/>
    <n v="1671"/>
    <n v="5095300"/>
    <x v="1"/>
    <m/>
    <m/>
    <m/>
    <m/>
    <n v="1700"/>
    <n v="206250"/>
    <s v="2021-2022"/>
    <s v="ГП ЧР «Развитие образования»"/>
    <m/>
    <m/>
    <m/>
    <s v="Ветхое здание: двухэтажный учебный корпус со спортзалом (1958 г.п.), одноэтажный учебный корпус (1962 г.п.) и здание школьной столовой и мастерской (1964 г.п.), библиотека и актовый зал находятся в аварийном состоянии и не эксплуатируется. Не отвечают санитарно–гигиеническим требованиям, нормам и правилам СанПин и противопожарной безопасности. "/>
    <n v="1700"/>
    <n v="206250"/>
    <n v="1700"/>
    <n v="206250"/>
    <n v="1700"/>
    <n v="206250"/>
    <n v="1"/>
    <n v="1"/>
    <n v="0"/>
  </r>
  <r>
    <n v="3"/>
    <s v="Строительство дошкольного учреждения на 24 мест по адресу: г. Цивильск, ул.Арцыбышева, дом 24"/>
    <n v="1"/>
    <n v="15000"/>
    <n v="5830220"/>
    <x v="1"/>
    <m/>
    <m/>
    <m/>
    <m/>
    <n v="900"/>
    <n v="217000"/>
    <s v="2021-2022"/>
    <s v="ГП &quot;Демография&quot;"/>
    <m/>
    <m/>
    <m/>
    <m/>
    <n v="900"/>
    <n v="217000"/>
    <n v="900"/>
    <n v="217000"/>
    <n v="900"/>
    <n v="217000"/>
    <n v="1"/>
    <n v="1"/>
    <n v="0"/>
  </r>
  <r>
    <n v="4"/>
    <s v="Строительство общеобразовательной школы на 500 ученических мест по адресу: г.Цивильск, ул. Горького, дом1"/>
    <n v="1"/>
    <n v="15000"/>
    <n v="89456"/>
    <x v="1"/>
    <m/>
    <m/>
    <m/>
    <m/>
    <n v="5500"/>
    <n v="325000"/>
    <s v="2021-2022"/>
    <s v="ГП &quot;Демография&quot;"/>
    <m/>
    <m/>
    <m/>
    <m/>
    <n v="5500"/>
    <n v="325000"/>
    <n v="5500"/>
    <n v="325000"/>
    <n v="5500"/>
    <n v="325000"/>
    <n v="1"/>
    <n v="1"/>
    <n v="0"/>
  </r>
  <r>
    <n v="5"/>
    <s v="Строительство локальной станции водоподготовки на одиночной скважине с модернизацией водопровод-ных сетей в г. Цивильск Чувашской Республики"/>
    <n v="1"/>
    <n v="14700"/>
    <m/>
    <x v="2"/>
    <n v="2400"/>
    <n v="43434.5"/>
    <n v="2022"/>
    <s v="НП «Экология»"/>
    <m/>
    <m/>
    <m/>
    <m/>
    <m/>
    <m/>
    <m/>
    <m/>
    <n v="2400"/>
    <n v="43434.5"/>
    <n v="2400"/>
    <n v="43434.5"/>
    <n v="2400"/>
    <n v="43434.5"/>
    <n v="1"/>
    <n v="1"/>
    <n v="0"/>
  </r>
  <r>
    <m/>
    <s v="Чебоксарский район"/>
    <m/>
    <m/>
    <m/>
    <x v="0"/>
    <n v="2800"/>
    <n v="22400"/>
    <m/>
    <m/>
    <n v="0"/>
    <n v="0"/>
    <m/>
    <m/>
    <n v="0"/>
    <n v="0"/>
    <m/>
    <m/>
    <n v="2800"/>
    <n v="22400"/>
    <n v="2800"/>
    <n v="22400"/>
    <n v="0"/>
    <n v="0"/>
    <n v="0"/>
    <n v="0"/>
    <n v="0"/>
  </r>
  <r>
    <n v="1"/>
    <s v="Строительство школы на 180 ученических мест в д. Большие Карачуры Чебоксарского района Чувашской Республики"/>
    <n v="1"/>
    <m/>
    <m/>
    <x v="1"/>
    <n v="1500"/>
    <n v="12000"/>
    <s v="2021-2022"/>
    <s v="НП «Образование»"/>
    <m/>
    <m/>
    <m/>
    <m/>
    <m/>
    <m/>
    <m/>
    <m/>
    <n v="1500"/>
    <n v="12000"/>
    <n v="1500"/>
    <n v="12000"/>
    <n v="1500"/>
    <n v="12000"/>
    <n v="1"/>
    <n v="1"/>
    <n v="0"/>
  </r>
  <r>
    <n v="2"/>
    <s v="Стадион-площадка по ул. Школьная в пос. Кугеси Чебоксарского района Чувашской республики"/>
    <n v="1"/>
    <m/>
    <m/>
    <x v="5"/>
    <n v="1300"/>
    <n v="10400"/>
    <s v="2021-2022"/>
    <s v="НП «Демография»"/>
    <m/>
    <m/>
    <m/>
    <m/>
    <m/>
    <m/>
    <m/>
    <m/>
    <n v="1300"/>
    <n v="10400"/>
    <n v="1300"/>
    <n v="10400"/>
    <n v="1300"/>
    <n v="10400"/>
    <n v="1"/>
    <n v="1"/>
    <n v="0"/>
  </r>
  <r>
    <m/>
    <s v="Шемуршинский район"/>
    <m/>
    <m/>
    <m/>
    <x v="0"/>
    <n v="10102"/>
    <n v="83733.5"/>
    <m/>
    <m/>
    <n v="0"/>
    <n v="0"/>
    <m/>
    <m/>
    <n v="0"/>
    <n v="0"/>
    <m/>
    <m/>
    <n v="10102"/>
    <n v="83733.5"/>
    <n v="10102"/>
    <n v="83733.5"/>
    <n v="0"/>
    <n v="0"/>
    <n v="0"/>
    <n v="0"/>
    <n v="0"/>
  </r>
  <r>
    <n v="1"/>
    <s v="Строительство блочно-модульной котельной и перевод на инди-видуальное отопление МБДОУ «Шемуршинский детский сад «Сказка» и МБОУ «Шемуршинская СОШ» Шемуршинского района Чувашской Республики"/>
    <n v="1"/>
    <m/>
    <m/>
    <x v="1"/>
    <n v="1500"/>
    <n v="12000"/>
    <s v="2021-2022"/>
    <s v="НП «Образование» "/>
    <m/>
    <m/>
    <m/>
    <m/>
    <m/>
    <m/>
    <m/>
    <m/>
    <n v="1500"/>
    <n v="12000"/>
    <n v="1500"/>
    <n v="12000"/>
    <n v="1500"/>
    <n v="12000"/>
    <n v="1"/>
    <n v="1"/>
    <n v="0"/>
  </r>
  <r>
    <n v="2"/>
    <s v="Строительство локальных станций водоподготовки на одиночных скважинах с водопроводными сетями в с. Чепкас-Никольское Шемуршинского района Чувашской Республики"/>
    <n v="1"/>
    <n v="469"/>
    <m/>
    <x v="2"/>
    <n v="2500"/>
    <n v="38383.5"/>
    <n v="2022"/>
    <s v="НП «Экология»"/>
    <m/>
    <m/>
    <m/>
    <m/>
    <m/>
    <m/>
    <m/>
    <m/>
    <n v="2500"/>
    <n v="38383.5"/>
    <n v="2500"/>
    <n v="38383.5"/>
    <n v="2500"/>
    <n v="38383.5"/>
    <n v="1"/>
    <n v="1"/>
    <n v="0"/>
  </r>
  <r>
    <n v="3"/>
    <s v="Строительство локальных станций водоподготовки на одиночных скважинах с водопроводными сетями в с. Шемурша Шемуршинского района Чувашской Республики"/>
    <n v="0"/>
    <n v="3319"/>
    <m/>
    <x v="2"/>
    <n v="6102"/>
    <n v="33350"/>
    <n v="2023"/>
    <s v="НП «Экология»"/>
    <m/>
    <m/>
    <m/>
    <m/>
    <m/>
    <m/>
    <m/>
    <m/>
    <n v="6102"/>
    <n v="33350"/>
    <n v="6102"/>
    <n v="33350"/>
    <n v="0"/>
    <n v="0"/>
    <n v="1"/>
    <n v="0"/>
    <n v="0"/>
  </r>
  <r>
    <m/>
    <s v="Шумерлинский район"/>
    <m/>
    <m/>
    <m/>
    <x v="0"/>
    <n v="1000"/>
    <n v="8000"/>
    <m/>
    <m/>
    <n v="0"/>
    <n v="0"/>
    <m/>
    <m/>
    <n v="2800"/>
    <n v="22400"/>
    <m/>
    <m/>
    <n v="3800"/>
    <n v="30400"/>
    <n v="1000"/>
    <n v="8000"/>
    <n v="0"/>
    <n v="0"/>
    <n v="0"/>
    <n v="0"/>
    <n v="0"/>
  </r>
  <r>
    <n v="1"/>
    <s v="Реконструкция здания структурного подразделения МБОУ «Шумерлинская СОШ» под основную общеобразовательную школу с пристроем учебного корпуса на  60 учащихся, расположенного по адресу: Шумерлинский район, с. Нижняя Кумашка, ул. Луговая, д. 30"/>
    <n v="1"/>
    <m/>
    <m/>
    <x v="1"/>
    <n v="1000"/>
    <n v="8000"/>
    <s v="2021-2022"/>
    <s v="НП &quot;Образование&quot;"/>
    <m/>
    <m/>
    <m/>
    <m/>
    <m/>
    <m/>
    <m/>
    <m/>
    <n v="1000"/>
    <n v="8000"/>
    <n v="1000"/>
    <n v="8000"/>
    <n v="1000"/>
    <n v="8000"/>
    <n v="1"/>
    <n v="1"/>
    <n v="0"/>
  </r>
  <r>
    <n v="2"/>
    <s v="Реконструкция канализации и очистных сооружений по ул. Мира в с. Юманай"/>
    <n v="1"/>
    <n v="466"/>
    <m/>
    <x v="2"/>
    <m/>
    <m/>
    <m/>
    <m/>
    <m/>
    <m/>
    <m/>
    <m/>
    <n v="1400"/>
    <n v="11200"/>
    <s v="2021-2022"/>
    <m/>
    <n v="1400"/>
    <n v="11200"/>
    <n v="0"/>
    <n v="0"/>
    <n v="0"/>
    <n v="0"/>
    <n v="0"/>
    <n v="0"/>
    <n v="1"/>
  </r>
  <r>
    <n v="3"/>
    <s v="Строительство здания клуба на 100 мест по адресу: с. Русские Алгаши."/>
    <n v="1"/>
    <m/>
    <m/>
    <x v="3"/>
    <m/>
    <m/>
    <m/>
    <m/>
    <m/>
    <m/>
    <m/>
    <m/>
    <n v="700"/>
    <n v="5600"/>
    <s v="2021-2022"/>
    <m/>
    <n v="700"/>
    <n v="5600"/>
    <n v="0"/>
    <n v="0"/>
    <n v="0"/>
    <n v="0"/>
    <n v="0"/>
    <n v="0"/>
    <n v="1"/>
  </r>
  <r>
    <n v="4"/>
    <s v="Строительство здания сельского клуба на 60 мест в д. Мыслец"/>
    <n v="1"/>
    <m/>
    <m/>
    <x v="3"/>
    <m/>
    <m/>
    <m/>
    <m/>
    <m/>
    <m/>
    <m/>
    <m/>
    <n v="700"/>
    <n v="5600"/>
    <s v="2021-2022"/>
    <m/>
    <n v="700"/>
    <n v="5600"/>
    <n v="0"/>
    <n v="0"/>
    <n v="0"/>
    <n v="0"/>
    <n v="0"/>
    <n v="0"/>
    <n v="1"/>
  </r>
  <r>
    <m/>
    <s v="Янтиковский район"/>
    <m/>
    <m/>
    <m/>
    <x v="0"/>
    <n v="900"/>
    <n v="7200"/>
    <m/>
    <m/>
    <n v="0"/>
    <n v="0"/>
    <m/>
    <m/>
    <n v="0"/>
    <n v="0"/>
    <m/>
    <m/>
    <n v="900"/>
    <n v="7200"/>
    <n v="900"/>
    <n v="7200"/>
    <n v="0"/>
    <n v="0"/>
    <n v="0"/>
    <n v="0"/>
    <n v="0"/>
  </r>
  <r>
    <n v="1"/>
    <s v="Учебный корпус для начальных классов на 300 мест к МБОУ &quot;Янтиковская СОШ&quot; в с. Янтиково Янтиковского района"/>
    <n v="1"/>
    <n v="2888"/>
    <n v="1200"/>
    <x v="1"/>
    <n v="900"/>
    <n v="7200"/>
    <n v="2021"/>
    <s v="НП &quot;Образование&quot;"/>
    <m/>
    <m/>
    <m/>
    <m/>
    <m/>
    <m/>
    <m/>
    <m/>
    <n v="900"/>
    <n v="7200"/>
    <n v="900"/>
    <n v="7200"/>
    <n v="900"/>
    <n v="7200"/>
    <n v="1"/>
    <n v="1"/>
    <n v="0"/>
  </r>
  <r>
    <m/>
    <s v="Ядринский район"/>
    <m/>
    <m/>
    <m/>
    <x v="0"/>
    <n v="17400"/>
    <n v="544400"/>
    <m/>
    <m/>
    <n v="0"/>
    <n v="0"/>
    <m/>
    <m/>
    <n v="15000"/>
    <n v="45000"/>
    <m/>
    <m/>
    <n v="32400"/>
    <n v="589400"/>
    <n v="17400"/>
    <n v="544400"/>
    <n v="0"/>
    <n v="0"/>
    <n v="0"/>
    <n v="0"/>
    <n v="0"/>
  </r>
  <r>
    <n v="1"/>
    <s v="Строительство блочно-модульных газовых котельных г.Ядрин"/>
    <n v="1"/>
    <n v="8387"/>
    <m/>
    <x v="2"/>
    <m/>
    <m/>
    <m/>
    <m/>
    <m/>
    <m/>
    <m/>
    <m/>
    <n v="15000"/>
    <n v="45000"/>
    <n v="2022"/>
    <m/>
    <n v="15000"/>
    <n v="45000"/>
    <n v="0"/>
    <n v="0"/>
    <n v="0"/>
    <n v="0"/>
    <n v="0"/>
    <n v="0"/>
    <n v="1"/>
  </r>
  <r>
    <n v="2"/>
    <s v="Строительство биологических очистных сооружений производительностью 4200 м3/сутки в  г. Ядрин Чувашской Республики"/>
    <n v="1"/>
    <n v="8387"/>
    <n v="14000"/>
    <x v="2"/>
    <n v="14000"/>
    <n v="350000"/>
    <n v="2022"/>
    <s v="НП «Экология»"/>
    <m/>
    <m/>
    <m/>
    <m/>
    <m/>
    <m/>
    <m/>
    <m/>
    <n v="14000"/>
    <n v="350000"/>
    <n v="14000"/>
    <n v="350000"/>
    <n v="14000"/>
    <n v="350000"/>
    <n v="1"/>
    <n v="1"/>
    <n v="0"/>
  </r>
  <r>
    <n v="3"/>
    <s v="Строительство средней общеобразовательной школы на 165 ученических мест с пристроем помещений для дошкольных групп на 40 мест в д. Персирланы Ядринского района"/>
    <n v="1"/>
    <n v="1748"/>
    <n v="12606.8"/>
    <x v="1"/>
    <n v="1600"/>
    <n v="180000"/>
    <n v="2021"/>
    <s v="НП «Образование» "/>
    <m/>
    <m/>
    <m/>
    <m/>
    <m/>
    <m/>
    <m/>
    <s v="Персирланское поселение самое большое в Ядринском районе. В поселении 9 населенных пунктов, в трех из них имеются образовательные организации: МБОУ &quot;Балдаевская СОШ&quot;, МБОУ &quot;Персирланская&quot;, МБДОУ &quot;Детский сад &quot;Колосок&quot;. Все образовательные учреждения находятся в ветхих зданиях, имеющих износ более 50%, не соответствуют санитарно–гигиеническим требованиям."/>
    <n v="1600"/>
    <n v="180000"/>
    <n v="1600"/>
    <n v="180000"/>
    <n v="1600"/>
    <n v="180000"/>
    <n v="1"/>
    <n v="1"/>
    <n v="0"/>
  </r>
  <r>
    <n v="4"/>
    <s v="Строительство сельского дома культуры на 100 мест с. Малое Карачкино Ядринского района"/>
    <n v="1"/>
    <m/>
    <m/>
    <x v="4"/>
    <n v="900"/>
    <n v="7200"/>
    <s v="2021-2022"/>
    <s v="НП «Культура» "/>
    <m/>
    <m/>
    <m/>
    <m/>
    <m/>
    <m/>
    <m/>
    <m/>
    <n v="900"/>
    <n v="7200"/>
    <n v="900"/>
    <n v="7200"/>
    <n v="900"/>
    <n v="7200"/>
    <n v="1"/>
    <n v="1"/>
    <n v="0"/>
  </r>
  <r>
    <n v="5"/>
    <s v="Строительство сельского дома культуры на 100 мест  д. Кильдишево Ядринского района"/>
    <n v="1"/>
    <m/>
    <m/>
    <x v="4"/>
    <n v="900"/>
    <n v="7200"/>
    <s v="2021-2022"/>
    <s v="НП «Культура» "/>
    <m/>
    <m/>
    <m/>
    <m/>
    <m/>
    <m/>
    <m/>
    <m/>
    <n v="900"/>
    <n v="7200"/>
    <n v="900"/>
    <n v="7200"/>
    <n v="900"/>
    <n v="7200"/>
    <n v="1"/>
    <n v="1"/>
    <n v="0"/>
  </r>
  <r>
    <m/>
    <s v="г.Алатырь"/>
    <m/>
    <m/>
    <m/>
    <x v="0"/>
    <n v="8500"/>
    <n v="58175"/>
    <m/>
    <m/>
    <n v="7300"/>
    <n v="497626.85"/>
    <m/>
    <m/>
    <n v="12250"/>
    <n v="115000"/>
    <m/>
    <m/>
    <n v="28050"/>
    <n v="670801.85"/>
    <n v="15800"/>
    <n v="555801.85"/>
    <n v="0"/>
    <n v="0"/>
    <n v="0"/>
    <n v="0"/>
    <n v="0"/>
  </r>
  <r>
    <n v="1"/>
    <s v="Реконструкция тепловых сетей города Алатыря Чувашской Республики с устройством 4-х блочно-модульных котельных общей мощностью 45 МВт"/>
    <n v="1"/>
    <n v="8560"/>
    <m/>
    <x v="2"/>
    <m/>
    <m/>
    <m/>
    <m/>
    <m/>
    <m/>
    <m/>
    <m/>
    <n v="12250"/>
    <n v="115000"/>
    <n v="2021"/>
    <m/>
    <n v="12250"/>
    <n v="115000"/>
    <n v="0"/>
    <n v="0"/>
    <n v="0"/>
    <n v="0"/>
    <n v="0"/>
    <n v="0"/>
    <n v="1"/>
  </r>
  <r>
    <n v="2"/>
    <s v="Реконструкция станции водоподготовки и расширение системы водоснабжения в г. Алатырь Чувашской Республики"/>
    <n v="0"/>
    <n v="9225"/>
    <m/>
    <x v="2"/>
    <n v="4500"/>
    <n v="58065"/>
    <n v="2024"/>
    <s v="НП «Экология»"/>
    <m/>
    <m/>
    <m/>
    <m/>
    <m/>
    <m/>
    <m/>
    <m/>
    <n v="4500"/>
    <n v="58065"/>
    <n v="4500"/>
    <n v="58065"/>
    <n v="0"/>
    <n v="0"/>
    <n v="1"/>
    <n v="0"/>
    <n v="0"/>
  </r>
  <r>
    <n v="3"/>
    <s v="Разработка рабочей документации на строительство защитных сооружений от паводковых вод на реке Алатырь в г. Алатыре Чувашской Республики. (2020)"/>
    <n v="1"/>
    <s v="35000 чел."/>
    <n v="7300"/>
    <x v="6"/>
    <m/>
    <m/>
    <m/>
    <m/>
    <n v="7300"/>
    <n v="497626.85"/>
    <s v="2022-2023"/>
    <s v="Федеральная целевая программа «Развитие водохозяйственного комплекса Российской Федерации в 2012-2020 годах»"/>
    <m/>
    <m/>
    <m/>
    <m/>
    <n v="7300"/>
    <n v="497626.85"/>
    <n v="7300"/>
    <n v="497626.85"/>
    <n v="7300"/>
    <n v="497626.85"/>
    <n v="1"/>
    <n v="1"/>
    <n v="0"/>
  </r>
  <r>
    <n v="4"/>
    <s v="Реконструкция МБОУ &quot;Средняя общеобразовательная школа № 9 имени Героя Советского Союза П.Г. Макарова&quot;"/>
    <n v="1"/>
    <n v="1400"/>
    <n v="801.55"/>
    <x v="1"/>
    <n v="2000"/>
    <n v="50"/>
    <n v="2021"/>
    <s v="НП &quot;Образование&quot;"/>
    <m/>
    <m/>
    <m/>
    <m/>
    <m/>
    <m/>
    <m/>
    <m/>
    <n v="2000"/>
    <n v="50"/>
    <n v="2000"/>
    <n v="50"/>
    <n v="2000"/>
    <n v="50"/>
    <n v="1"/>
    <n v="1"/>
    <n v="0"/>
  </r>
  <r>
    <n v="5"/>
    <s v="Реконструкция МБОУ &quot;Детский сад № 1 &quot;Теремок&quot;"/>
    <n v="1"/>
    <n v="390"/>
    <n v="1332.6"/>
    <x v="1"/>
    <n v="2000"/>
    <n v="60"/>
    <n v="2022"/>
    <s v="НП &quot;Образование&quot;"/>
    <m/>
    <m/>
    <m/>
    <m/>
    <m/>
    <m/>
    <m/>
    <m/>
    <n v="2000"/>
    <n v="60"/>
    <n v="2000"/>
    <n v="60"/>
    <n v="2000"/>
    <n v="60"/>
    <n v="1"/>
    <n v="1"/>
    <n v="0"/>
  </r>
  <r>
    <m/>
    <s v="г. Канаш"/>
    <m/>
    <m/>
    <m/>
    <x v="0"/>
    <n v="1700"/>
    <n v="45429.3"/>
    <m/>
    <m/>
    <n v="0"/>
    <n v="0"/>
    <m/>
    <m/>
    <n v="28900"/>
    <n v="215500"/>
    <m/>
    <m/>
    <n v="30600"/>
    <n v="260929.3"/>
    <n v="1700"/>
    <n v="45429.3"/>
    <n v="0"/>
    <n v="0"/>
    <n v="0"/>
    <n v="0"/>
    <n v="0"/>
  </r>
  <r>
    <n v="1"/>
    <s v="«Реконструкция сетей теплоснабжения и котельных мкр. Восточный г.Канаш Чувашской Республики»"/>
    <n v="1"/>
    <n v="5230"/>
    <m/>
    <x v="2"/>
    <m/>
    <m/>
    <m/>
    <m/>
    <m/>
    <m/>
    <m/>
    <m/>
    <n v="10000"/>
    <n v="95500"/>
    <n v="2021"/>
    <m/>
    <n v="10000"/>
    <n v="95500"/>
    <n v="0"/>
    <n v="0"/>
    <n v="0"/>
    <n v="0"/>
    <n v="0"/>
    <n v="0"/>
    <n v="1"/>
  </r>
  <r>
    <n v="2"/>
    <s v="Реконструкция сетей водоснабжения, Бахтиаровского и Высоковского водозабора узла системы водоснабжения с во-доподготовкой воды в г. Канаш Чувашской Республики"/>
    <n v="1"/>
    <n v="10719"/>
    <m/>
    <x v="2"/>
    <n v="1700"/>
    <n v="45429.3"/>
    <n v="2022"/>
    <s v="НП «Экология»"/>
    <m/>
    <m/>
    <m/>
    <m/>
    <m/>
    <m/>
    <m/>
    <m/>
    <n v="1700"/>
    <n v="45429.3"/>
    <n v="1700"/>
    <n v="45429.3"/>
    <n v="1700"/>
    <n v="45429.3"/>
    <n v="1"/>
    <n v="1"/>
    <n v="0"/>
  </r>
  <r>
    <n v="3"/>
    <s v="Модернизация системы теплоснабжения в г. Канаш Чувашской Республики"/>
    <n v="1"/>
    <m/>
    <m/>
    <x v="2"/>
    <m/>
    <m/>
    <m/>
    <m/>
    <m/>
    <m/>
    <m/>
    <m/>
    <n v="18900"/>
    <n v="120000"/>
    <n v="2022"/>
    <m/>
    <n v="18900"/>
    <n v="120000"/>
    <n v="0"/>
    <n v="0"/>
    <n v="0"/>
    <n v="0"/>
    <n v="0"/>
    <n v="0"/>
    <n v="1"/>
  </r>
  <r>
    <m/>
    <s v="г. Шумерля "/>
    <m/>
    <m/>
    <m/>
    <x v="0"/>
    <n v="47100"/>
    <n v="463800"/>
    <m/>
    <m/>
    <n v="0"/>
    <n v="0"/>
    <m/>
    <m/>
    <n v="5000"/>
    <n v="91000"/>
    <m/>
    <m/>
    <n v="52100"/>
    <n v="554800"/>
    <n v="47100"/>
    <n v="463800"/>
    <n v="0"/>
    <n v="0"/>
    <n v="0"/>
    <n v="0"/>
    <n v="0"/>
  </r>
  <r>
    <n v="1"/>
    <s v="Разработка ПСД на строительство крытого футбольного манежа"/>
    <n v="1"/>
    <m/>
    <m/>
    <x v="5"/>
    <n v="5100"/>
    <n v="40800"/>
    <s v="2021-2022"/>
    <s v="НП «Демография»"/>
    <m/>
    <m/>
    <m/>
    <m/>
    <m/>
    <m/>
    <m/>
    <m/>
    <n v="5100"/>
    <n v="40800"/>
    <n v="5100"/>
    <n v="40800"/>
    <n v="5100"/>
    <n v="40800"/>
    <n v="1"/>
    <n v="1"/>
    <n v="0"/>
  </r>
  <r>
    <n v="2"/>
    <s v="Строительство котельной № 3_x000a_в поселке «Лесной» "/>
    <n v="1"/>
    <n v="3644"/>
    <m/>
    <x v="2"/>
    <m/>
    <m/>
    <m/>
    <m/>
    <m/>
    <m/>
    <m/>
    <m/>
    <n v="5000"/>
    <n v="91000"/>
    <n v="2022"/>
    <m/>
    <n v="5000"/>
    <n v="91000"/>
    <n v="0"/>
    <n v="0"/>
    <n v="0"/>
    <n v="0"/>
    <n v="0"/>
    <n v="0"/>
    <n v="1"/>
  </r>
  <r>
    <n v="3"/>
    <s v="Пристрой к МБОУ &quot;СОШ № 3&quot; г. Шумерля на 350 мест"/>
    <n v="1"/>
    <n v="28400"/>
    <n v="966.5"/>
    <x v="1"/>
    <n v="42000"/>
    <n v="423000"/>
    <n v="2022"/>
    <s v="НП &quot;Образование&quot;"/>
    <m/>
    <m/>
    <m/>
    <m/>
    <m/>
    <m/>
    <m/>
    <m/>
    <n v="42000"/>
    <n v="423000"/>
    <n v="42000"/>
    <n v="423000"/>
    <n v="42000"/>
    <n v="423000"/>
    <n v="1"/>
    <n v="1"/>
    <n v="0"/>
  </r>
  <r>
    <m/>
    <s v="г. Новочебоксарск "/>
    <m/>
    <m/>
    <m/>
    <x v="0"/>
    <n v="7000"/>
    <n v="95000"/>
    <m/>
    <m/>
    <n v="0"/>
    <n v="0"/>
    <m/>
    <m/>
    <n v="46770"/>
    <n v="424000"/>
    <m/>
    <m/>
    <n v="53770"/>
    <n v="519000"/>
    <n v="7000"/>
    <n v="95000"/>
    <n v="0"/>
    <n v="0"/>
    <n v="0"/>
    <n v="0"/>
    <n v="0"/>
  </r>
  <r>
    <n v="1"/>
    <s v="Разработка проектно-сметной документации, проведение государственной экспертизы проектной документации и достоверности определения сметной стоимости объектов капитального строительства в рамках проекта »Чистая Волга»"/>
    <n v="1"/>
    <m/>
    <m/>
    <x v="6"/>
    <n v="0"/>
    <n v="40000"/>
    <s v="2021-2022"/>
    <s v="НП «Экология»"/>
    <m/>
    <m/>
    <m/>
    <m/>
    <m/>
    <m/>
    <m/>
    <m/>
    <n v="0"/>
    <n v="40000"/>
    <n v="0"/>
    <n v="40000"/>
    <n v="0"/>
    <n v="40000"/>
    <n v="1"/>
    <n v="0"/>
    <n v="0"/>
  </r>
  <r>
    <n v="2"/>
    <s v="Реконструкция микрофильтров (40 мкм), с заменой на дисковые с сеткой 10 мкм с подключением к АСУ ТП ВОС"/>
    <n v="1"/>
    <n v="65820"/>
    <m/>
    <x v="2"/>
    <m/>
    <m/>
    <m/>
    <m/>
    <m/>
    <m/>
    <m/>
    <m/>
    <n v="46770"/>
    <n v="424000"/>
    <n v="2022"/>
    <m/>
    <n v="46770"/>
    <n v="424000"/>
    <n v="0"/>
    <n v="0"/>
    <n v="0"/>
    <n v="0"/>
    <n v="0"/>
    <n v="0"/>
    <n v="1"/>
  </r>
  <r>
    <n v="3"/>
    <s v="Строительство ливневых очистных сооружений на нижней набережной в районе ул. Жени Крутовой г. Новочебоксарск"/>
    <n v="0"/>
    <m/>
    <m/>
    <x v="6"/>
    <n v="5000"/>
    <n v="35000"/>
    <n v="2024"/>
    <s v="НП &quot;Экология&quot;"/>
    <m/>
    <m/>
    <m/>
    <m/>
    <m/>
    <m/>
    <m/>
    <s v="Подлежат включению в НП «Экология»"/>
    <n v="5000"/>
    <n v="35000"/>
    <n v="5000"/>
    <n v="35000"/>
    <n v="0"/>
    <n v="0"/>
    <n v="1"/>
    <n v="0"/>
    <n v="0"/>
  </r>
  <r>
    <n v="4"/>
    <s v="Реконструкция ливневых очистных сооружений на нижней Набережной в районе ул. Винокурова г. Новочебоксарск  (2020 г.)"/>
    <n v="0"/>
    <m/>
    <m/>
    <x v="6"/>
    <n v="2000"/>
    <n v="20000"/>
    <n v="2024"/>
    <s v="НП &quot;Экология&quot;"/>
    <m/>
    <m/>
    <m/>
    <m/>
    <m/>
    <m/>
    <m/>
    <s v="Подлежат включению в НП «Экология»"/>
    <n v="2000"/>
    <n v="20000"/>
    <n v="2000"/>
    <n v="20000"/>
    <n v="0"/>
    <n v="0"/>
    <n v="1"/>
    <n v="0"/>
    <n v="0"/>
  </r>
  <r>
    <m/>
    <s v="г. Чебоксары "/>
    <m/>
    <m/>
    <m/>
    <x v="0"/>
    <n v="37120"/>
    <n v="2597500"/>
    <m/>
    <m/>
    <n v="0"/>
    <n v="0"/>
    <m/>
    <m/>
    <n v="0"/>
    <n v="0"/>
    <m/>
    <m/>
    <n v="37120"/>
    <n v="2597500"/>
    <n v="37120"/>
    <n v="2597500"/>
    <n v="0"/>
    <n v="0"/>
    <n v="0"/>
    <n v="0"/>
    <n v="0"/>
  </r>
  <r>
    <n v="1"/>
    <s v="Строительство ливневых очистных сооружений в районе Калининского микрорайона «Грязевская стрелка»"/>
    <n v="0"/>
    <n v="490000"/>
    <n v="6320"/>
    <x v="6"/>
    <n v="6320"/>
    <n v="434000"/>
    <n v="2023"/>
    <s v="НП «Экология»"/>
    <m/>
    <m/>
    <m/>
    <m/>
    <m/>
    <m/>
    <m/>
    <m/>
    <n v="6320"/>
    <n v="434000"/>
    <n v="6320"/>
    <n v="434000"/>
    <n v="0"/>
    <n v="0"/>
    <n v="1"/>
    <n v="0"/>
    <n v="0"/>
  </r>
  <r>
    <n v="2"/>
    <s v="Строительство ливневых очистных сооружений в районе Марпосадского шоссе"/>
    <n v="0"/>
    <n v="490000"/>
    <n v="4000"/>
    <x v="6"/>
    <n v="4000"/>
    <n v="49500"/>
    <n v="2024"/>
    <s v="НП «Экология»"/>
    <m/>
    <m/>
    <m/>
    <m/>
    <m/>
    <m/>
    <m/>
    <m/>
    <n v="4000"/>
    <n v="49500"/>
    <n v="4000"/>
    <n v="49500"/>
    <n v="0"/>
    <n v="0"/>
    <n v="1"/>
    <n v="0"/>
    <n v="0"/>
  </r>
  <r>
    <n v="3"/>
    <s v="Строительство снегоплавильной станции в городе Чебоксары"/>
    <n v="1"/>
    <n v="490000"/>
    <n v="5400"/>
    <x v="6"/>
    <n v="5400"/>
    <n v="300000"/>
    <n v="2022"/>
    <s v="НП &quot;Экология&quot;"/>
    <m/>
    <m/>
    <m/>
    <m/>
    <m/>
    <m/>
    <m/>
    <s v="Планируется включить в НП «Экология»"/>
    <n v="5400"/>
    <n v="300000"/>
    <n v="5400"/>
    <n v="300000"/>
    <n v="5400"/>
    <n v="300000"/>
    <n v="1"/>
    <n v="1"/>
    <n v="0"/>
  </r>
  <r>
    <n v="4"/>
    <s v="Строительство очистных сооружений водовыпусков на малых реках города Чебоксарыь (30 очистных сооружений, 6 типовых проектов) "/>
    <n v="0"/>
    <n v="490000"/>
    <n v="9400"/>
    <x v="6"/>
    <n v="9400"/>
    <n v="1600000"/>
    <n v="2024"/>
    <s v="НП &quot;Экология&quot;"/>
    <m/>
    <m/>
    <m/>
    <m/>
    <m/>
    <m/>
    <m/>
    <s v="Планируется включить в НП «Экология»"/>
    <n v="9400"/>
    <n v="1600000"/>
    <n v="9400"/>
    <n v="1600000"/>
    <n v="0"/>
    <n v="0"/>
    <n v="1"/>
    <n v="0"/>
    <n v="0"/>
  </r>
  <r>
    <n v="5"/>
    <s v="Строительство очистных сооружений ливневых стоков на р.Трусиха в парке Лакреевский лес» с подключением существующего коллектора"/>
    <n v="1"/>
    <n v="490000"/>
    <n v="4000"/>
    <x v="6"/>
    <n v="4000"/>
    <n v="150000"/>
    <n v="2022"/>
    <s v="НП &quot;Экология&quot;"/>
    <m/>
    <m/>
    <m/>
    <m/>
    <m/>
    <m/>
    <m/>
    <s v="Планируется включить в НП «Экология»"/>
    <n v="4000"/>
    <n v="150000"/>
    <n v="4000"/>
    <n v="150000"/>
    <n v="4000"/>
    <n v="150000"/>
    <n v="1"/>
    <n v="1"/>
    <n v="0"/>
  </r>
  <r>
    <n v="6"/>
    <s v="Реконструкция ЦГБ им. Маяковского МБУК «Объединение библиотек г. Чебоксары»"/>
    <n v="1"/>
    <m/>
    <m/>
    <x v="3"/>
    <n v="3000"/>
    <n v="24000"/>
    <s v="2021-2022"/>
    <s v="НП «Культура» "/>
    <m/>
    <m/>
    <m/>
    <m/>
    <m/>
    <m/>
    <m/>
    <m/>
    <n v="3000"/>
    <n v="24000"/>
    <n v="3000"/>
    <n v="24000"/>
    <n v="3000"/>
    <n v="24000"/>
    <n v="1"/>
    <n v="1"/>
    <n v="0"/>
  </r>
  <r>
    <n v="7"/>
    <s v="Строительство многофункционального центра культуры и досуга в Заволжье г. Чебоксары"/>
    <n v="1"/>
    <m/>
    <m/>
    <x v="3"/>
    <n v="5000"/>
    <n v="40000"/>
    <s v="2021-2022"/>
    <s v="НП «Культура» "/>
    <m/>
    <m/>
    <m/>
    <m/>
    <m/>
    <m/>
    <m/>
    <m/>
    <n v="5000"/>
    <n v="40000"/>
    <n v="5000"/>
    <n v="40000"/>
    <n v="5000"/>
    <n v="40000"/>
    <n v="1"/>
    <n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1">
  <r>
    <n v="115"/>
    <s v="ИТОГО:"/>
    <m/>
    <m/>
    <m/>
    <x v="0"/>
    <n v="225891.41"/>
    <n v="6453400.6299999999"/>
    <m/>
    <m/>
    <n v="33880.135000000002"/>
    <n v="2037876.85"/>
    <m/>
    <m/>
    <n v="179365.698"/>
    <n v="1817615.8"/>
    <m/>
    <m/>
    <n v="439137.24300000002"/>
    <n v="10308893.280000001"/>
    <n v="259771.54500000001"/>
    <n v="8491277.4800000004"/>
    <n v="203114.465"/>
    <n v="5676052.0499999998"/>
    <m/>
    <m/>
    <m/>
    <x v="0"/>
  </r>
  <r>
    <m/>
    <s v="Алатырский район"/>
    <m/>
    <m/>
    <m/>
    <x v="0"/>
    <n v="8800"/>
    <n v="412289.8"/>
    <m/>
    <m/>
    <n v="0"/>
    <n v="0"/>
    <m/>
    <m/>
    <n v="0"/>
    <n v="0"/>
    <m/>
    <m/>
    <n v="8800"/>
    <n v="412289.8"/>
    <n v="8800"/>
    <n v="412289.8"/>
    <n v="0"/>
    <n v="0"/>
    <m/>
    <m/>
    <m/>
    <x v="0"/>
  </r>
  <r>
    <n v="1"/>
    <s v="Строительство средней общеобразовательной школы на 300 мест в с. Чуварлеи Алатырского района"/>
    <n v="1"/>
    <n v="1619"/>
    <n v="600"/>
    <x v="1"/>
    <n v="1800"/>
    <n v="315819.3"/>
    <s v="2022-2023"/>
    <s v="НП «Образование»"/>
    <m/>
    <m/>
    <m/>
    <m/>
    <m/>
    <m/>
    <m/>
    <m/>
    <n v="1800"/>
    <n v="315819.3"/>
    <n v="1800"/>
    <n v="315819.3"/>
    <n v="1800"/>
    <n v="315819.3"/>
    <n v="1"/>
    <n v="1"/>
    <n v="0"/>
    <x v="1"/>
  </r>
  <r>
    <n v="2"/>
    <s v="Строительство локальных станций водоподготовки на одиночных скважинах с водопроводными сетями в с. Чуварлеи Чуварлейского сельского поселения Алатырского района Чувашской Республики"/>
    <n v="0"/>
    <n v="1179"/>
    <m/>
    <x v="2"/>
    <n v="2000"/>
    <n v="39764.5"/>
    <n v="2024"/>
    <s v="НП «Экология»"/>
    <m/>
    <m/>
    <m/>
    <m/>
    <m/>
    <m/>
    <m/>
    <m/>
    <n v="2000"/>
    <n v="39764.5"/>
    <n v="2000"/>
    <n v="39764.5"/>
    <n v="0"/>
    <n v="0"/>
    <n v="1"/>
    <n v="0"/>
    <n v="0"/>
    <x v="1"/>
  </r>
  <r>
    <n v="4"/>
    <s v="Строительство локальных станций водоподготовки на одиночных скважинах с водопроводными сетями в с. Атрать и пос. Атрать Атратского сельского поселения Алатырского района Чувашской Республики"/>
    <n v="0"/>
    <n v="1242"/>
    <m/>
    <x v="2"/>
    <n v="2000"/>
    <n v="32706"/>
    <n v="2023"/>
    <s v="НП «Экология»"/>
    <m/>
    <m/>
    <m/>
    <m/>
    <m/>
    <m/>
    <m/>
    <m/>
    <n v="2000"/>
    <n v="32706"/>
    <n v="2000"/>
    <n v="32706"/>
    <n v="0"/>
    <n v="0"/>
    <n v="1"/>
    <n v="0"/>
    <n v="0"/>
    <x v="1"/>
  </r>
  <r>
    <n v="5"/>
    <s v="Капитальный ремонт здания Первомайского сельского Дома культуры МБУК «Централизованная клубная система» Алатырского района Чувашской Республики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  <x v="1"/>
  </r>
  <r>
    <n v="6"/>
    <s v="Строительство Староайбесинского сельского Дома культуры МБУК «Централизованная клубная система» Алатырского района Чувашской Республики 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  <x v="1"/>
  </r>
  <r>
    <m/>
    <s v="Аликовский район"/>
    <m/>
    <m/>
    <m/>
    <x v="0"/>
    <n v="9745.31"/>
    <n v="603045.23"/>
    <m/>
    <m/>
    <n v="0"/>
    <n v="0"/>
    <m/>
    <m/>
    <n v="0"/>
    <n v="0"/>
    <m/>
    <m/>
    <n v="9745.31"/>
    <n v="603045.23"/>
    <n v="9745.31"/>
    <n v="603045.23"/>
    <n v="0"/>
    <n v="0"/>
    <n v="0"/>
    <n v="0"/>
    <n v="0"/>
    <x v="0"/>
  </r>
  <r>
    <n v="1"/>
    <s v="Строительство дошкольного образовательного учреждения на 240 мест в с. Аликово Аликовского района Чувашской Республики"/>
    <n v="0"/>
    <n v="2501"/>
    <n v="1698.1"/>
    <x v="1"/>
    <n v="935.08"/>
    <n v="322378.93"/>
    <s v="2020-2021"/>
    <s v="НП «Демография»"/>
    <m/>
    <m/>
    <m/>
    <m/>
    <m/>
    <m/>
    <m/>
    <s v="МК на ПСД заключен 2019 году. ПСД в стадии прохождения госэкспертизы. Проектоной организации не оплачено. Оплата будет произведена  после получения положит заключения экспертизы "/>
    <n v="935.08"/>
    <n v="322378.93"/>
    <n v="935.08"/>
    <n v="322378.93"/>
    <n v="0"/>
    <n v="0"/>
    <n v="1"/>
    <n v="0"/>
    <n v="0"/>
    <x v="2"/>
  </r>
  <r>
    <n v="2"/>
    <s v="Строительство начальной образовательной школы на 300 мест в с. Аликово Аликовского района Чувашской Республики"/>
    <n v="1"/>
    <n v="2501"/>
    <n v="1331.9"/>
    <x v="1"/>
    <n v="3100.23"/>
    <n v="220478.3"/>
    <s v="2022-2023"/>
    <s v="НП &quot;Образование&quot;"/>
    <m/>
    <m/>
    <m/>
    <m/>
    <m/>
    <m/>
    <m/>
    <s v="начало проектирования планируется в 2021 году"/>
    <n v="3100.23"/>
    <n v="220478.3"/>
    <n v="3100.23"/>
    <n v="220478.3"/>
    <n v="3100.23"/>
    <n v="220478.3"/>
    <n v="1"/>
    <n v="1"/>
    <n v="0"/>
    <x v="2"/>
  </r>
  <r>
    <n v="3"/>
    <s v="Строительство локальных станций водоподготовки на одиночных скважинах с водопроводными сетями в с. Аликово Аликовского района Чувашской Республики"/>
    <n v="1"/>
    <n v="2541"/>
    <m/>
    <x v="2"/>
    <n v="2000"/>
    <n v="28000"/>
    <n v="2021"/>
    <s v="НП &quot;Экология&quot;"/>
    <m/>
    <m/>
    <m/>
    <m/>
    <m/>
    <m/>
    <m/>
    <m/>
    <n v="2000"/>
    <n v="28000"/>
    <n v="2000"/>
    <n v="28000"/>
    <n v="2000"/>
    <n v="28000"/>
    <n v="1"/>
    <n v="1"/>
    <n v="0"/>
    <x v="2"/>
  </r>
  <r>
    <n v="4"/>
    <s v="Строительство локальных станций водоподготовки на одиночных скважинах с водопроводными сетями в с. Раскильдино Аликовского района Чувашской Республики"/>
    <n v="0"/>
    <n v="316"/>
    <m/>
    <x v="2"/>
    <n v="1500"/>
    <n v="14508"/>
    <n v="2024"/>
    <s v="НП &quot;Экология&quot;"/>
    <m/>
    <m/>
    <m/>
    <m/>
    <m/>
    <m/>
    <m/>
    <m/>
    <n v="1500"/>
    <n v="14508"/>
    <n v="1500"/>
    <n v="14508"/>
    <n v="0"/>
    <n v="0"/>
    <n v="1"/>
    <n v="0"/>
    <n v="0"/>
    <x v="2"/>
  </r>
  <r>
    <n v="5"/>
    <s v="Строительство сельского дома культуры на 100 мест в с. Крымзарайкино Аликовского района"/>
    <n v="1"/>
    <m/>
    <n v="200"/>
    <x v="4"/>
    <n v="710"/>
    <n v="5680"/>
    <s v="2021-2022"/>
    <s v="НП  «Культура»"/>
    <m/>
    <m/>
    <m/>
    <m/>
    <m/>
    <m/>
    <m/>
    <m/>
    <n v="710"/>
    <n v="5680"/>
    <n v="710"/>
    <n v="5680"/>
    <n v="710"/>
    <n v="5680"/>
    <n v="1"/>
    <n v="1"/>
    <n v="0"/>
    <x v="2"/>
  </r>
  <r>
    <n v="6"/>
    <s v="Строительство сельского дома культуры на 100 мест с. Большая Выла Аликовского района"/>
    <n v="1"/>
    <m/>
    <m/>
    <x v="4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  <x v="2"/>
  </r>
  <r>
    <m/>
    <s v="Батыревский район"/>
    <m/>
    <m/>
    <m/>
    <x v="0"/>
    <n v="20650"/>
    <n v="308584"/>
    <m/>
    <m/>
    <n v="8000"/>
    <n v="64000"/>
    <m/>
    <m/>
    <n v="0"/>
    <n v="0"/>
    <m/>
    <m/>
    <n v="28650"/>
    <n v="372584"/>
    <n v="28650"/>
    <n v="372584"/>
    <n v="0"/>
    <n v="0"/>
    <n v="0"/>
    <n v="0"/>
    <n v="0"/>
    <x v="0"/>
  </r>
  <r>
    <n v="1"/>
    <s v="Реконструкция здания МБДОУ &quot;Новоахпердинский детский сад &quot;Сеспель&quot; Батыревского района Чувашской Республики, расположенного по адресу: Чувашская Республика, Батыревский район, с. Новое Ахпердино, ул. Школьная, д. 16, под начальную школу - детский сад со строительством спортзала"/>
    <n v="1"/>
    <n v="967"/>
    <m/>
    <x v="1"/>
    <n v="1300"/>
    <n v="71300"/>
    <s v="2021-2022"/>
    <s v="НП «Образование»"/>
    <m/>
    <m/>
    <m/>
    <m/>
    <m/>
    <m/>
    <m/>
    <s v="Этот проект позволит вывести из эксплуатации деревянное здание основной школы (введено в эксплуатацию в 1950 году, кол - во учащихся - 72), позволит более эффективно использовать имеющиеся площади для образовательных целей. Проектня мощность детского сада - 75 мест. Потребность  - 60 ученических мест на 4 класса, две дошкольные группы. "/>
    <n v="1300"/>
    <n v="71300"/>
    <n v="1300"/>
    <n v="71300"/>
    <n v="1300"/>
    <n v="71300"/>
    <n v="1"/>
    <n v="1"/>
    <n v="0"/>
    <x v="3"/>
  </r>
  <r>
    <n v="2"/>
    <s v="Реконструкция здания детского сада в д. Бахтигильдино по ул. Школьная д.36 Батыревского района Чувашской Республики под начальную школу с дошкольной группой со строительством спортзала "/>
    <n v="0"/>
    <n v="360"/>
    <m/>
    <x v="1"/>
    <n v="1300"/>
    <n v="61300"/>
    <s v="???"/>
    <s v="???"/>
    <m/>
    <m/>
    <m/>
    <m/>
    <m/>
    <m/>
    <m/>
    <s v="Этот проект позволит вывести из эксплуатации деревянное здание основной школы (введено в эксплуатацию в 1956 году, кол - во учащихся - 33), позволит более эффективно использовать имеющиеся площади для образовательных целей. Детский сад построен в 1989 году, блок здания №1 находится в аварийном состоянии. Потребность - 2 класса - комплекта (на 30 мест), 1 дошкольная группа"/>
    <n v="1300"/>
    <n v="61300"/>
    <n v="1300"/>
    <n v="61300"/>
    <n v="0"/>
    <n v="0"/>
    <n v="1"/>
    <n v="0"/>
    <n v="0"/>
    <x v="3"/>
  </r>
  <r>
    <n v="3"/>
    <s v="Строительство физкультурно-спортивной зоны МБОУ &quot;Батыревская СОШ №2&quot; по ул.Табакова д.11 Батыревского района Чувашской Республики"/>
    <n v="0"/>
    <n v="5218"/>
    <m/>
    <x v="1"/>
    <n v="800"/>
    <n v="10000"/>
    <s v="???"/>
    <s v="???"/>
    <m/>
    <m/>
    <m/>
    <m/>
    <m/>
    <m/>
    <m/>
    <s v="Предписание об устранении выявленных нарушений санитарно-эпидемиологических требований от 28.10.2019 №102-Б. Кол -во обучающихся - 423. "/>
    <n v="800"/>
    <n v="10000"/>
    <n v="800"/>
    <n v="10000"/>
    <n v="0"/>
    <n v="0"/>
    <n v="1"/>
    <n v="0"/>
    <n v="0"/>
    <x v="3"/>
  </r>
  <r>
    <n v="4"/>
    <s v="Строительство ФОК в с. Шыгырдан Батыревского района Чувашской Республики"/>
    <n v="1"/>
    <m/>
    <m/>
    <x v="5"/>
    <n v="2100"/>
    <n v="16800"/>
    <s v="2021-2022"/>
    <s v="НП «Демография»"/>
    <m/>
    <m/>
    <m/>
    <m/>
    <m/>
    <m/>
    <m/>
    <s v="Строительство ФОКа в с. Шигырдан планировалось ранее, совместно со строительством ФОКа в с. Батырево.  Строительство комплекса обуслослено большой плотностью жителей в данных селах, с. Батырево более 6000 человек, с. Шигырдан более 7000 человек. Данный ФОК дополняет ФОК в с. Батырево, появятся спортивные залы для борьбы, бокса, волейбола и баскетбола._x000a_"/>
    <n v="2100"/>
    <n v="16800"/>
    <n v="2100"/>
    <n v="16800"/>
    <n v="2100"/>
    <n v="16800"/>
    <n v="1"/>
    <n v="1"/>
    <n v="0"/>
    <x v="3"/>
  </r>
  <r>
    <n v="5"/>
    <s v="Реконструкция объекта МБУ ДО «Батыревская ДШИ» Батыревского района Чувашской Республики в рамках реализации мероприятий по модернизации региональных и муниципальных детских школ искусств по видам искусств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  <x v="3"/>
  </r>
  <r>
    <n v="6"/>
    <s v="Строительство локальных станций водоподготовки на одиночных скважинах с водопроводными сетями в с. Батырево Батыревского сельского поселения Батыревского района Чувашской Республики"/>
    <n v="1"/>
    <n v="5249"/>
    <m/>
    <x v="2"/>
    <n v="1300"/>
    <n v="38384"/>
    <n v="2022"/>
    <s v="НП «Экология»"/>
    <m/>
    <m/>
    <m/>
    <m/>
    <m/>
    <m/>
    <m/>
    <m/>
    <n v="1300"/>
    <n v="38384"/>
    <n v="1300"/>
    <n v="38384"/>
    <n v="1300"/>
    <n v="38384"/>
    <n v="1"/>
    <n v="1"/>
    <n v="0"/>
    <x v="3"/>
  </r>
  <r>
    <n v="7"/>
    <s v="Реконструкция здания детского сада &quot;Херле Палан&quot; в д. Бахтигильдино Батыревского района под начальную школу - детский сад на 25 ученических мест с дошкольной группой на 20 мест"/>
    <n v="1"/>
    <m/>
    <m/>
    <x v="1"/>
    <n v="1300"/>
    <n v="10400"/>
    <s v="2021-2022"/>
    <s v="НП «Образование»"/>
    <m/>
    <m/>
    <m/>
    <m/>
    <m/>
    <m/>
    <m/>
    <m/>
    <n v="1300"/>
    <n v="10400"/>
    <n v="1300"/>
    <n v="10400"/>
    <n v="1300"/>
    <n v="10400"/>
    <n v="1"/>
    <n v="1"/>
    <n v="0"/>
    <x v="3"/>
  </r>
  <r>
    <n v="8"/>
    <s v="Строительство физкультурно-спортивной зоны МБОУ «Батыревская СОШ №2»"/>
    <n v="1"/>
    <m/>
    <m/>
    <x v="5"/>
    <n v="800"/>
    <n v="6400"/>
    <s v="2021-2022"/>
    <s v="НП «Демография»"/>
    <m/>
    <m/>
    <m/>
    <m/>
    <m/>
    <m/>
    <m/>
    <m/>
    <n v="800"/>
    <n v="6400"/>
    <n v="800"/>
    <n v="6400"/>
    <n v="800"/>
    <n v="6400"/>
    <n v="1"/>
    <n v="1"/>
    <n v="0"/>
    <x v="3"/>
  </r>
  <r>
    <n v="9"/>
    <s v="Строительство СДК в д. Сидели Батыревского района Чувашской Республики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  <x v="3"/>
  </r>
  <r>
    <n v="10"/>
    <s v="Строительство пристроя (спортивного зала, актового зала, столовой, кабинетов ОБЖ, технологии) к зданию МБОУ &quot;Долгоостровская СОШ&quot; Батыревского района Чувашской Республики"/>
    <n v="1"/>
    <m/>
    <m/>
    <x v="1"/>
    <n v="1500"/>
    <n v="12000"/>
    <s v="2021-2022"/>
    <s v="НП «Образование»"/>
    <m/>
    <m/>
    <m/>
    <m/>
    <m/>
    <m/>
    <m/>
    <m/>
    <n v="1500"/>
    <n v="12000"/>
    <n v="1500"/>
    <n v="12000"/>
    <n v="1500"/>
    <n v="12000"/>
    <n v="1"/>
    <n v="1"/>
    <n v="0"/>
    <x v="3"/>
  </r>
  <r>
    <n v="11"/>
    <s v="Строительство футбольного поля в с. Норваш-Шигали Батыревского района Чувашской Республики"/>
    <n v="1"/>
    <m/>
    <m/>
    <x v="5"/>
    <n v="1250"/>
    <n v="10000"/>
    <s v="2021-2022"/>
    <s v="НП «Демография»"/>
    <m/>
    <m/>
    <m/>
    <m/>
    <m/>
    <m/>
    <m/>
    <m/>
    <n v="1250"/>
    <n v="10000"/>
    <n v="1250"/>
    <n v="10000"/>
    <n v="1250"/>
    <n v="10000"/>
    <n v="1"/>
    <n v="1"/>
    <n v="0"/>
    <x v="3"/>
  </r>
  <r>
    <n v="12"/>
    <s v="Строительство СДК в д. Малое Батырево Батыревского района Чувашской Республики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  <x v="3"/>
  </r>
  <r>
    <n v="13"/>
    <s v="Реконструкция СДК в д. Кзыл-Чишма Батыревского района 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  <x v="3"/>
  </r>
  <r>
    <n v="14"/>
    <s v="Реконструкция СДК в д. Полевые Бикшики Батыревского района "/>
    <n v="1"/>
    <m/>
    <m/>
    <x v="3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  <x v="3"/>
  </r>
  <r>
    <n v="15"/>
    <s v="Строительство этнокомплекса «Тигашевское городище» в _x000a_д. Тигашево Батыревского района _x000a__x000a_ _x000a_"/>
    <n v="0"/>
    <m/>
    <m/>
    <x v="3"/>
    <m/>
    <m/>
    <m/>
    <m/>
    <n v="8000"/>
    <n v="64000"/>
    <s v="???"/>
    <s v="2021-2022"/>
    <m/>
    <m/>
    <m/>
    <s v="Будет включено в Федеральную программу"/>
    <n v="8000"/>
    <n v="64000"/>
    <n v="8000"/>
    <n v="64000"/>
    <n v="0"/>
    <n v="0"/>
    <n v="1"/>
    <n v="0"/>
    <n v="0"/>
    <x v="3"/>
  </r>
  <r>
    <n v="16"/>
    <s v="Реконструкция сельского Дома культуры в  с. Первомайское Батыревского района"/>
    <n v="1"/>
    <m/>
    <m/>
    <x v="3"/>
    <n v="3500"/>
    <n v="28000"/>
    <s v="2021-2022"/>
    <s v="НП  «Культура»"/>
    <m/>
    <m/>
    <m/>
    <m/>
    <m/>
    <m/>
    <m/>
    <m/>
    <n v="3500"/>
    <n v="28000"/>
    <n v="3500"/>
    <n v="28000"/>
    <n v="3500"/>
    <n v="28000"/>
    <n v="1"/>
    <n v="1"/>
    <n v="0"/>
    <x v="3"/>
  </r>
  <r>
    <m/>
    <s v="Вурнарский район"/>
    <m/>
    <m/>
    <m/>
    <x v="0"/>
    <n v="4500"/>
    <n v="166573"/>
    <m/>
    <m/>
    <n v="0"/>
    <n v="0"/>
    <m/>
    <m/>
    <n v="5000"/>
    <n v="59000"/>
    <m/>
    <m/>
    <n v="9500"/>
    <n v="225573"/>
    <n v="4500"/>
    <n v="166573"/>
    <n v="0"/>
    <n v="0"/>
    <n v="0"/>
    <n v="0"/>
    <n v="0"/>
    <x v="0"/>
  </r>
  <r>
    <n v="1"/>
    <s v="Пристрой МБОУ «Калининская СОШ»"/>
    <n v="1"/>
    <n v="2671"/>
    <n v="2237.16"/>
    <x v="1"/>
    <n v="3000"/>
    <n v="120000"/>
    <n v="2021"/>
    <s v="НП «Образование»"/>
    <m/>
    <m/>
    <m/>
    <m/>
    <m/>
    <m/>
    <m/>
    <m/>
    <n v="3000"/>
    <n v="120000"/>
    <n v="3000"/>
    <n v="120000"/>
    <n v="3000"/>
    <n v="120000"/>
    <n v="1"/>
    <n v="1"/>
    <n v="0"/>
    <x v="4"/>
  </r>
  <r>
    <n v="2"/>
    <s v="Строительство локальной станции водоподготовки на одиночной скважине с водопроводными сетями в с. Калинино Калининского сельского поселения Вурнарского района Чувашской Республики"/>
    <n v="1"/>
    <n v="1195"/>
    <m/>
    <x v="2"/>
    <n v="1500"/>
    <n v="46573"/>
    <n v="2022"/>
    <s v="НП «Экология»"/>
    <m/>
    <m/>
    <m/>
    <m/>
    <m/>
    <m/>
    <m/>
    <m/>
    <n v="1500"/>
    <n v="46573"/>
    <n v="1500"/>
    <n v="46573"/>
    <n v="1500"/>
    <n v="46573"/>
    <n v="1"/>
    <n v="1"/>
    <n v="0"/>
    <x v="4"/>
  </r>
  <r>
    <n v="3"/>
    <s v="Реконструкция теплотрассы от котельной № 2 до ЦТП №1 в пгт. Вурнары"/>
    <n v="1"/>
    <n v="10007"/>
    <m/>
    <x v="2"/>
    <m/>
    <m/>
    <m/>
    <m/>
    <m/>
    <m/>
    <m/>
    <m/>
    <n v="5000"/>
    <n v="59000"/>
    <n v="2021"/>
    <m/>
    <n v="5000"/>
    <n v="59000"/>
    <n v="0"/>
    <n v="0"/>
    <n v="0"/>
    <n v="0"/>
    <n v="0"/>
    <n v="0"/>
    <n v="1"/>
    <x v="4"/>
  </r>
  <r>
    <m/>
    <s v="Ибресинский район"/>
    <m/>
    <m/>
    <m/>
    <x v="0"/>
    <n v="4500"/>
    <n v="179227"/>
    <m/>
    <m/>
    <n v="0"/>
    <n v="0"/>
    <m/>
    <m/>
    <n v="2266.13"/>
    <n v="9000"/>
    <m/>
    <m/>
    <n v="6766.13"/>
    <n v="188227"/>
    <n v="4500"/>
    <n v="179227"/>
    <n v="0"/>
    <n v="0"/>
    <n v="0"/>
    <n v="0"/>
    <n v="0"/>
    <x v="0"/>
  </r>
  <r>
    <n v="1"/>
    <s v="Строительство детского сада в п.Ибреси Ибресинского района Чувашской Республики"/>
    <n v="1"/>
    <n v="1480"/>
    <n v="3080"/>
    <x v="1"/>
    <n v="2000"/>
    <n v="140000"/>
    <n v="2021"/>
    <s v="НП «Демография»"/>
    <m/>
    <m/>
    <m/>
    <m/>
    <m/>
    <m/>
    <m/>
    <m/>
    <n v="2000"/>
    <n v="140000"/>
    <n v="2000"/>
    <n v="140000"/>
    <n v="2000"/>
    <n v="140000"/>
    <n v="1"/>
    <n v="1"/>
    <n v="0"/>
    <x v="5"/>
  </r>
  <r>
    <n v="2"/>
    <s v="Водоснабжение жилой группы на земельном участке вблизи д. Ширтаны Ибресинского района Чувашской Республики"/>
    <n v="1"/>
    <n v="579"/>
    <m/>
    <x v="2"/>
    <m/>
    <m/>
    <m/>
    <m/>
    <m/>
    <m/>
    <m/>
    <m/>
    <n v="1608.48"/>
    <n v="8000"/>
    <n v="2022"/>
    <m/>
    <n v="1608.48"/>
    <n v="8000"/>
    <n v="0"/>
    <n v="0"/>
    <n v="0"/>
    <n v="0"/>
    <n v="0"/>
    <n v="0"/>
    <n v="1"/>
    <x v="5"/>
  </r>
  <r>
    <n v="3"/>
    <s v="Строительство локальной станции водоподготовки на одиночной скважине с водопроводными сетями в д. Айбечи Айбечского сельского поселения Ибресинского района Чувашской Республики"/>
    <n v="0"/>
    <n v="847"/>
    <m/>
    <x v="2"/>
    <n v="1300"/>
    <n v="29627"/>
    <n v="2023"/>
    <s v="НП «Экология»"/>
    <m/>
    <m/>
    <m/>
    <m/>
    <m/>
    <m/>
    <m/>
    <m/>
    <n v="1300"/>
    <n v="29627"/>
    <n v="1300"/>
    <n v="29627"/>
    <n v="0"/>
    <n v="0"/>
    <n v="1"/>
    <n v="0"/>
    <n v="0"/>
    <x v="5"/>
  </r>
  <r>
    <n v="4"/>
    <s v="Водоснабжение ул. Молодежная с. Климово Ибресинского района Чувашской Республики"/>
    <n v="1"/>
    <n v="905"/>
    <m/>
    <x v="2"/>
    <m/>
    <m/>
    <m/>
    <m/>
    <m/>
    <m/>
    <m/>
    <m/>
    <n v="657.65"/>
    <n v="1000"/>
    <n v="2021"/>
    <m/>
    <n v="657.65"/>
    <n v="1000"/>
    <n v="0"/>
    <n v="0"/>
    <n v="0"/>
    <n v="0"/>
    <n v="0"/>
    <n v="0"/>
    <n v="1"/>
    <x v="5"/>
  </r>
  <r>
    <n v="5"/>
    <s v="Строительство центрального сельского Дома культуры в д. Новое Чурашево Ибресинского района"/>
    <n v="1"/>
    <m/>
    <m/>
    <x v="4"/>
    <n v="1200"/>
    <n v="9600"/>
    <s v="2021-2022"/>
    <s v="НП  «Культура»"/>
    <m/>
    <m/>
    <m/>
    <m/>
    <m/>
    <m/>
    <m/>
    <m/>
    <n v="1200"/>
    <n v="9600"/>
    <n v="1200"/>
    <n v="9600"/>
    <n v="1200"/>
    <n v="9600"/>
    <n v="1"/>
    <n v="1"/>
    <n v="0"/>
    <x v="5"/>
  </r>
  <r>
    <m/>
    <s v="Канашский район"/>
    <m/>
    <m/>
    <m/>
    <x v="0"/>
    <n v="2100"/>
    <n v="15826"/>
    <m/>
    <m/>
    <n v="0"/>
    <n v="0"/>
    <m/>
    <m/>
    <n v="8300"/>
    <n v="66400"/>
    <m/>
    <m/>
    <n v="10400"/>
    <n v="82226"/>
    <n v="2100"/>
    <n v="15826"/>
    <n v="0"/>
    <n v="0"/>
    <n v="0"/>
    <n v="0"/>
    <n v="0"/>
    <x v="0"/>
  </r>
  <r>
    <n v="1"/>
    <s v="Строительство сельского Дома культуры в д.Шоркасы Канашского района Чувашской Республики на 60 посадочных мест"/>
    <n v="1"/>
    <m/>
    <m/>
    <x v="3"/>
    <n v="600"/>
    <n v="4800"/>
    <s v="2021-2022"/>
    <s v="НП  «Культура»"/>
    <m/>
    <m/>
    <m/>
    <m/>
    <m/>
    <m/>
    <m/>
    <m/>
    <n v="600"/>
    <n v="4800"/>
    <n v="600"/>
    <n v="4800"/>
    <n v="600"/>
    <n v="4800"/>
    <n v="1"/>
    <n v="1"/>
    <n v="0"/>
    <x v="6"/>
  </r>
  <r>
    <n v="2"/>
    <s v="Строительство локальной станции водоподготовки на одиночной скважине с водопроводными сетями в с. Девлизерово Среднекибечского сельского поселения Канашского района Чувашской Республики"/>
    <n v="0"/>
    <n v="201"/>
    <m/>
    <x v="2"/>
    <n v="1500"/>
    <n v="11026"/>
    <n v="2023"/>
    <s v="НП «Экология»"/>
    <m/>
    <m/>
    <m/>
    <m/>
    <m/>
    <m/>
    <m/>
    <m/>
    <n v="1500"/>
    <n v="11026"/>
    <n v="1500"/>
    <n v="11026"/>
    <n v="0"/>
    <n v="0"/>
    <n v="1"/>
    <n v="0"/>
    <n v="0"/>
    <x v="6"/>
  </r>
  <r>
    <n v="3"/>
    <s v="Проектирование объектов инженерной и транспортной инфра-структуры поселения комплексной жилой застройки (92 уч.) д. Челкумаги Среднекибечского сельского поселения Канашского района Чувашской Республики"/>
    <n v="1"/>
    <n v="452"/>
    <m/>
    <x v="2"/>
    <m/>
    <m/>
    <m/>
    <m/>
    <m/>
    <m/>
    <m/>
    <m/>
    <n v="6000"/>
    <n v="48000"/>
    <n v="2022"/>
    <m/>
    <n v="6000"/>
    <n v="48000"/>
    <n v="0"/>
    <n v="0"/>
    <n v="0"/>
    <n v="0"/>
    <n v="0"/>
    <n v="0"/>
    <n v="1"/>
    <x v="6"/>
  </r>
  <r>
    <n v="4"/>
    <s v="Строительство сетей водоснабжения территории южной части с. Ухманы Канашского района"/>
    <n v="1"/>
    <n v="1049"/>
    <m/>
    <x v="2"/>
    <m/>
    <m/>
    <m/>
    <m/>
    <m/>
    <m/>
    <m/>
    <m/>
    <n v="800"/>
    <n v="6400"/>
    <n v="2021"/>
    <m/>
    <n v="800"/>
    <n v="6400"/>
    <n v="0"/>
    <n v="0"/>
    <n v="0"/>
    <n v="0"/>
    <n v="0"/>
    <n v="0"/>
    <n v="1"/>
    <x v="6"/>
  </r>
  <r>
    <n v="5"/>
    <s v="Средняя общеобразовательная школа на 160 мест с дошкольными группами на 40 мест в д. Напольные Котяки Канашского района"/>
    <n v="1"/>
    <n v="620"/>
    <n v="9780"/>
    <x v="1"/>
    <m/>
    <m/>
    <m/>
    <m/>
    <m/>
    <m/>
    <m/>
    <m/>
    <n v="1500"/>
    <n v="12000"/>
    <s v="2022-2023"/>
    <s v="Здание МБОУ «Напольнокотякская СОШ» 1966 года постройки, не соответствует современным требованиям.  В связи с демографическим ростом ожидается повышение количества учащихся."/>
    <n v="1500"/>
    <n v="12000"/>
    <n v="0"/>
    <n v="0"/>
    <n v="0"/>
    <n v="0"/>
    <n v="0"/>
    <n v="0"/>
    <n v="1"/>
    <x v="6"/>
  </r>
  <r>
    <m/>
    <s v="Красноармейский район"/>
    <m/>
    <m/>
    <m/>
    <x v="0"/>
    <n v="3700"/>
    <n v="263000"/>
    <m/>
    <m/>
    <n v="0"/>
    <n v="0"/>
    <m/>
    <m/>
    <n v="13000"/>
    <n v="104000"/>
    <m/>
    <m/>
    <n v="16700"/>
    <n v="367000"/>
    <n v="3700"/>
    <n v="263000"/>
    <n v="0"/>
    <n v="0"/>
    <n v="0"/>
    <n v="0"/>
    <n v="0"/>
    <x v="0"/>
  </r>
  <r>
    <n v="1"/>
    <s v="Реконструкция биологических очистных сооружений КОС-1400 со сливной станцией в с. Красноармейское"/>
    <n v="1"/>
    <n v="4171"/>
    <m/>
    <x v="2"/>
    <m/>
    <m/>
    <m/>
    <m/>
    <m/>
    <m/>
    <m/>
    <m/>
    <n v="6500"/>
    <n v="52000"/>
    <n v="2021"/>
    <m/>
    <n v="6500"/>
    <n v="52000"/>
    <n v="0"/>
    <n v="0"/>
    <n v="0"/>
    <n v="0"/>
    <n v="0"/>
    <n v="0"/>
    <n v="1"/>
    <x v="7"/>
  </r>
  <r>
    <n v="2"/>
    <s v="Реконструкция системы теплоснабжения протяженностью 2,031 км и горячего водоснабжения протяженностью 2,198 км по ул. Ленина с. Красноармейское"/>
    <n v="1"/>
    <n v="4171"/>
    <m/>
    <x v="2"/>
    <m/>
    <m/>
    <m/>
    <m/>
    <m/>
    <m/>
    <m/>
    <m/>
    <n v="6500"/>
    <n v="52000"/>
    <n v="2022"/>
    <m/>
    <n v="6500"/>
    <n v="52000"/>
    <n v="0"/>
    <n v="0"/>
    <n v="0"/>
    <n v="0"/>
    <n v="0"/>
    <n v="0"/>
    <n v="1"/>
    <x v="7"/>
  </r>
  <r>
    <n v="3"/>
    <s v="Строительство районного Дома культуры в с. Красноармейское Красноармейского района."/>
    <n v="1"/>
    <m/>
    <m/>
    <x v="4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  <x v="7"/>
  </r>
  <r>
    <n v="4"/>
    <s v="Строительство плавательного бассейна к газовой котельно как пристрой к МБОУ &quot;Траковская СОШ&quot;"/>
    <n v="1"/>
    <n v="1973"/>
    <n v="3481.4"/>
    <x v="1"/>
    <n v="2200"/>
    <n v="251000"/>
    <n v="2021"/>
    <s v="???"/>
    <m/>
    <m/>
    <m/>
    <m/>
    <m/>
    <m/>
    <m/>
    <s v="Предусмотрено в рамках государственной  программы Чувашкой Респукблики &quot;Развитие образования&quot; "/>
    <n v="2200"/>
    <n v="251000"/>
    <n v="2200"/>
    <n v="251000"/>
    <n v="2200"/>
    <n v="251000"/>
    <n v="1"/>
    <n v="1"/>
    <n v="0"/>
    <x v="7"/>
  </r>
  <r>
    <m/>
    <s v="Комсомольский район"/>
    <m/>
    <m/>
    <m/>
    <x v="0"/>
    <n v="15200"/>
    <n v="153353.5"/>
    <m/>
    <m/>
    <n v="0"/>
    <n v="0"/>
    <m/>
    <m/>
    <n v="2700"/>
    <n v="96800.8"/>
    <m/>
    <m/>
    <n v="17900"/>
    <n v="250154.3"/>
    <n v="15200"/>
    <n v="153353.5"/>
    <n v="0"/>
    <n v="0"/>
    <n v="0"/>
    <n v="0"/>
    <n v="0"/>
    <x v="0"/>
  </r>
  <r>
    <n v="1"/>
    <s v="Строительство Станции биологической очистки сточных вод производительностью 600 м3/сутки и сетей канализации в с. Комсомольское"/>
    <n v="1"/>
    <n v="4828"/>
    <m/>
    <x v="2"/>
    <m/>
    <m/>
    <m/>
    <m/>
    <m/>
    <m/>
    <m/>
    <m/>
    <n v="2700"/>
    <n v="96800.8"/>
    <n v="2022"/>
    <m/>
    <n v="2700"/>
    <n v="96800.8"/>
    <n v="0"/>
    <n v="0"/>
    <n v="0"/>
    <n v="0"/>
    <n v="0"/>
    <n v="0"/>
    <n v="1"/>
    <x v="8"/>
  </r>
  <r>
    <n v="2"/>
    <s v="Строительство локальной станции водоподготовки на одиночной скважине с водопроводными сетями в с. Комосомольское Комсомольского района Чувашской Республики"/>
    <n v="1"/>
    <n v="4828"/>
    <m/>
    <x v="2"/>
    <n v="7700"/>
    <n v="93353.5"/>
    <n v="2022"/>
    <s v="НП &quot;Экология&quot;"/>
    <m/>
    <m/>
    <m/>
    <m/>
    <m/>
    <m/>
    <m/>
    <m/>
    <n v="7700"/>
    <n v="93353.5"/>
    <n v="7700"/>
    <n v="93353.5"/>
    <n v="7700"/>
    <n v="93353.5"/>
    <n v="1"/>
    <n v="1"/>
    <n v="0"/>
    <x v="8"/>
  </r>
  <r>
    <n v="3"/>
    <s v="Строительство районного Дома культуры в с. Комсомольское"/>
    <n v="1"/>
    <m/>
    <m/>
    <x v="3"/>
    <n v="3000"/>
    <n v="24000"/>
    <s v="2021-2022"/>
    <s v="НП  «Культура»"/>
    <m/>
    <m/>
    <m/>
    <m/>
    <m/>
    <m/>
    <m/>
    <m/>
    <n v="3000"/>
    <n v="24000"/>
    <n v="3000"/>
    <n v="24000"/>
    <n v="3000"/>
    <n v="24000"/>
    <n v="1"/>
    <n v="1"/>
    <n v="0"/>
    <x v="8"/>
  </r>
  <r>
    <n v="4"/>
    <s v="Строительство Токаевского СДК"/>
    <n v="1"/>
    <m/>
    <m/>
    <x v="3"/>
    <n v="1500"/>
    <n v="12000"/>
    <s v="2021-2022"/>
    <s v="НП  «Культура»"/>
    <m/>
    <m/>
    <m/>
    <m/>
    <m/>
    <m/>
    <m/>
    <m/>
    <n v="1500"/>
    <n v="12000"/>
    <n v="1500"/>
    <n v="12000"/>
    <n v="1500"/>
    <n v="12000"/>
    <n v="1"/>
    <n v="1"/>
    <n v="0"/>
    <x v="8"/>
  </r>
  <r>
    <n v="5"/>
    <s v="Строительство пристроя детского сада на 50 мест к зданию МБОУ «Чурачикская СОШ» Комсомольского района Чувашской Республики "/>
    <n v="1"/>
    <m/>
    <m/>
    <x v="1"/>
    <n v="1500"/>
    <n v="12000"/>
    <s v="2021-2022"/>
    <s v="НП «Демография»"/>
    <m/>
    <m/>
    <m/>
    <m/>
    <m/>
    <m/>
    <m/>
    <m/>
    <n v="1500"/>
    <n v="12000"/>
    <n v="1500"/>
    <n v="12000"/>
    <n v="1500"/>
    <n v="12000"/>
    <n v="1"/>
    <n v="1"/>
    <n v="0"/>
    <x v="8"/>
  </r>
  <r>
    <n v="6"/>
    <s v="Строительство  детского сада на 50 мест в с. Тугаево Комсомольского района Чувашской Республики "/>
    <n v="1"/>
    <m/>
    <m/>
    <x v="1"/>
    <n v="1500"/>
    <n v="12000"/>
    <s v="2021-2022"/>
    <s v="НП «Демография»"/>
    <m/>
    <m/>
    <m/>
    <m/>
    <m/>
    <m/>
    <m/>
    <m/>
    <n v="1500"/>
    <n v="12000"/>
    <n v="1500"/>
    <n v="12000"/>
    <n v="1500"/>
    <n v="12000"/>
    <n v="1"/>
    <n v="1"/>
    <n v="0"/>
    <x v="8"/>
  </r>
  <r>
    <m/>
    <s v="Козловский район"/>
    <m/>
    <m/>
    <m/>
    <x v="0"/>
    <n v="1600"/>
    <n v="12800"/>
    <m/>
    <m/>
    <n v="0"/>
    <n v="0"/>
    <m/>
    <m/>
    <n v="11632.8"/>
    <n v="127000"/>
    <m/>
    <m/>
    <n v="13232.8"/>
    <n v="139800"/>
    <n v="1600"/>
    <n v="12800"/>
    <n v="0"/>
    <n v="0"/>
    <n v="0"/>
    <n v="0"/>
    <n v="0"/>
    <x v="0"/>
  </r>
  <r>
    <n v="1"/>
    <s v="Строительство напорного коллектора от ст.Тюрлема до очистных сооружений г.Козловка длиной 6,8 км диаметром 159 мм, реконструкция сетей водоотведения ст.Тюрлема 2 км"/>
    <n v="1"/>
    <n v="1048"/>
    <m/>
    <x v="2"/>
    <m/>
    <m/>
    <m/>
    <m/>
    <m/>
    <m/>
    <m/>
    <m/>
    <n v="4648.3999999999996"/>
    <n v="45000"/>
    <n v="2022"/>
    <m/>
    <n v="4648.3999999999996"/>
    <n v="45000"/>
    <n v="0"/>
    <n v="0"/>
    <n v="0"/>
    <n v="0"/>
    <n v="0"/>
    <n v="0"/>
    <n v="1"/>
    <x v="9"/>
  </r>
  <r>
    <n v="2"/>
    <s v="Реконструкция очистных сооружений канализации производительностью 200 м3 и сетей водоотведения д.Андреево-Базары протяженностью 2,1 км"/>
    <n v="1"/>
    <n v="375"/>
    <m/>
    <x v="2"/>
    <m/>
    <m/>
    <m/>
    <m/>
    <m/>
    <m/>
    <m/>
    <m/>
    <n v="5384.4"/>
    <n v="50000"/>
    <n v="2022"/>
    <m/>
    <n v="5384.4"/>
    <n v="50000"/>
    <n v="0"/>
    <n v="0"/>
    <n v="0"/>
    <n v="0"/>
    <n v="0"/>
    <n v="0"/>
    <n v="1"/>
    <x v="9"/>
  </r>
  <r>
    <n v="3"/>
    <s v="Строительство станции водоподготовки производительностью 1500 м3 в суткив в г. Козловка Чувашской Республики"/>
    <n v="1"/>
    <n v="209"/>
    <m/>
    <x v="2"/>
    <m/>
    <m/>
    <m/>
    <m/>
    <m/>
    <m/>
    <m/>
    <m/>
    <n v="1600"/>
    <n v="32000"/>
    <n v="2021"/>
    <m/>
    <n v="1600"/>
    <n v="32000"/>
    <n v="0"/>
    <n v="0"/>
    <n v="0"/>
    <n v="0"/>
    <n v="0"/>
    <n v="0"/>
    <n v="1"/>
    <x v="9"/>
  </r>
  <r>
    <n v="4"/>
    <s v="Строительство сельского дома культуры на 100 мест д. Илебары Козловского района"/>
    <n v="1"/>
    <m/>
    <m/>
    <x v="4"/>
    <n v="800"/>
    <n v="6400"/>
    <s v="2021-2022"/>
    <s v="НП  «Культура»"/>
    <m/>
    <m/>
    <m/>
    <m/>
    <m/>
    <m/>
    <m/>
    <m/>
    <n v="800"/>
    <n v="6400"/>
    <n v="800"/>
    <n v="6400"/>
    <n v="800"/>
    <n v="6400"/>
    <n v="1"/>
    <n v="1"/>
    <n v="0"/>
    <x v="9"/>
  </r>
  <r>
    <n v="5"/>
    <s v="Строительство сельского дома культуры на 100 мест С. Байгулово Козловского района"/>
    <n v="1"/>
    <m/>
    <m/>
    <x v="3"/>
    <n v="800"/>
    <n v="6400"/>
    <s v="2021-2022"/>
    <s v="НП  «Культура»"/>
    <m/>
    <m/>
    <m/>
    <m/>
    <m/>
    <m/>
    <m/>
    <m/>
    <n v="800"/>
    <n v="6400"/>
    <n v="800"/>
    <n v="6400"/>
    <n v="800"/>
    <n v="6400"/>
    <n v="1"/>
    <n v="1"/>
    <n v="0"/>
    <x v="9"/>
  </r>
  <r>
    <m/>
    <s v="Красночетайский район"/>
    <m/>
    <m/>
    <m/>
    <x v="0"/>
    <n v="1200"/>
    <n v="9600"/>
    <m/>
    <m/>
    <n v="0"/>
    <n v="0"/>
    <m/>
    <m/>
    <n v="0"/>
    <n v="0"/>
    <m/>
    <m/>
    <n v="1200"/>
    <n v="9600"/>
    <n v="1200"/>
    <n v="9600"/>
    <n v="0"/>
    <n v="0"/>
    <n v="0"/>
    <n v="0"/>
    <n v="0"/>
    <x v="0"/>
  </r>
  <r>
    <n v="1"/>
    <s v="Строительство сельского дома культуры на 100 мест д. Тарабаи Красночетайского  района"/>
    <n v="1"/>
    <m/>
    <m/>
    <x v="3"/>
    <n v="600"/>
    <n v="4800"/>
    <s v="2021-2022"/>
    <s v="НП  «Культура»"/>
    <m/>
    <m/>
    <m/>
    <m/>
    <m/>
    <m/>
    <m/>
    <m/>
    <n v="600"/>
    <n v="4800"/>
    <n v="600"/>
    <n v="4800"/>
    <n v="600"/>
    <n v="4800"/>
    <n v="1"/>
    <n v="1"/>
    <n v="0"/>
    <x v="10"/>
  </r>
  <r>
    <n v="2"/>
    <s v="Строительство сельского дома культуры на 100 мест д. Верхнее Аккозино Красночетайского  района"/>
    <n v="1"/>
    <m/>
    <m/>
    <x v="3"/>
    <n v="600"/>
    <n v="4800"/>
    <s v="2021-2022"/>
    <s v="НП  «Культура»"/>
    <m/>
    <m/>
    <m/>
    <m/>
    <m/>
    <m/>
    <m/>
    <m/>
    <n v="600"/>
    <n v="4800"/>
    <n v="600"/>
    <n v="4800"/>
    <n v="600"/>
    <n v="4800"/>
    <n v="1"/>
    <n v="1"/>
    <n v="0"/>
    <x v="10"/>
  </r>
  <r>
    <m/>
    <s v="Мариинско-Посадский район"/>
    <m/>
    <m/>
    <m/>
    <x v="0"/>
    <n v="9900"/>
    <n v="79200"/>
    <m/>
    <m/>
    <n v="0"/>
    <n v="0"/>
    <m/>
    <m/>
    <n v="4246.768"/>
    <n v="141558"/>
    <m/>
    <m/>
    <n v="14146.768"/>
    <n v="220758"/>
    <n v="9900"/>
    <n v="79200"/>
    <n v="0"/>
    <n v="0"/>
    <n v="0"/>
    <n v="0"/>
    <n v="0"/>
    <x v="0"/>
  </r>
  <r>
    <n v="1"/>
    <s v="Реконструкция водопроводной сети г. Мариинский Посад "/>
    <n v="1"/>
    <n v="8702"/>
    <m/>
    <x v="2"/>
    <m/>
    <m/>
    <m/>
    <m/>
    <m/>
    <m/>
    <m/>
    <m/>
    <n v="4246.768"/>
    <n v="141558"/>
    <n v="2022"/>
    <m/>
    <n v="4246.768"/>
    <n v="141558"/>
    <n v="0"/>
    <n v="0"/>
    <n v="0"/>
    <n v="0"/>
    <n v="0"/>
    <n v="0"/>
    <n v="1"/>
    <x v="11"/>
  </r>
  <r>
    <n v="2"/>
    <s v="Строительство очистных сооружений в г.Мариинский Посад"/>
    <n v="1"/>
    <n v="8702"/>
    <m/>
    <x v="2"/>
    <n v="8900"/>
    <n v="71200"/>
    <n v="2022"/>
    <s v="НП «Экология»"/>
    <m/>
    <m/>
    <m/>
    <m/>
    <m/>
    <m/>
    <m/>
    <m/>
    <n v="8900"/>
    <n v="71200"/>
    <n v="8900"/>
    <n v="71200"/>
    <n v="8900"/>
    <n v="71200"/>
    <n v="1"/>
    <n v="1"/>
    <n v="0"/>
    <x v="11"/>
  </r>
  <r>
    <n v="3"/>
    <s v="Строительство объекта «Многофункциональный центр культурного развития в г. Мариинский Посад»"/>
    <n v="1"/>
    <m/>
    <m/>
    <x v="4"/>
    <n v="1000"/>
    <n v="8000"/>
    <s v="2021-2022"/>
    <s v="НП  «Культура»"/>
    <m/>
    <m/>
    <m/>
    <m/>
    <m/>
    <m/>
    <m/>
    <m/>
    <n v="1000"/>
    <n v="8000"/>
    <n v="1000"/>
    <n v="8000"/>
    <n v="1000"/>
    <n v="8000"/>
    <n v="1"/>
    <n v="1"/>
    <n v="0"/>
    <x v="11"/>
  </r>
  <r>
    <m/>
    <s v="Моргаушский район"/>
    <m/>
    <m/>
    <m/>
    <x v="0"/>
    <n v="3208.1"/>
    <n v="242701.8"/>
    <m/>
    <m/>
    <n v="0"/>
    <n v="0"/>
    <m/>
    <m/>
    <n v="6000"/>
    <n v="48000"/>
    <m/>
    <m/>
    <n v="9208.1"/>
    <n v="290701.8"/>
    <n v="3208.1"/>
    <n v="242701.8"/>
    <n v="0"/>
    <n v="0"/>
    <n v="0"/>
    <n v="0"/>
    <n v="0"/>
    <x v="0"/>
  </r>
  <r>
    <n v="1"/>
    <s v="Реконструкция биологических очистных сооружений канализации и системы водоотведения с.Моргауши Моргаушского района Чувашской Республики"/>
    <n v="1"/>
    <n v="3582"/>
    <m/>
    <x v="2"/>
    <m/>
    <m/>
    <m/>
    <m/>
    <m/>
    <m/>
    <m/>
    <m/>
    <n v="6000"/>
    <n v="48000"/>
    <n v="2022"/>
    <m/>
    <n v="6000"/>
    <n v="48000"/>
    <n v="0"/>
    <n v="0"/>
    <n v="0"/>
    <n v="0"/>
    <n v="0"/>
    <n v="0"/>
    <n v="1"/>
    <x v="12"/>
  </r>
  <r>
    <n v="2"/>
    <s v="Строительство детского сада на 2020 мест в д. Москакасы Моргаушского района"/>
    <n v="1"/>
    <n v="2665"/>
    <n v="542.79999999999995"/>
    <x v="1"/>
    <n v="1708.1"/>
    <n v="206201.8"/>
    <s v="2021-2022"/>
    <s v="НП &quot;Образование&quot;"/>
    <m/>
    <m/>
    <m/>
    <m/>
    <m/>
    <m/>
    <m/>
    <m/>
    <n v="1708.1"/>
    <n v="206201.8"/>
    <n v="1708.1"/>
    <n v="206201.8"/>
    <n v="1708.1"/>
    <n v="206201.8"/>
    <n v="1"/>
    <n v="1"/>
    <n v="0"/>
    <x v="12"/>
  </r>
  <r>
    <n v="3"/>
    <s v="Строительство пристроя спортивного зала и столой к зданию МБОУ &quot;Шомиковская ООШ&quot;"/>
    <n v="1"/>
    <n v="750"/>
    <n v="1716.4"/>
    <x v="1"/>
    <n v="1500"/>
    <n v="36500"/>
    <s v="2021-2022"/>
    <s v="НП &quot;Образование&quot;"/>
    <m/>
    <m/>
    <m/>
    <m/>
    <m/>
    <m/>
    <m/>
    <m/>
    <n v="1500"/>
    <n v="36500"/>
    <n v="1500"/>
    <n v="36500"/>
    <n v="1500"/>
    <n v="36500"/>
    <n v="1"/>
    <n v="1"/>
    <n v="0"/>
    <x v="12"/>
  </r>
  <r>
    <m/>
    <s v="Порецкий район"/>
    <m/>
    <m/>
    <m/>
    <x v="0"/>
    <n v="0"/>
    <n v="0"/>
    <m/>
    <m/>
    <n v="6980.1350000000002"/>
    <n v="453000"/>
    <m/>
    <m/>
    <n v="6500"/>
    <n v="76957"/>
    <m/>
    <m/>
    <n v="13480.135"/>
    <n v="529957"/>
    <n v="6980.1350000000002"/>
    <n v="453000"/>
    <n v="0"/>
    <n v="0"/>
    <n v="0"/>
    <n v="0"/>
    <n v="0"/>
    <x v="0"/>
  </r>
  <r>
    <n v="1"/>
    <s v="Строительство самотечной канализации в с.Порецкое Порецкого района Чувашской Республики"/>
    <n v="1"/>
    <n v="5354"/>
    <m/>
    <x v="2"/>
    <m/>
    <m/>
    <m/>
    <m/>
    <m/>
    <m/>
    <m/>
    <m/>
    <n v="1500"/>
    <n v="11957"/>
    <n v="2021"/>
    <m/>
    <n v="1500"/>
    <n v="11957"/>
    <n v="0"/>
    <n v="0"/>
    <n v="0"/>
    <n v="0"/>
    <n v="0"/>
    <n v="0"/>
    <n v="1"/>
    <x v="13"/>
  </r>
  <r>
    <n v="2"/>
    <s v="Противооползневые работы, берегоукрепительных сооружений на левобережье р. Суры"/>
    <n v="1"/>
    <n v="12000"/>
    <n v="6980.1350000000002"/>
    <x v="6"/>
    <m/>
    <m/>
    <m/>
    <m/>
    <n v="6980.1350000000002"/>
    <n v="453000"/>
    <s v="2022-2024"/>
    <s v="Федеральная целевая программа «Развитие водохозяйственного комплекса Российской Федерации в 2012-2020 годах»"/>
    <m/>
    <m/>
    <m/>
    <m/>
    <n v="6980.1350000000002"/>
    <n v="453000"/>
    <n v="6980.1350000000002"/>
    <n v="453000"/>
    <n v="6980.1350000000002"/>
    <n v="453000"/>
    <n v="1"/>
    <n v="1"/>
    <n v="0"/>
    <x v="13"/>
  </r>
  <r>
    <n v="3"/>
    <s v="Строительство нового водопровода в с.Напольное Порецкого района Чувашской Республики"/>
    <n v="1"/>
    <n v="5354"/>
    <m/>
    <x v="2"/>
    <m/>
    <m/>
    <m/>
    <m/>
    <m/>
    <m/>
    <m/>
    <m/>
    <n v="5000"/>
    <n v="65000"/>
    <n v="2022"/>
    <m/>
    <n v="5000"/>
    <n v="65000"/>
    <n v="0"/>
    <n v="0"/>
    <n v="0"/>
    <n v="0"/>
    <n v="0"/>
    <n v="0"/>
    <n v="1"/>
    <x v="13"/>
  </r>
  <r>
    <m/>
    <s v="Урмарский район"/>
    <m/>
    <m/>
    <m/>
    <x v="0"/>
    <n v="4766"/>
    <n v="38128"/>
    <m/>
    <m/>
    <n v="0"/>
    <n v="0"/>
    <m/>
    <m/>
    <n v="9000"/>
    <n v="176000"/>
    <m/>
    <m/>
    <n v="13766"/>
    <n v="214128"/>
    <n v="4766"/>
    <n v="38128"/>
    <n v="0"/>
    <n v="0"/>
    <n v="0"/>
    <n v="0"/>
    <n v="0"/>
    <x v="0"/>
  </r>
  <r>
    <n v="1"/>
    <s v="Строительство общеобразовательной школы на 165 ученических  мест с пристроем  помещений дошкольных групп на 40 мест в д.Арабоси Урмарского района Чувашской Республики"/>
    <n v="1"/>
    <m/>
    <m/>
    <x v="1"/>
    <n v="1166"/>
    <n v="9328"/>
    <s v="2021-2022"/>
    <s v="НП «Образование»"/>
    <m/>
    <m/>
    <m/>
    <m/>
    <m/>
    <m/>
    <m/>
    <m/>
    <n v="1166"/>
    <n v="9328"/>
    <n v="1166"/>
    <n v="9328"/>
    <n v="1166"/>
    <n v="9328"/>
    <n v="1"/>
    <n v="1"/>
    <n v="0"/>
    <x v="14"/>
  </r>
  <r>
    <n v="2"/>
    <s v="Реконструкция канализационных очистных сооружений производительностью 1000 м3/сут.  п. Урмары Урмарского района Чувашской Республики"/>
    <n v="1"/>
    <n v="5412"/>
    <m/>
    <x v="2"/>
    <m/>
    <m/>
    <m/>
    <m/>
    <m/>
    <m/>
    <m/>
    <m/>
    <n v="3700"/>
    <n v="120000"/>
    <n v="2021"/>
    <m/>
    <n v="3700"/>
    <n v="120000"/>
    <n v="0"/>
    <n v="0"/>
    <n v="0"/>
    <n v="0"/>
    <n v="0"/>
    <n v="0"/>
    <n v="1"/>
    <x v="14"/>
  </r>
  <r>
    <n v="3"/>
    <s v="Строительство инженерных (газ, вода, свет, дороги) на ул.Северная, Бурмистрова, пер.Нефтебазовый п.Урмары Урмарского района Чувашской Республики"/>
    <n v="1"/>
    <n v="5412"/>
    <m/>
    <x v="2"/>
    <m/>
    <m/>
    <m/>
    <m/>
    <m/>
    <m/>
    <m/>
    <m/>
    <n v="2800"/>
    <n v="29000"/>
    <n v="2021"/>
    <m/>
    <n v="2800"/>
    <n v="29000"/>
    <n v="0"/>
    <n v="0"/>
    <n v="0"/>
    <n v="0"/>
    <n v="0"/>
    <n v="0"/>
    <n v="1"/>
    <x v="14"/>
  </r>
  <r>
    <n v="4"/>
    <s v="Строительство пристроя помещений для дошкольных групп на 60 мест    к зданию школы  МБОУ «Большеяниковская СОШ» Урмарского района Чувашской Республики"/>
    <n v="1"/>
    <m/>
    <m/>
    <x v="1"/>
    <n v="1200"/>
    <n v="9600"/>
    <s v="2021-2022"/>
    <s v="НП «Образование»"/>
    <m/>
    <m/>
    <m/>
    <m/>
    <m/>
    <m/>
    <m/>
    <m/>
    <n v="1200"/>
    <n v="9600"/>
    <n v="1200"/>
    <n v="9600"/>
    <n v="1200"/>
    <n v="9600"/>
    <n v="1"/>
    <n v="1"/>
    <n v="0"/>
    <x v="14"/>
  </r>
  <r>
    <n v="5"/>
    <s v="Модернизация газопроводных сетей пгт. Урмары и перевод на индивидуальное отопление многоквартирных домов"/>
    <n v="1"/>
    <n v="5412"/>
    <m/>
    <x v="2"/>
    <m/>
    <m/>
    <m/>
    <m/>
    <m/>
    <m/>
    <m/>
    <m/>
    <n v="2500"/>
    <n v="27000"/>
    <n v="2022"/>
    <m/>
    <n v="2500"/>
    <n v="27000"/>
    <n v="0"/>
    <n v="0"/>
    <n v="0"/>
    <n v="0"/>
    <n v="0"/>
    <n v="0"/>
    <n v="1"/>
    <x v="14"/>
  </r>
  <r>
    <n v="6"/>
    <s v="Строительство пристроя  спортзала и пищеблока МБОУ «Ковалинская ООШ» в с.Ковали Урмарского района"/>
    <n v="1"/>
    <m/>
    <m/>
    <x v="1"/>
    <n v="1200"/>
    <n v="9600"/>
    <s v="2021-2022"/>
    <s v="НП «Образование»"/>
    <m/>
    <m/>
    <m/>
    <m/>
    <m/>
    <m/>
    <m/>
    <m/>
    <n v="1200"/>
    <n v="9600"/>
    <n v="1200"/>
    <n v="9600"/>
    <n v="1200"/>
    <n v="9600"/>
    <n v="1"/>
    <n v="1"/>
    <n v="0"/>
    <x v="14"/>
  </r>
  <r>
    <n v="7"/>
    <s v="Строительство клуба в д. Кульгеши Урмарского района"/>
    <n v="1"/>
    <m/>
    <m/>
    <x v="4"/>
    <n v="1200"/>
    <n v="9600"/>
    <s v="2021-2022"/>
    <s v="НП  «Культура»"/>
    <m/>
    <m/>
    <m/>
    <m/>
    <m/>
    <m/>
    <m/>
    <m/>
    <n v="1200"/>
    <n v="9600"/>
    <n v="1200"/>
    <n v="9600"/>
    <n v="1200"/>
    <n v="9600"/>
    <n v="1"/>
    <n v="1"/>
    <n v="0"/>
    <x v="14"/>
  </r>
  <r>
    <m/>
    <s v="Цивильский район"/>
    <m/>
    <m/>
    <m/>
    <x v="0"/>
    <n v="2400"/>
    <n v="43434.5"/>
    <m/>
    <m/>
    <n v="11600"/>
    <n v="1023250"/>
    <m/>
    <m/>
    <n v="0"/>
    <n v="0"/>
    <m/>
    <m/>
    <n v="14000"/>
    <n v="1066684.5"/>
    <n v="14000"/>
    <n v="1066684.5"/>
    <n v="0"/>
    <n v="0"/>
    <n v="0"/>
    <n v="0"/>
    <n v="0"/>
    <x v="0"/>
  </r>
  <r>
    <n v="1"/>
    <s v="Строительство пристроя на 500 мест МБОУ «Цивильская СОШ № 2» в г. Цивильск, ул. Рогожкина, д. 59"/>
    <n v="1"/>
    <n v="15000"/>
    <n v="754380"/>
    <x v="1"/>
    <m/>
    <m/>
    <m/>
    <m/>
    <n v="3500"/>
    <n v="275000"/>
    <s v="2021-2022"/>
    <s v="ГП ЧР «Развитие образования»"/>
    <m/>
    <m/>
    <m/>
    <s v="Мощность МБОУ «Цивильская СОШ № 2» - 520 чел. В 2020/21 учебном году - 1012 учащихся. Вторая смена."/>
    <n v="3500"/>
    <n v="275000"/>
    <n v="3500"/>
    <n v="275000"/>
    <n v="3500"/>
    <n v="275000"/>
    <n v="1"/>
    <n v="1"/>
    <n v="0"/>
    <x v="15"/>
  </r>
  <r>
    <n v="2"/>
    <s v="Строительство средней общеобразовательной школы на 375 ученических мест в с. Чурачики Цивильского района"/>
    <n v="1"/>
    <n v="1671"/>
    <n v="5095300"/>
    <x v="1"/>
    <m/>
    <m/>
    <m/>
    <m/>
    <n v="1700"/>
    <n v="206250"/>
    <s v="2021-2022"/>
    <s v="ГП ЧР «Развитие образования»"/>
    <m/>
    <m/>
    <m/>
    <s v="Ветхое здание: двухэтажный учебный корпус со спортзалом (1958 г.п.), одноэтажный учебный корпус (1962 г.п.) и здание школьной столовой и мастерской (1964 г.п.), библиотека и актовый зал находятся в аварийном состоянии и не эксплуатируется. Не отвечают санитарно–гигиеническим требованиям, нормам и правилам СанПин и противопожарной безопасности. "/>
    <n v="1700"/>
    <n v="206250"/>
    <n v="1700"/>
    <n v="206250"/>
    <n v="1700"/>
    <n v="206250"/>
    <n v="1"/>
    <n v="1"/>
    <n v="0"/>
    <x v="15"/>
  </r>
  <r>
    <n v="3"/>
    <s v="Строительство дошкольного учреждения на 24 мест по адресу: г. Цивильск, ул.Арцыбышева, дом 24"/>
    <n v="1"/>
    <n v="15000"/>
    <n v="5830220"/>
    <x v="1"/>
    <m/>
    <m/>
    <m/>
    <m/>
    <n v="900"/>
    <n v="217000"/>
    <s v="2021-2022"/>
    <s v="ГП &quot;Демография&quot;"/>
    <m/>
    <m/>
    <m/>
    <m/>
    <n v="900"/>
    <n v="217000"/>
    <n v="900"/>
    <n v="217000"/>
    <n v="900"/>
    <n v="217000"/>
    <n v="1"/>
    <n v="1"/>
    <n v="0"/>
    <x v="15"/>
  </r>
  <r>
    <n v="4"/>
    <s v="Строительство общеобразовательной школы на 500 ученических мест по адресу: г.Цивильск, ул. Горького, дом1"/>
    <n v="1"/>
    <n v="15000"/>
    <n v="89456"/>
    <x v="1"/>
    <m/>
    <m/>
    <m/>
    <m/>
    <n v="5500"/>
    <n v="325000"/>
    <s v="2021-2022"/>
    <s v="ГП &quot;Демография&quot;"/>
    <m/>
    <m/>
    <m/>
    <m/>
    <n v="5500"/>
    <n v="325000"/>
    <n v="5500"/>
    <n v="325000"/>
    <n v="5500"/>
    <n v="325000"/>
    <n v="1"/>
    <n v="1"/>
    <n v="0"/>
    <x v="15"/>
  </r>
  <r>
    <n v="5"/>
    <s v="Строительство локальной станции водоподготовки на одиночной скважине с модернизацией водопровод-ных сетей в г. Цивильск Чувашской Республики"/>
    <n v="1"/>
    <n v="14700"/>
    <m/>
    <x v="2"/>
    <n v="2400"/>
    <n v="43434.5"/>
    <n v="2022"/>
    <s v="НП «Экология»"/>
    <m/>
    <m/>
    <m/>
    <m/>
    <m/>
    <m/>
    <m/>
    <m/>
    <n v="2400"/>
    <n v="43434.5"/>
    <n v="2400"/>
    <n v="43434.5"/>
    <n v="2400"/>
    <n v="43434.5"/>
    <n v="1"/>
    <n v="1"/>
    <n v="0"/>
    <x v="15"/>
  </r>
  <r>
    <m/>
    <s v="Чебоксарский район"/>
    <m/>
    <m/>
    <m/>
    <x v="0"/>
    <n v="2800"/>
    <n v="22400"/>
    <m/>
    <m/>
    <n v="0"/>
    <n v="0"/>
    <m/>
    <m/>
    <n v="0"/>
    <n v="0"/>
    <m/>
    <m/>
    <n v="2800"/>
    <n v="22400"/>
    <n v="2800"/>
    <n v="22400"/>
    <n v="0"/>
    <n v="0"/>
    <n v="0"/>
    <n v="0"/>
    <n v="0"/>
    <x v="0"/>
  </r>
  <r>
    <n v="1"/>
    <s v="Строительство школы на 180 ученических мест в д. Большие Карачуры Чебоксарского района Чувашской Республики"/>
    <n v="1"/>
    <m/>
    <m/>
    <x v="1"/>
    <n v="1500"/>
    <n v="12000"/>
    <s v="2021-2022"/>
    <s v="НП «Образование»"/>
    <m/>
    <m/>
    <m/>
    <m/>
    <m/>
    <m/>
    <m/>
    <m/>
    <n v="1500"/>
    <n v="12000"/>
    <n v="1500"/>
    <n v="12000"/>
    <n v="1500"/>
    <n v="12000"/>
    <n v="1"/>
    <n v="1"/>
    <n v="0"/>
    <x v="16"/>
  </r>
  <r>
    <n v="2"/>
    <s v="Стадион-площадка по ул. Школьная в пос. Кугеси Чебоксарского района Чувашской республики"/>
    <n v="1"/>
    <m/>
    <m/>
    <x v="5"/>
    <n v="1300"/>
    <n v="10400"/>
    <s v="2021-2022"/>
    <s v="НП «Демография»"/>
    <m/>
    <m/>
    <m/>
    <m/>
    <m/>
    <m/>
    <m/>
    <m/>
    <n v="1300"/>
    <n v="10400"/>
    <n v="1300"/>
    <n v="10400"/>
    <n v="1300"/>
    <n v="10400"/>
    <n v="1"/>
    <n v="1"/>
    <n v="0"/>
    <x v="16"/>
  </r>
  <r>
    <m/>
    <s v="Шемуршинский район"/>
    <m/>
    <m/>
    <m/>
    <x v="0"/>
    <n v="10102"/>
    <n v="83733.5"/>
    <m/>
    <m/>
    <n v="0"/>
    <n v="0"/>
    <m/>
    <m/>
    <n v="0"/>
    <n v="0"/>
    <m/>
    <m/>
    <n v="10102"/>
    <n v="83733.5"/>
    <n v="10102"/>
    <n v="83733.5"/>
    <n v="0"/>
    <n v="0"/>
    <n v="0"/>
    <n v="0"/>
    <n v="0"/>
    <x v="0"/>
  </r>
  <r>
    <n v="1"/>
    <s v="Строительство блочно-модульной котельной и перевод на инди-видуальное отопление МБДОУ «Шемуршинский детский сад «Сказка» и МБОУ «Шемуршинская СОШ» Шемуршинского района Чувашской Республики"/>
    <n v="1"/>
    <m/>
    <m/>
    <x v="1"/>
    <n v="1500"/>
    <n v="12000"/>
    <s v="2021-2022"/>
    <s v="НП «Образование» "/>
    <m/>
    <m/>
    <m/>
    <m/>
    <m/>
    <m/>
    <m/>
    <m/>
    <n v="1500"/>
    <n v="12000"/>
    <n v="1500"/>
    <n v="12000"/>
    <n v="1500"/>
    <n v="12000"/>
    <n v="1"/>
    <n v="1"/>
    <n v="0"/>
    <x v="17"/>
  </r>
  <r>
    <n v="2"/>
    <s v="Строительство локальных станций водоподготовки на одиночных скважинах с водопроводными сетями в с. Чепкас-Никольское Шемуршинского района Чувашской Республики"/>
    <n v="1"/>
    <n v="469"/>
    <m/>
    <x v="2"/>
    <n v="2500"/>
    <n v="38383.5"/>
    <n v="2022"/>
    <s v="НП «Экология»"/>
    <m/>
    <m/>
    <m/>
    <m/>
    <m/>
    <m/>
    <m/>
    <m/>
    <n v="2500"/>
    <n v="38383.5"/>
    <n v="2500"/>
    <n v="38383.5"/>
    <n v="2500"/>
    <n v="38383.5"/>
    <n v="1"/>
    <n v="1"/>
    <n v="0"/>
    <x v="17"/>
  </r>
  <r>
    <n v="3"/>
    <s v="Строительство локальных станций водоподготовки на одиночных скважинах с водопроводными сетями в с. Шемурша Шемуршинского района Чувашской Республики"/>
    <n v="0"/>
    <n v="3319"/>
    <m/>
    <x v="2"/>
    <n v="6102"/>
    <n v="33350"/>
    <n v="2023"/>
    <s v="НП «Экология»"/>
    <m/>
    <m/>
    <m/>
    <m/>
    <m/>
    <m/>
    <m/>
    <m/>
    <n v="6102"/>
    <n v="33350"/>
    <n v="6102"/>
    <n v="33350"/>
    <n v="0"/>
    <n v="0"/>
    <n v="1"/>
    <n v="0"/>
    <n v="0"/>
    <x v="17"/>
  </r>
  <r>
    <m/>
    <s v="Шумерлинский район"/>
    <m/>
    <m/>
    <m/>
    <x v="0"/>
    <n v="1000"/>
    <n v="8000"/>
    <m/>
    <m/>
    <n v="0"/>
    <n v="0"/>
    <m/>
    <m/>
    <n v="2800"/>
    <n v="22400"/>
    <m/>
    <m/>
    <n v="3800"/>
    <n v="30400"/>
    <n v="1000"/>
    <n v="8000"/>
    <n v="0"/>
    <n v="0"/>
    <n v="0"/>
    <n v="0"/>
    <n v="0"/>
    <x v="0"/>
  </r>
  <r>
    <n v="1"/>
    <s v="Реконструкция здания структурного подразделения МБОУ «Шумерлинская СОШ» под основную общеобразовательную школу с пристроем учебного корпуса на  60 учащихся, расположенного по адресу: Шумерлинский район, с. Нижняя Кумашка, ул. Луговая, д. 30"/>
    <n v="1"/>
    <m/>
    <m/>
    <x v="1"/>
    <n v="1000"/>
    <n v="8000"/>
    <s v="2021-2022"/>
    <s v="НП &quot;Образование&quot;"/>
    <m/>
    <m/>
    <m/>
    <m/>
    <m/>
    <m/>
    <m/>
    <m/>
    <n v="1000"/>
    <n v="8000"/>
    <n v="1000"/>
    <n v="8000"/>
    <n v="1000"/>
    <n v="8000"/>
    <n v="1"/>
    <n v="1"/>
    <n v="0"/>
    <x v="18"/>
  </r>
  <r>
    <n v="2"/>
    <s v="Реконструкция канализации и очистных сооружений по ул. Мира в с. Юманай"/>
    <n v="1"/>
    <n v="466"/>
    <m/>
    <x v="2"/>
    <m/>
    <m/>
    <m/>
    <m/>
    <m/>
    <m/>
    <m/>
    <m/>
    <n v="1400"/>
    <n v="11200"/>
    <s v="2021-2022"/>
    <m/>
    <n v="1400"/>
    <n v="11200"/>
    <n v="0"/>
    <n v="0"/>
    <n v="0"/>
    <n v="0"/>
    <n v="0"/>
    <n v="0"/>
    <n v="1"/>
    <x v="18"/>
  </r>
  <r>
    <n v="3"/>
    <s v="Строительство здания клуба на 100 мест по адресу: с. Русские Алгаши."/>
    <n v="1"/>
    <m/>
    <m/>
    <x v="3"/>
    <m/>
    <m/>
    <m/>
    <m/>
    <m/>
    <m/>
    <m/>
    <m/>
    <n v="700"/>
    <n v="5600"/>
    <s v="2021-2022"/>
    <m/>
    <n v="700"/>
    <n v="5600"/>
    <n v="0"/>
    <n v="0"/>
    <n v="0"/>
    <n v="0"/>
    <n v="0"/>
    <n v="0"/>
    <n v="1"/>
    <x v="18"/>
  </r>
  <r>
    <n v="4"/>
    <s v="Строительство здания сельского клуба на 60 мест в д. Мыслец"/>
    <n v="1"/>
    <m/>
    <m/>
    <x v="3"/>
    <m/>
    <m/>
    <m/>
    <m/>
    <m/>
    <m/>
    <m/>
    <m/>
    <n v="700"/>
    <n v="5600"/>
    <s v="2021-2022"/>
    <m/>
    <n v="700"/>
    <n v="5600"/>
    <n v="0"/>
    <n v="0"/>
    <n v="0"/>
    <n v="0"/>
    <n v="0"/>
    <n v="0"/>
    <n v="1"/>
    <x v="18"/>
  </r>
  <r>
    <m/>
    <s v="Янтиковский район"/>
    <m/>
    <m/>
    <m/>
    <x v="0"/>
    <n v="900"/>
    <n v="7200"/>
    <m/>
    <m/>
    <n v="0"/>
    <n v="0"/>
    <m/>
    <m/>
    <n v="0"/>
    <n v="0"/>
    <m/>
    <m/>
    <n v="900"/>
    <n v="7200"/>
    <n v="900"/>
    <n v="7200"/>
    <n v="0"/>
    <n v="0"/>
    <n v="0"/>
    <n v="0"/>
    <n v="0"/>
    <x v="0"/>
  </r>
  <r>
    <n v="1"/>
    <s v="Учебный корпус для начальных классов на 300 мест к МБОУ &quot;Янтиковская СОШ&quot; в с. Янтиково Янтиковского района"/>
    <n v="1"/>
    <n v="2888"/>
    <n v="1200"/>
    <x v="1"/>
    <n v="900"/>
    <n v="7200"/>
    <n v="2021"/>
    <s v="НП &quot;Образование&quot;"/>
    <m/>
    <m/>
    <m/>
    <m/>
    <m/>
    <m/>
    <m/>
    <m/>
    <n v="900"/>
    <n v="7200"/>
    <n v="900"/>
    <n v="7200"/>
    <n v="900"/>
    <n v="7200"/>
    <n v="1"/>
    <n v="1"/>
    <n v="0"/>
    <x v="19"/>
  </r>
  <r>
    <m/>
    <s v="Ядринский район"/>
    <m/>
    <m/>
    <m/>
    <x v="0"/>
    <n v="17400"/>
    <n v="544400"/>
    <m/>
    <m/>
    <n v="0"/>
    <n v="0"/>
    <m/>
    <m/>
    <n v="15000"/>
    <n v="45000"/>
    <m/>
    <m/>
    <n v="32400"/>
    <n v="589400"/>
    <n v="17400"/>
    <n v="544400"/>
    <n v="0"/>
    <n v="0"/>
    <n v="0"/>
    <n v="0"/>
    <n v="0"/>
    <x v="0"/>
  </r>
  <r>
    <n v="1"/>
    <s v="Строительство блочно-модульных газовых котельных г.Ядрин"/>
    <n v="1"/>
    <n v="8387"/>
    <m/>
    <x v="2"/>
    <m/>
    <m/>
    <m/>
    <m/>
    <m/>
    <m/>
    <m/>
    <m/>
    <n v="15000"/>
    <n v="45000"/>
    <n v="2022"/>
    <m/>
    <n v="15000"/>
    <n v="45000"/>
    <n v="0"/>
    <n v="0"/>
    <n v="0"/>
    <n v="0"/>
    <n v="0"/>
    <n v="0"/>
    <n v="1"/>
    <x v="20"/>
  </r>
  <r>
    <n v="2"/>
    <s v="Строительство биологических очистных сооружений производительностью 4200 м3/сутки в  г. Ядрин Чувашской Республики"/>
    <n v="1"/>
    <n v="8387"/>
    <n v="14000"/>
    <x v="2"/>
    <n v="14000"/>
    <n v="350000"/>
    <n v="2022"/>
    <s v="НП «Экология»"/>
    <m/>
    <m/>
    <m/>
    <m/>
    <m/>
    <m/>
    <m/>
    <m/>
    <n v="14000"/>
    <n v="350000"/>
    <n v="14000"/>
    <n v="350000"/>
    <n v="14000"/>
    <n v="350000"/>
    <n v="1"/>
    <n v="1"/>
    <n v="0"/>
    <x v="20"/>
  </r>
  <r>
    <n v="3"/>
    <s v="Строительство средней общеобразовательной школы на 165 ученических мест с пристроем помещений для дошкольных групп на 40 мест в д. Персирланы Ядринского района"/>
    <n v="1"/>
    <n v="1748"/>
    <n v="12606.8"/>
    <x v="1"/>
    <n v="1600"/>
    <n v="180000"/>
    <n v="2021"/>
    <s v="НП «Образование» "/>
    <m/>
    <m/>
    <m/>
    <m/>
    <m/>
    <m/>
    <m/>
    <s v="Персирланское поселение самое большое в Ядринском районе. В поселении 9 населенных пунктов, в трех из них имеются образовательные организации: МБОУ &quot;Балдаевская СОШ&quot;, МБОУ &quot;Персирланская&quot;, МБДОУ &quot;Детский сад &quot;Колосок&quot;. Все образовательные учреждения находятся в ветхих зданиях, имеющих износ более 50%, не соответствуют санитарно–гигиеническим требованиям."/>
    <n v="1600"/>
    <n v="180000"/>
    <n v="1600"/>
    <n v="180000"/>
    <n v="1600"/>
    <n v="180000"/>
    <n v="1"/>
    <n v="1"/>
    <n v="0"/>
    <x v="20"/>
  </r>
  <r>
    <n v="4"/>
    <s v="Строительство сельского дома культуры на 100 мест с. Малое Карачкино Ядринского района"/>
    <n v="1"/>
    <m/>
    <m/>
    <x v="4"/>
    <n v="900"/>
    <n v="7200"/>
    <s v="2021-2022"/>
    <s v="НП «Культура» "/>
    <m/>
    <m/>
    <m/>
    <m/>
    <m/>
    <m/>
    <m/>
    <m/>
    <n v="900"/>
    <n v="7200"/>
    <n v="900"/>
    <n v="7200"/>
    <n v="900"/>
    <n v="7200"/>
    <n v="1"/>
    <n v="1"/>
    <n v="0"/>
    <x v="20"/>
  </r>
  <r>
    <n v="5"/>
    <s v="Строительство сельского дома культуры на 100 мест  д. Кильдишево Ядринского района"/>
    <n v="1"/>
    <m/>
    <m/>
    <x v="4"/>
    <n v="900"/>
    <n v="7200"/>
    <s v="2021-2022"/>
    <s v="НП «Культура» "/>
    <m/>
    <m/>
    <m/>
    <m/>
    <m/>
    <m/>
    <m/>
    <m/>
    <n v="900"/>
    <n v="7200"/>
    <n v="900"/>
    <n v="7200"/>
    <n v="900"/>
    <n v="7200"/>
    <n v="1"/>
    <n v="1"/>
    <n v="0"/>
    <x v="20"/>
  </r>
  <r>
    <m/>
    <s v="г.Алатырь"/>
    <m/>
    <m/>
    <m/>
    <x v="0"/>
    <n v="8500"/>
    <n v="58175"/>
    <m/>
    <m/>
    <n v="7300"/>
    <n v="497626.85"/>
    <m/>
    <m/>
    <n v="12250"/>
    <n v="115000"/>
    <m/>
    <m/>
    <n v="28050"/>
    <n v="670801.85"/>
    <n v="15800"/>
    <n v="555801.85"/>
    <n v="0"/>
    <n v="0"/>
    <n v="0"/>
    <n v="0"/>
    <n v="0"/>
    <x v="0"/>
  </r>
  <r>
    <n v="1"/>
    <s v="Реконструкция тепловых сетей города Алатыря Чувашской Республики с устройством 4-х блочно-модульных котельных общей мощностью 45 МВт"/>
    <n v="1"/>
    <n v="8560"/>
    <m/>
    <x v="2"/>
    <m/>
    <m/>
    <m/>
    <m/>
    <m/>
    <m/>
    <m/>
    <m/>
    <n v="12250"/>
    <n v="115000"/>
    <n v="2021"/>
    <m/>
    <n v="12250"/>
    <n v="115000"/>
    <n v="0"/>
    <n v="0"/>
    <n v="0"/>
    <n v="0"/>
    <n v="0"/>
    <n v="0"/>
    <n v="1"/>
    <x v="21"/>
  </r>
  <r>
    <n v="2"/>
    <s v="Реконструкция станции водоподготовки и расширение системы водоснабжения в г. Алатырь Чувашской Республики"/>
    <n v="0"/>
    <n v="9225"/>
    <m/>
    <x v="2"/>
    <n v="4500"/>
    <n v="58065"/>
    <n v="2024"/>
    <s v="НП «Экология»"/>
    <m/>
    <m/>
    <m/>
    <m/>
    <m/>
    <m/>
    <m/>
    <m/>
    <n v="4500"/>
    <n v="58065"/>
    <n v="4500"/>
    <n v="58065"/>
    <n v="0"/>
    <n v="0"/>
    <n v="1"/>
    <n v="0"/>
    <n v="0"/>
    <x v="21"/>
  </r>
  <r>
    <n v="3"/>
    <s v="Разработка рабочей документации на строительство защитных сооружений от паводковых вод на реке Алатырь в г. Алатыре Чувашской Республики. (2020)"/>
    <n v="1"/>
    <s v="35000 чел."/>
    <n v="7300"/>
    <x v="6"/>
    <m/>
    <m/>
    <m/>
    <m/>
    <n v="7300"/>
    <n v="497626.85"/>
    <s v="2022-2023"/>
    <s v="Федеральная целевая программа «Развитие водохозяйственного комплекса Российской Федерации в 2012-2020 годах»"/>
    <m/>
    <m/>
    <m/>
    <m/>
    <n v="7300"/>
    <n v="497626.85"/>
    <n v="7300"/>
    <n v="497626.85"/>
    <n v="7300"/>
    <n v="497626.85"/>
    <n v="1"/>
    <n v="1"/>
    <n v="0"/>
    <x v="21"/>
  </r>
  <r>
    <n v="4"/>
    <s v="Реконструкция МБОУ &quot;Средняя общеобразовательная школа № 9 имени Героя Советского Союза П.Г. Макарова&quot;"/>
    <n v="1"/>
    <n v="1400"/>
    <n v="801.55"/>
    <x v="1"/>
    <n v="2000"/>
    <n v="50"/>
    <n v="2021"/>
    <s v="НП &quot;Образование&quot;"/>
    <m/>
    <m/>
    <m/>
    <m/>
    <m/>
    <m/>
    <m/>
    <m/>
    <n v="2000"/>
    <n v="50"/>
    <n v="2000"/>
    <n v="50"/>
    <n v="2000"/>
    <n v="50"/>
    <n v="1"/>
    <n v="1"/>
    <n v="0"/>
    <x v="21"/>
  </r>
  <r>
    <n v="5"/>
    <s v="Реконструкция МБОУ &quot;Детский сад № 1 &quot;Теремок&quot;"/>
    <n v="1"/>
    <n v="390"/>
    <n v="1332.6"/>
    <x v="1"/>
    <n v="2000"/>
    <n v="60"/>
    <n v="2022"/>
    <s v="НП &quot;Образование&quot;"/>
    <m/>
    <m/>
    <m/>
    <m/>
    <m/>
    <m/>
    <m/>
    <m/>
    <n v="2000"/>
    <n v="60"/>
    <n v="2000"/>
    <n v="60"/>
    <n v="2000"/>
    <n v="60"/>
    <n v="1"/>
    <n v="1"/>
    <n v="0"/>
    <x v="21"/>
  </r>
  <r>
    <m/>
    <s v="г. Канаш"/>
    <m/>
    <m/>
    <m/>
    <x v="0"/>
    <n v="1700"/>
    <n v="45429.3"/>
    <m/>
    <m/>
    <n v="0"/>
    <n v="0"/>
    <m/>
    <m/>
    <n v="28900"/>
    <n v="215500"/>
    <m/>
    <m/>
    <n v="30600"/>
    <n v="260929.3"/>
    <n v="1700"/>
    <n v="45429.3"/>
    <n v="0"/>
    <n v="0"/>
    <n v="0"/>
    <n v="0"/>
    <n v="0"/>
    <x v="0"/>
  </r>
  <r>
    <n v="1"/>
    <s v="«Реконструкция сетей теплоснабжения и котельных мкр. Восточный г.Канаш Чувашской Республики»"/>
    <n v="1"/>
    <n v="5230"/>
    <m/>
    <x v="2"/>
    <m/>
    <m/>
    <m/>
    <m/>
    <m/>
    <m/>
    <m/>
    <m/>
    <n v="10000"/>
    <n v="95500"/>
    <n v="2021"/>
    <m/>
    <n v="10000"/>
    <n v="95500"/>
    <n v="0"/>
    <n v="0"/>
    <n v="0"/>
    <n v="0"/>
    <n v="0"/>
    <n v="0"/>
    <n v="1"/>
    <x v="22"/>
  </r>
  <r>
    <n v="2"/>
    <s v="Реконструкция сетей водоснабжения, Бахтиаровского и Высоковского водозабора узла системы водоснабжения с во-доподготовкой воды в г. Канаш Чувашской Республики"/>
    <n v="1"/>
    <n v="10719"/>
    <m/>
    <x v="2"/>
    <n v="1700"/>
    <n v="45429.3"/>
    <n v="2022"/>
    <s v="НП «Экология»"/>
    <m/>
    <m/>
    <m/>
    <m/>
    <m/>
    <m/>
    <m/>
    <m/>
    <n v="1700"/>
    <n v="45429.3"/>
    <n v="1700"/>
    <n v="45429.3"/>
    <n v="1700"/>
    <n v="45429.3"/>
    <n v="1"/>
    <n v="1"/>
    <n v="0"/>
    <x v="22"/>
  </r>
  <r>
    <n v="3"/>
    <s v="Модернизация системы теплоснабжения в г. Канаш Чувашской Республики"/>
    <n v="1"/>
    <m/>
    <m/>
    <x v="2"/>
    <m/>
    <m/>
    <m/>
    <m/>
    <m/>
    <m/>
    <m/>
    <m/>
    <n v="18900"/>
    <n v="120000"/>
    <n v="2022"/>
    <m/>
    <n v="18900"/>
    <n v="120000"/>
    <n v="0"/>
    <n v="0"/>
    <n v="0"/>
    <n v="0"/>
    <n v="0"/>
    <n v="0"/>
    <n v="1"/>
    <x v="22"/>
  </r>
  <r>
    <m/>
    <s v="г. Шумерля "/>
    <m/>
    <m/>
    <m/>
    <x v="0"/>
    <n v="47100"/>
    <n v="463800"/>
    <m/>
    <m/>
    <n v="0"/>
    <n v="0"/>
    <m/>
    <m/>
    <n v="5000"/>
    <n v="91000"/>
    <m/>
    <m/>
    <n v="52100"/>
    <n v="554800"/>
    <n v="47100"/>
    <n v="463800"/>
    <n v="0"/>
    <n v="0"/>
    <n v="0"/>
    <n v="0"/>
    <n v="0"/>
    <x v="0"/>
  </r>
  <r>
    <n v="1"/>
    <s v="Разработка ПСД на строительство крытого футбольного манежа"/>
    <n v="1"/>
    <m/>
    <m/>
    <x v="5"/>
    <n v="5100"/>
    <n v="40800"/>
    <s v="2021-2022"/>
    <s v="НП «Демография»"/>
    <m/>
    <m/>
    <m/>
    <m/>
    <m/>
    <m/>
    <m/>
    <m/>
    <n v="5100"/>
    <n v="40800"/>
    <n v="5100"/>
    <n v="40800"/>
    <n v="5100"/>
    <n v="40800"/>
    <n v="1"/>
    <n v="1"/>
    <n v="0"/>
    <x v="23"/>
  </r>
  <r>
    <n v="2"/>
    <s v="Строительство котельной № 3_x000a_в поселке «Лесной» "/>
    <n v="1"/>
    <n v="3644"/>
    <m/>
    <x v="2"/>
    <m/>
    <m/>
    <m/>
    <m/>
    <m/>
    <m/>
    <m/>
    <m/>
    <n v="5000"/>
    <n v="91000"/>
    <n v="2022"/>
    <m/>
    <n v="5000"/>
    <n v="91000"/>
    <n v="0"/>
    <n v="0"/>
    <n v="0"/>
    <n v="0"/>
    <n v="0"/>
    <n v="0"/>
    <n v="1"/>
    <x v="23"/>
  </r>
  <r>
    <n v="3"/>
    <s v="Пристрой к МБОУ &quot;СОШ № 3&quot; г. Шумерля на 350 мест"/>
    <n v="1"/>
    <n v="28400"/>
    <n v="966.5"/>
    <x v="1"/>
    <n v="42000"/>
    <n v="423000"/>
    <n v="2022"/>
    <s v="НП &quot;Образование&quot;"/>
    <m/>
    <m/>
    <m/>
    <m/>
    <m/>
    <m/>
    <m/>
    <m/>
    <n v="42000"/>
    <n v="423000"/>
    <n v="42000"/>
    <n v="423000"/>
    <n v="42000"/>
    <n v="423000"/>
    <n v="1"/>
    <n v="1"/>
    <n v="0"/>
    <x v="23"/>
  </r>
  <r>
    <m/>
    <s v="г. Новочебоксарск "/>
    <m/>
    <m/>
    <m/>
    <x v="0"/>
    <n v="7000"/>
    <n v="95000"/>
    <m/>
    <m/>
    <n v="0"/>
    <n v="0"/>
    <m/>
    <m/>
    <n v="46770"/>
    <n v="424000"/>
    <m/>
    <m/>
    <n v="53770"/>
    <n v="519000"/>
    <n v="7000"/>
    <n v="95000"/>
    <n v="0"/>
    <n v="0"/>
    <n v="0"/>
    <n v="0"/>
    <n v="0"/>
    <x v="0"/>
  </r>
  <r>
    <n v="1"/>
    <s v="Разработка проектно-сметной документации, проведение государственной экспертизы проектной документации и достоверности определения сметной стоимости объектов капитального строительства в рамках проекта »Чистая Волга»"/>
    <n v="1"/>
    <m/>
    <m/>
    <x v="6"/>
    <n v="0"/>
    <n v="40000"/>
    <s v="2021-2022"/>
    <s v="НП «Экология»"/>
    <m/>
    <m/>
    <m/>
    <m/>
    <m/>
    <m/>
    <m/>
    <m/>
    <n v="0"/>
    <n v="40000"/>
    <n v="0"/>
    <n v="40000"/>
    <n v="0"/>
    <n v="40000"/>
    <n v="1"/>
    <n v="0"/>
    <n v="0"/>
    <x v="24"/>
  </r>
  <r>
    <n v="2"/>
    <s v="Реконструкция микрофильтров (40 мкм), с заменой на дисковые с сеткой 10 мкм с подключением к АСУ ТП ВОС"/>
    <n v="1"/>
    <n v="65820"/>
    <m/>
    <x v="2"/>
    <m/>
    <m/>
    <m/>
    <m/>
    <m/>
    <m/>
    <m/>
    <m/>
    <n v="46770"/>
    <n v="424000"/>
    <n v="2022"/>
    <m/>
    <n v="46770"/>
    <n v="424000"/>
    <n v="0"/>
    <n v="0"/>
    <n v="0"/>
    <n v="0"/>
    <n v="0"/>
    <n v="0"/>
    <n v="1"/>
    <x v="24"/>
  </r>
  <r>
    <n v="3"/>
    <s v="Строительство ливневых очистных сооружений на нижней набережной в районе ул. Жени Крутовой г. Новочебоксарск"/>
    <n v="0"/>
    <m/>
    <m/>
    <x v="6"/>
    <n v="5000"/>
    <n v="35000"/>
    <n v="2024"/>
    <s v="НП &quot;Экология&quot;"/>
    <m/>
    <m/>
    <m/>
    <m/>
    <m/>
    <m/>
    <m/>
    <s v="Подлежат включению в НП «Экология»"/>
    <n v="5000"/>
    <n v="35000"/>
    <n v="5000"/>
    <n v="35000"/>
    <n v="0"/>
    <n v="0"/>
    <n v="1"/>
    <n v="0"/>
    <n v="0"/>
    <x v="24"/>
  </r>
  <r>
    <n v="4"/>
    <s v="Реконструкция ливневых очистных сооружений на нижней Набережной в районе ул. Винокурова г. Новочебоксарск  (2020 г.)"/>
    <n v="0"/>
    <m/>
    <m/>
    <x v="6"/>
    <n v="2000"/>
    <n v="20000"/>
    <n v="2024"/>
    <s v="НП &quot;Экология&quot;"/>
    <m/>
    <m/>
    <m/>
    <m/>
    <m/>
    <m/>
    <m/>
    <s v="Подлежат включению в НП «Экология»"/>
    <n v="2000"/>
    <n v="20000"/>
    <n v="2000"/>
    <n v="20000"/>
    <n v="0"/>
    <n v="0"/>
    <n v="1"/>
    <n v="0"/>
    <n v="0"/>
    <x v="24"/>
  </r>
  <r>
    <m/>
    <s v="г. Чебоксары "/>
    <m/>
    <m/>
    <m/>
    <x v="0"/>
    <n v="37120"/>
    <n v="2597500"/>
    <m/>
    <m/>
    <n v="0"/>
    <n v="0"/>
    <m/>
    <m/>
    <n v="0"/>
    <n v="0"/>
    <m/>
    <m/>
    <n v="37120"/>
    <n v="2597500"/>
    <n v="37120"/>
    <n v="2597500"/>
    <n v="0"/>
    <n v="0"/>
    <n v="0"/>
    <n v="0"/>
    <n v="0"/>
    <x v="0"/>
  </r>
  <r>
    <n v="1"/>
    <s v="Строительство ливневых очистных сооружений в районе Калининского микрорайона «Грязевская стрелка»"/>
    <n v="0"/>
    <n v="490000"/>
    <n v="6320"/>
    <x v="6"/>
    <n v="6320"/>
    <n v="434000"/>
    <n v="2023"/>
    <s v="НП «Экология»"/>
    <m/>
    <m/>
    <m/>
    <m/>
    <m/>
    <m/>
    <m/>
    <m/>
    <n v="6320"/>
    <n v="434000"/>
    <n v="6320"/>
    <n v="434000"/>
    <n v="0"/>
    <n v="0"/>
    <n v="1"/>
    <n v="0"/>
    <n v="0"/>
    <x v="25"/>
  </r>
  <r>
    <n v="2"/>
    <s v="Строительство ливневых очистных сооружений в районе Марпосадского шоссе"/>
    <n v="0"/>
    <n v="490000"/>
    <n v="4000"/>
    <x v="6"/>
    <n v="4000"/>
    <n v="49500"/>
    <n v="2024"/>
    <s v="НП «Экология»"/>
    <m/>
    <m/>
    <m/>
    <m/>
    <m/>
    <m/>
    <m/>
    <m/>
    <n v="4000"/>
    <n v="49500"/>
    <n v="4000"/>
    <n v="49500"/>
    <n v="0"/>
    <n v="0"/>
    <n v="1"/>
    <n v="0"/>
    <n v="0"/>
    <x v="25"/>
  </r>
  <r>
    <n v="3"/>
    <s v="Строительство снегоплавильной станции в городе Чебоксары"/>
    <n v="1"/>
    <n v="490000"/>
    <n v="5400"/>
    <x v="6"/>
    <n v="5400"/>
    <n v="300000"/>
    <n v="2022"/>
    <s v="НП &quot;Экология&quot;"/>
    <m/>
    <m/>
    <m/>
    <m/>
    <m/>
    <m/>
    <m/>
    <s v="Планируется включить в НП «Экология»"/>
    <n v="5400"/>
    <n v="300000"/>
    <n v="5400"/>
    <n v="300000"/>
    <n v="5400"/>
    <n v="300000"/>
    <n v="1"/>
    <n v="1"/>
    <n v="0"/>
    <x v="25"/>
  </r>
  <r>
    <n v="4"/>
    <s v="Строительство очистных сооружений водовыпусков на малых реках города Чебоксарыь (30 очистных сооружений, 6 типовых проектов) "/>
    <n v="0"/>
    <n v="490000"/>
    <n v="9400"/>
    <x v="6"/>
    <n v="9400"/>
    <n v="1600000"/>
    <n v="2024"/>
    <s v="НП &quot;Экология&quot;"/>
    <m/>
    <m/>
    <m/>
    <m/>
    <m/>
    <m/>
    <m/>
    <s v="Планируется включить в НП «Экология»"/>
    <n v="9400"/>
    <n v="1600000"/>
    <n v="9400"/>
    <n v="1600000"/>
    <n v="0"/>
    <n v="0"/>
    <n v="1"/>
    <n v="0"/>
    <n v="0"/>
    <x v="25"/>
  </r>
  <r>
    <n v="5"/>
    <s v="Строительство очистных сооружений ливневых стоков на р.Трусиха в парке Лакреевский лес» с подключением существующего коллектора"/>
    <n v="1"/>
    <n v="490000"/>
    <n v="4000"/>
    <x v="6"/>
    <n v="4000"/>
    <n v="150000"/>
    <n v="2022"/>
    <s v="НП &quot;Экология&quot;"/>
    <m/>
    <m/>
    <m/>
    <m/>
    <m/>
    <m/>
    <m/>
    <s v="Планируется включить в НП «Экология»"/>
    <n v="4000"/>
    <n v="150000"/>
    <n v="4000"/>
    <n v="150000"/>
    <n v="4000"/>
    <n v="150000"/>
    <n v="1"/>
    <n v="1"/>
    <n v="0"/>
    <x v="25"/>
  </r>
  <r>
    <n v="6"/>
    <s v="Реконструкция ЦГБ им. Маяковского МБУК «Объединение библиотек г. Чебоксары»"/>
    <n v="1"/>
    <m/>
    <m/>
    <x v="3"/>
    <n v="3000"/>
    <n v="24000"/>
    <s v="2021-2022"/>
    <s v="НП «Культура» "/>
    <m/>
    <m/>
    <m/>
    <m/>
    <m/>
    <m/>
    <m/>
    <m/>
    <n v="3000"/>
    <n v="24000"/>
    <n v="3000"/>
    <n v="24000"/>
    <n v="3000"/>
    <n v="24000"/>
    <n v="1"/>
    <n v="1"/>
    <n v="0"/>
    <x v="25"/>
  </r>
  <r>
    <n v="7"/>
    <s v="Строительство многофункционального центра культуры и досуга в Заволжье г. Чебоксары"/>
    <n v="1"/>
    <m/>
    <m/>
    <x v="3"/>
    <n v="5000"/>
    <n v="40000"/>
    <s v="2021-2022"/>
    <s v="НП «Культура» "/>
    <m/>
    <m/>
    <m/>
    <m/>
    <m/>
    <m/>
    <m/>
    <m/>
    <n v="5000"/>
    <n v="40000"/>
    <n v="5000"/>
    <n v="40000"/>
    <n v="5000"/>
    <n v="40000"/>
    <n v="1"/>
    <n v="1"/>
    <n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5" cacheId="0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5" indent="0" outline="1" outlineData="1" multipleFieldFilters="0">
  <location ref="A36:D43" firstHeaderRow="0" firstDataRow="1" firstDataCol="1"/>
  <pivotFields count="27">
    <pivotField showAll="0"/>
    <pivotField showAll="0"/>
    <pivotField showAll="0" defaultSubtotal="0"/>
    <pivotField showAll="0"/>
    <pivotField showAll="0"/>
    <pivotField axis="axisRow"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26" baseField="5" baseItem="1"/>
    <dataField name="Стоимость ПСД" fld="14" baseField="5" baseItem="0" numFmtId="4"/>
    <dataField name="Стоимость ОКС" fld="15" baseField="5" baseItem="0" numFmtId="4"/>
  </dataFields>
  <formats count="7"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5" type="button" dataOnly="0" labelOnly="1" outline="0" axis="axisRow" fieldPosition="0"/>
    </format>
    <format dxfId="48">
      <pivotArea dataOnly="0" labelOnly="1" fieldPosition="0">
        <references count="1">
          <reference field="5" count="0"/>
        </references>
      </pivotArea>
    </format>
    <format dxfId="47">
      <pivotArea dataOnly="0" labelOnly="1" grandRow="1" outline="0" fieldPosition="0"/>
    </format>
    <format dxfId="46">
      <pivotArea outline="0" fieldPosition="0">
        <references count="1">
          <reference field="4294967294" count="1">
            <x v="1"/>
          </reference>
        </references>
      </pivotArea>
    </format>
    <format dxfId="45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5" indent="0" outline="1" outlineData="1" multipleFieldFilters="0">
  <location ref="A25:D32" firstHeaderRow="0" firstDataRow="1" firstDataCol="1"/>
  <pivotFields count="27">
    <pivotField showAll="0"/>
    <pivotField showAll="0"/>
    <pivotField showAll="0" defaultSubtotal="0"/>
    <pivotField showAll="0"/>
    <pivotField showAll="0"/>
    <pivotField axis="axisRow"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 defaultSubtotal="0"/>
    <pivotField numFmtId="3" showAll="0" defaultSubtotal="0"/>
    <pivotField numFmtId="3" showAll="0" defaultSubtotal="0"/>
    <pivotField numFmtId="3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25" baseField="5" baseItem="3"/>
    <dataField name="Стоимость ПСД" fld="22" baseField="5" baseItem="0" numFmtId="4"/>
    <dataField name="Стоимость ОКС" fld="23" baseField="5" baseItem="0" numFmtId="4"/>
  </dataFields>
  <formats count="6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5" type="button" dataOnly="0" labelOnly="1" outline="0" axis="axisRow" fieldPosition="0"/>
    </format>
    <format dxfId="54">
      <pivotArea dataOnly="0" labelOnly="1" fieldPosition="0">
        <references count="1">
          <reference field="5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5" indent="0" outline="1" outlineData="1" multipleFieldFilters="0">
  <location ref="A14:D21" firstHeaderRow="0" firstDataRow="1" firstDataCol="1"/>
  <pivotFields count="27">
    <pivotField showAll="0"/>
    <pivotField showAll="0"/>
    <pivotField showAll="0" defaultSubtotal="0"/>
    <pivotField showAll="0"/>
    <pivotField showAll="0"/>
    <pivotField axis="axisRow"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 defaultSubtotal="0"/>
    <pivotField numFmtId="3" showAll="0" defaultSubtotal="0"/>
    <pivotField dataField="1"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24" baseField="5" baseItem="3"/>
    <dataField name="Стоимость ПСД" fld="20" baseField="5" baseItem="0" numFmtId="4"/>
    <dataField name="Стоимость ОКС" fld="21" baseField="5" baseItem="0" numFmtId="4"/>
  </dataFields>
  <formats count="6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5" type="button" dataOnly="0" labelOnly="1" outline="0" axis="axisRow" fieldPosition="0"/>
    </format>
    <format dxfId="60">
      <pivotArea dataOnly="0" labelOnly="1" fieldPosition="0">
        <references count="1">
          <reference field="5" count="0"/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10" firstHeaderRow="0" firstDataRow="1" firstDataCol="1"/>
  <pivotFields count="27">
    <pivotField dataField="1" showAll="0"/>
    <pivotField showAll="0"/>
    <pivotField showAll="0" defaultSubtotal="0"/>
    <pivotField showAll="0"/>
    <pivotField showAll="0"/>
    <pivotField axis="axisRow"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0" subtotal="count" baseField="5" baseItem="0"/>
    <dataField name="Стоимость ПСД " fld="18" baseField="5" baseItem="3" numFmtId="4"/>
    <dataField name="Стоимость ОКС" fld="19" baseField="5" baseItem="3" numFmtId="4"/>
  </dataFields>
  <formats count="6"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5" type="button" dataOnly="0" labelOnly="1" outline="0" axis="axisRow" fieldPosition="0"/>
    </format>
    <format dxfId="66">
      <pivotArea dataOnly="0" labelOnly="1" fieldPosition="0">
        <references count="1">
          <reference field="5" count="0"/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29" firstHeaderRow="0" firstDataRow="1" firstDataCol="1"/>
  <pivotFields count="28">
    <pivotField dataField="1" showAll="0"/>
    <pivotField showAll="0"/>
    <pivotField showAll="0" defaultSubtotal="0"/>
    <pivotField showAll="0"/>
    <pivotField showAll="0"/>
    <pivotField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6">
        <item x="1"/>
        <item x="2"/>
        <item x="3"/>
        <item x="4"/>
        <item x="22"/>
        <item x="24"/>
        <item x="25"/>
        <item x="23"/>
        <item x="21"/>
        <item x="5"/>
        <item x="6"/>
        <item x="9"/>
        <item x="8"/>
        <item x="7"/>
        <item x="10"/>
        <item x="11"/>
        <item x="12"/>
        <item x="13"/>
        <item x="14"/>
        <item x="15"/>
        <item x="16"/>
        <item x="17"/>
        <item x="18"/>
        <item x="20"/>
        <item x="19"/>
        <item h="1" x="0"/>
      </items>
    </pivotField>
  </pivotFields>
  <rowFields count="1">
    <field x="2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0" subtotal="count" baseField="5" baseItem="0"/>
    <dataField name="Стоимость ПСД " fld="18" baseField="5" baseItem="3" numFmtId="4"/>
    <dataField name="Стоимость ОКС" fld="19" baseField="5" baseItem="3" numFmtId="4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field="5" type="button" dataOnly="0" labelOnly="1" outline="0"/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27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27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27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3" cacheId="1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5" indent="0" outline="1" outlineData="1" multipleFieldFilters="0">
  <location ref="F3:I29" firstHeaderRow="0" firstDataRow="1" firstDataCol="1"/>
  <pivotFields count="28">
    <pivotField showAll="0"/>
    <pivotField showAll="0"/>
    <pivotField showAll="0" defaultSubtotal="0"/>
    <pivotField showAll="0"/>
    <pivotField showAll="0"/>
    <pivotField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 defaultSubtotal="0"/>
    <pivotField numFmtId="3" showAll="0" defaultSubtotal="0"/>
    <pivotField dataField="1"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axis="axisRow" showAll="0" defaultSubtotal="0">
      <items count="26">
        <item x="1"/>
        <item x="2"/>
        <item x="3"/>
        <item x="4"/>
        <item x="22"/>
        <item x="24"/>
        <item x="25"/>
        <item x="23"/>
        <item x="21"/>
        <item x="5"/>
        <item x="6"/>
        <item x="9"/>
        <item x="8"/>
        <item x="7"/>
        <item x="10"/>
        <item x="11"/>
        <item x="12"/>
        <item x="13"/>
        <item x="14"/>
        <item x="15"/>
        <item x="16"/>
        <item x="17"/>
        <item x="18"/>
        <item x="20"/>
        <item x="19"/>
        <item h="1" x="0"/>
      </items>
    </pivotField>
  </pivotFields>
  <rowFields count="1">
    <field x="2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24" baseField="5" baseItem="3"/>
    <dataField name="Стоимость ПСД" fld="20" baseField="5" baseItem="0" numFmtId="4"/>
    <dataField name="Стоимость ОКС" fld="21" baseField="5" baseItem="0" numFmtId="4"/>
  </dataFields>
  <formats count="11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5" type="button" dataOnly="0" labelOnly="1" outline="0"/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27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27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27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Таблица4" cacheId="1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5" indent="0" outline="1" outlineData="1" multipleFieldFilters="0">
  <location ref="K3:N29" firstHeaderRow="0" firstDataRow="1" firstDataCol="1"/>
  <pivotFields count="28">
    <pivotField showAll="0"/>
    <pivotField showAll="0"/>
    <pivotField showAll="0" defaultSubtotal="0"/>
    <pivotField showAll="0"/>
    <pivotField showAll="0"/>
    <pivotField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 defaultSubtotal="0"/>
    <pivotField numFmtId="3" showAll="0" defaultSubtotal="0"/>
    <pivotField numFmtId="3" showAll="0" defaultSubtotal="0"/>
    <pivotField numFmtId="3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axis="axisRow" showAll="0" defaultSubtotal="0">
      <items count="26">
        <item x="1"/>
        <item x="2"/>
        <item x="3"/>
        <item x="4"/>
        <item x="22"/>
        <item x="24"/>
        <item x="25"/>
        <item x="23"/>
        <item x="21"/>
        <item x="5"/>
        <item x="6"/>
        <item x="9"/>
        <item x="8"/>
        <item x="7"/>
        <item x="10"/>
        <item x="11"/>
        <item x="12"/>
        <item x="13"/>
        <item x="14"/>
        <item x="15"/>
        <item x="16"/>
        <item x="17"/>
        <item x="18"/>
        <item x="20"/>
        <item x="19"/>
        <item h="1" x="0"/>
      </items>
    </pivotField>
  </pivotFields>
  <rowFields count="1">
    <field x="2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25" baseField="5" baseItem="3"/>
    <dataField name="Стоимость ПСД" fld="22" baseField="5" baseItem="0" numFmtId="4"/>
    <dataField name="Стоимость ОКС" fld="23" baseField="5" baseItem="0" numFmtId="4"/>
  </dataFields>
  <formats count="11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5" type="button" dataOnly="0" labelOnly="1" outline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27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field="27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27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Таблица5" cacheId="1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5" indent="0" outline="1" outlineData="1" multipleFieldFilters="0">
  <location ref="P3:S29" firstHeaderRow="0" firstDataRow="1" firstDataCol="1"/>
  <pivotFields count="28">
    <pivotField showAll="0"/>
    <pivotField showAll="0"/>
    <pivotField showAll="0" defaultSubtotal="0"/>
    <pivotField showAll="0"/>
    <pivotField showAll="0"/>
    <pivotField showAll="0">
      <items count="8">
        <item x="3"/>
        <item x="4"/>
        <item x="1"/>
        <item x="6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defaultSubtotal="0">
      <items count="26">
        <item x="1"/>
        <item x="2"/>
        <item x="3"/>
        <item x="4"/>
        <item x="22"/>
        <item x="24"/>
        <item x="25"/>
        <item x="23"/>
        <item x="21"/>
        <item x="5"/>
        <item x="6"/>
        <item x="9"/>
        <item x="8"/>
        <item x="7"/>
        <item x="10"/>
        <item x="11"/>
        <item x="12"/>
        <item x="13"/>
        <item x="14"/>
        <item x="15"/>
        <item x="16"/>
        <item x="17"/>
        <item x="18"/>
        <item x="20"/>
        <item x="19"/>
        <item h="1" x="0"/>
      </items>
    </pivotField>
  </pivotFields>
  <rowFields count="1">
    <field x="2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 проектов" fld="26" baseField="5" baseItem="1"/>
    <dataField name="Стоимость ПСД" fld="14" baseField="5" baseItem="0" numFmtId="4"/>
    <dataField name="Стоимость ОКС" fld="15" baseField="5" baseItem="0" numFmtId="4"/>
  </dataFields>
  <formats count="12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5" type="button" dataOnly="0" labelOnly="1" outline="0"/>
    </format>
    <format dxfId="41">
      <pivotArea dataOnly="0" labelOnly="1" grandRow="1" outline="0" fieldPosition="0"/>
    </format>
    <format dxfId="40">
      <pivotArea outline="0" fieldPosition="0">
        <references count="1">
          <reference field="4294967294" count="1">
            <x v="1"/>
          </reference>
        </references>
      </pivotArea>
    </format>
    <format dxfId="39">
      <pivotArea outline="0" fieldPosition="0">
        <references count="1">
          <reference field="4294967294" count="1">
            <x v="2"/>
          </reference>
        </references>
      </pivotArea>
    </format>
    <format dxfId="38">
      <pivotArea field="27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27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">
      <pivotArea field="27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B191"/>
  <sheetViews>
    <sheetView tabSelected="1" view="pageBreakPreview" zoomScale="70" zoomScaleNormal="60" zoomScaleSheetLayoutView="7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176" sqref="C176:C179"/>
    </sheetView>
  </sheetViews>
  <sheetFormatPr defaultColWidth="9.140625" defaultRowHeight="15" outlineLevelRow="1" x14ac:dyDescent="0.25"/>
  <cols>
    <col min="1" max="1" width="7.5703125" style="2" customWidth="1"/>
    <col min="2" max="2" width="38.28515625" style="2" customWidth="1"/>
    <col min="3" max="3" width="15.42578125" style="2" customWidth="1"/>
    <col min="4" max="4" width="18.140625" style="2" customWidth="1"/>
    <col min="5" max="5" width="15.5703125" style="37" customWidth="1"/>
    <col min="6" max="6" width="16.85546875" style="2" customWidth="1"/>
    <col min="7" max="7" width="14.5703125" style="38" customWidth="1"/>
    <col min="8" max="8" width="15.42578125" style="38" customWidth="1"/>
    <col min="9" max="9" width="16.7109375" style="39" customWidth="1"/>
    <col min="10" max="10" width="21" style="2" customWidth="1"/>
    <col min="11" max="12" width="14.28515625" style="38" customWidth="1"/>
    <col min="13" max="13" width="16.140625" style="39" customWidth="1"/>
    <col min="14" max="14" width="16.140625" style="2" customWidth="1"/>
    <col min="15" max="15" width="61.7109375" style="2" customWidth="1"/>
    <col min="16" max="16" width="10.85546875" style="2" hidden="1" customWidth="1"/>
    <col min="17" max="17" width="14.42578125" style="2" hidden="1" customWidth="1"/>
    <col min="18" max="18" width="10.85546875" style="2" hidden="1" customWidth="1"/>
    <col min="19" max="19" width="13" style="2" hidden="1" customWidth="1"/>
    <col min="20" max="20" width="15.140625" style="2" hidden="1" customWidth="1"/>
    <col min="21" max="21" width="13" style="2" hidden="1" customWidth="1"/>
    <col min="22" max="25" width="9.140625" style="2" hidden="1" customWidth="1"/>
    <col min="26" max="26" width="9.140625" style="2" customWidth="1"/>
    <col min="27" max="27" width="9.140625" style="2"/>
    <col min="28" max="28" width="9.5703125" style="2" bestFit="1" customWidth="1"/>
    <col min="29" max="16384" width="9.140625" style="2"/>
  </cols>
  <sheetData>
    <row r="1" spans="1:28" x14ac:dyDescent="0.25">
      <c r="O1" s="2" t="s">
        <v>433</v>
      </c>
    </row>
    <row r="2" spans="1:28" ht="15.75" customHeight="1" x14ac:dyDescent="0.25">
      <c r="A2" s="79" t="s">
        <v>432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4" spans="1:28" ht="31.5" customHeight="1" x14ac:dyDescent="0.25">
      <c r="A4" s="80" t="s">
        <v>0</v>
      </c>
      <c r="B4" s="80" t="s">
        <v>9</v>
      </c>
      <c r="C4" s="80" t="s">
        <v>141</v>
      </c>
      <c r="D4" s="83" t="s">
        <v>237</v>
      </c>
      <c r="E4" s="86" t="s">
        <v>11</v>
      </c>
      <c r="F4" s="80" t="s">
        <v>10</v>
      </c>
      <c r="G4" s="98" t="s">
        <v>168</v>
      </c>
      <c r="H4" s="99"/>
      <c r="I4" s="99"/>
      <c r="J4" s="100"/>
      <c r="K4" s="98" t="s">
        <v>7</v>
      </c>
      <c r="L4" s="99"/>
      <c r="M4" s="99"/>
      <c r="N4" s="100"/>
      <c r="O4" s="80" t="s">
        <v>1</v>
      </c>
      <c r="Y4" s="2" t="s">
        <v>149</v>
      </c>
    </row>
    <row r="5" spans="1:28" ht="31.5" customHeight="1" x14ac:dyDescent="0.25">
      <c r="A5" s="81"/>
      <c r="B5" s="81"/>
      <c r="C5" s="81"/>
      <c r="D5" s="84"/>
      <c r="E5" s="87"/>
      <c r="F5" s="81"/>
      <c r="G5" s="101" t="s">
        <v>5</v>
      </c>
      <c r="H5" s="100"/>
      <c r="I5" s="89" t="s">
        <v>2</v>
      </c>
      <c r="J5" s="80" t="s">
        <v>3</v>
      </c>
      <c r="K5" s="101" t="s">
        <v>5</v>
      </c>
      <c r="L5" s="100"/>
      <c r="M5" s="89" t="s">
        <v>2</v>
      </c>
      <c r="N5" s="80" t="s">
        <v>8</v>
      </c>
      <c r="O5" s="81"/>
    </row>
    <row r="6" spans="1:28" ht="60" x14ac:dyDescent="0.25">
      <c r="A6" s="82"/>
      <c r="B6" s="82"/>
      <c r="C6" s="82"/>
      <c r="D6" s="85"/>
      <c r="E6" s="88"/>
      <c r="F6" s="82"/>
      <c r="G6" s="40" t="s">
        <v>6</v>
      </c>
      <c r="H6" s="40" t="s">
        <v>4</v>
      </c>
      <c r="I6" s="90"/>
      <c r="J6" s="82"/>
      <c r="K6" s="40" t="s">
        <v>6</v>
      </c>
      <c r="L6" s="40" t="s">
        <v>4</v>
      </c>
      <c r="M6" s="90"/>
      <c r="N6" s="82"/>
      <c r="O6" s="82"/>
    </row>
    <row r="7" spans="1:28" x14ac:dyDescent="0.25">
      <c r="A7" s="24">
        <v>1</v>
      </c>
      <c r="B7" s="2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5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5">
        <v>11</v>
      </c>
      <c r="O7" s="25">
        <v>12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</row>
    <row r="8" spans="1:28" s="46" customFormat="1" ht="15.75" x14ac:dyDescent="0.25">
      <c r="A8" s="11"/>
      <c r="B8" s="31" t="s">
        <v>113</v>
      </c>
      <c r="C8" s="41"/>
      <c r="D8" s="5"/>
      <c r="E8" s="42"/>
      <c r="F8" s="5"/>
      <c r="G8" s="41">
        <f>G9+G10</f>
        <v>3450</v>
      </c>
      <c r="H8" s="41">
        <f>H9+H10</f>
        <v>338819.3</v>
      </c>
      <c r="I8" s="43"/>
      <c r="J8" s="41"/>
      <c r="K8" s="41">
        <f>K9+K10</f>
        <v>0</v>
      </c>
      <c r="L8" s="41">
        <f>L9+L10</f>
        <v>0</v>
      </c>
      <c r="M8" s="43"/>
      <c r="N8" s="41"/>
      <c r="O8" s="41"/>
      <c r="P8" s="44" t="e">
        <f>+G8+K8+#REF!</f>
        <v>#REF!</v>
      </c>
      <c r="Q8" s="44" t="e">
        <f>+H8+L8+#REF!</f>
        <v>#REF!</v>
      </c>
      <c r="R8" s="44">
        <f>+G8+K8</f>
        <v>3450</v>
      </c>
      <c r="S8" s="44">
        <f>+H8+L8</f>
        <v>338819.3</v>
      </c>
      <c r="T8" s="45">
        <f>IF(C8=1,G8+K8,0)</f>
        <v>0</v>
      </c>
      <c r="U8" s="45">
        <f>IF(C8=1,H8+L8,0)</f>
        <v>0</v>
      </c>
    </row>
    <row r="9" spans="1:28" s="51" customFormat="1" ht="104.25" customHeight="1" outlineLevel="1" x14ac:dyDescent="0.25">
      <c r="A9" s="3">
        <v>1</v>
      </c>
      <c r="B9" s="4" t="s">
        <v>12</v>
      </c>
      <c r="C9" s="47"/>
      <c r="D9" s="4" t="s">
        <v>423</v>
      </c>
      <c r="E9" s="48">
        <v>12000</v>
      </c>
      <c r="F9" s="4" t="s">
        <v>17</v>
      </c>
      <c r="G9" s="47">
        <v>1800</v>
      </c>
      <c r="H9" s="47">
        <v>315819.3</v>
      </c>
      <c r="I9" s="49" t="s">
        <v>98</v>
      </c>
      <c r="J9" s="47" t="s">
        <v>14</v>
      </c>
      <c r="K9" s="47"/>
      <c r="L9" s="47"/>
      <c r="M9" s="49"/>
      <c r="N9" s="47"/>
      <c r="O9" s="50" t="s">
        <v>151</v>
      </c>
      <c r="P9" s="44" t="e">
        <f>+G9+K9+#REF!</f>
        <v>#REF!</v>
      </c>
      <c r="Q9" s="44" t="e">
        <f>+H9+L9+#REF!</f>
        <v>#REF!</v>
      </c>
      <c r="R9" s="44">
        <f>+G9+K9</f>
        <v>1800</v>
      </c>
      <c r="S9" s="44">
        <f>+H9+L9</f>
        <v>315819.3</v>
      </c>
      <c r="T9" s="44">
        <f>IF(C9=1,G9+K9,0)</f>
        <v>0</v>
      </c>
      <c r="U9" s="44">
        <f>IF(C9=1,H9+L9,0)</f>
        <v>0</v>
      </c>
      <c r="V9" s="51">
        <f>IF(AND(R9&gt;0,A9&gt;0),1,0)</f>
        <v>1</v>
      </c>
      <c r="W9" s="51">
        <f>IF(AND(T9&gt;0,A9&gt;0),1,0)</f>
        <v>0</v>
      </c>
      <c r="X9" s="51" t="e">
        <f>IF(AND(#REF!&gt;0,A9&gt;0),1,0)</f>
        <v>#REF!</v>
      </c>
      <c r="Y9" s="51" t="s">
        <v>113</v>
      </c>
      <c r="AB9" s="52"/>
    </row>
    <row r="10" spans="1:28" s="55" customFormat="1" ht="82.9" customHeight="1" outlineLevel="1" x14ac:dyDescent="0.25">
      <c r="A10" s="3">
        <v>2</v>
      </c>
      <c r="B10" s="4" t="s">
        <v>13</v>
      </c>
      <c r="C10" s="47"/>
      <c r="D10" s="4" t="s">
        <v>382</v>
      </c>
      <c r="E10" s="53"/>
      <c r="F10" s="4" t="s">
        <v>19</v>
      </c>
      <c r="G10" s="47">
        <v>1650</v>
      </c>
      <c r="H10" s="47">
        <v>23000</v>
      </c>
      <c r="I10" s="49" t="s">
        <v>101</v>
      </c>
      <c r="J10" s="47" t="s">
        <v>16</v>
      </c>
      <c r="K10" s="47"/>
      <c r="L10" s="47"/>
      <c r="M10" s="49"/>
      <c r="N10" s="54"/>
      <c r="O10" s="47" t="s">
        <v>381</v>
      </c>
      <c r="P10" s="44" t="e">
        <f>+G10+K10+#REF!</f>
        <v>#REF!</v>
      </c>
      <c r="Q10" s="44" t="e">
        <f>+H10+L10+#REF!</f>
        <v>#REF!</v>
      </c>
      <c r="R10" s="44">
        <f>+G10+K10</f>
        <v>1650</v>
      </c>
      <c r="S10" s="44">
        <f>+H10+L10</f>
        <v>23000</v>
      </c>
      <c r="T10" s="44">
        <f>IF(C10=1,G10+K10,0)</f>
        <v>0</v>
      </c>
      <c r="U10" s="44">
        <f>IF(C10=1,H10+L10,0)</f>
        <v>0</v>
      </c>
      <c r="V10" s="51">
        <f>IF(AND(R10&gt;0,A10&gt;0),1,0)</f>
        <v>1</v>
      </c>
      <c r="W10" s="51">
        <f>IF(AND(T10&gt;0,A10&gt;0),1,0)</f>
        <v>0</v>
      </c>
      <c r="X10" s="51" t="e">
        <f>IF(AND(#REF!&gt;0,A10&gt;0),1,0)</f>
        <v>#REF!</v>
      </c>
      <c r="Y10" s="55" t="s">
        <v>113</v>
      </c>
    </row>
    <row r="11" spans="1:28" s="46" customFormat="1" ht="15.75" x14ac:dyDescent="0.25">
      <c r="A11" s="11"/>
      <c r="B11" s="32" t="s">
        <v>20</v>
      </c>
      <c r="C11" s="41"/>
      <c r="D11" s="5"/>
      <c r="E11" s="42"/>
      <c r="F11" s="5"/>
      <c r="G11" s="41">
        <f>SUM(G12:G17)</f>
        <v>4600.2299999999996</v>
      </c>
      <c r="H11" s="41">
        <f>SUM(H12:H17)</f>
        <v>232478.3</v>
      </c>
      <c r="I11" s="43"/>
      <c r="J11" s="41"/>
      <c r="K11" s="41">
        <f>SUM(K12:K17)</f>
        <v>8764</v>
      </c>
      <c r="L11" s="41">
        <f>SUM(L12:L17)</f>
        <v>116200</v>
      </c>
      <c r="M11" s="43"/>
      <c r="N11" s="41"/>
      <c r="O11" s="41"/>
      <c r="P11" s="44" t="e">
        <f>+G11+K11+#REF!</f>
        <v>#REF!</v>
      </c>
      <c r="Q11" s="44" t="e">
        <f>+H11+L11+#REF!</f>
        <v>#REF!</v>
      </c>
      <c r="R11" s="44">
        <f>+G11+K11</f>
        <v>13364.23</v>
      </c>
      <c r="S11" s="44">
        <f>+H11+L11</f>
        <v>348678.3</v>
      </c>
      <c r="T11" s="44">
        <f>IF(C11=1,G11+K11,0)</f>
        <v>0</v>
      </c>
      <c r="U11" s="44">
        <f>IF(C11=1,H11+L11,0)</f>
        <v>0</v>
      </c>
      <c r="V11" s="51">
        <f>IF(AND(R11&gt;0,A11&gt;0),1,0)</f>
        <v>0</v>
      </c>
      <c r="W11" s="51">
        <f>IF(AND(T11&gt;0,A11&gt;0),1,0)</f>
        <v>0</v>
      </c>
      <c r="X11" s="51" t="e">
        <f>IF(AND(#REF!&gt;0,A11&gt;0),1,0)</f>
        <v>#REF!</v>
      </c>
    </row>
    <row r="12" spans="1:28" s="55" customFormat="1" ht="71.25" customHeight="1" outlineLevel="1" x14ac:dyDescent="0.25">
      <c r="A12" s="3">
        <v>2</v>
      </c>
      <c r="B12" s="4" t="s">
        <v>123</v>
      </c>
      <c r="C12" s="47"/>
      <c r="D12" s="4" t="s">
        <v>424</v>
      </c>
      <c r="E12" s="53">
        <v>1331.9</v>
      </c>
      <c r="F12" s="4" t="s">
        <v>17</v>
      </c>
      <c r="G12" s="47">
        <v>3100.23</v>
      </c>
      <c r="H12" s="47">
        <v>220478.3</v>
      </c>
      <c r="I12" s="49" t="s">
        <v>98</v>
      </c>
      <c r="J12" s="47" t="s">
        <v>124</v>
      </c>
      <c r="K12" s="47"/>
      <c r="L12" s="47"/>
      <c r="M12" s="49"/>
      <c r="N12" s="47"/>
      <c r="O12" s="47" t="s">
        <v>152</v>
      </c>
      <c r="P12" s="44" t="e">
        <f>+G12+K12+#REF!</f>
        <v>#REF!</v>
      </c>
      <c r="Q12" s="44" t="e">
        <f>+H12+L12+#REF!</f>
        <v>#REF!</v>
      </c>
      <c r="R12" s="44">
        <f>+G12+K12</f>
        <v>3100.23</v>
      </c>
      <c r="S12" s="44">
        <f>+H12+L12</f>
        <v>220478.3</v>
      </c>
      <c r="T12" s="44">
        <f>IF(C12=1,G12+K12,0)</f>
        <v>0</v>
      </c>
      <c r="U12" s="44">
        <f>IF(C12=1,H12+L12,0)</f>
        <v>0</v>
      </c>
      <c r="V12" s="51">
        <f>IF(AND(R12&gt;0,A12&gt;0),1,0)</f>
        <v>1</v>
      </c>
      <c r="W12" s="51">
        <f>IF(AND(T12&gt;0,A12&gt;0),1,0)</f>
        <v>0</v>
      </c>
      <c r="X12" s="51" t="e">
        <f>IF(AND(#REF!&gt;0,A12&gt;0),1,0)</f>
        <v>#REF!</v>
      </c>
      <c r="Y12" s="55" t="s">
        <v>20</v>
      </c>
    </row>
    <row r="13" spans="1:28" ht="80.25" customHeight="1" outlineLevel="1" x14ac:dyDescent="0.25">
      <c r="A13" s="3">
        <v>4</v>
      </c>
      <c r="B13" s="4" t="s">
        <v>21</v>
      </c>
      <c r="C13" s="47"/>
      <c r="D13" s="4" t="s">
        <v>405</v>
      </c>
      <c r="E13" s="53"/>
      <c r="F13" s="4" t="s">
        <v>22</v>
      </c>
      <c r="G13" s="47">
        <v>1500</v>
      </c>
      <c r="H13" s="47">
        <f t="shared" ref="H13" si="0">G13*8</f>
        <v>12000</v>
      </c>
      <c r="I13" s="49" t="s">
        <v>101</v>
      </c>
      <c r="J13" s="47" t="s">
        <v>16</v>
      </c>
      <c r="K13" s="47"/>
      <c r="L13" s="47"/>
      <c r="M13" s="49"/>
      <c r="N13" s="47"/>
      <c r="O13" s="16" t="s">
        <v>247</v>
      </c>
      <c r="P13" s="44" t="e">
        <f>+G13+K13+#REF!</f>
        <v>#REF!</v>
      </c>
      <c r="Q13" s="44" t="e">
        <f>+H13+L13+#REF!</f>
        <v>#REF!</v>
      </c>
      <c r="R13" s="44">
        <f>+G13+K13</f>
        <v>1500</v>
      </c>
      <c r="S13" s="44">
        <f>+H13+L13</f>
        <v>12000</v>
      </c>
      <c r="T13" s="44">
        <f>IF(C13=1,G13+K13,0)</f>
        <v>0</v>
      </c>
      <c r="U13" s="44">
        <f>IF(C13=1,H13+L13,0)</f>
        <v>0</v>
      </c>
      <c r="V13" s="51">
        <f>IF(AND(R13&gt;0,A13&gt;0),1,0)</f>
        <v>1</v>
      </c>
      <c r="W13" s="51">
        <f>IF(AND(T13&gt;0,A13&gt;0),1,0)</f>
        <v>0</v>
      </c>
      <c r="X13" s="51" t="e">
        <f>IF(AND(#REF!&gt;0,A13&gt;0),1,0)</f>
        <v>#REF!</v>
      </c>
      <c r="Y13" s="2" t="s">
        <v>20</v>
      </c>
    </row>
    <row r="14" spans="1:28" s="55" customFormat="1" ht="44.25" customHeight="1" outlineLevel="1" x14ac:dyDescent="0.25">
      <c r="A14" s="3">
        <v>5</v>
      </c>
      <c r="B14" s="4" t="s">
        <v>169</v>
      </c>
      <c r="C14" s="47"/>
      <c r="D14" s="4" t="s">
        <v>377</v>
      </c>
      <c r="E14" s="53"/>
      <c r="F14" s="4" t="s">
        <v>18</v>
      </c>
      <c r="G14" s="47"/>
      <c r="H14" s="47"/>
      <c r="I14" s="49"/>
      <c r="J14" s="47"/>
      <c r="K14" s="47">
        <v>2780</v>
      </c>
      <c r="L14" s="47">
        <v>41400</v>
      </c>
      <c r="M14" s="49">
        <v>2021</v>
      </c>
      <c r="N14" s="47"/>
      <c r="O14" s="47"/>
      <c r="P14" s="96" t="e">
        <f>+G14+K14+#REF!</f>
        <v>#REF!</v>
      </c>
      <c r="Q14" s="96"/>
      <c r="R14" s="96">
        <f>+G14+K14</f>
        <v>2780</v>
      </c>
      <c r="S14" s="96"/>
      <c r="T14" s="96"/>
      <c r="U14" s="96"/>
      <c r="V14" s="55">
        <f>IF(AND(R14&gt;0,A14&gt;0),1,0)</f>
        <v>1</v>
      </c>
    </row>
    <row r="15" spans="1:28" s="55" customFormat="1" ht="57" customHeight="1" outlineLevel="1" x14ac:dyDescent="0.25">
      <c r="A15" s="3">
        <v>6</v>
      </c>
      <c r="B15" s="4" t="s">
        <v>170</v>
      </c>
      <c r="C15" s="47"/>
      <c r="D15" s="4" t="s">
        <v>374</v>
      </c>
      <c r="E15" s="53"/>
      <c r="F15" s="4" t="s">
        <v>18</v>
      </c>
      <c r="G15" s="47"/>
      <c r="H15" s="47"/>
      <c r="I15" s="49"/>
      <c r="J15" s="47"/>
      <c r="K15" s="47">
        <f t="shared" ref="K15:K17" si="1">L15*8/100</f>
        <v>1648</v>
      </c>
      <c r="L15" s="47">
        <v>20600</v>
      </c>
      <c r="M15" s="49" t="s">
        <v>101</v>
      </c>
      <c r="N15" s="47"/>
      <c r="O15" s="47"/>
      <c r="P15" s="96" t="e">
        <f>+G15+K15+#REF!</f>
        <v>#REF!</v>
      </c>
      <c r="Q15" s="96"/>
      <c r="R15" s="96">
        <f>+G15+K15</f>
        <v>1648</v>
      </c>
      <c r="S15" s="96"/>
      <c r="T15" s="96"/>
      <c r="U15" s="96"/>
      <c r="V15" s="55">
        <f>IF(AND(R15&gt;0,A15&gt;0),1,0)</f>
        <v>1</v>
      </c>
    </row>
    <row r="16" spans="1:28" s="55" customFormat="1" ht="55.5" customHeight="1" outlineLevel="1" x14ac:dyDescent="0.25">
      <c r="A16" s="3">
        <v>7</v>
      </c>
      <c r="B16" s="4" t="s">
        <v>171</v>
      </c>
      <c r="C16" s="47"/>
      <c r="D16" s="4" t="s">
        <v>375</v>
      </c>
      <c r="E16" s="53"/>
      <c r="F16" s="4" t="s">
        <v>18</v>
      </c>
      <c r="G16" s="47"/>
      <c r="H16" s="47"/>
      <c r="I16" s="49"/>
      <c r="J16" s="47"/>
      <c r="K16" s="47">
        <f t="shared" si="1"/>
        <v>2296</v>
      </c>
      <c r="L16" s="47">
        <v>28700</v>
      </c>
      <c r="M16" s="49" t="s">
        <v>101</v>
      </c>
      <c r="N16" s="47"/>
      <c r="O16" s="47"/>
      <c r="P16" s="96" t="e">
        <f>+G16+K16+#REF!</f>
        <v>#REF!</v>
      </c>
      <c r="Q16" s="96"/>
      <c r="R16" s="96">
        <f>+G16+K16</f>
        <v>2296</v>
      </c>
      <c r="S16" s="96"/>
      <c r="T16" s="96"/>
      <c r="U16" s="96"/>
      <c r="V16" s="55">
        <f>IF(AND(R16&gt;0,A16&gt;0),1,0)</f>
        <v>1</v>
      </c>
    </row>
    <row r="17" spans="1:25" s="55" customFormat="1" ht="52.5" customHeight="1" outlineLevel="1" x14ac:dyDescent="0.25">
      <c r="A17" s="3">
        <v>8</v>
      </c>
      <c r="B17" s="4" t="s">
        <v>172</v>
      </c>
      <c r="C17" s="47"/>
      <c r="D17" s="4" t="s">
        <v>376</v>
      </c>
      <c r="E17" s="53"/>
      <c r="F17" s="4" t="s">
        <v>18</v>
      </c>
      <c r="G17" s="47"/>
      <c r="H17" s="47"/>
      <c r="I17" s="49"/>
      <c r="J17" s="47"/>
      <c r="K17" s="47">
        <f t="shared" si="1"/>
        <v>2040</v>
      </c>
      <c r="L17" s="47">
        <v>25500</v>
      </c>
      <c r="M17" s="49" t="s">
        <v>101</v>
      </c>
      <c r="N17" s="47"/>
      <c r="O17" s="47"/>
      <c r="P17" s="96" t="e">
        <f>+G17+K17+#REF!</f>
        <v>#REF!</v>
      </c>
      <c r="Q17" s="96"/>
      <c r="R17" s="96">
        <f>+G17+K17</f>
        <v>2040</v>
      </c>
      <c r="S17" s="96"/>
      <c r="T17" s="96"/>
      <c r="U17" s="96"/>
      <c r="V17" s="55">
        <f>IF(AND(R17&gt;0,A17&gt;0),1,0)</f>
        <v>1</v>
      </c>
    </row>
    <row r="18" spans="1:25" s="45" customFormat="1" ht="15.75" x14ac:dyDescent="0.25">
      <c r="A18" s="11"/>
      <c r="B18" s="5" t="s">
        <v>24</v>
      </c>
      <c r="C18" s="41"/>
      <c r="D18" s="5"/>
      <c r="E18" s="42"/>
      <c r="F18" s="5"/>
      <c r="G18" s="41">
        <f>SUM(G19:G35)</f>
        <v>17096</v>
      </c>
      <c r="H18" s="41">
        <f>SUM(H19:H35)</f>
        <v>349200</v>
      </c>
      <c r="I18" s="43"/>
      <c r="J18" s="41"/>
      <c r="K18" s="41">
        <f>SUM(K19:K35)</f>
        <v>10295</v>
      </c>
      <c r="L18" s="41">
        <f>SUM(L19:L35)</f>
        <v>314244</v>
      </c>
      <c r="M18" s="43"/>
      <c r="N18" s="41"/>
      <c r="O18" s="41"/>
      <c r="P18" s="44" t="e">
        <f>+G18+K18+#REF!</f>
        <v>#REF!</v>
      </c>
      <c r="Q18" s="44" t="e">
        <f>+H18+L18+#REF!</f>
        <v>#REF!</v>
      </c>
      <c r="R18" s="44">
        <f>+G18+K18</f>
        <v>27391</v>
      </c>
      <c r="S18" s="44">
        <f>+H18+L18</f>
        <v>663444</v>
      </c>
      <c r="T18" s="44">
        <f>IF(C18=1,G18+K18,0)</f>
        <v>0</v>
      </c>
      <c r="U18" s="44">
        <f>IF(C18=1,H18+L18,0)</f>
        <v>0</v>
      </c>
      <c r="V18" s="51">
        <f>IF(AND(R18&gt;0,A18&gt;0),1,0)</f>
        <v>0</v>
      </c>
      <c r="W18" s="51">
        <f>IF(AND(T18&gt;0,A18&gt;0),1,0)</f>
        <v>0</v>
      </c>
      <c r="X18" s="51" t="e">
        <f>IF(AND(#REF!&gt;0,A18&gt;0),1,0)</f>
        <v>#REF!</v>
      </c>
    </row>
    <row r="19" spans="1:25" ht="162.75" customHeight="1" outlineLevel="1" x14ac:dyDescent="0.25">
      <c r="A19" s="4">
        <v>1</v>
      </c>
      <c r="B19" s="4" t="s">
        <v>25</v>
      </c>
      <c r="C19" s="47"/>
      <c r="D19" s="4" t="s">
        <v>388</v>
      </c>
      <c r="E19" s="53">
        <v>5293.6</v>
      </c>
      <c r="F19" s="4" t="s">
        <v>17</v>
      </c>
      <c r="G19" s="47"/>
      <c r="H19" s="47"/>
      <c r="I19" s="49"/>
      <c r="J19" s="47"/>
      <c r="K19" s="56">
        <v>1300</v>
      </c>
      <c r="L19" s="56">
        <v>71300</v>
      </c>
      <c r="M19" s="49">
        <v>2021</v>
      </c>
      <c r="N19" s="47" t="s">
        <v>166</v>
      </c>
      <c r="O19" s="16" t="s">
        <v>125</v>
      </c>
      <c r="P19" s="44" t="e">
        <f>+G19+K19+#REF!</f>
        <v>#REF!</v>
      </c>
      <c r="Q19" s="44" t="e">
        <f>+H19+L19+#REF!</f>
        <v>#REF!</v>
      </c>
      <c r="R19" s="44">
        <f>+G19+K19</f>
        <v>1300</v>
      </c>
      <c r="S19" s="44">
        <f>+H19+L19</f>
        <v>71300</v>
      </c>
      <c r="T19" s="44">
        <f>IF(C19=1,G19+K19,0)</f>
        <v>0</v>
      </c>
      <c r="U19" s="44">
        <f>IF(C19=1,H19+L19,0)</f>
        <v>0</v>
      </c>
      <c r="V19" s="51">
        <f>IF(AND(R19&gt;0,A19&gt;0),1,0)</f>
        <v>1</v>
      </c>
      <c r="W19" s="51">
        <f>IF(AND(T19&gt;0,A19&gt;0),1,0)</f>
        <v>0</v>
      </c>
      <c r="X19" s="51" t="e">
        <f>IF(AND(#REF!&gt;0,A19&gt;0),1,0)</f>
        <v>#REF!</v>
      </c>
      <c r="Y19" s="2" t="s">
        <v>24</v>
      </c>
    </row>
    <row r="20" spans="1:25" ht="82.5" customHeight="1" outlineLevel="1" x14ac:dyDescent="0.25">
      <c r="A20" s="4">
        <v>2</v>
      </c>
      <c r="B20" s="35" t="s">
        <v>126</v>
      </c>
      <c r="C20" s="47"/>
      <c r="D20" s="35" t="s">
        <v>291</v>
      </c>
      <c r="E20" s="57">
        <v>1122.3</v>
      </c>
      <c r="F20" s="58" t="s">
        <v>17</v>
      </c>
      <c r="G20" s="17"/>
      <c r="H20" s="17"/>
      <c r="I20" s="59"/>
      <c r="J20" s="60"/>
      <c r="K20" s="61">
        <v>800</v>
      </c>
      <c r="L20" s="61">
        <v>10000</v>
      </c>
      <c r="M20" s="62">
        <v>2021</v>
      </c>
      <c r="N20" s="47" t="s">
        <v>150</v>
      </c>
      <c r="O20" s="17" t="s">
        <v>127</v>
      </c>
      <c r="P20" s="44" t="e">
        <f>+G20+K20+#REF!</f>
        <v>#REF!</v>
      </c>
      <c r="Q20" s="44" t="e">
        <f>+H20+L20+#REF!</f>
        <v>#REF!</v>
      </c>
      <c r="R20" s="44">
        <f>+G20+K20</f>
        <v>800</v>
      </c>
      <c r="S20" s="44">
        <f>+H20+L20</f>
        <v>10000</v>
      </c>
      <c r="T20" s="44">
        <f>IF(C20=1,G20+K20,0)</f>
        <v>0</v>
      </c>
      <c r="U20" s="44">
        <f>IF(C20=1,H20+L20,0)</f>
        <v>0</v>
      </c>
      <c r="V20" s="51">
        <f>IF(AND(R20&gt;0,A20&gt;0),1,0)</f>
        <v>1</v>
      </c>
      <c r="W20" s="51">
        <f>IF(AND(T20&gt;0,A20&gt;0),1,0)</f>
        <v>0</v>
      </c>
      <c r="X20" s="51" t="e">
        <f>IF(AND(#REF!&gt;0,A20&gt;0),1,0)</f>
        <v>#REF!</v>
      </c>
      <c r="Y20" s="2" t="s">
        <v>24</v>
      </c>
    </row>
    <row r="21" spans="1:25" ht="222.75" customHeight="1" outlineLevel="1" x14ac:dyDescent="0.25">
      <c r="A21" s="4">
        <v>3</v>
      </c>
      <c r="B21" s="4" t="s">
        <v>27</v>
      </c>
      <c r="C21" s="47"/>
      <c r="D21" s="55" t="s">
        <v>389</v>
      </c>
      <c r="E21" s="53">
        <v>4386.2</v>
      </c>
      <c r="F21" s="4" t="s">
        <v>17</v>
      </c>
      <c r="G21" s="47">
        <v>1300</v>
      </c>
      <c r="H21" s="47">
        <v>61300</v>
      </c>
      <c r="I21" s="49">
        <v>2022</v>
      </c>
      <c r="J21" s="47" t="s">
        <v>14</v>
      </c>
      <c r="K21" s="47"/>
      <c r="L21" s="47"/>
      <c r="M21" s="49"/>
      <c r="N21" s="47"/>
      <c r="O21" s="16" t="s">
        <v>290</v>
      </c>
      <c r="P21" s="44"/>
      <c r="Q21" s="44"/>
      <c r="R21" s="44"/>
      <c r="S21" s="44"/>
      <c r="T21" s="44"/>
      <c r="U21" s="44"/>
      <c r="V21" s="51"/>
      <c r="W21" s="51"/>
      <c r="X21" s="51"/>
    </row>
    <row r="22" spans="1:25" ht="123.6" customHeight="1" outlineLevel="1" x14ac:dyDescent="0.25">
      <c r="A22" s="4">
        <v>4</v>
      </c>
      <c r="B22" s="4" t="s">
        <v>29</v>
      </c>
      <c r="C22" s="47"/>
      <c r="D22" s="4" t="s">
        <v>294</v>
      </c>
      <c r="E22" s="53">
        <v>4837.3</v>
      </c>
      <c r="F22" s="4" t="s">
        <v>17</v>
      </c>
      <c r="G22" s="47">
        <v>1500</v>
      </c>
      <c r="H22" s="47">
        <v>70000</v>
      </c>
      <c r="I22" s="49">
        <v>2022</v>
      </c>
      <c r="J22" s="47" t="s">
        <v>14</v>
      </c>
      <c r="K22" s="47"/>
      <c r="L22" s="47"/>
      <c r="M22" s="49"/>
      <c r="N22" s="47"/>
      <c r="O22" s="16" t="s">
        <v>295</v>
      </c>
      <c r="P22" s="44"/>
      <c r="Q22" s="44"/>
      <c r="R22" s="44"/>
      <c r="S22" s="44"/>
      <c r="T22" s="44"/>
      <c r="U22" s="44"/>
      <c r="V22" s="51"/>
      <c r="W22" s="51"/>
      <c r="X22" s="51"/>
    </row>
    <row r="23" spans="1:25" ht="132" customHeight="1" outlineLevel="1" x14ac:dyDescent="0.25">
      <c r="A23" s="4">
        <v>6</v>
      </c>
      <c r="B23" s="4" t="s">
        <v>26</v>
      </c>
      <c r="C23" s="47"/>
      <c r="D23" s="4" t="s">
        <v>292</v>
      </c>
      <c r="E23" s="53">
        <v>3156.2</v>
      </c>
      <c r="F23" s="4" t="s">
        <v>19</v>
      </c>
      <c r="G23" s="47">
        <v>1500</v>
      </c>
      <c r="H23" s="47">
        <v>59200</v>
      </c>
      <c r="I23" s="49">
        <v>2022</v>
      </c>
      <c r="J23" s="47" t="s">
        <v>16</v>
      </c>
      <c r="K23" s="47"/>
      <c r="L23" s="47"/>
      <c r="M23" s="49"/>
      <c r="N23" s="54"/>
      <c r="O23" s="16" t="s">
        <v>293</v>
      </c>
      <c r="P23" s="44" t="e">
        <f>+G23+K23+#REF!</f>
        <v>#REF!</v>
      </c>
      <c r="Q23" s="44" t="e">
        <f>+H23+L23+#REF!</f>
        <v>#REF!</v>
      </c>
      <c r="R23" s="44">
        <f>+G23+K23</f>
        <v>1500</v>
      </c>
      <c r="S23" s="44">
        <f>+H23+L23</f>
        <v>59200</v>
      </c>
      <c r="T23" s="44">
        <f>IF(C23=1,G23+K23,0)</f>
        <v>0</v>
      </c>
      <c r="U23" s="44">
        <f>IF(C23=1,H23+L23,0)</f>
        <v>0</v>
      </c>
      <c r="V23" s="51">
        <f>IF(AND(R23&gt;0,A23&gt;0),1,0)</f>
        <v>1</v>
      </c>
      <c r="W23" s="51">
        <f>IF(AND(T23&gt;0,A23&gt;0),1,0)</f>
        <v>0</v>
      </c>
      <c r="X23" s="51" t="e">
        <f>IF(AND(#REF!&gt;0,A23&gt;0),1,0)</f>
        <v>#REF!</v>
      </c>
      <c r="Y23" s="2" t="s">
        <v>24</v>
      </c>
    </row>
    <row r="24" spans="1:25" ht="124.5" customHeight="1" outlineLevel="1" x14ac:dyDescent="0.25">
      <c r="A24" s="4">
        <v>7</v>
      </c>
      <c r="B24" s="4" t="s">
        <v>28</v>
      </c>
      <c r="C24" s="47"/>
      <c r="D24" s="4" t="s">
        <v>406</v>
      </c>
      <c r="E24" s="53">
        <v>1008.6</v>
      </c>
      <c r="F24" s="4" t="s">
        <v>19</v>
      </c>
      <c r="G24" s="47">
        <v>1000</v>
      </c>
      <c r="H24" s="47">
        <v>16500</v>
      </c>
      <c r="I24" s="49">
        <v>2022</v>
      </c>
      <c r="J24" s="47" t="s">
        <v>16</v>
      </c>
      <c r="K24" s="47"/>
      <c r="L24" s="47"/>
      <c r="M24" s="49"/>
      <c r="N24" s="54"/>
      <c r="O24" s="16" t="s">
        <v>248</v>
      </c>
      <c r="P24" s="44" t="e">
        <f>+G24+K24+#REF!</f>
        <v>#REF!</v>
      </c>
      <c r="Q24" s="44" t="e">
        <f>+H24+L24+#REF!</f>
        <v>#REF!</v>
      </c>
      <c r="R24" s="44">
        <f>+G24+K24</f>
        <v>1000</v>
      </c>
      <c r="S24" s="44">
        <f>+H24+L24</f>
        <v>16500</v>
      </c>
      <c r="T24" s="44">
        <f>IF(C24=1,G24+K24,0)</f>
        <v>0</v>
      </c>
      <c r="U24" s="44">
        <f>IF(C24=1,H24+L24,0)</f>
        <v>0</v>
      </c>
      <c r="V24" s="51">
        <f>IF(AND(R24&gt;0,A24&gt;0),1,0)</f>
        <v>1</v>
      </c>
      <c r="W24" s="51">
        <f>IF(AND(T24&gt;0,A24&gt;0),1,0)</f>
        <v>0</v>
      </c>
      <c r="X24" s="51" t="e">
        <f>IF(AND(#REF!&gt;0,A24&gt;0),1,0)</f>
        <v>#REF!</v>
      </c>
      <c r="Y24" s="2" t="s">
        <v>24</v>
      </c>
    </row>
    <row r="25" spans="1:25" ht="116.25" customHeight="1" outlineLevel="1" x14ac:dyDescent="0.25">
      <c r="A25" s="4">
        <v>8</v>
      </c>
      <c r="B25" s="4" t="s">
        <v>31</v>
      </c>
      <c r="C25" s="47"/>
      <c r="D25" s="4" t="s">
        <v>407</v>
      </c>
      <c r="E25" s="53">
        <v>1007.2</v>
      </c>
      <c r="F25" s="4" t="s">
        <v>19</v>
      </c>
      <c r="G25" s="47">
        <v>1000</v>
      </c>
      <c r="H25" s="47">
        <f t="shared" ref="H25:H26" si="2">G25*8</f>
        <v>8000</v>
      </c>
      <c r="I25" s="49">
        <v>2024</v>
      </c>
      <c r="J25" s="47" t="s">
        <v>16</v>
      </c>
      <c r="K25" s="47"/>
      <c r="L25" s="47"/>
      <c r="M25" s="49"/>
      <c r="N25" s="54"/>
      <c r="O25" s="16" t="s">
        <v>249</v>
      </c>
      <c r="P25" s="44" t="e">
        <f>+G25+K25+#REF!</f>
        <v>#REF!</v>
      </c>
      <c r="Q25" s="44" t="e">
        <f>+H25+L25+#REF!</f>
        <v>#REF!</v>
      </c>
      <c r="R25" s="44">
        <f>+G25+K25</f>
        <v>1000</v>
      </c>
      <c r="S25" s="44">
        <f>+H25+L25</f>
        <v>8000</v>
      </c>
      <c r="T25" s="44">
        <f>IF(C25=1,G25+K25,0)</f>
        <v>0</v>
      </c>
      <c r="U25" s="44">
        <f>IF(C25=1,H25+L25,0)</f>
        <v>0</v>
      </c>
      <c r="V25" s="51">
        <f>IF(AND(R25&gt;0,A25&gt;0),1,0)</f>
        <v>1</v>
      </c>
      <c r="W25" s="51">
        <f>IF(AND(T25&gt;0,A25&gt;0),1,0)</f>
        <v>0</v>
      </c>
      <c r="X25" s="51" t="e">
        <f>IF(AND(#REF!&gt;0,A25&gt;0),1,0)</f>
        <v>#REF!</v>
      </c>
      <c r="Y25" s="2" t="s">
        <v>24</v>
      </c>
    </row>
    <row r="26" spans="1:25" ht="60" outlineLevel="1" x14ac:dyDescent="0.25">
      <c r="A26" s="4">
        <v>9</v>
      </c>
      <c r="B26" s="4" t="s">
        <v>32</v>
      </c>
      <c r="C26" s="47"/>
      <c r="D26" s="4" t="s">
        <v>408</v>
      </c>
      <c r="E26" s="53">
        <v>2863.6</v>
      </c>
      <c r="F26" s="4" t="s">
        <v>19</v>
      </c>
      <c r="G26" s="47">
        <v>1000</v>
      </c>
      <c r="H26" s="47">
        <f t="shared" si="2"/>
        <v>8000</v>
      </c>
      <c r="I26" s="49">
        <v>2025</v>
      </c>
      <c r="J26" s="47" t="s">
        <v>16</v>
      </c>
      <c r="K26" s="47"/>
      <c r="L26" s="47"/>
      <c r="M26" s="49"/>
      <c r="N26" s="54"/>
      <c r="O26" s="16" t="s">
        <v>298</v>
      </c>
      <c r="P26" s="44" t="e">
        <f>+G26+K26+#REF!</f>
        <v>#REF!</v>
      </c>
      <c r="Q26" s="44" t="e">
        <f>+H26+L26+#REF!</f>
        <v>#REF!</v>
      </c>
      <c r="R26" s="44">
        <f>+G26+K26</f>
        <v>1000</v>
      </c>
      <c r="S26" s="44">
        <f>+H26+L26</f>
        <v>8000</v>
      </c>
      <c r="T26" s="44">
        <f>IF(C26=1,G26+K26,0)</f>
        <v>0</v>
      </c>
      <c r="U26" s="44">
        <f>IF(C26=1,H26+L26,0)</f>
        <v>0</v>
      </c>
      <c r="V26" s="51">
        <f>IF(AND(R26&gt;0,A26&gt;0),1,0)</f>
        <v>1</v>
      </c>
      <c r="W26" s="51">
        <f>IF(AND(T26&gt;0,A26&gt;0),1,0)</f>
        <v>0</v>
      </c>
      <c r="X26" s="51" t="e">
        <f>IF(AND(#REF!&gt;0,A26&gt;0),1,0)</f>
        <v>#REF!</v>
      </c>
      <c r="Y26" s="2" t="s">
        <v>24</v>
      </c>
    </row>
    <row r="27" spans="1:25" ht="74.25" customHeight="1" outlineLevel="1" x14ac:dyDescent="0.25">
      <c r="A27" s="4">
        <v>10</v>
      </c>
      <c r="B27" s="4" t="s">
        <v>33</v>
      </c>
      <c r="C27" s="47"/>
      <c r="D27" s="4" t="s">
        <v>409</v>
      </c>
      <c r="E27" s="53">
        <v>2933.2</v>
      </c>
      <c r="F27" s="4" t="s">
        <v>19</v>
      </c>
      <c r="G27" s="47">
        <v>1000</v>
      </c>
      <c r="H27" s="47">
        <v>23000</v>
      </c>
      <c r="I27" s="49">
        <v>2024</v>
      </c>
      <c r="J27" s="47" t="s">
        <v>16</v>
      </c>
      <c r="K27" s="47"/>
      <c r="L27" s="47"/>
      <c r="M27" s="49"/>
      <c r="N27" s="54"/>
      <c r="O27" s="16" t="s">
        <v>299</v>
      </c>
      <c r="P27" s="44" t="e">
        <f>+G27+K27+#REF!</f>
        <v>#REF!</v>
      </c>
      <c r="Q27" s="44" t="e">
        <f>+H27+L27+#REF!</f>
        <v>#REF!</v>
      </c>
      <c r="R27" s="44">
        <f>+G27+K27</f>
        <v>1000</v>
      </c>
      <c r="S27" s="44">
        <f>+H27+L27</f>
        <v>23000</v>
      </c>
      <c r="T27" s="44">
        <f>IF(C27=1,G27+K27,0)</f>
        <v>0</v>
      </c>
      <c r="U27" s="44">
        <f>IF(C27=1,H27+L27,0)</f>
        <v>0</v>
      </c>
      <c r="V27" s="51">
        <f>IF(AND(R27&gt;0,A27&gt;0),1,0)</f>
        <v>1</v>
      </c>
      <c r="W27" s="51">
        <f>IF(AND(T27&gt;0,A27&gt;0),1,0)</f>
        <v>0</v>
      </c>
      <c r="X27" s="51" t="e">
        <f>IF(AND(#REF!&gt;0,A27&gt;0),1,0)</f>
        <v>#REF!</v>
      </c>
      <c r="Y27" s="2" t="s">
        <v>24</v>
      </c>
    </row>
    <row r="28" spans="1:25" ht="66.75" customHeight="1" outlineLevel="1" x14ac:dyDescent="0.25">
      <c r="A28" s="4">
        <v>11</v>
      </c>
      <c r="B28" s="4" t="s">
        <v>34</v>
      </c>
      <c r="C28" s="47"/>
      <c r="D28" s="4" t="s">
        <v>410</v>
      </c>
      <c r="E28" s="53">
        <v>3056.1</v>
      </c>
      <c r="F28" s="4" t="s">
        <v>19</v>
      </c>
      <c r="G28" s="47">
        <v>1500</v>
      </c>
      <c r="H28" s="47">
        <v>12000</v>
      </c>
      <c r="I28" s="49">
        <v>2023</v>
      </c>
      <c r="J28" s="47" t="s">
        <v>16</v>
      </c>
      <c r="K28" s="47"/>
      <c r="L28" s="47"/>
      <c r="M28" s="49"/>
      <c r="N28" s="54"/>
      <c r="O28" s="16" t="s">
        <v>300</v>
      </c>
      <c r="P28" s="44" t="e">
        <f>+G28+K28+#REF!</f>
        <v>#REF!</v>
      </c>
      <c r="Q28" s="44" t="e">
        <f>+H28+L28+#REF!</f>
        <v>#REF!</v>
      </c>
      <c r="R28" s="44">
        <f>+G28+K28</f>
        <v>1500</v>
      </c>
      <c r="S28" s="44">
        <f>+H28+L28</f>
        <v>12000</v>
      </c>
      <c r="T28" s="44">
        <f>IF(C28=1,G28+K28,0)</f>
        <v>0</v>
      </c>
      <c r="U28" s="44">
        <f>IF(C28=1,H28+L28,0)</f>
        <v>0</v>
      </c>
      <c r="V28" s="51">
        <f>IF(AND(R28&gt;0,A28&gt;0),1,0)</f>
        <v>1</v>
      </c>
      <c r="W28" s="51">
        <f>IF(AND(T28&gt;0,A28&gt;0),1,0)</f>
        <v>0</v>
      </c>
      <c r="X28" s="51" t="e">
        <f>IF(AND(#REF!&gt;0,A28&gt;0),1,0)</f>
        <v>#REF!</v>
      </c>
      <c r="Y28" s="2" t="s">
        <v>24</v>
      </c>
    </row>
    <row r="29" spans="1:25" ht="60" outlineLevel="1" x14ac:dyDescent="0.25">
      <c r="A29" s="4">
        <v>12</v>
      </c>
      <c r="B29" s="4" t="s">
        <v>30</v>
      </c>
      <c r="C29" s="47"/>
      <c r="D29" s="4" t="s">
        <v>296</v>
      </c>
      <c r="E29" s="53">
        <v>0.6</v>
      </c>
      <c r="F29" s="4" t="s">
        <v>35</v>
      </c>
      <c r="G29" s="47">
        <v>2432</v>
      </c>
      <c r="H29" s="47">
        <v>30400</v>
      </c>
      <c r="I29" s="49">
        <v>2022</v>
      </c>
      <c r="J29" s="47" t="s">
        <v>23</v>
      </c>
      <c r="K29" s="47"/>
      <c r="L29" s="47"/>
      <c r="M29" s="49"/>
      <c r="N29" s="54"/>
      <c r="O29" s="16" t="s">
        <v>297</v>
      </c>
      <c r="P29" s="44"/>
      <c r="Q29" s="44"/>
      <c r="R29" s="44"/>
      <c r="S29" s="44"/>
      <c r="T29" s="44"/>
      <c r="U29" s="44"/>
      <c r="V29" s="51"/>
      <c r="W29" s="51"/>
      <c r="X29" s="51"/>
    </row>
    <row r="30" spans="1:25" s="55" customFormat="1" ht="90" outlineLevel="1" x14ac:dyDescent="0.25">
      <c r="A30" s="4">
        <v>13</v>
      </c>
      <c r="B30" s="4" t="s">
        <v>173</v>
      </c>
      <c r="C30" s="47"/>
      <c r="D30" s="4" t="s">
        <v>283</v>
      </c>
      <c r="E30" s="53">
        <v>1346.8</v>
      </c>
      <c r="F30" s="4" t="s">
        <v>18</v>
      </c>
      <c r="G30" s="56"/>
      <c r="H30" s="47"/>
      <c r="I30" s="49"/>
      <c r="J30" s="47"/>
      <c r="K30" s="47">
        <v>1200</v>
      </c>
      <c r="L30" s="47">
        <v>81618</v>
      </c>
      <c r="M30" s="49">
        <v>2021</v>
      </c>
      <c r="N30" s="54"/>
      <c r="O30" s="47" t="s">
        <v>284</v>
      </c>
      <c r="P30" s="96" t="e">
        <f>+#REF!+K30+#REF!</f>
        <v>#REF!</v>
      </c>
      <c r="Q30" s="96" t="e">
        <f>+H30+L30+#REF!</f>
        <v>#REF!</v>
      </c>
      <c r="R30" s="96" t="e">
        <f>+#REF!+K30</f>
        <v>#REF!</v>
      </c>
      <c r="S30" s="96">
        <f>+H30+L30</f>
        <v>81618</v>
      </c>
      <c r="T30" s="96"/>
      <c r="U30" s="96"/>
    </row>
    <row r="31" spans="1:25" s="55" customFormat="1" ht="102" customHeight="1" outlineLevel="1" x14ac:dyDescent="0.25">
      <c r="A31" s="4">
        <v>14</v>
      </c>
      <c r="B31" s="4" t="s">
        <v>285</v>
      </c>
      <c r="C31" s="47"/>
      <c r="D31" s="4" t="s">
        <v>286</v>
      </c>
      <c r="E31" s="53">
        <v>863</v>
      </c>
      <c r="F31" s="4" t="s">
        <v>18</v>
      </c>
      <c r="G31" s="56"/>
      <c r="H31" s="47"/>
      <c r="I31" s="49"/>
      <c r="J31" s="47"/>
      <c r="K31" s="47">
        <v>3475</v>
      </c>
      <c r="L31" s="47">
        <v>48469</v>
      </c>
      <c r="M31" s="49">
        <v>2021</v>
      </c>
      <c r="N31" s="54"/>
      <c r="O31" s="47" t="s">
        <v>287</v>
      </c>
      <c r="P31" s="96"/>
      <c r="Q31" s="96"/>
      <c r="R31" s="96"/>
      <c r="S31" s="96"/>
      <c r="T31" s="96"/>
      <c r="U31" s="96"/>
    </row>
    <row r="32" spans="1:25" s="55" customFormat="1" ht="65.45" customHeight="1" outlineLevel="1" x14ac:dyDescent="0.25">
      <c r="A32" s="4">
        <v>15</v>
      </c>
      <c r="B32" s="4" t="s">
        <v>301</v>
      </c>
      <c r="C32" s="47"/>
      <c r="D32" s="4" t="s">
        <v>286</v>
      </c>
      <c r="E32" s="53">
        <v>251</v>
      </c>
      <c r="F32" s="4" t="s">
        <v>18</v>
      </c>
      <c r="G32" s="56"/>
      <c r="H32" s="47"/>
      <c r="I32" s="49"/>
      <c r="J32" s="47"/>
      <c r="K32" s="47">
        <v>461</v>
      </c>
      <c r="L32" s="47">
        <v>10200</v>
      </c>
      <c r="M32" s="49">
        <v>2021</v>
      </c>
      <c r="N32" s="54"/>
      <c r="O32" s="47" t="s">
        <v>302</v>
      </c>
      <c r="P32" s="96"/>
      <c r="Q32" s="96"/>
      <c r="R32" s="96"/>
      <c r="S32" s="96"/>
      <c r="T32" s="96"/>
      <c r="U32" s="96"/>
    </row>
    <row r="33" spans="1:25" s="55" customFormat="1" ht="107.45" customHeight="1" outlineLevel="1" x14ac:dyDescent="0.25">
      <c r="A33" s="4">
        <v>16</v>
      </c>
      <c r="B33" s="4" t="s">
        <v>288</v>
      </c>
      <c r="C33" s="47"/>
      <c r="D33" s="4" t="s">
        <v>289</v>
      </c>
      <c r="E33" s="53">
        <v>2103</v>
      </c>
      <c r="F33" s="4" t="s">
        <v>18</v>
      </c>
      <c r="G33" s="56"/>
      <c r="H33" s="47"/>
      <c r="I33" s="49"/>
      <c r="J33" s="47"/>
      <c r="K33" s="47">
        <v>3059</v>
      </c>
      <c r="L33" s="47">
        <v>92657</v>
      </c>
      <c r="M33" s="49">
        <v>2022</v>
      </c>
      <c r="N33" s="54"/>
      <c r="O33" s="47" t="s">
        <v>287</v>
      </c>
      <c r="P33" s="96"/>
      <c r="Q33" s="96"/>
      <c r="R33" s="96"/>
      <c r="S33" s="96"/>
      <c r="T33" s="96"/>
      <c r="U33" s="96"/>
    </row>
    <row r="34" spans="1:25" ht="61.15" customHeight="1" outlineLevel="1" x14ac:dyDescent="0.25">
      <c r="A34" s="4">
        <v>17</v>
      </c>
      <c r="B34" s="4" t="s">
        <v>174</v>
      </c>
      <c r="C34" s="47"/>
      <c r="D34" s="4" t="s">
        <v>383</v>
      </c>
      <c r="E34" s="53">
        <v>251</v>
      </c>
      <c r="F34" s="4" t="s">
        <v>175</v>
      </c>
      <c r="G34" s="47">
        <v>2432</v>
      </c>
      <c r="H34" s="47">
        <v>30400</v>
      </c>
      <c r="I34" s="49">
        <v>2023</v>
      </c>
      <c r="J34" s="47" t="s">
        <v>243</v>
      </c>
      <c r="K34" s="47"/>
      <c r="L34" s="47"/>
      <c r="M34" s="49"/>
      <c r="N34" s="54"/>
      <c r="O34" s="16"/>
      <c r="P34" s="44" t="e">
        <f>+G34+K34+#REF!</f>
        <v>#REF!</v>
      </c>
      <c r="Q34" s="44" t="e">
        <f>+H34+L34+#REF!</f>
        <v>#REF!</v>
      </c>
      <c r="R34" s="44">
        <f>+G34+K34</f>
        <v>2432</v>
      </c>
      <c r="S34" s="44">
        <f>+H34+L34</f>
        <v>30400</v>
      </c>
      <c r="T34" s="44"/>
      <c r="U34" s="44"/>
      <c r="V34" s="51"/>
      <c r="W34" s="51"/>
      <c r="X34" s="51"/>
    </row>
    <row r="35" spans="1:25" ht="69.75" customHeight="1" outlineLevel="1" x14ac:dyDescent="0.25">
      <c r="A35" s="4">
        <v>18</v>
      </c>
      <c r="B35" s="4" t="s">
        <v>176</v>
      </c>
      <c r="C35" s="47"/>
      <c r="D35" s="4" t="s">
        <v>384</v>
      </c>
      <c r="E35" s="53">
        <v>251</v>
      </c>
      <c r="F35" s="4" t="s">
        <v>175</v>
      </c>
      <c r="G35" s="47">
        <v>2432</v>
      </c>
      <c r="H35" s="47">
        <v>30400</v>
      </c>
      <c r="I35" s="49">
        <v>2024</v>
      </c>
      <c r="J35" s="47" t="s">
        <v>243</v>
      </c>
      <c r="K35" s="47"/>
      <c r="L35" s="47"/>
      <c r="M35" s="49"/>
      <c r="N35" s="54"/>
      <c r="O35" s="16"/>
      <c r="P35" s="44" t="e">
        <f>+G35+K35+#REF!</f>
        <v>#REF!</v>
      </c>
      <c r="Q35" s="44" t="e">
        <f>+H35+L35+#REF!</f>
        <v>#REF!</v>
      </c>
      <c r="R35" s="44">
        <f>+G35+K35</f>
        <v>2432</v>
      </c>
      <c r="S35" s="44">
        <f>+H35+L35</f>
        <v>30400</v>
      </c>
      <c r="T35" s="44"/>
      <c r="U35" s="44"/>
      <c r="V35" s="51"/>
      <c r="W35" s="51"/>
      <c r="X35" s="51"/>
    </row>
    <row r="36" spans="1:25" s="45" customFormat="1" ht="15.75" x14ac:dyDescent="0.25">
      <c r="A36" s="7"/>
      <c r="B36" s="7" t="s">
        <v>36</v>
      </c>
      <c r="C36" s="41"/>
      <c r="D36" s="5"/>
      <c r="E36" s="42"/>
      <c r="F36" s="5"/>
      <c r="G36" s="41">
        <f>SUM(G37:G40)</f>
        <v>3000</v>
      </c>
      <c r="H36" s="41">
        <f>SUM(H37:H40)</f>
        <v>120000</v>
      </c>
      <c r="I36" s="43"/>
      <c r="J36" s="41"/>
      <c r="K36" s="41">
        <f>SUM(K37:K40)</f>
        <v>6960</v>
      </c>
      <c r="L36" s="41">
        <f>SUM(L37:L40)</f>
        <v>87000</v>
      </c>
      <c r="M36" s="43"/>
      <c r="N36" s="41"/>
      <c r="O36" s="41"/>
      <c r="P36" s="44" t="e">
        <f>+G36+K36+#REF!</f>
        <v>#REF!</v>
      </c>
      <c r="Q36" s="44" t="e">
        <f>+H36+L36+#REF!</f>
        <v>#REF!</v>
      </c>
      <c r="R36" s="44">
        <f>+G36+K36</f>
        <v>9960</v>
      </c>
      <c r="S36" s="44">
        <f>+H36+L36</f>
        <v>207000</v>
      </c>
      <c r="T36" s="44">
        <f>IF(C36=1,G36+K36,0)</f>
        <v>0</v>
      </c>
      <c r="U36" s="44">
        <f>IF(C36=1,H36+L36,0)</f>
        <v>0</v>
      </c>
      <c r="V36" s="51">
        <f>IF(AND(R36&gt;0,A36&gt;0),1,0)</f>
        <v>0</v>
      </c>
      <c r="W36" s="51">
        <f>IF(AND(T36&gt;0,A36&gt;0),1,0)</f>
        <v>0</v>
      </c>
      <c r="X36" s="51" t="e">
        <f>IF(AND(#REF!&gt;0,A36&gt;0),1,0)</f>
        <v>#REF!</v>
      </c>
    </row>
    <row r="37" spans="1:25" ht="45" outlineLevel="1" x14ac:dyDescent="0.25">
      <c r="A37" s="8">
        <v>1</v>
      </c>
      <c r="B37" s="4" t="s">
        <v>37</v>
      </c>
      <c r="C37" s="47"/>
      <c r="D37" s="4" t="s">
        <v>390</v>
      </c>
      <c r="E37" s="53">
        <v>2237.16</v>
      </c>
      <c r="F37" s="4" t="s">
        <v>17</v>
      </c>
      <c r="G37" s="47">
        <v>3000</v>
      </c>
      <c r="H37" s="47">
        <v>120000</v>
      </c>
      <c r="I37" s="49">
        <v>2021</v>
      </c>
      <c r="J37" s="47" t="s">
        <v>14</v>
      </c>
      <c r="K37" s="47"/>
      <c r="L37" s="47"/>
      <c r="M37" s="49"/>
      <c r="N37" s="47"/>
      <c r="O37" s="16"/>
      <c r="P37" s="44" t="e">
        <f>+G37+K37+#REF!</f>
        <v>#REF!</v>
      </c>
      <c r="Q37" s="44" t="e">
        <f>+H37+L37+#REF!</f>
        <v>#REF!</v>
      </c>
      <c r="R37" s="44">
        <f>+G37+K37</f>
        <v>3000</v>
      </c>
      <c r="S37" s="44">
        <f>+H37+L37</f>
        <v>120000</v>
      </c>
      <c r="T37" s="44">
        <f>IF(C37=1,G37+K37,0)</f>
        <v>0</v>
      </c>
      <c r="U37" s="44">
        <f>IF(C37=1,H37+L37,0)</f>
        <v>0</v>
      </c>
      <c r="V37" s="51">
        <f>IF(AND(R37&gt;0,A37&gt;0),1,0)</f>
        <v>1</v>
      </c>
      <c r="W37" s="51">
        <f>IF(AND(T37&gt;0,A37&gt;0),1,0)</f>
        <v>0</v>
      </c>
      <c r="X37" s="51" t="e">
        <f>IF(AND(#REF!&gt;0,A37&gt;0),1,0)</f>
        <v>#REF!</v>
      </c>
      <c r="Y37" s="2" t="s">
        <v>36</v>
      </c>
    </row>
    <row r="38" spans="1:25" s="55" customFormat="1" ht="69.75" customHeight="1" outlineLevel="1" x14ac:dyDescent="0.25">
      <c r="A38" s="33">
        <v>2</v>
      </c>
      <c r="B38" s="4" t="s">
        <v>178</v>
      </c>
      <c r="C38" s="47"/>
      <c r="D38" s="4" t="s">
        <v>303</v>
      </c>
      <c r="E38" s="53"/>
      <c r="F38" s="4" t="s">
        <v>18</v>
      </c>
      <c r="G38" s="47"/>
      <c r="H38" s="47"/>
      <c r="I38" s="49"/>
      <c r="J38" s="47"/>
      <c r="K38" s="47">
        <v>4720</v>
      </c>
      <c r="L38" s="47">
        <v>59000</v>
      </c>
      <c r="M38" s="49" t="s">
        <v>122</v>
      </c>
      <c r="N38" s="47"/>
      <c r="O38" s="47"/>
      <c r="P38" s="96" t="e">
        <f>+G38+K38+#REF!</f>
        <v>#REF!</v>
      </c>
      <c r="Q38" s="96"/>
      <c r="R38" s="96">
        <f>+G38+K38</f>
        <v>4720</v>
      </c>
      <c r="S38" s="96"/>
      <c r="T38" s="96"/>
      <c r="U38" s="96"/>
    </row>
    <row r="39" spans="1:25" s="55" customFormat="1" ht="39.75" customHeight="1" outlineLevel="1" x14ac:dyDescent="0.25">
      <c r="A39" s="33">
        <v>3</v>
      </c>
      <c r="B39" s="4" t="s">
        <v>177</v>
      </c>
      <c r="C39" s="47"/>
      <c r="D39" s="4" t="s">
        <v>304</v>
      </c>
      <c r="E39" s="53"/>
      <c r="F39" s="4" t="s">
        <v>18</v>
      </c>
      <c r="G39" s="47"/>
      <c r="H39" s="47"/>
      <c r="I39" s="49"/>
      <c r="J39" s="47"/>
      <c r="K39" s="47">
        <f>L39*8/100</f>
        <v>2080</v>
      </c>
      <c r="L39" s="47">
        <v>26000</v>
      </c>
      <c r="M39" s="49" t="s">
        <v>122</v>
      </c>
      <c r="N39" s="47"/>
      <c r="O39" s="47"/>
      <c r="P39" s="96" t="e">
        <f>+G39+K39+#REF!</f>
        <v>#REF!</v>
      </c>
      <c r="Q39" s="96"/>
      <c r="R39" s="96">
        <f>+G39+K39</f>
        <v>2080</v>
      </c>
      <c r="S39" s="96"/>
      <c r="T39" s="96"/>
      <c r="U39" s="96"/>
    </row>
    <row r="40" spans="1:25" s="55" customFormat="1" ht="51.75" customHeight="1" outlineLevel="1" x14ac:dyDescent="0.25">
      <c r="A40" s="33">
        <v>4</v>
      </c>
      <c r="B40" s="4" t="s">
        <v>179</v>
      </c>
      <c r="C40" s="47"/>
      <c r="D40" s="4" t="s">
        <v>305</v>
      </c>
      <c r="E40" s="53"/>
      <c r="F40" s="4" t="s">
        <v>18</v>
      </c>
      <c r="G40" s="47"/>
      <c r="H40" s="47"/>
      <c r="I40" s="49"/>
      <c r="J40" s="47"/>
      <c r="K40" s="47">
        <f>L40*8/100</f>
        <v>160</v>
      </c>
      <c r="L40" s="47">
        <v>2000</v>
      </c>
      <c r="M40" s="49" t="s">
        <v>180</v>
      </c>
      <c r="N40" s="47"/>
      <c r="O40" s="47"/>
      <c r="P40" s="96" t="e">
        <f>+G40+K40+#REF!</f>
        <v>#REF!</v>
      </c>
      <c r="Q40" s="96"/>
      <c r="R40" s="96">
        <f>+G40+K40</f>
        <v>160</v>
      </c>
      <c r="S40" s="96"/>
      <c r="T40" s="96"/>
      <c r="U40" s="96"/>
    </row>
    <row r="41" spans="1:25" s="45" customFormat="1" ht="15.75" x14ac:dyDescent="0.25">
      <c r="A41" s="7"/>
      <c r="B41" s="5" t="s">
        <v>38</v>
      </c>
      <c r="C41" s="63"/>
      <c r="D41" s="5"/>
      <c r="E41" s="42"/>
      <c r="F41" s="5"/>
      <c r="G41" s="63">
        <f>SUM(G42:G47)</f>
        <v>3200</v>
      </c>
      <c r="H41" s="63">
        <f>SUM(H42:H47)</f>
        <v>149600</v>
      </c>
      <c r="I41" s="43"/>
      <c r="J41" s="41"/>
      <c r="K41" s="63">
        <f>SUM(K42:K47)</f>
        <v>3746.13</v>
      </c>
      <c r="L41" s="63">
        <f>SUM(L42:L47)</f>
        <v>27500</v>
      </c>
      <c r="M41" s="43"/>
      <c r="N41" s="41"/>
      <c r="O41" s="41"/>
      <c r="P41" s="44" t="e">
        <f>+G41+K41+#REF!</f>
        <v>#REF!</v>
      </c>
      <c r="Q41" s="44" t="e">
        <f>+H41+L41+#REF!</f>
        <v>#REF!</v>
      </c>
      <c r="R41" s="44">
        <f>+G41+K41</f>
        <v>6946.13</v>
      </c>
      <c r="S41" s="44">
        <f>+H41+L41</f>
        <v>177100</v>
      </c>
      <c r="T41" s="44">
        <f>IF(C41=1,G41+K41,0)</f>
        <v>0</v>
      </c>
      <c r="U41" s="44">
        <f>IF(C41=1,H41+L41,0)</f>
        <v>0</v>
      </c>
      <c r="V41" s="51">
        <f>IF(AND(R41&gt;0,A41&gt;0),1,0)</f>
        <v>0</v>
      </c>
      <c r="W41" s="51">
        <f>IF(AND(T41&gt;0,A41&gt;0),1,0)</f>
        <v>0</v>
      </c>
      <c r="X41" s="51" t="e">
        <f>IF(AND(#REF!&gt;0,A41&gt;0),1,0)</f>
        <v>#REF!</v>
      </c>
    </row>
    <row r="42" spans="1:25" ht="60" outlineLevel="1" x14ac:dyDescent="0.25">
      <c r="A42" s="8">
        <v>1</v>
      </c>
      <c r="B42" s="4" t="s">
        <v>153</v>
      </c>
      <c r="C42" s="47"/>
      <c r="D42" s="4" t="s">
        <v>341</v>
      </c>
      <c r="E42" s="53">
        <v>3080</v>
      </c>
      <c r="F42" s="4" t="s">
        <v>17</v>
      </c>
      <c r="G42" s="47">
        <v>2000</v>
      </c>
      <c r="H42" s="47">
        <v>140000</v>
      </c>
      <c r="I42" s="49">
        <v>2021</v>
      </c>
      <c r="J42" s="47" t="s">
        <v>23</v>
      </c>
      <c r="K42" s="47"/>
      <c r="L42" s="47"/>
      <c r="M42" s="49"/>
      <c r="N42" s="47"/>
      <c r="O42" s="47"/>
      <c r="P42" s="44" t="e">
        <f>+G42+K42+#REF!</f>
        <v>#REF!</v>
      </c>
      <c r="Q42" s="44" t="e">
        <f>+H42+L42+#REF!</f>
        <v>#REF!</v>
      </c>
      <c r="R42" s="44">
        <f>+G42+K42</f>
        <v>2000</v>
      </c>
      <c r="S42" s="44">
        <f>+H42+L42</f>
        <v>140000</v>
      </c>
      <c r="T42" s="44">
        <f>IF(C42=1,G42+K42,0)</f>
        <v>0</v>
      </c>
      <c r="U42" s="44">
        <f>IF(C42=1,H42+L42,0)</f>
        <v>0</v>
      </c>
      <c r="V42" s="51">
        <f>IF(AND(R42&gt;0,A42&gt;0),1,0)</f>
        <v>1</v>
      </c>
      <c r="W42" s="51">
        <f>IF(AND(T42&gt;0,A42&gt;0),1,0)</f>
        <v>0</v>
      </c>
      <c r="X42" s="51" t="e">
        <f>IF(AND(#REF!&gt;0,A42&gt;0),1,0)</f>
        <v>#REF!</v>
      </c>
      <c r="Y42" s="2" t="s">
        <v>38</v>
      </c>
    </row>
    <row r="43" spans="1:25" s="55" customFormat="1" ht="69.75" customHeight="1" outlineLevel="1" x14ac:dyDescent="0.25">
      <c r="A43" s="33">
        <v>2</v>
      </c>
      <c r="B43" s="4" t="s">
        <v>39</v>
      </c>
      <c r="C43" s="47"/>
      <c r="D43" s="4" t="s">
        <v>367</v>
      </c>
      <c r="E43" s="53"/>
      <c r="F43" s="4" t="s">
        <v>18</v>
      </c>
      <c r="G43" s="47"/>
      <c r="H43" s="47"/>
      <c r="I43" s="49"/>
      <c r="J43" s="47"/>
      <c r="K43" s="47">
        <v>1608.48</v>
      </c>
      <c r="L43" s="47">
        <v>8000</v>
      </c>
      <c r="M43" s="49">
        <v>2022</v>
      </c>
      <c r="N43" s="47"/>
      <c r="O43" s="47" t="s">
        <v>161</v>
      </c>
      <c r="P43" s="96" t="e">
        <f>+G43+K43+#REF!</f>
        <v>#REF!</v>
      </c>
      <c r="Q43" s="96" t="e">
        <f>+H43+L43+#REF!</f>
        <v>#REF!</v>
      </c>
      <c r="R43" s="96">
        <f>+G43+K43</f>
        <v>1608.48</v>
      </c>
      <c r="S43" s="96">
        <f>+H43+L43</f>
        <v>8000</v>
      </c>
      <c r="T43" s="96">
        <f>IF(C43=1,G43+K43,0)</f>
        <v>0</v>
      </c>
      <c r="U43" s="96">
        <f>IF(C43=1,H43+L43,0)</f>
        <v>0</v>
      </c>
      <c r="V43" s="55">
        <f>IF(AND(R43&gt;0,A43&gt;0),1,0)</f>
        <v>1</v>
      </c>
      <c r="W43" s="55">
        <f>IF(AND(T43&gt;0,A43&gt;0),1,0)</f>
        <v>0</v>
      </c>
      <c r="X43" s="55" t="e">
        <f>IF(AND(#REF!&gt;0,A43&gt;0),1,0)</f>
        <v>#REF!</v>
      </c>
      <c r="Y43" s="55" t="s">
        <v>38</v>
      </c>
    </row>
    <row r="44" spans="1:25" s="55" customFormat="1" ht="52.5" customHeight="1" outlineLevel="1" x14ac:dyDescent="0.25">
      <c r="A44" s="33">
        <v>3</v>
      </c>
      <c r="B44" s="4" t="s">
        <v>40</v>
      </c>
      <c r="C44" s="47"/>
      <c r="D44" s="4" t="s">
        <v>368</v>
      </c>
      <c r="E44" s="53"/>
      <c r="F44" s="4" t="s">
        <v>18</v>
      </c>
      <c r="G44" s="47"/>
      <c r="H44" s="47"/>
      <c r="I44" s="49"/>
      <c r="J44" s="47"/>
      <c r="K44" s="47">
        <v>657.65</v>
      </c>
      <c r="L44" s="47">
        <v>1000</v>
      </c>
      <c r="M44" s="49">
        <v>2021</v>
      </c>
      <c r="N44" s="47"/>
      <c r="O44" s="47" t="s">
        <v>162</v>
      </c>
      <c r="P44" s="96" t="e">
        <f>+G44+K44+#REF!</f>
        <v>#REF!</v>
      </c>
      <c r="Q44" s="96" t="e">
        <f>+H44+L44+#REF!</f>
        <v>#REF!</v>
      </c>
      <c r="R44" s="96">
        <f>+G44+K44</f>
        <v>657.65</v>
      </c>
      <c r="S44" s="96">
        <f>+H44+L44</f>
        <v>1000</v>
      </c>
      <c r="T44" s="96">
        <f>IF(C44=1,G44+K44,0)</f>
        <v>0</v>
      </c>
      <c r="U44" s="96">
        <f>IF(C44=1,H44+L44,0)</f>
        <v>0</v>
      </c>
      <c r="V44" s="55">
        <f>IF(AND(R44&gt;0,A44&gt;0),1,0)</f>
        <v>1</v>
      </c>
      <c r="W44" s="55">
        <f>IF(AND(T44&gt;0,A44&gt;0),1,0)</f>
        <v>0</v>
      </c>
      <c r="X44" s="55" t="e">
        <f>IF(AND(#REF!&gt;0,A44&gt;0),1,0)</f>
        <v>#REF!</v>
      </c>
      <c r="Y44" s="55" t="s">
        <v>38</v>
      </c>
    </row>
    <row r="45" spans="1:25" ht="101.25" customHeight="1" outlineLevel="1" x14ac:dyDescent="0.25">
      <c r="A45" s="8">
        <v>4</v>
      </c>
      <c r="B45" s="4" t="s">
        <v>41</v>
      </c>
      <c r="C45" s="47"/>
      <c r="D45" s="4" t="s">
        <v>411</v>
      </c>
      <c r="E45" s="53"/>
      <c r="F45" s="4" t="s">
        <v>22</v>
      </c>
      <c r="G45" s="47">
        <v>1200</v>
      </c>
      <c r="H45" s="47">
        <f t="shared" ref="H45:H87" si="3">G45*8</f>
        <v>9600</v>
      </c>
      <c r="I45" s="49" t="s">
        <v>101</v>
      </c>
      <c r="J45" s="47" t="s">
        <v>16</v>
      </c>
      <c r="K45" s="47"/>
      <c r="L45" s="47"/>
      <c r="M45" s="49"/>
      <c r="N45" s="47"/>
      <c r="O45" s="16" t="s">
        <v>250</v>
      </c>
      <c r="P45" s="44" t="e">
        <f>+G45+K45+#REF!</f>
        <v>#REF!</v>
      </c>
      <c r="Q45" s="44" t="e">
        <f>+H45+L45+#REF!</f>
        <v>#REF!</v>
      </c>
      <c r="R45" s="44">
        <f>+G45+K45</f>
        <v>1200</v>
      </c>
      <c r="S45" s="44">
        <f>+H45+L45</f>
        <v>9600</v>
      </c>
      <c r="T45" s="44">
        <f>IF(C45=1,G45+K45,0)</f>
        <v>0</v>
      </c>
      <c r="U45" s="44">
        <f>IF(C45=1,H45+L45,0)</f>
        <v>0</v>
      </c>
      <c r="V45" s="51">
        <f>IF(AND(R45&gt;0,A45&gt;0),1,0)</f>
        <v>1</v>
      </c>
      <c r="W45" s="51">
        <f>IF(AND(T45&gt;0,A45&gt;0),1,0)</f>
        <v>0</v>
      </c>
      <c r="X45" s="51" t="e">
        <f>IF(AND(#REF!&gt;0,A45&gt;0),1,0)</f>
        <v>#REF!</v>
      </c>
      <c r="Y45" s="2" t="s">
        <v>38</v>
      </c>
    </row>
    <row r="46" spans="1:25" s="55" customFormat="1" ht="50.25" customHeight="1" outlineLevel="1" x14ac:dyDescent="0.25">
      <c r="A46" s="33">
        <v>5</v>
      </c>
      <c r="B46" s="4" t="s">
        <v>181</v>
      </c>
      <c r="C46" s="47"/>
      <c r="D46" s="4" t="s">
        <v>306</v>
      </c>
      <c r="E46" s="53"/>
      <c r="F46" s="4" t="s">
        <v>18</v>
      </c>
      <c r="G46" s="56"/>
      <c r="H46" s="47"/>
      <c r="I46" s="49"/>
      <c r="J46" s="47"/>
      <c r="K46" s="47">
        <f>L46*8/100</f>
        <v>480</v>
      </c>
      <c r="L46" s="47">
        <v>6000</v>
      </c>
      <c r="M46" s="49">
        <v>2021</v>
      </c>
      <c r="N46" s="47"/>
      <c r="O46" s="47"/>
      <c r="P46" s="96"/>
      <c r="Q46" s="96"/>
      <c r="R46" s="96"/>
      <c r="S46" s="96"/>
      <c r="T46" s="96"/>
      <c r="U46" s="96"/>
    </row>
    <row r="47" spans="1:25" s="55" customFormat="1" ht="82.5" customHeight="1" outlineLevel="1" x14ac:dyDescent="0.25">
      <c r="A47" s="33">
        <v>6</v>
      </c>
      <c r="B47" s="4" t="s">
        <v>182</v>
      </c>
      <c r="C47" s="47"/>
      <c r="D47" s="4" t="s">
        <v>369</v>
      </c>
      <c r="E47" s="53"/>
      <c r="F47" s="4" t="s">
        <v>18</v>
      </c>
      <c r="G47" s="56"/>
      <c r="H47" s="47"/>
      <c r="I47" s="49"/>
      <c r="J47" s="47"/>
      <c r="K47" s="47">
        <f>L47*8/100</f>
        <v>1000</v>
      </c>
      <c r="L47" s="47">
        <v>12500</v>
      </c>
      <c r="M47" s="49" t="s">
        <v>183</v>
      </c>
      <c r="N47" s="47"/>
      <c r="O47" s="47"/>
      <c r="P47" s="96"/>
      <c r="Q47" s="96"/>
      <c r="R47" s="96"/>
      <c r="S47" s="96"/>
      <c r="T47" s="96"/>
      <c r="U47" s="96"/>
    </row>
    <row r="48" spans="1:25" s="45" customFormat="1" ht="15.75" x14ac:dyDescent="0.25">
      <c r="A48" s="7"/>
      <c r="B48" s="5" t="s">
        <v>42</v>
      </c>
      <c r="C48" s="41"/>
      <c r="D48" s="5"/>
      <c r="E48" s="42"/>
      <c r="F48" s="5"/>
      <c r="G48" s="41">
        <f>SUM(G49:G50)</f>
        <v>600</v>
      </c>
      <c r="H48" s="41">
        <f>SUM(H49:H50)</f>
        <v>4800</v>
      </c>
      <c r="I48" s="43"/>
      <c r="J48" s="41"/>
      <c r="K48" s="41">
        <f>SUM(K49:K50)</f>
        <v>6000</v>
      </c>
      <c r="L48" s="41">
        <f>SUM(L49:L50)</f>
        <v>48000</v>
      </c>
      <c r="M48" s="43"/>
      <c r="N48" s="41"/>
      <c r="O48" s="41"/>
      <c r="P48" s="44" t="e">
        <f>+G48+K48+#REF!</f>
        <v>#REF!</v>
      </c>
      <c r="Q48" s="44" t="e">
        <f>+H48+L48+#REF!</f>
        <v>#REF!</v>
      </c>
      <c r="R48" s="44">
        <f>+G48+K48</f>
        <v>6600</v>
      </c>
      <c r="S48" s="44">
        <f>+H48+L48</f>
        <v>52800</v>
      </c>
      <c r="T48" s="44">
        <f>IF(C48=1,G48+K48,0)</f>
        <v>0</v>
      </c>
      <c r="U48" s="44">
        <f>IF(C48=1,H48+L48,0)</f>
        <v>0</v>
      </c>
      <c r="V48" s="51">
        <f>IF(AND(R48&gt;0,A48&gt;0),1,0)</f>
        <v>0</v>
      </c>
      <c r="W48" s="51">
        <f>IF(AND(T48&gt;0,A48&gt;0),1,0)</f>
        <v>0</v>
      </c>
      <c r="X48" s="51" t="e">
        <f>IF(AND(#REF!&gt;0,A48&gt;0),1,0)</f>
        <v>#REF!</v>
      </c>
    </row>
    <row r="49" spans="1:25" ht="105" customHeight="1" outlineLevel="1" x14ac:dyDescent="0.25">
      <c r="A49" s="8">
        <v>1</v>
      </c>
      <c r="B49" s="4" t="s">
        <v>43</v>
      </c>
      <c r="C49" s="47"/>
      <c r="D49" s="4" t="s">
        <v>251</v>
      </c>
      <c r="E49" s="53"/>
      <c r="F49" s="4" t="s">
        <v>19</v>
      </c>
      <c r="G49" s="47">
        <v>600</v>
      </c>
      <c r="H49" s="47">
        <f t="shared" si="3"/>
        <v>4800</v>
      </c>
      <c r="I49" s="49" t="s">
        <v>101</v>
      </c>
      <c r="J49" s="47" t="s">
        <v>16</v>
      </c>
      <c r="K49" s="47"/>
      <c r="L49" s="47"/>
      <c r="M49" s="49"/>
      <c r="N49" s="47"/>
      <c r="O49" s="16" t="s">
        <v>252</v>
      </c>
      <c r="P49" s="44" t="e">
        <f>+G49+K49+#REF!</f>
        <v>#REF!</v>
      </c>
      <c r="Q49" s="44" t="e">
        <f>+H49+L49+#REF!</f>
        <v>#REF!</v>
      </c>
      <c r="R49" s="44">
        <f>+G49+K49</f>
        <v>600</v>
      </c>
      <c r="S49" s="44">
        <f>+H49+L49</f>
        <v>4800</v>
      </c>
      <c r="T49" s="44">
        <f>IF(C49=1,G49+K49,0)</f>
        <v>0</v>
      </c>
      <c r="U49" s="44">
        <f>IF(C49=1,H49+L49,0)</f>
        <v>0</v>
      </c>
      <c r="V49" s="51">
        <f>IF(AND(R49&gt;0,A49&gt;0),1,0)</f>
        <v>1</v>
      </c>
      <c r="W49" s="51">
        <f>IF(AND(T49&gt;0,A49&gt;0),1,0)</f>
        <v>0</v>
      </c>
      <c r="X49" s="51" t="e">
        <f>IF(AND(#REF!&gt;0,A49&gt;0),1,0)</f>
        <v>#REF!</v>
      </c>
      <c r="Y49" s="2" t="s">
        <v>42</v>
      </c>
    </row>
    <row r="50" spans="1:25" s="95" customFormat="1" ht="119.45" customHeight="1" outlineLevel="1" x14ac:dyDescent="0.25">
      <c r="A50" s="33">
        <v>2</v>
      </c>
      <c r="B50" s="4" t="s">
        <v>44</v>
      </c>
      <c r="C50" s="47"/>
      <c r="D50" s="4" t="s">
        <v>370</v>
      </c>
      <c r="E50" s="53"/>
      <c r="F50" s="4" t="s">
        <v>18</v>
      </c>
      <c r="G50" s="47"/>
      <c r="H50" s="47"/>
      <c r="I50" s="49"/>
      <c r="J50" s="47"/>
      <c r="K50" s="47">
        <v>6000</v>
      </c>
      <c r="L50" s="47">
        <f t="shared" ref="L50" si="4">K50*8</f>
        <v>48000</v>
      </c>
      <c r="M50" s="49">
        <v>2022</v>
      </c>
      <c r="N50" s="54"/>
      <c r="O50" s="47"/>
      <c r="P50" s="94" t="e">
        <f>+G50+K50+#REF!</f>
        <v>#REF!</v>
      </c>
      <c r="Q50" s="94" t="e">
        <f>+H50+L50+#REF!</f>
        <v>#REF!</v>
      </c>
      <c r="R50" s="94">
        <f>+G50+K50</f>
        <v>6000</v>
      </c>
      <c r="S50" s="94">
        <f>+H50+L50</f>
        <v>48000</v>
      </c>
      <c r="T50" s="94">
        <f>IF(C50=1,G50+K50,0)</f>
        <v>0</v>
      </c>
      <c r="U50" s="94">
        <f>IF(C50=1,H50+L50,0)</f>
        <v>0</v>
      </c>
      <c r="V50" s="95">
        <f>IF(AND(R50&gt;0,A50&gt;0),1,0)</f>
        <v>1</v>
      </c>
      <c r="W50" s="95">
        <f>IF(AND(T50&gt;0,A50&gt;0),1,0)</f>
        <v>0</v>
      </c>
      <c r="X50" s="95" t="e">
        <f>IF(AND(#REF!&gt;0,A50&gt;0),1,0)</f>
        <v>#REF!</v>
      </c>
      <c r="Y50" s="95" t="s">
        <v>42</v>
      </c>
    </row>
    <row r="51" spans="1:25" s="45" customFormat="1" ht="15.75" x14ac:dyDescent="0.25">
      <c r="A51" s="7"/>
      <c r="B51" s="7" t="s">
        <v>45</v>
      </c>
      <c r="C51" s="63"/>
      <c r="D51" s="5"/>
      <c r="E51" s="42"/>
      <c r="F51" s="5"/>
      <c r="G51" s="63">
        <f>SUM(G52:G57)</f>
        <v>1500</v>
      </c>
      <c r="H51" s="63">
        <f>SUM(H52:H57)</f>
        <v>110000</v>
      </c>
      <c r="I51" s="43"/>
      <c r="J51" s="41"/>
      <c r="K51" s="63">
        <f>SUM(K52:K57)</f>
        <v>17050</v>
      </c>
      <c r="L51" s="63">
        <f>SUM(L52:L57)</f>
        <v>394200</v>
      </c>
      <c r="M51" s="43"/>
      <c r="N51" s="63"/>
      <c r="O51" s="41"/>
      <c r="P51" s="44" t="e">
        <f>+G51+K51+#REF!</f>
        <v>#REF!</v>
      </c>
      <c r="Q51" s="44" t="e">
        <f>+H51+L51+#REF!</f>
        <v>#REF!</v>
      </c>
      <c r="R51" s="44">
        <f>+G51+K51</f>
        <v>18550</v>
      </c>
      <c r="S51" s="44">
        <f>+H51+L51</f>
        <v>504200</v>
      </c>
      <c r="T51" s="44">
        <f>IF(C51=1,G51+K51,0)</f>
        <v>0</v>
      </c>
      <c r="U51" s="44">
        <f>IF(C51=1,H51+L51,0)</f>
        <v>0</v>
      </c>
      <c r="V51" s="51">
        <f>IF(AND(R51&gt;0,A51&gt;0),1,0)</f>
        <v>0</v>
      </c>
      <c r="W51" s="51">
        <f>IF(AND(T51&gt;0,A51&gt;0),1,0)</f>
        <v>0</v>
      </c>
      <c r="X51" s="51" t="e">
        <f>IF(AND(#REF!&gt;0,A51&gt;0),1,0)</f>
        <v>#REF!</v>
      </c>
    </row>
    <row r="52" spans="1:25" s="55" customFormat="1" ht="65.25" customHeight="1" outlineLevel="1" x14ac:dyDescent="0.25">
      <c r="A52" s="33">
        <v>1</v>
      </c>
      <c r="B52" s="4" t="s">
        <v>46</v>
      </c>
      <c r="C52" s="47"/>
      <c r="D52" s="4" t="s">
        <v>253</v>
      </c>
      <c r="E52" s="53"/>
      <c r="F52" s="4" t="s">
        <v>18</v>
      </c>
      <c r="G52" s="47"/>
      <c r="H52" s="47"/>
      <c r="I52" s="49"/>
      <c r="J52" s="47"/>
      <c r="K52" s="47">
        <v>6500</v>
      </c>
      <c r="L52" s="47">
        <f t="shared" ref="L52:L53" si="5">K52*8</f>
        <v>52000</v>
      </c>
      <c r="M52" s="49">
        <v>2021</v>
      </c>
      <c r="N52" s="47"/>
      <c r="O52" s="47"/>
      <c r="P52" s="96" t="e">
        <f>+G52+K52+#REF!</f>
        <v>#REF!</v>
      </c>
      <c r="Q52" s="96" t="e">
        <f>+H52+L52+#REF!</f>
        <v>#REF!</v>
      </c>
      <c r="R52" s="96">
        <f>+G52+K52</f>
        <v>6500</v>
      </c>
      <c r="S52" s="96">
        <f>+H52+L52</f>
        <v>52000</v>
      </c>
      <c r="T52" s="96">
        <f>IF(C52=1,G52+K52,0)</f>
        <v>0</v>
      </c>
      <c r="U52" s="96">
        <f>IF(C52=1,H52+L52,0)</f>
        <v>0</v>
      </c>
      <c r="V52" s="55">
        <f>IF(AND(R52&gt;0,A52&gt;0),1,0)</f>
        <v>1</v>
      </c>
      <c r="W52" s="55">
        <f>IF(AND(T52&gt;0,A52&gt;0),1,0)</f>
        <v>0</v>
      </c>
      <c r="X52" s="55" t="e">
        <f>IF(AND(#REF!&gt;0,A52&gt;0),1,0)</f>
        <v>#REF!</v>
      </c>
      <c r="Y52" s="55" t="s">
        <v>45</v>
      </c>
    </row>
    <row r="53" spans="1:25" s="55" customFormat="1" ht="81" customHeight="1" outlineLevel="1" x14ac:dyDescent="0.25">
      <c r="A53" s="33">
        <v>2</v>
      </c>
      <c r="B53" s="4" t="s">
        <v>47</v>
      </c>
      <c r="C53" s="47"/>
      <c r="D53" s="4" t="s">
        <v>253</v>
      </c>
      <c r="E53" s="53"/>
      <c r="F53" s="4" t="s">
        <v>18</v>
      </c>
      <c r="G53" s="47"/>
      <c r="H53" s="47"/>
      <c r="I53" s="49"/>
      <c r="J53" s="47"/>
      <c r="K53" s="47">
        <v>3900</v>
      </c>
      <c r="L53" s="47">
        <f t="shared" si="5"/>
        <v>31200</v>
      </c>
      <c r="M53" s="49">
        <v>2022</v>
      </c>
      <c r="N53" s="47"/>
      <c r="O53" s="47"/>
      <c r="P53" s="96" t="e">
        <f>+G53+K53+#REF!</f>
        <v>#REF!</v>
      </c>
      <c r="Q53" s="96" t="e">
        <f>+H53+L53+#REF!</f>
        <v>#REF!</v>
      </c>
      <c r="R53" s="96">
        <f>+G53+K53</f>
        <v>3900</v>
      </c>
      <c r="S53" s="96">
        <f>+H53+L53</f>
        <v>31200</v>
      </c>
      <c r="T53" s="96">
        <f>IF(C53=1,G53+K53,0)</f>
        <v>0</v>
      </c>
      <c r="U53" s="96">
        <f>IF(C53=1,H53+L53,0)</f>
        <v>0</v>
      </c>
      <c r="V53" s="55">
        <f>IF(AND(R53&gt;0,A53&gt;0),1,0)</f>
        <v>1</v>
      </c>
      <c r="W53" s="55">
        <f>IF(AND(T53&gt;0,A53&gt;0),1,0)</f>
        <v>0</v>
      </c>
      <c r="X53" s="55" t="e">
        <f>IF(AND(#REF!&gt;0,A53&gt;0),1,0)</f>
        <v>#REF!</v>
      </c>
      <c r="Y53" s="55" t="s">
        <v>45</v>
      </c>
    </row>
    <row r="54" spans="1:25" s="55" customFormat="1" ht="81" customHeight="1" outlineLevel="1" x14ac:dyDescent="0.25">
      <c r="A54" s="33">
        <v>3</v>
      </c>
      <c r="B54" s="4" t="s">
        <v>387</v>
      </c>
      <c r="C54" s="47"/>
      <c r="D54" s="4" t="s">
        <v>253</v>
      </c>
      <c r="E54" s="53"/>
      <c r="F54" s="4" t="s">
        <v>18</v>
      </c>
      <c r="G54" s="47"/>
      <c r="H54" s="47"/>
      <c r="I54" s="49"/>
      <c r="J54" s="47"/>
      <c r="K54" s="47">
        <v>3500</v>
      </c>
      <c r="L54" s="47">
        <v>28000</v>
      </c>
      <c r="M54" s="49">
        <v>2021</v>
      </c>
      <c r="N54" s="47"/>
      <c r="O54" s="47"/>
      <c r="P54" s="96" t="e">
        <f>+G54+K54+#REF!</f>
        <v>#REF!</v>
      </c>
      <c r="Q54" s="96" t="e">
        <f>+H54+L54+#REF!</f>
        <v>#REF!</v>
      </c>
      <c r="R54" s="96"/>
      <c r="S54" s="96"/>
      <c r="T54" s="96">
        <f>IF(C54=1,G54+K54,0)</f>
        <v>0</v>
      </c>
      <c r="U54" s="96">
        <f>IF(C54=1,H54+L54,0)</f>
        <v>0</v>
      </c>
      <c r="W54" s="55">
        <f>IF(AND(T54&gt;0,A54&gt;0),1,0)</f>
        <v>0</v>
      </c>
      <c r="X54" s="55" t="e">
        <f>IF(AND(#REF!&gt;0,A54&gt;0),1,0)</f>
        <v>#REF!</v>
      </c>
    </row>
    <row r="55" spans="1:25" ht="120" outlineLevel="1" x14ac:dyDescent="0.25">
      <c r="A55" s="8">
        <v>4</v>
      </c>
      <c r="B55" s="4" t="s">
        <v>186</v>
      </c>
      <c r="C55" s="47"/>
      <c r="D55" s="4" t="s">
        <v>412</v>
      </c>
      <c r="E55" s="53"/>
      <c r="F55" s="4" t="s">
        <v>22</v>
      </c>
      <c r="G55" s="47">
        <v>1500</v>
      </c>
      <c r="H55" s="47">
        <v>110000</v>
      </c>
      <c r="I55" s="49" t="s">
        <v>101</v>
      </c>
      <c r="J55" s="47" t="s">
        <v>16</v>
      </c>
      <c r="K55" s="47"/>
      <c r="L55" s="47"/>
      <c r="M55" s="49"/>
      <c r="N55" s="47"/>
      <c r="O55" s="16" t="s">
        <v>254</v>
      </c>
      <c r="P55" s="44" t="e">
        <f>+G55+K55+#REF!</f>
        <v>#REF!</v>
      </c>
      <c r="Q55" s="44" t="e">
        <f>+H55+L55+#REF!</f>
        <v>#REF!</v>
      </c>
      <c r="R55" s="44">
        <f>+G55+K55</f>
        <v>1500</v>
      </c>
      <c r="S55" s="44">
        <f>+H55+L55</f>
        <v>110000</v>
      </c>
      <c r="T55" s="44">
        <f>IF(C55=1,G55+K55,0)</f>
        <v>0</v>
      </c>
      <c r="U55" s="44">
        <f>IF(C55=1,H55+L55,0)</f>
        <v>0</v>
      </c>
      <c r="V55" s="51">
        <f>IF(AND(R55&gt;0,A55&gt;0),1,0)</f>
        <v>1</v>
      </c>
      <c r="W55" s="51">
        <f>IF(AND(T55&gt;0,A55&gt;0),1,0)</f>
        <v>0</v>
      </c>
      <c r="X55" s="51" t="e">
        <f>IF(AND(#REF!&gt;0,A55&gt;0),1,0)</f>
        <v>#REF!</v>
      </c>
      <c r="Y55" s="2" t="s">
        <v>45</v>
      </c>
    </row>
    <row r="56" spans="1:25" ht="60" outlineLevel="1" x14ac:dyDescent="0.25">
      <c r="A56" s="8">
        <v>5</v>
      </c>
      <c r="B56" s="4" t="s">
        <v>385</v>
      </c>
      <c r="C56" s="47"/>
      <c r="D56" s="4" t="s">
        <v>386</v>
      </c>
      <c r="E56" s="53">
        <v>3481.4</v>
      </c>
      <c r="F56" s="4" t="s">
        <v>17</v>
      </c>
      <c r="G56" s="47"/>
      <c r="H56" s="47"/>
      <c r="I56" s="49"/>
      <c r="J56" s="60"/>
      <c r="K56" s="56">
        <v>2200</v>
      </c>
      <c r="L56" s="56">
        <v>251000</v>
      </c>
      <c r="M56" s="49">
        <v>2021</v>
      </c>
      <c r="N56" s="47" t="s">
        <v>166</v>
      </c>
      <c r="O56" s="16" t="s">
        <v>128</v>
      </c>
      <c r="P56" s="44" t="e">
        <f>+G56+K56+#REF!</f>
        <v>#REF!</v>
      </c>
      <c r="Q56" s="44" t="e">
        <f>+H56+L56+#REF!</f>
        <v>#REF!</v>
      </c>
      <c r="R56" s="44">
        <f>+G56+K56</f>
        <v>2200</v>
      </c>
      <c r="S56" s="44">
        <f>+H56+L56</f>
        <v>251000</v>
      </c>
      <c r="T56" s="44">
        <f>IF(C56=1,G56+K56,0)</f>
        <v>0</v>
      </c>
      <c r="U56" s="44">
        <f>IF(C56=1,H56+L56,0)</f>
        <v>0</v>
      </c>
      <c r="V56" s="51">
        <f>IF(AND(R56&gt;0,A56&gt;0),1,0)</f>
        <v>1</v>
      </c>
      <c r="W56" s="51">
        <f>IF(AND(T56&gt;0,A56&gt;0),1,0)</f>
        <v>0</v>
      </c>
      <c r="X56" s="51" t="e">
        <f>IF(AND(#REF!&gt;0,A56&gt;0),1,0)</f>
        <v>#REF!</v>
      </c>
      <c r="Y56" s="2" t="s">
        <v>45</v>
      </c>
    </row>
    <row r="57" spans="1:25" ht="45" outlineLevel="1" x14ac:dyDescent="0.25">
      <c r="A57" s="8">
        <v>6</v>
      </c>
      <c r="B57" s="4" t="s">
        <v>184</v>
      </c>
      <c r="C57" s="47"/>
      <c r="D57" s="4" t="s">
        <v>342</v>
      </c>
      <c r="E57" s="53"/>
      <c r="F57" s="4" t="s">
        <v>17</v>
      </c>
      <c r="G57" s="47"/>
      <c r="H57" s="47"/>
      <c r="I57" s="49">
        <v>2021</v>
      </c>
      <c r="J57" s="60"/>
      <c r="K57" s="56">
        <v>950</v>
      </c>
      <c r="L57" s="56">
        <v>32000</v>
      </c>
      <c r="M57" s="49">
        <v>2021</v>
      </c>
      <c r="N57" s="47" t="s">
        <v>185</v>
      </c>
      <c r="O57" s="16"/>
      <c r="P57" s="44"/>
      <c r="Q57" s="44"/>
      <c r="R57" s="44"/>
      <c r="S57" s="44"/>
      <c r="T57" s="44"/>
      <c r="U57" s="44"/>
      <c r="V57" s="51"/>
      <c r="W57" s="51"/>
      <c r="X57" s="51" t="e">
        <f>IF(AND(#REF!&gt;0,A57&gt;0),1,0)</f>
        <v>#REF!</v>
      </c>
    </row>
    <row r="58" spans="1:25" s="45" customFormat="1" ht="15.75" x14ac:dyDescent="0.25">
      <c r="A58" s="7"/>
      <c r="B58" s="7" t="s">
        <v>48</v>
      </c>
      <c r="C58" s="63"/>
      <c r="D58" s="5"/>
      <c r="E58" s="42"/>
      <c r="F58" s="5"/>
      <c r="G58" s="63">
        <f>SUM(G59:G68)</f>
        <v>7500</v>
      </c>
      <c r="H58" s="63">
        <f>SUM(H59:H68)</f>
        <v>60000</v>
      </c>
      <c r="I58" s="43"/>
      <c r="J58" s="41"/>
      <c r="K58" s="63">
        <f>SUM(K59:K68)</f>
        <v>12844</v>
      </c>
      <c r="L58" s="63">
        <f>SUM(L59:L68)</f>
        <v>223600.8</v>
      </c>
      <c r="M58" s="43"/>
      <c r="N58" s="63"/>
      <c r="O58" s="41"/>
      <c r="P58" s="44" t="e">
        <f>+G58+K58+#REF!</f>
        <v>#REF!</v>
      </c>
      <c r="Q58" s="44" t="e">
        <f>+H58+L58+#REF!</f>
        <v>#REF!</v>
      </c>
      <c r="R58" s="44">
        <f>+G58+K58</f>
        <v>20344</v>
      </c>
      <c r="S58" s="44">
        <f>+H58+L58</f>
        <v>283600.8</v>
      </c>
      <c r="T58" s="44">
        <f>IF(C58=1,G58+K58,0)</f>
        <v>0</v>
      </c>
      <c r="U58" s="44">
        <f>IF(C58=1,H58+L58,0)</f>
        <v>0</v>
      </c>
      <c r="V58" s="51">
        <f>IF(AND(R58&gt;0,A58&gt;0),1,0)</f>
        <v>0</v>
      </c>
      <c r="W58" s="51">
        <f>IF(AND(T58&gt;0,A58&gt;0),1,0)</f>
        <v>0</v>
      </c>
      <c r="X58" s="51" t="e">
        <f>IF(AND(#REF!&gt;0,A58&gt;0),1,0)</f>
        <v>#REF!</v>
      </c>
    </row>
    <row r="59" spans="1:25" s="55" customFormat="1" ht="81.75" customHeight="1" outlineLevel="1" x14ac:dyDescent="0.25">
      <c r="A59" s="33">
        <v>1</v>
      </c>
      <c r="B59" s="4" t="s">
        <v>112</v>
      </c>
      <c r="C59" s="47"/>
      <c r="D59" s="4" t="s">
        <v>256</v>
      </c>
      <c r="E59" s="53"/>
      <c r="F59" s="4" t="s">
        <v>18</v>
      </c>
      <c r="G59" s="47"/>
      <c r="H59" s="47"/>
      <c r="I59" s="49"/>
      <c r="J59" s="47"/>
      <c r="K59" s="47">
        <v>2700</v>
      </c>
      <c r="L59" s="47">
        <v>96800.8</v>
      </c>
      <c r="M59" s="49">
        <v>2022</v>
      </c>
      <c r="N59" s="54"/>
      <c r="O59" s="47"/>
      <c r="P59" s="96" t="e">
        <f>+G59+K59+#REF!</f>
        <v>#REF!</v>
      </c>
      <c r="Q59" s="96" t="e">
        <f>+H59+L59+#REF!</f>
        <v>#REF!</v>
      </c>
      <c r="R59" s="96">
        <f>+G59+K59</f>
        <v>2700</v>
      </c>
      <c r="S59" s="96">
        <f>+H59+L59</f>
        <v>96800.8</v>
      </c>
      <c r="T59" s="96">
        <f>IF(C59=1,G59+K59,0)</f>
        <v>0</v>
      </c>
      <c r="U59" s="96">
        <f>IF(C59=1,H59+L59,0)</f>
        <v>0</v>
      </c>
      <c r="V59" s="55">
        <f>IF(AND(R59&gt;0,A59&gt;0),1,0)</f>
        <v>1</v>
      </c>
      <c r="W59" s="55">
        <f>IF(AND(T59&gt;0,A59&gt;0),1,0)</f>
        <v>0</v>
      </c>
      <c r="X59" s="55" t="e">
        <f>IF(AND(#REF!&gt;0,A59&gt;0),1,0)</f>
        <v>#REF!</v>
      </c>
      <c r="Y59" s="55" t="s">
        <v>48</v>
      </c>
    </row>
    <row r="60" spans="1:25" ht="90" outlineLevel="1" x14ac:dyDescent="0.25">
      <c r="A60" s="8">
        <v>2</v>
      </c>
      <c r="B60" s="4" t="s">
        <v>49</v>
      </c>
      <c r="C60" s="47"/>
      <c r="D60" s="4" t="s">
        <v>413</v>
      </c>
      <c r="E60" s="53"/>
      <c r="F60" s="4" t="s">
        <v>19</v>
      </c>
      <c r="G60" s="47">
        <v>3000</v>
      </c>
      <c r="H60" s="47">
        <f t="shared" si="3"/>
        <v>24000</v>
      </c>
      <c r="I60" s="49" t="s">
        <v>101</v>
      </c>
      <c r="J60" s="47" t="s">
        <v>16</v>
      </c>
      <c r="K60" s="47"/>
      <c r="L60" s="47"/>
      <c r="M60" s="49"/>
      <c r="N60" s="54"/>
      <c r="O60" s="16" t="s">
        <v>255</v>
      </c>
      <c r="P60" s="44" t="e">
        <f>+G60+K60+#REF!</f>
        <v>#REF!</v>
      </c>
      <c r="Q60" s="44" t="e">
        <f>+H60+L60+#REF!</f>
        <v>#REF!</v>
      </c>
      <c r="R60" s="44">
        <f>+G60+K60</f>
        <v>3000</v>
      </c>
      <c r="S60" s="44">
        <f>+H60+L60</f>
        <v>24000</v>
      </c>
      <c r="T60" s="44">
        <f>IF(C60=1,G60+K60,0)</f>
        <v>0</v>
      </c>
      <c r="U60" s="44">
        <f>IF(C60=1,H60+L60,0)</f>
        <v>0</v>
      </c>
      <c r="V60" s="51">
        <f>IF(AND(R60&gt;0,A60&gt;0),1,0)</f>
        <v>1</v>
      </c>
      <c r="W60" s="51">
        <f>IF(AND(T60&gt;0,A60&gt;0),1,0)</f>
        <v>0</v>
      </c>
      <c r="X60" s="51" t="e">
        <f>IF(AND(#REF!&gt;0,A60&gt;0),1,0)</f>
        <v>#REF!</v>
      </c>
      <c r="Y60" s="2" t="s">
        <v>48</v>
      </c>
    </row>
    <row r="61" spans="1:25" ht="90" outlineLevel="1" x14ac:dyDescent="0.25">
      <c r="A61" s="8">
        <v>3</v>
      </c>
      <c r="B61" s="33" t="s">
        <v>50</v>
      </c>
      <c r="C61" s="47"/>
      <c r="D61" s="4" t="s">
        <v>414</v>
      </c>
      <c r="E61" s="53"/>
      <c r="F61" s="4" t="s">
        <v>19</v>
      </c>
      <c r="G61" s="47">
        <v>1500</v>
      </c>
      <c r="H61" s="47">
        <f t="shared" si="3"/>
        <v>12000</v>
      </c>
      <c r="I61" s="49" t="s">
        <v>101</v>
      </c>
      <c r="J61" s="47" t="s">
        <v>16</v>
      </c>
      <c r="K61" s="47"/>
      <c r="L61" s="47"/>
      <c r="M61" s="49"/>
      <c r="N61" s="54"/>
      <c r="O61" s="47" t="s">
        <v>257</v>
      </c>
      <c r="P61" s="44" t="e">
        <f>+G61+K61+#REF!</f>
        <v>#REF!</v>
      </c>
      <c r="Q61" s="44" t="e">
        <f>+H61+L61+#REF!</f>
        <v>#REF!</v>
      </c>
      <c r="R61" s="44">
        <f>+G61+K61</f>
        <v>1500</v>
      </c>
      <c r="S61" s="44">
        <f>+H61+L61</f>
        <v>12000</v>
      </c>
      <c r="T61" s="44">
        <f>IF(C61=1,G61+K61,0)</f>
        <v>0</v>
      </c>
      <c r="U61" s="44">
        <f>IF(C61=1,H61+L61,0)</f>
        <v>0</v>
      </c>
      <c r="V61" s="51">
        <f>IF(AND(R61&gt;0,A61&gt;0),1,0)</f>
        <v>1</v>
      </c>
      <c r="W61" s="51">
        <f>IF(AND(T61&gt;0,A61&gt;0),1,0)</f>
        <v>0</v>
      </c>
      <c r="X61" s="51" t="e">
        <f>IF(AND(#REF!&gt;0,A61&gt;0),1,0)</f>
        <v>#REF!</v>
      </c>
      <c r="Y61" s="2" t="s">
        <v>48</v>
      </c>
    </row>
    <row r="62" spans="1:25" ht="83.25" customHeight="1" outlineLevel="1" x14ac:dyDescent="0.25">
      <c r="A62" s="8">
        <v>4</v>
      </c>
      <c r="B62" s="4" t="s">
        <v>51</v>
      </c>
      <c r="C62" s="47"/>
      <c r="D62" s="4" t="s">
        <v>357</v>
      </c>
      <c r="E62" s="53"/>
      <c r="F62" s="4" t="s">
        <v>17</v>
      </c>
      <c r="G62" s="47">
        <v>1500</v>
      </c>
      <c r="H62" s="47">
        <f t="shared" si="3"/>
        <v>12000</v>
      </c>
      <c r="I62" s="49" t="s">
        <v>101</v>
      </c>
      <c r="J62" s="47" t="s">
        <v>23</v>
      </c>
      <c r="K62" s="47"/>
      <c r="L62" s="47"/>
      <c r="M62" s="49"/>
      <c r="N62" s="47"/>
      <c r="O62" s="16"/>
      <c r="P62" s="44" t="e">
        <f>+G62+K62+#REF!</f>
        <v>#REF!</v>
      </c>
      <c r="Q62" s="44" t="e">
        <f>+H62+L62+#REF!</f>
        <v>#REF!</v>
      </c>
      <c r="R62" s="44">
        <f>+G62+K62</f>
        <v>1500</v>
      </c>
      <c r="S62" s="44">
        <f>+H62+L62</f>
        <v>12000</v>
      </c>
      <c r="T62" s="44">
        <f>IF(C62=1,G62+K62,0)</f>
        <v>0</v>
      </c>
      <c r="U62" s="44">
        <f>IF(C62=1,H62+L62,0)</f>
        <v>0</v>
      </c>
      <c r="V62" s="51">
        <f>IF(AND(R62&gt;0,A62&gt;0),1,0)</f>
        <v>1</v>
      </c>
      <c r="W62" s="51">
        <f>IF(AND(T62&gt;0,A62&gt;0),1,0)</f>
        <v>0</v>
      </c>
      <c r="X62" s="51" t="e">
        <f>IF(AND(#REF!&gt;0,A62&gt;0),1,0)</f>
        <v>#REF!</v>
      </c>
      <c r="Y62" s="2" t="s">
        <v>48</v>
      </c>
    </row>
    <row r="63" spans="1:25" ht="68.25" customHeight="1" outlineLevel="1" x14ac:dyDescent="0.25">
      <c r="A63" s="8">
        <v>5</v>
      </c>
      <c r="B63" s="4" t="s">
        <v>52</v>
      </c>
      <c r="C63" s="47"/>
      <c r="D63" s="4" t="s">
        <v>358</v>
      </c>
      <c r="E63" s="53"/>
      <c r="F63" s="4" t="s">
        <v>17</v>
      </c>
      <c r="G63" s="47">
        <v>1500</v>
      </c>
      <c r="H63" s="47">
        <f t="shared" si="3"/>
        <v>12000</v>
      </c>
      <c r="I63" s="49" t="s">
        <v>101</v>
      </c>
      <c r="J63" s="47" t="s">
        <v>23</v>
      </c>
      <c r="K63" s="47"/>
      <c r="L63" s="47"/>
      <c r="M63" s="49"/>
      <c r="N63" s="47"/>
      <c r="O63" s="16"/>
      <c r="P63" s="44" t="e">
        <f>+G63+K63+#REF!</f>
        <v>#REF!</v>
      </c>
      <c r="Q63" s="44" t="e">
        <f>+H63+L63+#REF!</f>
        <v>#REF!</v>
      </c>
      <c r="R63" s="44">
        <f>+G63+K63</f>
        <v>1500</v>
      </c>
      <c r="S63" s="44">
        <f>+H63+L63</f>
        <v>12000</v>
      </c>
      <c r="T63" s="44">
        <f>IF(C63=1,G63+K63,0)</f>
        <v>0</v>
      </c>
      <c r="U63" s="44">
        <f>IF(C63=1,H63+L63,0)</f>
        <v>0</v>
      </c>
      <c r="V63" s="51">
        <f>IF(AND(R63&gt;0,A63&gt;0),1,0)</f>
        <v>1</v>
      </c>
      <c r="W63" s="51">
        <f>IF(AND(T63&gt;0,A63&gt;0),1,0)</f>
        <v>0</v>
      </c>
      <c r="X63" s="51" t="e">
        <f>IF(AND(#REF!&gt;0,A63&gt;0),1,0)</f>
        <v>#REF!</v>
      </c>
      <c r="Y63" s="2" t="s">
        <v>48</v>
      </c>
    </row>
    <row r="64" spans="1:25" s="55" customFormat="1" ht="67.5" customHeight="1" outlineLevel="1" x14ac:dyDescent="0.25">
      <c r="A64" s="33">
        <v>6</v>
      </c>
      <c r="B64" s="4" t="s">
        <v>233</v>
      </c>
      <c r="C64" s="47"/>
      <c r="D64" s="4" t="s">
        <v>359</v>
      </c>
      <c r="E64" s="53"/>
      <c r="F64" s="4" t="s">
        <v>18</v>
      </c>
      <c r="G64" s="56"/>
      <c r="H64" s="47"/>
      <c r="I64" s="49"/>
      <c r="J64" s="47"/>
      <c r="K64" s="47">
        <f>L64*8/100</f>
        <v>3960</v>
      </c>
      <c r="L64" s="47">
        <v>49500</v>
      </c>
      <c r="M64" s="49" t="s">
        <v>101</v>
      </c>
      <c r="N64" s="47"/>
      <c r="O64" s="47"/>
      <c r="P64" s="96" t="e">
        <f>+#REF!+K64+#REF!</f>
        <v>#REF!</v>
      </c>
      <c r="Q64" s="96" t="e">
        <f>+H64+L64+#REF!</f>
        <v>#REF!</v>
      </c>
      <c r="R64" s="96" t="e">
        <f>+#REF!+K64</f>
        <v>#REF!</v>
      </c>
      <c r="S64" s="96">
        <f>+H64+L64</f>
        <v>49500</v>
      </c>
      <c r="T64" s="96"/>
      <c r="U64" s="96"/>
      <c r="V64" s="55" t="e">
        <f>IF(AND(R64&gt;0,A64&gt;0),1,0)</f>
        <v>#REF!</v>
      </c>
      <c r="X64" s="55" t="e">
        <f>IF(AND(#REF!&gt;0,A64&gt;0),1,0)</f>
        <v>#REF!</v>
      </c>
    </row>
    <row r="65" spans="1:25" s="55" customFormat="1" ht="68.25" customHeight="1" outlineLevel="1" x14ac:dyDescent="0.25">
      <c r="A65" s="33">
        <v>7</v>
      </c>
      <c r="B65" s="4" t="s">
        <v>234</v>
      </c>
      <c r="C65" s="47"/>
      <c r="D65" s="4" t="s">
        <v>307</v>
      </c>
      <c r="E65" s="53"/>
      <c r="F65" s="4" t="s">
        <v>18</v>
      </c>
      <c r="G65" s="56"/>
      <c r="H65" s="47"/>
      <c r="I65" s="49"/>
      <c r="J65" s="47"/>
      <c r="K65" s="47">
        <f t="shared" ref="K65:K68" si="6">L65*8/100</f>
        <v>3560</v>
      </c>
      <c r="L65" s="47">
        <v>44500</v>
      </c>
      <c r="M65" s="49" t="s">
        <v>122</v>
      </c>
      <c r="N65" s="47"/>
      <c r="O65" s="47"/>
      <c r="P65" s="96" t="e">
        <f>+#REF!+K65+#REF!</f>
        <v>#REF!</v>
      </c>
      <c r="Q65" s="96" t="e">
        <f>+H65+L65+#REF!</f>
        <v>#REF!</v>
      </c>
      <c r="R65" s="96" t="e">
        <f>+#REF!+K65</f>
        <v>#REF!</v>
      </c>
      <c r="S65" s="96">
        <f>+H65+L65</f>
        <v>44500</v>
      </c>
      <c r="T65" s="96"/>
      <c r="U65" s="96"/>
      <c r="V65" s="55" t="e">
        <f>IF(AND(R65&gt;0,A65&gt;0),1,0)</f>
        <v>#REF!</v>
      </c>
    </row>
    <row r="66" spans="1:25" s="55" customFormat="1" ht="66.75" customHeight="1" outlineLevel="1" x14ac:dyDescent="0.25">
      <c r="A66" s="33">
        <v>8</v>
      </c>
      <c r="B66" s="4" t="s">
        <v>235</v>
      </c>
      <c r="C66" s="47"/>
      <c r="D66" s="4" t="s">
        <v>360</v>
      </c>
      <c r="E66" s="53"/>
      <c r="F66" s="4" t="s">
        <v>18</v>
      </c>
      <c r="G66" s="56"/>
      <c r="H66" s="47"/>
      <c r="I66" s="49"/>
      <c r="J66" s="47"/>
      <c r="K66" s="47">
        <f t="shared" si="6"/>
        <v>456</v>
      </c>
      <c r="L66" s="47">
        <v>5700</v>
      </c>
      <c r="M66" s="49" t="s">
        <v>98</v>
      </c>
      <c r="N66" s="47"/>
      <c r="O66" s="47"/>
      <c r="P66" s="96" t="e">
        <f>+#REF!+K66+#REF!</f>
        <v>#REF!</v>
      </c>
      <c r="Q66" s="96" t="e">
        <f>+H66+L66+#REF!</f>
        <v>#REF!</v>
      </c>
      <c r="R66" s="96" t="e">
        <f>+#REF!+K66</f>
        <v>#REF!</v>
      </c>
      <c r="S66" s="96">
        <f>+H66+L66</f>
        <v>5700</v>
      </c>
      <c r="T66" s="96"/>
      <c r="U66" s="96"/>
      <c r="V66" s="55" t="e">
        <f>IF(AND(R66&gt;0,A66&gt;0),1,0)</f>
        <v>#REF!</v>
      </c>
    </row>
    <row r="67" spans="1:25" s="55" customFormat="1" ht="80.45" customHeight="1" outlineLevel="1" x14ac:dyDescent="0.25">
      <c r="A67" s="33">
        <v>9</v>
      </c>
      <c r="B67" s="4" t="s">
        <v>236</v>
      </c>
      <c r="C67" s="47"/>
      <c r="D67" s="4" t="s">
        <v>361</v>
      </c>
      <c r="E67" s="53"/>
      <c r="F67" s="4" t="s">
        <v>18</v>
      </c>
      <c r="G67" s="56"/>
      <c r="H67" s="47"/>
      <c r="I67" s="49"/>
      <c r="J67" s="47"/>
      <c r="K67" s="47">
        <f t="shared" si="6"/>
        <v>456</v>
      </c>
      <c r="L67" s="47">
        <v>5700</v>
      </c>
      <c r="M67" s="49" t="s">
        <v>98</v>
      </c>
      <c r="N67" s="47"/>
      <c r="O67" s="47"/>
      <c r="P67" s="96" t="e">
        <f>+#REF!+K67+#REF!</f>
        <v>#REF!</v>
      </c>
      <c r="Q67" s="96" t="e">
        <f>+H67+L67+#REF!</f>
        <v>#REF!</v>
      </c>
      <c r="R67" s="96" t="e">
        <f>+#REF!+K67</f>
        <v>#REF!</v>
      </c>
      <c r="S67" s="96">
        <f>+H67+L67</f>
        <v>5700</v>
      </c>
      <c r="T67" s="96"/>
      <c r="U67" s="96"/>
      <c r="V67" s="55" t="e">
        <f>IF(AND(R67&gt;0,A67&gt;0),1,0)</f>
        <v>#REF!</v>
      </c>
    </row>
    <row r="68" spans="1:25" s="55" customFormat="1" ht="66.75" customHeight="1" outlineLevel="1" x14ac:dyDescent="0.25">
      <c r="A68" s="33">
        <v>10</v>
      </c>
      <c r="B68" s="4" t="s">
        <v>232</v>
      </c>
      <c r="C68" s="47"/>
      <c r="D68" s="4" t="s">
        <v>308</v>
      </c>
      <c r="E68" s="53"/>
      <c r="F68" s="4" t="s">
        <v>18</v>
      </c>
      <c r="G68" s="56"/>
      <c r="H68" s="47"/>
      <c r="I68" s="49"/>
      <c r="J68" s="47"/>
      <c r="K68" s="47">
        <f t="shared" si="6"/>
        <v>1712</v>
      </c>
      <c r="L68" s="47">
        <v>21400</v>
      </c>
      <c r="M68" s="49" t="s">
        <v>187</v>
      </c>
      <c r="N68" s="47"/>
      <c r="O68" s="47"/>
      <c r="P68" s="96" t="e">
        <f>+#REF!+K68+#REF!</f>
        <v>#REF!</v>
      </c>
      <c r="Q68" s="96" t="e">
        <f>+H68+L68+#REF!</f>
        <v>#REF!</v>
      </c>
      <c r="R68" s="96" t="e">
        <f>+#REF!+K68</f>
        <v>#REF!</v>
      </c>
      <c r="S68" s="96">
        <f>+H68+L68</f>
        <v>21400</v>
      </c>
      <c r="T68" s="96"/>
      <c r="U68" s="96"/>
      <c r="V68" s="55" t="e">
        <f>IF(AND(R68&gt;0,A68&gt;0),1,0)</f>
        <v>#REF!</v>
      </c>
    </row>
    <row r="69" spans="1:25" ht="15.75" x14ac:dyDescent="0.25">
      <c r="A69" s="6"/>
      <c r="B69" s="5" t="s">
        <v>53</v>
      </c>
      <c r="C69" s="41"/>
      <c r="D69" s="9"/>
      <c r="E69" s="64"/>
      <c r="F69" s="9"/>
      <c r="G69" s="41">
        <f>SUM(G70:G84)</f>
        <v>2580</v>
      </c>
      <c r="H69" s="41">
        <f>SUM(H70:H84)</f>
        <v>27935</v>
      </c>
      <c r="I69" s="65"/>
      <c r="J69" s="66"/>
      <c r="K69" s="41">
        <f>SUM(K70:K84)</f>
        <v>49776.800000000003</v>
      </c>
      <c r="L69" s="41">
        <f>SUM(L70:L84)</f>
        <v>603800</v>
      </c>
      <c r="M69" s="65"/>
      <c r="N69" s="66"/>
      <c r="O69" s="66"/>
      <c r="P69" s="44" t="e">
        <f>+G69+K69+#REF!</f>
        <v>#REF!</v>
      </c>
      <c r="Q69" s="44" t="e">
        <f>+H69+L69+#REF!</f>
        <v>#REF!</v>
      </c>
      <c r="R69" s="44">
        <f>+G69+K69</f>
        <v>52356.800000000003</v>
      </c>
      <c r="S69" s="44">
        <f>+H69+L69</f>
        <v>631735</v>
      </c>
      <c r="T69" s="44">
        <f>IF(C69=1,G69+K69,0)</f>
        <v>0</v>
      </c>
      <c r="U69" s="44">
        <f>IF(C69=1,H69+L69,0)</f>
        <v>0</v>
      </c>
      <c r="V69" s="51">
        <f>IF(AND(R69&gt;0,A69&gt;0),1,0)</f>
        <v>0</v>
      </c>
      <c r="W69" s="51">
        <f>IF(AND(T69&gt;0,A69&gt;0),1,0)</f>
        <v>0</v>
      </c>
      <c r="X69" s="51" t="e">
        <f>IF(AND(#REF!&gt;0,A69&gt;0),1,0)</f>
        <v>#REF!</v>
      </c>
    </row>
    <row r="70" spans="1:25" s="55" customFormat="1" ht="98.45" customHeight="1" outlineLevel="1" x14ac:dyDescent="0.25">
      <c r="A70" s="33">
        <v>1</v>
      </c>
      <c r="B70" s="4" t="s">
        <v>116</v>
      </c>
      <c r="C70" s="47"/>
      <c r="D70" s="4" t="s">
        <v>309</v>
      </c>
      <c r="E70" s="53"/>
      <c r="F70" s="4" t="s">
        <v>18</v>
      </c>
      <c r="G70" s="47"/>
      <c r="H70" s="47"/>
      <c r="I70" s="49"/>
      <c r="J70" s="54"/>
      <c r="K70" s="47">
        <v>4648.3999999999996</v>
      </c>
      <c r="L70" s="47">
        <v>45000</v>
      </c>
      <c r="M70" s="49">
        <v>2022</v>
      </c>
      <c r="N70" s="47"/>
      <c r="O70" s="47"/>
      <c r="P70" s="96" t="e">
        <f>+G70+K70+#REF!</f>
        <v>#REF!</v>
      </c>
      <c r="Q70" s="96" t="e">
        <f>+H70+L70+#REF!</f>
        <v>#REF!</v>
      </c>
      <c r="R70" s="96">
        <f>+G70+K70</f>
        <v>4648.3999999999996</v>
      </c>
      <c r="S70" s="96">
        <f>+H70+L70</f>
        <v>45000</v>
      </c>
      <c r="T70" s="96">
        <f>IF(C70=1,G70+K70,0)</f>
        <v>0</v>
      </c>
      <c r="U70" s="96">
        <f>IF(C70=1,H70+L70,0)</f>
        <v>0</v>
      </c>
      <c r="V70" s="55">
        <f>IF(AND(R70&gt;0,A70&gt;0),1,0)</f>
        <v>1</v>
      </c>
      <c r="W70" s="55">
        <f>IF(AND(T70&gt;0,A70&gt;0),1,0)</f>
        <v>0</v>
      </c>
      <c r="X70" s="55" t="e">
        <f>IF(AND(#REF!&gt;0,A70&gt;0),1,0)</f>
        <v>#REF!</v>
      </c>
      <c r="Y70" s="55" t="s">
        <v>53</v>
      </c>
    </row>
    <row r="71" spans="1:25" s="55" customFormat="1" ht="83.25" customHeight="1" outlineLevel="1" x14ac:dyDescent="0.25">
      <c r="A71" s="33">
        <v>2</v>
      </c>
      <c r="B71" s="4" t="s">
        <v>117</v>
      </c>
      <c r="C71" s="47"/>
      <c r="D71" s="4" t="s">
        <v>310</v>
      </c>
      <c r="E71" s="53"/>
      <c r="F71" s="4" t="s">
        <v>18</v>
      </c>
      <c r="G71" s="47"/>
      <c r="H71" s="47"/>
      <c r="I71" s="49"/>
      <c r="J71" s="54"/>
      <c r="K71" s="47">
        <v>5384.4</v>
      </c>
      <c r="L71" s="47">
        <v>50000</v>
      </c>
      <c r="M71" s="49">
        <v>2022</v>
      </c>
      <c r="N71" s="47"/>
      <c r="O71" s="47"/>
      <c r="P71" s="96" t="e">
        <f>+G71+K71+#REF!</f>
        <v>#REF!</v>
      </c>
      <c r="Q71" s="96" t="e">
        <f>+H71+L71+#REF!</f>
        <v>#REF!</v>
      </c>
      <c r="R71" s="96">
        <f>+G71+K71</f>
        <v>5384.4</v>
      </c>
      <c r="S71" s="96">
        <f>+H71+L71</f>
        <v>50000</v>
      </c>
      <c r="T71" s="96">
        <f>IF(C71=1,G71+K71,0)</f>
        <v>0</v>
      </c>
      <c r="U71" s="96">
        <f>IF(C71=1,H71+L71,0)</f>
        <v>0</v>
      </c>
      <c r="V71" s="55">
        <f>IF(AND(R71&gt;0,A71&gt;0),1,0)</f>
        <v>1</v>
      </c>
      <c r="W71" s="55">
        <f>IF(AND(T71&gt;0,A71&gt;0),1,0)</f>
        <v>0</v>
      </c>
      <c r="X71" s="55" t="e">
        <f>IF(AND(#REF!&gt;0,A71&gt;0),1,0)</f>
        <v>#REF!</v>
      </c>
      <c r="Y71" s="55" t="s">
        <v>53</v>
      </c>
    </row>
    <row r="72" spans="1:25" s="55" customFormat="1" ht="80.25" customHeight="1" outlineLevel="1" x14ac:dyDescent="0.25">
      <c r="A72" s="33">
        <v>3</v>
      </c>
      <c r="B72" s="4" t="s">
        <v>118</v>
      </c>
      <c r="C72" s="47"/>
      <c r="D72" s="4" t="s">
        <v>311</v>
      </c>
      <c r="E72" s="53"/>
      <c r="F72" s="4" t="s">
        <v>18</v>
      </c>
      <c r="G72" s="47"/>
      <c r="H72" s="47"/>
      <c r="I72" s="49"/>
      <c r="J72" s="54"/>
      <c r="K72" s="47">
        <v>1600</v>
      </c>
      <c r="L72" s="47">
        <v>32000</v>
      </c>
      <c r="M72" s="49">
        <v>2021</v>
      </c>
      <c r="N72" s="47"/>
      <c r="O72" s="47"/>
      <c r="P72" s="96" t="e">
        <f>+G72+K72+#REF!</f>
        <v>#REF!</v>
      </c>
      <c r="Q72" s="96" t="e">
        <f>+H72+L72+#REF!</f>
        <v>#REF!</v>
      </c>
      <c r="R72" s="96">
        <f>+G72+K72</f>
        <v>1600</v>
      </c>
      <c r="S72" s="96">
        <f>+H72+L72</f>
        <v>32000</v>
      </c>
      <c r="T72" s="96">
        <f>IF(C72=1,G72+K72,0)</f>
        <v>0</v>
      </c>
      <c r="U72" s="96">
        <f>IF(C72=1,H72+L72,0)</f>
        <v>0</v>
      </c>
      <c r="V72" s="55">
        <f>IF(AND(R72&gt;0,A72&gt;0),1,0)</f>
        <v>1</v>
      </c>
      <c r="W72" s="55">
        <f>IF(AND(T72&gt;0,A72&gt;0),1,0)</f>
        <v>0</v>
      </c>
      <c r="X72" s="55" t="e">
        <f>IF(AND(#REF!&gt;0,A72&gt;0),1,0)</f>
        <v>#REF!</v>
      </c>
      <c r="Y72" s="55" t="s">
        <v>53</v>
      </c>
    </row>
    <row r="73" spans="1:25" s="55" customFormat="1" ht="105" outlineLevel="1" x14ac:dyDescent="0.25">
      <c r="A73" s="33">
        <v>4</v>
      </c>
      <c r="B73" s="4" t="s">
        <v>188</v>
      </c>
      <c r="C73" s="47"/>
      <c r="D73" s="4" t="s">
        <v>312</v>
      </c>
      <c r="E73" s="53"/>
      <c r="F73" s="4" t="s">
        <v>18</v>
      </c>
      <c r="G73" s="56"/>
      <c r="H73" s="47"/>
      <c r="I73" s="49"/>
      <c r="J73" s="47"/>
      <c r="K73" s="47">
        <f>L73*8/100</f>
        <v>2216</v>
      </c>
      <c r="L73" s="47">
        <v>27700</v>
      </c>
      <c r="M73" s="49" t="s">
        <v>180</v>
      </c>
      <c r="N73" s="47"/>
      <c r="O73" s="47"/>
      <c r="P73" s="96"/>
      <c r="Q73" s="96"/>
      <c r="R73" s="96"/>
      <c r="S73" s="96"/>
      <c r="T73" s="96"/>
      <c r="U73" s="96"/>
    </row>
    <row r="74" spans="1:25" s="55" customFormat="1" ht="84.75" customHeight="1" outlineLevel="1" x14ac:dyDescent="0.25">
      <c r="A74" s="33">
        <v>5</v>
      </c>
      <c r="B74" s="4" t="s">
        <v>189</v>
      </c>
      <c r="C74" s="47"/>
      <c r="D74" s="4" t="s">
        <v>313</v>
      </c>
      <c r="E74" s="53"/>
      <c r="F74" s="4" t="s">
        <v>18</v>
      </c>
      <c r="G74" s="56"/>
      <c r="H74" s="47"/>
      <c r="I74" s="49"/>
      <c r="J74" s="47"/>
      <c r="K74" s="47">
        <f t="shared" ref="K74:K79" si="7">L74*8/100</f>
        <v>4128</v>
      </c>
      <c r="L74" s="47">
        <v>51600</v>
      </c>
      <c r="M74" s="49" t="s">
        <v>180</v>
      </c>
      <c r="N74" s="47"/>
      <c r="O74" s="47"/>
      <c r="P74" s="96"/>
      <c r="Q74" s="96"/>
      <c r="R74" s="96"/>
      <c r="S74" s="96"/>
      <c r="T74" s="96"/>
      <c r="U74" s="96"/>
    </row>
    <row r="75" spans="1:25" s="55" customFormat="1" ht="52.5" customHeight="1" outlineLevel="1" x14ac:dyDescent="0.25">
      <c r="A75" s="33">
        <v>6</v>
      </c>
      <c r="B75" s="4" t="s">
        <v>190</v>
      </c>
      <c r="C75" s="47"/>
      <c r="D75" s="4" t="s">
        <v>311</v>
      </c>
      <c r="E75" s="53"/>
      <c r="F75" s="4" t="s">
        <v>18</v>
      </c>
      <c r="G75" s="56"/>
      <c r="H75" s="47"/>
      <c r="I75" s="49"/>
      <c r="J75" s="47"/>
      <c r="K75" s="47">
        <f t="shared" si="7"/>
        <v>3280</v>
      </c>
      <c r="L75" s="47">
        <v>41000</v>
      </c>
      <c r="M75" s="49" t="s">
        <v>180</v>
      </c>
      <c r="N75" s="47"/>
      <c r="O75" s="47"/>
      <c r="P75" s="96"/>
      <c r="Q75" s="96"/>
      <c r="R75" s="96"/>
      <c r="S75" s="96"/>
      <c r="T75" s="96"/>
      <c r="U75" s="96"/>
    </row>
    <row r="76" spans="1:25" s="55" customFormat="1" ht="66.75" customHeight="1" outlineLevel="1" x14ac:dyDescent="0.25">
      <c r="A76" s="33">
        <v>7</v>
      </c>
      <c r="B76" s="4" t="s">
        <v>191</v>
      </c>
      <c r="C76" s="47"/>
      <c r="D76" s="4" t="s">
        <v>311</v>
      </c>
      <c r="E76" s="53"/>
      <c r="F76" s="4" t="s">
        <v>18</v>
      </c>
      <c r="G76" s="56"/>
      <c r="H76" s="47"/>
      <c r="I76" s="49"/>
      <c r="J76" s="47"/>
      <c r="K76" s="47">
        <f t="shared" si="7"/>
        <v>13112</v>
      </c>
      <c r="L76" s="47">
        <v>163900</v>
      </c>
      <c r="M76" s="49" t="s">
        <v>180</v>
      </c>
      <c r="N76" s="47"/>
      <c r="O76" s="47"/>
      <c r="P76" s="96"/>
      <c r="Q76" s="96"/>
      <c r="R76" s="96"/>
      <c r="S76" s="96"/>
      <c r="T76" s="96"/>
      <c r="U76" s="96"/>
    </row>
    <row r="77" spans="1:25" s="55" customFormat="1" ht="66.75" customHeight="1" outlineLevel="1" x14ac:dyDescent="0.25">
      <c r="A77" s="33">
        <v>8</v>
      </c>
      <c r="B77" s="4" t="s">
        <v>192</v>
      </c>
      <c r="C77" s="47"/>
      <c r="D77" s="4" t="s">
        <v>314</v>
      </c>
      <c r="E77" s="53"/>
      <c r="F77" s="4" t="s">
        <v>18</v>
      </c>
      <c r="G77" s="56"/>
      <c r="H77" s="47"/>
      <c r="I77" s="49"/>
      <c r="J77" s="47"/>
      <c r="K77" s="47">
        <f t="shared" si="7"/>
        <v>2080</v>
      </c>
      <c r="L77" s="47">
        <v>26000</v>
      </c>
      <c r="M77" s="49" t="s">
        <v>180</v>
      </c>
      <c r="N77" s="47"/>
      <c r="O77" s="47"/>
      <c r="P77" s="96"/>
      <c r="Q77" s="96"/>
      <c r="R77" s="96"/>
      <c r="S77" s="96"/>
      <c r="T77" s="96"/>
      <c r="U77" s="96"/>
    </row>
    <row r="78" spans="1:25" s="55" customFormat="1" ht="90" outlineLevel="1" x14ac:dyDescent="0.25">
      <c r="A78" s="33">
        <v>9</v>
      </c>
      <c r="B78" s="4" t="s">
        <v>193</v>
      </c>
      <c r="C78" s="47"/>
      <c r="D78" s="4" t="s">
        <v>315</v>
      </c>
      <c r="E78" s="53"/>
      <c r="F78" s="4" t="s">
        <v>18</v>
      </c>
      <c r="G78" s="56"/>
      <c r="H78" s="47"/>
      <c r="I78" s="49"/>
      <c r="J78" s="47"/>
      <c r="K78" s="47">
        <f t="shared" si="7"/>
        <v>5840</v>
      </c>
      <c r="L78" s="47">
        <v>73000</v>
      </c>
      <c r="M78" s="49" t="s">
        <v>180</v>
      </c>
      <c r="N78" s="47"/>
      <c r="O78" s="47"/>
      <c r="P78" s="96"/>
      <c r="Q78" s="96"/>
      <c r="R78" s="96"/>
      <c r="S78" s="96"/>
      <c r="T78" s="96"/>
      <c r="U78" s="96"/>
    </row>
    <row r="79" spans="1:25" s="55" customFormat="1" ht="75" outlineLevel="1" x14ac:dyDescent="0.25">
      <c r="A79" s="33">
        <v>10</v>
      </c>
      <c r="B79" s="4" t="s">
        <v>194</v>
      </c>
      <c r="C79" s="47"/>
      <c r="D79" s="4" t="s">
        <v>311</v>
      </c>
      <c r="E79" s="53"/>
      <c r="F79" s="4" t="s">
        <v>18</v>
      </c>
      <c r="G79" s="56"/>
      <c r="H79" s="47"/>
      <c r="I79" s="49"/>
      <c r="J79" s="47"/>
      <c r="K79" s="47">
        <f t="shared" si="7"/>
        <v>488</v>
      </c>
      <c r="L79" s="47">
        <v>6100</v>
      </c>
      <c r="M79" s="49" t="s">
        <v>180</v>
      </c>
      <c r="N79" s="47"/>
      <c r="O79" s="47"/>
      <c r="P79" s="96"/>
      <c r="Q79" s="96"/>
      <c r="R79" s="96"/>
      <c r="S79" s="96"/>
      <c r="T79" s="96"/>
      <c r="U79" s="96"/>
    </row>
    <row r="80" spans="1:25" s="55" customFormat="1" ht="125.25" customHeight="1" outlineLevel="1" x14ac:dyDescent="0.25">
      <c r="A80" s="33">
        <v>11</v>
      </c>
      <c r="B80" s="4" t="s">
        <v>195</v>
      </c>
      <c r="C80" s="47"/>
      <c r="D80" s="4" t="s">
        <v>316</v>
      </c>
      <c r="E80" s="53"/>
      <c r="F80" s="4" t="s">
        <v>18</v>
      </c>
      <c r="G80" s="56"/>
      <c r="H80" s="47"/>
      <c r="I80" s="49"/>
      <c r="J80" s="47"/>
      <c r="K80" s="47">
        <f>L80*8/100</f>
        <v>2040</v>
      </c>
      <c r="L80" s="47">
        <v>25500</v>
      </c>
      <c r="M80" s="49" t="s">
        <v>180</v>
      </c>
      <c r="N80" s="47"/>
      <c r="O80" s="47"/>
      <c r="P80" s="96"/>
      <c r="Q80" s="96"/>
      <c r="R80" s="96"/>
      <c r="S80" s="96"/>
      <c r="T80" s="96"/>
      <c r="U80" s="96"/>
    </row>
    <row r="81" spans="1:25" s="55" customFormat="1" ht="96.6" customHeight="1" outlineLevel="1" x14ac:dyDescent="0.25">
      <c r="A81" s="33">
        <v>12</v>
      </c>
      <c r="B81" s="4" t="s">
        <v>196</v>
      </c>
      <c r="C81" s="47"/>
      <c r="D81" s="4" t="s">
        <v>317</v>
      </c>
      <c r="E81" s="53"/>
      <c r="F81" s="4" t="s">
        <v>18</v>
      </c>
      <c r="G81" s="56"/>
      <c r="H81" s="47"/>
      <c r="I81" s="49"/>
      <c r="J81" s="47"/>
      <c r="K81" s="47">
        <f>L81*8/100</f>
        <v>4960</v>
      </c>
      <c r="L81" s="47">
        <v>62000</v>
      </c>
      <c r="M81" s="49" t="s">
        <v>180</v>
      </c>
      <c r="N81" s="47"/>
      <c r="O81" s="47"/>
      <c r="P81" s="96"/>
      <c r="Q81" s="96"/>
      <c r="R81" s="96"/>
      <c r="S81" s="96"/>
      <c r="T81" s="96"/>
      <c r="U81" s="96"/>
    </row>
    <row r="82" spans="1:25" ht="60" outlineLevel="1" x14ac:dyDescent="0.25">
      <c r="A82" s="10">
        <v>13</v>
      </c>
      <c r="B82" s="4" t="s">
        <v>54</v>
      </c>
      <c r="C82" s="47"/>
      <c r="D82" s="4" t="s">
        <v>259</v>
      </c>
      <c r="E82" s="53"/>
      <c r="F82" s="4" t="s">
        <v>22</v>
      </c>
      <c r="G82" s="47">
        <v>800</v>
      </c>
      <c r="H82" s="47">
        <f t="shared" ref="H82:H83" si="8">G82*8</f>
        <v>6400</v>
      </c>
      <c r="I82" s="49" t="s">
        <v>101</v>
      </c>
      <c r="J82" s="47" t="s">
        <v>16</v>
      </c>
      <c r="K82" s="47"/>
      <c r="L82" s="47"/>
      <c r="M82" s="49"/>
      <c r="N82" s="47"/>
      <c r="O82" s="47" t="s">
        <v>258</v>
      </c>
      <c r="P82" s="44"/>
      <c r="Q82" s="44"/>
      <c r="R82" s="44"/>
      <c r="S82" s="44"/>
      <c r="T82" s="44"/>
      <c r="U82" s="44"/>
      <c r="V82" s="51"/>
      <c r="W82" s="51"/>
      <c r="X82" s="51"/>
    </row>
    <row r="83" spans="1:25" ht="57.75" customHeight="1" outlineLevel="1" x14ac:dyDescent="0.25">
      <c r="A83" s="10">
        <v>14</v>
      </c>
      <c r="B83" s="4" t="s">
        <v>55</v>
      </c>
      <c r="C83" s="47"/>
      <c r="D83" s="4" t="s">
        <v>260</v>
      </c>
      <c r="E83" s="53"/>
      <c r="F83" s="4" t="s">
        <v>19</v>
      </c>
      <c r="G83" s="47">
        <v>800</v>
      </c>
      <c r="H83" s="47">
        <f t="shared" si="8"/>
        <v>6400</v>
      </c>
      <c r="I83" s="49" t="s">
        <v>101</v>
      </c>
      <c r="J83" s="47" t="s">
        <v>16</v>
      </c>
      <c r="K83" s="47"/>
      <c r="L83" s="47"/>
      <c r="M83" s="49"/>
      <c r="N83" s="47"/>
      <c r="O83" s="16" t="s">
        <v>261</v>
      </c>
      <c r="P83" s="44"/>
      <c r="Q83" s="44"/>
      <c r="R83" s="44"/>
      <c r="S83" s="44"/>
      <c r="T83" s="44"/>
      <c r="U83" s="44"/>
      <c r="V83" s="51"/>
      <c r="W83" s="51"/>
      <c r="X83" s="51"/>
    </row>
    <row r="84" spans="1:25" ht="40.5" customHeight="1" outlineLevel="1" x14ac:dyDescent="0.25">
      <c r="A84" s="10">
        <v>15</v>
      </c>
      <c r="B84" s="4" t="s">
        <v>197</v>
      </c>
      <c r="C84" s="47"/>
      <c r="D84" s="4" t="s">
        <v>262</v>
      </c>
      <c r="E84" s="53"/>
      <c r="F84" s="4" t="s">
        <v>19</v>
      </c>
      <c r="G84" s="47">
        <v>980</v>
      </c>
      <c r="H84" s="47">
        <v>15135</v>
      </c>
      <c r="I84" s="49" t="s">
        <v>122</v>
      </c>
      <c r="J84" s="47" t="s">
        <v>16</v>
      </c>
      <c r="K84" s="47"/>
      <c r="L84" s="47"/>
      <c r="M84" s="49"/>
      <c r="N84" s="47"/>
      <c r="O84" s="16" t="s">
        <v>263</v>
      </c>
      <c r="P84" s="44"/>
      <c r="Q84" s="44"/>
      <c r="R84" s="44"/>
      <c r="S84" s="44"/>
      <c r="T84" s="44"/>
      <c r="U84" s="44"/>
      <c r="V84" s="51"/>
      <c r="W84" s="51"/>
      <c r="X84" s="51"/>
    </row>
    <row r="85" spans="1:25" ht="15.75" x14ac:dyDescent="0.25">
      <c r="A85" s="6"/>
      <c r="B85" s="5" t="s">
        <v>56</v>
      </c>
      <c r="C85" s="41"/>
      <c r="D85" s="9"/>
      <c r="E85" s="64"/>
      <c r="F85" s="9"/>
      <c r="G85" s="41">
        <f>G86+G87</f>
        <v>1200</v>
      </c>
      <c r="H85" s="41">
        <f>H86+H87</f>
        <v>9600</v>
      </c>
      <c r="I85" s="65"/>
      <c r="J85" s="66"/>
      <c r="K85" s="41">
        <f t="shared" ref="K85:L85" si="9">K86+K87</f>
        <v>0</v>
      </c>
      <c r="L85" s="41">
        <f t="shared" si="9"/>
        <v>0</v>
      </c>
      <c r="M85" s="65"/>
      <c r="N85" s="66"/>
      <c r="O85" s="66"/>
      <c r="P85" s="44" t="e">
        <f>+G85+K85+#REF!</f>
        <v>#REF!</v>
      </c>
      <c r="Q85" s="44" t="e">
        <f>+H85+L85+#REF!</f>
        <v>#REF!</v>
      </c>
      <c r="R85" s="44">
        <f>+G85+K85</f>
        <v>1200</v>
      </c>
      <c r="S85" s="44">
        <f>+H85+L85</f>
        <v>9600</v>
      </c>
      <c r="T85" s="44">
        <f>IF(C85=1,G85+K85,0)</f>
        <v>0</v>
      </c>
      <c r="U85" s="44">
        <f>IF(C85=1,H85+L85,0)</f>
        <v>0</v>
      </c>
      <c r="V85" s="51">
        <f>IF(AND(R85&gt;0,A85&gt;0),1,0)</f>
        <v>0</v>
      </c>
      <c r="W85" s="51">
        <f>IF(AND(T85&gt;0,A85&gt;0),1,0)</f>
        <v>0</v>
      </c>
      <c r="X85" s="51" t="e">
        <f>IF(AND(#REF!&gt;0,A85&gt;0),1,0)</f>
        <v>#REF!</v>
      </c>
    </row>
    <row r="86" spans="1:25" ht="60" outlineLevel="1" x14ac:dyDescent="0.25">
      <c r="A86" s="10">
        <v>1</v>
      </c>
      <c r="B86" s="4" t="s">
        <v>57</v>
      </c>
      <c r="C86" s="47"/>
      <c r="D86" s="4" t="s">
        <v>415</v>
      </c>
      <c r="E86" s="53"/>
      <c r="F86" s="4" t="s">
        <v>19</v>
      </c>
      <c r="G86" s="47">
        <v>600</v>
      </c>
      <c r="H86" s="47">
        <f t="shared" si="3"/>
        <v>4800</v>
      </c>
      <c r="I86" s="49" t="s">
        <v>101</v>
      </c>
      <c r="J86" s="47" t="s">
        <v>16</v>
      </c>
      <c r="K86" s="47"/>
      <c r="L86" s="47"/>
      <c r="M86" s="49"/>
      <c r="N86" s="47"/>
      <c r="O86" s="16" t="s">
        <v>264</v>
      </c>
      <c r="P86" s="44" t="e">
        <f>+G86+K86+#REF!</f>
        <v>#REF!</v>
      </c>
      <c r="Q86" s="44" t="e">
        <f>+H86+L86+#REF!</f>
        <v>#REF!</v>
      </c>
      <c r="R86" s="44">
        <f>+G86+K86</f>
        <v>600</v>
      </c>
      <c r="S86" s="44">
        <f>+H86+L86</f>
        <v>4800</v>
      </c>
      <c r="T86" s="44">
        <f>IF(C86=1,G86+K86,0)</f>
        <v>0</v>
      </c>
      <c r="U86" s="44">
        <f>IF(C86=1,H86+L86,0)</f>
        <v>0</v>
      </c>
      <c r="V86" s="51">
        <f>IF(AND(R86&gt;0,A86&gt;0),1,0)</f>
        <v>1</v>
      </c>
      <c r="W86" s="51">
        <f>IF(AND(T86&gt;0,A86&gt;0),1,0)</f>
        <v>0</v>
      </c>
      <c r="X86" s="51" t="e">
        <f>IF(AND(#REF!&gt;0,A86&gt;0),1,0)</f>
        <v>#REF!</v>
      </c>
      <c r="Y86" s="2" t="s">
        <v>56</v>
      </c>
    </row>
    <row r="87" spans="1:25" ht="60" outlineLevel="1" x14ac:dyDescent="0.25">
      <c r="A87" s="10">
        <v>2</v>
      </c>
      <c r="B87" s="4" t="s">
        <v>58</v>
      </c>
      <c r="C87" s="47"/>
      <c r="D87" s="4" t="s">
        <v>416</v>
      </c>
      <c r="E87" s="53"/>
      <c r="F87" s="4" t="s">
        <v>19</v>
      </c>
      <c r="G87" s="47">
        <v>600</v>
      </c>
      <c r="H87" s="47">
        <f t="shared" si="3"/>
        <v>4800</v>
      </c>
      <c r="I87" s="49" t="s">
        <v>101</v>
      </c>
      <c r="J87" s="47" t="s">
        <v>16</v>
      </c>
      <c r="K87" s="47"/>
      <c r="L87" s="47"/>
      <c r="M87" s="49"/>
      <c r="N87" s="47"/>
      <c r="O87" s="16" t="s">
        <v>265</v>
      </c>
      <c r="P87" s="44" t="e">
        <f>+G87+K87+#REF!</f>
        <v>#REF!</v>
      </c>
      <c r="Q87" s="44" t="e">
        <f>+H87+L87+#REF!</f>
        <v>#REF!</v>
      </c>
      <c r="R87" s="44">
        <f>+G87+K87</f>
        <v>600</v>
      </c>
      <c r="S87" s="44">
        <f>+H87+L87</f>
        <v>4800</v>
      </c>
      <c r="T87" s="44">
        <f>IF(C87=1,G87+K87,0)</f>
        <v>0</v>
      </c>
      <c r="U87" s="44">
        <f>IF(C87=1,H87+L87,0)</f>
        <v>0</v>
      </c>
      <c r="V87" s="51">
        <f>IF(AND(R87&gt;0,A87&gt;0),1,0)</f>
        <v>1</v>
      </c>
      <c r="W87" s="51">
        <f>IF(AND(T87&gt;0,A87&gt;0),1,0)</f>
        <v>0</v>
      </c>
      <c r="X87" s="51" t="e">
        <f>IF(AND(#REF!&gt;0,A87&gt;0),1,0)</f>
        <v>#REF!</v>
      </c>
      <c r="Y87" s="2" t="s">
        <v>56</v>
      </c>
    </row>
    <row r="88" spans="1:25" s="45" customFormat="1" ht="15.75" x14ac:dyDescent="0.25">
      <c r="A88" s="7"/>
      <c r="B88" s="5" t="s">
        <v>119</v>
      </c>
      <c r="C88" s="41"/>
      <c r="D88" s="5"/>
      <c r="E88" s="42"/>
      <c r="F88" s="5"/>
      <c r="G88" s="41">
        <f>SUM(G89:G91)</f>
        <v>8900</v>
      </c>
      <c r="H88" s="41">
        <f>SUM(H89:H91)</f>
        <v>288000</v>
      </c>
      <c r="I88" s="43"/>
      <c r="J88" s="63"/>
      <c r="K88" s="41">
        <f>SUM(K89:K91)</f>
        <v>4246.768</v>
      </c>
      <c r="L88" s="41">
        <f>SUM(L89:L91)</f>
        <v>141558</v>
      </c>
      <c r="M88" s="43"/>
      <c r="N88" s="63"/>
      <c r="O88" s="41"/>
      <c r="P88" s="44" t="e">
        <f>+G88+K88+#REF!</f>
        <v>#REF!</v>
      </c>
      <c r="Q88" s="44" t="e">
        <f>+H88+L88+#REF!</f>
        <v>#REF!</v>
      </c>
      <c r="R88" s="44">
        <f>+G88+K88</f>
        <v>13146.768</v>
      </c>
      <c r="S88" s="44">
        <f>+H88+L88</f>
        <v>429558</v>
      </c>
      <c r="T88" s="44">
        <f>IF(C88=1,G88+K88,0)</f>
        <v>0</v>
      </c>
      <c r="U88" s="44">
        <f>IF(C88=1,H88+L88,0)</f>
        <v>0</v>
      </c>
      <c r="V88" s="51">
        <f>IF(AND(R88&gt;0,A88&gt;0),1,0)</f>
        <v>0</v>
      </c>
      <c r="W88" s="51">
        <f>IF(AND(T88&gt;0,A88&gt;0),1,0)</f>
        <v>0</v>
      </c>
      <c r="X88" s="51" t="e">
        <f>IF(AND(#REF!&gt;0,A88&gt;0),1,0)</f>
        <v>#REF!</v>
      </c>
    </row>
    <row r="89" spans="1:25" s="55" customFormat="1" ht="75" outlineLevel="1" x14ac:dyDescent="0.25">
      <c r="A89" s="33">
        <v>1</v>
      </c>
      <c r="B89" s="4" t="s">
        <v>59</v>
      </c>
      <c r="C89" s="47"/>
      <c r="D89" s="4" t="s">
        <v>266</v>
      </c>
      <c r="E89" s="53">
        <v>2300</v>
      </c>
      <c r="F89" s="4" t="s">
        <v>18</v>
      </c>
      <c r="G89" s="47"/>
      <c r="H89" s="47"/>
      <c r="I89" s="49"/>
      <c r="J89" s="47"/>
      <c r="K89" s="47">
        <v>4246.768</v>
      </c>
      <c r="L89" s="47">
        <v>141558</v>
      </c>
      <c r="M89" s="49">
        <v>2022</v>
      </c>
      <c r="N89" s="47"/>
      <c r="O89" s="47"/>
      <c r="P89" s="96" t="e">
        <f>+G89+K89+#REF!</f>
        <v>#REF!</v>
      </c>
      <c r="Q89" s="96" t="e">
        <f>+H89+L89+#REF!</f>
        <v>#REF!</v>
      </c>
      <c r="R89" s="96">
        <f>+G89+K89</f>
        <v>4246.768</v>
      </c>
      <c r="S89" s="96">
        <f>+H89+L89</f>
        <v>141558</v>
      </c>
      <c r="T89" s="96">
        <f>IF(C89=1,G89+K89,0)</f>
        <v>0</v>
      </c>
      <c r="U89" s="96">
        <f>IF(C89=1,H89+L89,0)</f>
        <v>0</v>
      </c>
      <c r="V89" s="55">
        <f>IF(AND(R89&gt;0,A89&gt;0),1,0)</f>
        <v>1</v>
      </c>
      <c r="W89" s="55">
        <f>IF(AND(T89&gt;0,A89&gt;0),1,0)</f>
        <v>0</v>
      </c>
      <c r="X89" s="55" t="e">
        <f>IF(AND(#REF!&gt;0,A89&gt;0),1,0)</f>
        <v>#REF!</v>
      </c>
      <c r="Y89" s="55" t="s">
        <v>119</v>
      </c>
    </row>
    <row r="90" spans="1:25" ht="75" outlineLevel="1" x14ac:dyDescent="0.25">
      <c r="A90" s="8">
        <v>2</v>
      </c>
      <c r="B90" s="4" t="s">
        <v>154</v>
      </c>
      <c r="C90" s="47"/>
      <c r="D90" s="4" t="s">
        <v>266</v>
      </c>
      <c r="E90" s="53"/>
      <c r="F90" s="4" t="s">
        <v>18</v>
      </c>
      <c r="G90" s="47">
        <v>7900</v>
      </c>
      <c r="H90" s="47">
        <v>280000</v>
      </c>
      <c r="I90" s="49">
        <v>2022</v>
      </c>
      <c r="J90" s="47" t="s">
        <v>15</v>
      </c>
      <c r="K90" s="47"/>
      <c r="L90" s="47"/>
      <c r="M90" s="49"/>
      <c r="N90" s="47"/>
      <c r="O90" s="16"/>
      <c r="P90" s="44" t="e">
        <f>+G90+K90+#REF!</f>
        <v>#REF!</v>
      </c>
      <c r="Q90" s="44" t="e">
        <f>+H90+L90+#REF!</f>
        <v>#REF!</v>
      </c>
      <c r="R90" s="44">
        <f>+G90+K90</f>
        <v>7900</v>
      </c>
      <c r="S90" s="44">
        <f>+H90+L90</f>
        <v>280000</v>
      </c>
      <c r="T90" s="44">
        <f>IF(C90=1,G90+K90,0)</f>
        <v>0</v>
      </c>
      <c r="U90" s="44">
        <f>IF(C90=1,H90+L90,0)</f>
        <v>0</v>
      </c>
      <c r="V90" s="51">
        <f>IF(AND(R90&gt;0,A90&gt;0),1,0)</f>
        <v>1</v>
      </c>
      <c r="W90" s="51">
        <f>IF(AND(T90&gt;0,A90&gt;0),1,0)</f>
        <v>0</v>
      </c>
      <c r="X90" s="51" t="e">
        <f>IF(AND(#REF!&gt;0,A90&gt;0),1,0)</f>
        <v>#REF!</v>
      </c>
      <c r="Y90" s="2" t="s">
        <v>119</v>
      </c>
    </row>
    <row r="91" spans="1:25" ht="75" outlineLevel="1" x14ac:dyDescent="0.25">
      <c r="A91" s="8">
        <v>3</v>
      </c>
      <c r="B91" s="4" t="s">
        <v>60</v>
      </c>
      <c r="C91" s="47"/>
      <c r="D91" s="4" t="s">
        <v>266</v>
      </c>
      <c r="E91" s="53"/>
      <c r="F91" s="4" t="s">
        <v>22</v>
      </c>
      <c r="G91" s="47">
        <v>1000</v>
      </c>
      <c r="H91" s="47">
        <f t="shared" ref="H91:H150" si="10">G91*8</f>
        <v>8000</v>
      </c>
      <c r="I91" s="49" t="s">
        <v>101</v>
      </c>
      <c r="J91" s="47" t="s">
        <v>16</v>
      </c>
      <c r="K91" s="47"/>
      <c r="L91" s="47"/>
      <c r="M91" s="49"/>
      <c r="N91" s="47"/>
      <c r="O91" s="16" t="s">
        <v>267</v>
      </c>
      <c r="P91" s="44" t="e">
        <f>+G91+K91+#REF!</f>
        <v>#REF!</v>
      </c>
      <c r="Q91" s="44" t="e">
        <f>+H91+L91+#REF!</f>
        <v>#REF!</v>
      </c>
      <c r="R91" s="44">
        <f>+G91+K91</f>
        <v>1000</v>
      </c>
      <c r="S91" s="44">
        <f>+H91+L91</f>
        <v>8000</v>
      </c>
      <c r="T91" s="44">
        <f>IF(C91=1,G91+K91,0)</f>
        <v>0</v>
      </c>
      <c r="U91" s="44">
        <f>IF(C91=1,H91+L91,0)</f>
        <v>0</v>
      </c>
      <c r="V91" s="51">
        <f>IF(AND(R91&gt;0,A91&gt;0),1,0)</f>
        <v>1</v>
      </c>
      <c r="W91" s="51">
        <f>IF(AND(T91&gt;0,A91&gt;0),1,0)</f>
        <v>0</v>
      </c>
      <c r="X91" s="51" t="e">
        <f>IF(AND(#REF!&gt;0,A91&gt;0),1,0)</f>
        <v>#REF!</v>
      </c>
      <c r="Y91" s="2" t="s">
        <v>119</v>
      </c>
    </row>
    <row r="92" spans="1:25" s="45" customFormat="1" ht="15.75" x14ac:dyDescent="0.25">
      <c r="A92" s="7"/>
      <c r="B92" s="5" t="s">
        <v>61</v>
      </c>
      <c r="C92" s="41"/>
      <c r="D92" s="5"/>
      <c r="E92" s="42"/>
      <c r="F92" s="5"/>
      <c r="G92" s="41">
        <f>SUM(G93:G95)</f>
        <v>3208.1</v>
      </c>
      <c r="H92" s="41">
        <f>SUM(H93:H95)</f>
        <v>242701.8</v>
      </c>
      <c r="I92" s="43"/>
      <c r="J92" s="41"/>
      <c r="K92" s="41">
        <f>SUM(K93:K95)</f>
        <v>6000</v>
      </c>
      <c r="L92" s="41">
        <f>SUM(L93:L95)</f>
        <v>48000</v>
      </c>
      <c r="M92" s="43"/>
      <c r="N92" s="41"/>
      <c r="O92" s="41"/>
      <c r="P92" s="44" t="e">
        <f>+G92+K92+#REF!</f>
        <v>#REF!</v>
      </c>
      <c r="Q92" s="44" t="e">
        <f>+H92+L92+#REF!</f>
        <v>#REF!</v>
      </c>
      <c r="R92" s="44">
        <f>+G92+K92</f>
        <v>9208.1</v>
      </c>
      <c r="S92" s="44">
        <f>+H92+L92</f>
        <v>290701.8</v>
      </c>
      <c r="T92" s="44">
        <f>IF(C92=1,G92+K92,0)</f>
        <v>0</v>
      </c>
      <c r="U92" s="44">
        <f>IF(C92=1,H92+L92,0)</f>
        <v>0</v>
      </c>
      <c r="V92" s="51">
        <f>IF(AND(R92&gt;0,A92&gt;0),1,0)</f>
        <v>0</v>
      </c>
      <c r="W92" s="51">
        <f>IF(AND(T92&gt;0,A92&gt;0),1,0)</f>
        <v>0</v>
      </c>
      <c r="X92" s="51" t="e">
        <f>IF(AND(#REF!&gt;0,A92&gt;0),1,0)</f>
        <v>#REF!</v>
      </c>
    </row>
    <row r="93" spans="1:25" s="55" customFormat="1" ht="90" outlineLevel="1" x14ac:dyDescent="0.25">
      <c r="A93" s="33">
        <v>1</v>
      </c>
      <c r="B93" s="4" t="s">
        <v>62</v>
      </c>
      <c r="C93" s="47"/>
      <c r="D93" s="4" t="s">
        <v>318</v>
      </c>
      <c r="E93" s="53"/>
      <c r="F93" s="4" t="s">
        <v>18</v>
      </c>
      <c r="G93" s="47"/>
      <c r="H93" s="47"/>
      <c r="I93" s="49"/>
      <c r="J93" s="47"/>
      <c r="K93" s="47">
        <v>6000</v>
      </c>
      <c r="L93" s="47">
        <f t="shared" ref="L93" si="11">K93*8</f>
        <v>48000</v>
      </c>
      <c r="M93" s="49">
        <v>2022</v>
      </c>
      <c r="N93" s="47"/>
      <c r="O93" s="47"/>
      <c r="P93" s="96" t="e">
        <f>+G93+K93+#REF!</f>
        <v>#REF!</v>
      </c>
      <c r="Q93" s="96" t="e">
        <f>+H93+L93+#REF!</f>
        <v>#REF!</v>
      </c>
      <c r="R93" s="96">
        <f>+G93+K93</f>
        <v>6000</v>
      </c>
      <c r="S93" s="96">
        <f>+H93+L93</f>
        <v>48000</v>
      </c>
      <c r="T93" s="96">
        <f>IF(C93=1,G93+K93,0)</f>
        <v>0</v>
      </c>
      <c r="U93" s="96">
        <f>IF(C93=1,H93+L93,0)</f>
        <v>0</v>
      </c>
      <c r="V93" s="55">
        <f>IF(AND(R93&gt;0,A93&gt;0),1,0)</f>
        <v>1</v>
      </c>
      <c r="W93" s="55">
        <f>IF(AND(T93&gt;0,A93&gt;0),1,0)</f>
        <v>0</v>
      </c>
      <c r="X93" s="55" t="e">
        <f>IF(AND(#REF!&gt;0,A93&gt;0),1,0)</f>
        <v>#REF!</v>
      </c>
      <c r="Y93" s="55" t="s">
        <v>61</v>
      </c>
    </row>
    <row r="94" spans="1:25" ht="90" outlineLevel="1" x14ac:dyDescent="0.25">
      <c r="A94" s="8">
        <v>2</v>
      </c>
      <c r="B94" s="4" t="s">
        <v>155</v>
      </c>
      <c r="C94" s="47"/>
      <c r="D94" s="4" t="s">
        <v>354</v>
      </c>
      <c r="E94" s="53">
        <v>542.79999999999995</v>
      </c>
      <c r="F94" s="4" t="s">
        <v>17</v>
      </c>
      <c r="G94" s="47">
        <v>1708.1</v>
      </c>
      <c r="H94" s="47">
        <v>206201.8</v>
      </c>
      <c r="I94" s="49" t="s">
        <v>101</v>
      </c>
      <c r="J94" s="47" t="s">
        <v>124</v>
      </c>
      <c r="K94" s="47"/>
      <c r="L94" s="47"/>
      <c r="M94" s="49"/>
      <c r="N94" s="47"/>
      <c r="O94" s="16" t="s">
        <v>156</v>
      </c>
      <c r="P94" s="44" t="e">
        <f>+G94+K94+#REF!</f>
        <v>#REF!</v>
      </c>
      <c r="Q94" s="44" t="e">
        <f>+H94+L94+#REF!</f>
        <v>#REF!</v>
      </c>
      <c r="R94" s="44">
        <f>+G94+K94</f>
        <v>1708.1</v>
      </c>
      <c r="S94" s="44">
        <f>+H94+L94</f>
        <v>206201.8</v>
      </c>
      <c r="T94" s="44">
        <f>IF(C94=1,G94+K94,0)</f>
        <v>0</v>
      </c>
      <c r="U94" s="44">
        <f>IF(C94=1,H94+L94,0)</f>
        <v>0</v>
      </c>
      <c r="V94" s="51">
        <f>IF(AND(R94&gt;0,A94&gt;0),1,0)</f>
        <v>1</v>
      </c>
      <c r="W94" s="51">
        <f>IF(AND(T94&gt;0,A94&gt;0),1,0)</f>
        <v>0</v>
      </c>
      <c r="X94" s="51" t="e">
        <f>IF(AND(#REF!&gt;0,A94&gt;0),1,0)</f>
        <v>#REF!</v>
      </c>
      <c r="Y94" s="2" t="s">
        <v>61</v>
      </c>
    </row>
    <row r="95" spans="1:25" ht="60" outlineLevel="1" x14ac:dyDescent="0.25">
      <c r="A95" s="8">
        <v>3</v>
      </c>
      <c r="B95" s="4" t="s">
        <v>129</v>
      </c>
      <c r="C95" s="47"/>
      <c r="D95" s="4" t="s">
        <v>349</v>
      </c>
      <c r="E95" s="53">
        <v>1716.4</v>
      </c>
      <c r="F95" s="4" t="s">
        <v>17</v>
      </c>
      <c r="G95" s="47">
        <v>1500</v>
      </c>
      <c r="H95" s="47">
        <v>36500</v>
      </c>
      <c r="I95" s="49" t="s">
        <v>101</v>
      </c>
      <c r="J95" s="47" t="s">
        <v>124</v>
      </c>
      <c r="K95" s="47"/>
      <c r="L95" s="47"/>
      <c r="M95" s="49"/>
      <c r="N95" s="47"/>
      <c r="O95" s="16"/>
      <c r="P95" s="44" t="e">
        <f>+G95+K95+#REF!</f>
        <v>#REF!</v>
      </c>
      <c r="Q95" s="44" t="e">
        <f>+H95+L95+#REF!</f>
        <v>#REF!</v>
      </c>
      <c r="R95" s="44">
        <f>+G95+K95</f>
        <v>1500</v>
      </c>
      <c r="S95" s="44">
        <f>+H95+L95</f>
        <v>36500</v>
      </c>
      <c r="T95" s="44">
        <f>IF(C95=1,G95+K95,0)</f>
        <v>0</v>
      </c>
      <c r="U95" s="44">
        <f>IF(C95=1,H95+L95,0)</f>
        <v>0</v>
      </c>
      <c r="V95" s="51">
        <f>IF(AND(R95&gt;0,A95&gt;0),1,0)</f>
        <v>1</v>
      </c>
      <c r="W95" s="51">
        <f>IF(AND(T95&gt;0,A95&gt;0),1,0)</f>
        <v>0</v>
      </c>
      <c r="X95" s="51" t="e">
        <f>IF(AND(#REF!&gt;0,A95&gt;0),1,0)</f>
        <v>#REF!</v>
      </c>
      <c r="Y95" s="2" t="s">
        <v>61</v>
      </c>
    </row>
    <row r="96" spans="1:25" ht="60" outlineLevel="1" x14ac:dyDescent="0.25">
      <c r="A96" s="8">
        <v>4</v>
      </c>
      <c r="B96" s="4" t="s">
        <v>355</v>
      </c>
      <c r="C96" s="47"/>
      <c r="D96" s="4" t="s">
        <v>356</v>
      </c>
      <c r="E96" s="53">
        <v>1500</v>
      </c>
      <c r="F96" s="4" t="s">
        <v>17</v>
      </c>
      <c r="G96" s="47">
        <v>8250</v>
      </c>
      <c r="H96" s="47">
        <v>206202</v>
      </c>
      <c r="I96" s="49" t="s">
        <v>98</v>
      </c>
      <c r="J96" s="47" t="s">
        <v>124</v>
      </c>
      <c r="K96" s="47"/>
      <c r="L96" s="47"/>
      <c r="M96" s="49"/>
      <c r="N96" s="47"/>
      <c r="O96" s="16"/>
      <c r="P96" s="44" t="e">
        <f>+G96+K96+#REF!</f>
        <v>#REF!</v>
      </c>
      <c r="Q96" s="44"/>
      <c r="R96" s="44">
        <f>+G96+K96</f>
        <v>8250</v>
      </c>
      <c r="S96" s="44"/>
      <c r="T96" s="44">
        <f>IF(C96=1,G96+K96,0)</f>
        <v>0</v>
      </c>
      <c r="U96" s="44">
        <f>IF(C96=1,H96+L96,0)</f>
        <v>0</v>
      </c>
      <c r="V96" s="51">
        <f>IF(AND(R96&gt;0,A96&gt;0),1,0)</f>
        <v>1</v>
      </c>
      <c r="W96" s="51">
        <f>IF(AND(T96&gt;0,A96&gt;0),1,0)</f>
        <v>0</v>
      </c>
      <c r="X96" s="51" t="e">
        <f>IF(AND(#REF!&gt;0,A96&gt;0),1,0)</f>
        <v>#REF!</v>
      </c>
    </row>
    <row r="97" spans="1:25" s="45" customFormat="1" ht="15.75" x14ac:dyDescent="0.25">
      <c r="A97" s="7"/>
      <c r="B97" s="7" t="s">
        <v>63</v>
      </c>
      <c r="C97" s="63"/>
      <c r="D97" s="5"/>
      <c r="E97" s="42"/>
      <c r="F97" s="5"/>
      <c r="G97" s="63">
        <f>SUM(G98:G106)</f>
        <v>950</v>
      </c>
      <c r="H97" s="63">
        <f>SUM(H98:H106)</f>
        <v>26960</v>
      </c>
      <c r="I97" s="43"/>
      <c r="J97" s="41"/>
      <c r="K97" s="63">
        <f>SUM(K98:K106)</f>
        <v>34991.68</v>
      </c>
      <c r="L97" s="63">
        <f>SUM(L98:L106)</f>
        <v>433103</v>
      </c>
      <c r="M97" s="43"/>
      <c r="N97" s="63"/>
      <c r="O97" s="41"/>
      <c r="P97" s="44" t="e">
        <f>+G97+K97+#REF!</f>
        <v>#REF!</v>
      </c>
      <c r="Q97" s="44" t="e">
        <f>+H97+L97+#REF!</f>
        <v>#REF!</v>
      </c>
      <c r="R97" s="44">
        <f>+G97+K97</f>
        <v>35941.68</v>
      </c>
      <c r="S97" s="44">
        <f>+H97+L97</f>
        <v>460063</v>
      </c>
      <c r="T97" s="44">
        <f>IF(C97=1,G97+K97,0)</f>
        <v>0</v>
      </c>
      <c r="U97" s="44">
        <f>IF(C97=1,H97+L97,0)</f>
        <v>0</v>
      </c>
      <c r="V97" s="51">
        <f>IF(AND(R97&gt;0,A97&gt;0),1,0)</f>
        <v>0</v>
      </c>
      <c r="W97" s="51">
        <f>IF(AND(T97&gt;0,A97&gt;0),1,0)</f>
        <v>0</v>
      </c>
      <c r="X97" s="51" t="e">
        <f>IF(AND(#REF!&gt;0,A97&gt;0),1,0)</f>
        <v>#REF!</v>
      </c>
    </row>
    <row r="98" spans="1:25" s="55" customFormat="1" ht="60" outlineLevel="1" x14ac:dyDescent="0.25">
      <c r="A98" s="33">
        <v>1</v>
      </c>
      <c r="B98" s="4" t="s">
        <v>64</v>
      </c>
      <c r="C98" s="47"/>
      <c r="D98" s="4" t="s">
        <v>324</v>
      </c>
      <c r="E98" s="53"/>
      <c r="F98" s="4" t="s">
        <v>18</v>
      </c>
      <c r="G98" s="47"/>
      <c r="H98" s="47"/>
      <c r="I98" s="49"/>
      <c r="J98" s="47"/>
      <c r="K98" s="47">
        <v>1500</v>
      </c>
      <c r="L98" s="47">
        <v>11957</v>
      </c>
      <c r="M98" s="49">
        <v>2021</v>
      </c>
      <c r="N98" s="54"/>
      <c r="O98" s="47"/>
      <c r="P98" s="96" t="e">
        <f>+G98+K98+#REF!</f>
        <v>#REF!</v>
      </c>
      <c r="Q98" s="96" t="e">
        <f>+H98+L98+#REF!</f>
        <v>#REF!</v>
      </c>
      <c r="R98" s="96">
        <f>+G98+K98</f>
        <v>1500</v>
      </c>
      <c r="S98" s="96">
        <f>+H98+L98</f>
        <v>11957</v>
      </c>
      <c r="T98" s="96">
        <f>IF(C98=1,G98+K98,0)</f>
        <v>0</v>
      </c>
      <c r="U98" s="96">
        <f>IF(C98=1,H98+L98,0)</f>
        <v>0</v>
      </c>
      <c r="V98" s="55">
        <f>IF(AND(R98&gt;0,A98&gt;0),1,0)</f>
        <v>1</v>
      </c>
      <c r="W98" s="55">
        <f>IF(AND(T98&gt;0,A98&gt;0),1,0)</f>
        <v>0</v>
      </c>
      <c r="X98" s="55" t="e">
        <f>IF(AND(#REF!&gt;0,A98&gt;0),1,0)</f>
        <v>#REF!</v>
      </c>
      <c r="Y98" s="55" t="s">
        <v>63</v>
      </c>
    </row>
    <row r="99" spans="1:25" s="55" customFormat="1" ht="60" outlineLevel="1" x14ac:dyDescent="0.25">
      <c r="A99" s="33">
        <v>2</v>
      </c>
      <c r="B99" s="4" t="s">
        <v>65</v>
      </c>
      <c r="C99" s="47"/>
      <c r="D99" s="4" t="s">
        <v>319</v>
      </c>
      <c r="E99" s="53"/>
      <c r="F99" s="4" t="s">
        <v>18</v>
      </c>
      <c r="G99" s="47"/>
      <c r="H99" s="47"/>
      <c r="I99" s="49"/>
      <c r="J99" s="47"/>
      <c r="K99" s="47">
        <v>5000</v>
      </c>
      <c r="L99" s="47">
        <v>65000</v>
      </c>
      <c r="M99" s="49">
        <v>2022</v>
      </c>
      <c r="N99" s="54"/>
      <c r="O99" s="47"/>
      <c r="P99" s="96" t="e">
        <f>+G99+K99+#REF!</f>
        <v>#REF!</v>
      </c>
      <c r="Q99" s="96" t="e">
        <f>+H99+L99+#REF!</f>
        <v>#REF!</v>
      </c>
      <c r="R99" s="96">
        <f>+G99+K99</f>
        <v>5000</v>
      </c>
      <c r="S99" s="96">
        <f>+H99+L99</f>
        <v>65000</v>
      </c>
      <c r="T99" s="96">
        <f>IF(C99=1,G99+K99,0)</f>
        <v>0</v>
      </c>
      <c r="U99" s="96">
        <f>IF(C99=1,H99+L99,0)</f>
        <v>0</v>
      </c>
      <c r="V99" s="55">
        <f>IF(AND(R99&gt;0,A99&gt;0),1,0)</f>
        <v>1</v>
      </c>
      <c r="W99" s="55">
        <f>IF(AND(T99&gt;0,A99&gt;0),1,0)</f>
        <v>0</v>
      </c>
      <c r="X99" s="55" t="e">
        <f>IF(AND(#REF!&gt;0,A99&gt;0),1,0)</f>
        <v>#REF!</v>
      </c>
      <c r="Y99" s="55" t="s">
        <v>63</v>
      </c>
    </row>
    <row r="100" spans="1:25" s="55" customFormat="1" ht="45" outlineLevel="1" x14ac:dyDescent="0.25">
      <c r="A100" s="33">
        <v>3</v>
      </c>
      <c r="B100" s="4" t="s">
        <v>198</v>
      </c>
      <c r="C100" s="47"/>
      <c r="D100" s="4" t="s">
        <v>320</v>
      </c>
      <c r="E100" s="53"/>
      <c r="F100" s="4" t="s">
        <v>18</v>
      </c>
      <c r="G100" s="56"/>
      <c r="H100" s="47"/>
      <c r="I100" s="49"/>
      <c r="J100" s="47"/>
      <c r="K100" s="47">
        <f>L100*8/100</f>
        <v>200</v>
      </c>
      <c r="L100" s="47">
        <v>2500</v>
      </c>
      <c r="M100" s="49">
        <v>2021</v>
      </c>
      <c r="N100" s="54"/>
      <c r="O100" s="47"/>
      <c r="P100" s="96"/>
      <c r="Q100" s="96"/>
      <c r="R100" s="96"/>
      <c r="S100" s="96"/>
      <c r="T100" s="96"/>
      <c r="U100" s="96"/>
    </row>
    <row r="101" spans="1:25" s="55" customFormat="1" ht="60" outlineLevel="1" x14ac:dyDescent="0.25">
      <c r="A101" s="33">
        <v>4</v>
      </c>
      <c r="B101" s="4" t="s">
        <v>199</v>
      </c>
      <c r="C101" s="47"/>
      <c r="D101" s="4" t="s">
        <v>321</v>
      </c>
      <c r="E101" s="53"/>
      <c r="F101" s="4" t="s">
        <v>18</v>
      </c>
      <c r="G101" s="56"/>
      <c r="H101" s="47"/>
      <c r="I101" s="49"/>
      <c r="J101" s="47"/>
      <c r="K101" s="47">
        <f t="shared" ref="K101:K105" si="12">L101*8/100</f>
        <v>5200</v>
      </c>
      <c r="L101" s="47">
        <v>65000</v>
      </c>
      <c r="M101" s="49">
        <v>2020</v>
      </c>
      <c r="N101" s="54"/>
      <c r="O101" s="47"/>
      <c r="P101" s="96"/>
      <c r="Q101" s="96"/>
      <c r="R101" s="96"/>
      <c r="S101" s="96"/>
      <c r="T101" s="96"/>
      <c r="U101" s="96"/>
    </row>
    <row r="102" spans="1:25" s="55" customFormat="1" ht="45" outlineLevel="1" x14ac:dyDescent="0.25">
      <c r="A102" s="33">
        <v>5</v>
      </c>
      <c r="B102" s="4" t="s">
        <v>200</v>
      </c>
      <c r="C102" s="47"/>
      <c r="D102" s="4" t="s">
        <v>322</v>
      </c>
      <c r="E102" s="53"/>
      <c r="F102" s="4" t="s">
        <v>18</v>
      </c>
      <c r="G102" s="56"/>
      <c r="H102" s="47"/>
      <c r="I102" s="49"/>
      <c r="J102" s="47"/>
      <c r="K102" s="47">
        <f t="shared" si="12"/>
        <v>360</v>
      </c>
      <c r="L102" s="47">
        <v>4500</v>
      </c>
      <c r="M102" s="49" t="s">
        <v>122</v>
      </c>
      <c r="N102" s="54"/>
      <c r="O102" s="47"/>
      <c r="P102" s="96"/>
      <c r="Q102" s="96"/>
      <c r="R102" s="96"/>
      <c r="S102" s="96"/>
      <c r="T102" s="96"/>
      <c r="U102" s="96"/>
    </row>
    <row r="103" spans="1:25" s="55" customFormat="1" ht="45" outlineLevel="1" x14ac:dyDescent="0.25">
      <c r="A103" s="33">
        <v>6</v>
      </c>
      <c r="B103" s="4" t="s">
        <v>201</v>
      </c>
      <c r="C103" s="47"/>
      <c r="D103" s="4" t="s">
        <v>323</v>
      </c>
      <c r="E103" s="53"/>
      <c r="F103" s="4" t="s">
        <v>18</v>
      </c>
      <c r="G103" s="56"/>
      <c r="H103" s="47"/>
      <c r="I103" s="49"/>
      <c r="J103" s="47"/>
      <c r="K103" s="47">
        <f t="shared" si="12"/>
        <v>720</v>
      </c>
      <c r="L103" s="47">
        <v>9000</v>
      </c>
      <c r="M103" s="49" t="s">
        <v>202</v>
      </c>
      <c r="N103" s="54"/>
      <c r="O103" s="47"/>
      <c r="P103" s="96"/>
      <c r="Q103" s="96"/>
      <c r="R103" s="96"/>
      <c r="S103" s="96"/>
      <c r="T103" s="96"/>
      <c r="U103" s="96"/>
    </row>
    <row r="104" spans="1:25" s="55" customFormat="1" ht="60" outlineLevel="1" x14ac:dyDescent="0.25">
      <c r="A104" s="33">
        <v>7</v>
      </c>
      <c r="B104" s="4" t="s">
        <v>203</v>
      </c>
      <c r="C104" s="47"/>
      <c r="D104" s="4" t="s">
        <v>324</v>
      </c>
      <c r="E104" s="53"/>
      <c r="F104" s="4" t="s">
        <v>18</v>
      </c>
      <c r="G104" s="56"/>
      <c r="H104" s="47"/>
      <c r="I104" s="49"/>
      <c r="J104" s="47"/>
      <c r="K104" s="47">
        <f t="shared" si="12"/>
        <v>1936.64</v>
      </c>
      <c r="L104" s="47">
        <v>24208</v>
      </c>
      <c r="M104" s="49">
        <v>2024</v>
      </c>
      <c r="N104" s="54"/>
      <c r="O104" s="47"/>
      <c r="P104" s="96"/>
      <c r="Q104" s="96"/>
      <c r="R104" s="96"/>
      <c r="S104" s="96"/>
      <c r="T104" s="96"/>
      <c r="U104" s="96"/>
    </row>
    <row r="105" spans="1:25" s="55" customFormat="1" ht="165" outlineLevel="1" x14ac:dyDescent="0.25">
      <c r="A105" s="33">
        <v>8</v>
      </c>
      <c r="B105" s="4" t="s">
        <v>204</v>
      </c>
      <c r="C105" s="47"/>
      <c r="D105" s="4" t="s">
        <v>324</v>
      </c>
      <c r="E105" s="53"/>
      <c r="F105" s="4" t="s">
        <v>18</v>
      </c>
      <c r="G105" s="56"/>
      <c r="H105" s="47"/>
      <c r="I105" s="49"/>
      <c r="J105" s="47"/>
      <c r="K105" s="47">
        <f t="shared" si="12"/>
        <v>20075.04</v>
      </c>
      <c r="L105" s="47">
        <v>250938</v>
      </c>
      <c r="M105" s="49" t="s">
        <v>202</v>
      </c>
      <c r="N105" s="54"/>
      <c r="O105" s="47"/>
      <c r="P105" s="96"/>
      <c r="Q105" s="96"/>
      <c r="R105" s="96"/>
      <c r="S105" s="96"/>
      <c r="T105" s="96"/>
      <c r="U105" s="96"/>
    </row>
    <row r="106" spans="1:25" ht="60" outlineLevel="1" x14ac:dyDescent="0.25">
      <c r="A106" s="8">
        <v>9</v>
      </c>
      <c r="B106" s="4" t="s">
        <v>205</v>
      </c>
      <c r="C106" s="47"/>
      <c r="D106" s="4" t="s">
        <v>417</v>
      </c>
      <c r="E106" s="53"/>
      <c r="F106" s="4" t="s">
        <v>19</v>
      </c>
      <c r="G106" s="47">
        <v>950</v>
      </c>
      <c r="H106" s="47">
        <v>26960</v>
      </c>
      <c r="I106" s="49">
        <v>2023</v>
      </c>
      <c r="J106" s="47" t="s">
        <v>268</v>
      </c>
      <c r="K106" s="47"/>
      <c r="L106" s="47"/>
      <c r="M106" s="49"/>
      <c r="N106" s="54"/>
      <c r="O106" s="16" t="s">
        <v>269</v>
      </c>
      <c r="P106" s="44"/>
      <c r="Q106" s="44"/>
      <c r="R106" s="44"/>
      <c r="S106" s="44"/>
      <c r="T106" s="44"/>
      <c r="U106" s="44"/>
      <c r="V106" s="51"/>
      <c r="W106" s="51"/>
      <c r="X106" s="51"/>
    </row>
    <row r="107" spans="1:25" s="45" customFormat="1" ht="15.75" x14ac:dyDescent="0.25">
      <c r="A107" s="7"/>
      <c r="B107" s="5" t="s">
        <v>66</v>
      </c>
      <c r="C107" s="41"/>
      <c r="D107" s="5"/>
      <c r="E107" s="42"/>
      <c r="F107" s="5"/>
      <c r="G107" s="41">
        <f>SUM(G108:G116)</f>
        <v>18018</v>
      </c>
      <c r="H107" s="41">
        <f>SUM(H108:H116)</f>
        <v>212528</v>
      </c>
      <c r="I107" s="43"/>
      <c r="J107" s="41"/>
      <c r="K107" s="41">
        <f>SUM(K108:K116)</f>
        <v>9000</v>
      </c>
      <c r="L107" s="41">
        <f>SUM(L108:L116)</f>
        <v>176000</v>
      </c>
      <c r="M107" s="43"/>
      <c r="N107" s="63"/>
      <c r="O107" s="41"/>
      <c r="P107" s="44" t="e">
        <f>+G107+K107+#REF!</f>
        <v>#REF!</v>
      </c>
      <c r="Q107" s="44" t="e">
        <f>+H107+L107+#REF!</f>
        <v>#REF!</v>
      </c>
      <c r="R107" s="44">
        <f>+G107+K107</f>
        <v>27018</v>
      </c>
      <c r="S107" s="44">
        <f>+H107+L107</f>
        <v>388528</v>
      </c>
      <c r="T107" s="44">
        <f>IF(C107=1,G107+K107,0)</f>
        <v>0</v>
      </c>
      <c r="U107" s="44">
        <f>IF(C107=1,H107+L107,0)</f>
        <v>0</v>
      </c>
      <c r="V107" s="51">
        <f>IF(AND(R107&gt;0,A107&gt;0),1,0)</f>
        <v>0</v>
      </c>
      <c r="W107" s="51">
        <f>IF(AND(T107&gt;0,A107&gt;0),1,0)</f>
        <v>0</v>
      </c>
      <c r="X107" s="51" t="e">
        <f>IF(AND(#REF!&gt;0,A107&gt;0),1,0)</f>
        <v>#REF!</v>
      </c>
    </row>
    <row r="108" spans="1:25" ht="120" outlineLevel="1" x14ac:dyDescent="0.25">
      <c r="A108" s="8">
        <v>1</v>
      </c>
      <c r="B108" s="4" t="s">
        <v>67</v>
      </c>
      <c r="C108" s="47"/>
      <c r="D108" s="4" t="s">
        <v>425</v>
      </c>
      <c r="E108" s="53"/>
      <c r="F108" s="4" t="s">
        <v>17</v>
      </c>
      <c r="G108" s="47">
        <v>1166</v>
      </c>
      <c r="H108" s="47">
        <f t="shared" si="10"/>
        <v>9328</v>
      </c>
      <c r="I108" s="49" t="s">
        <v>101</v>
      </c>
      <c r="J108" s="47" t="s">
        <v>14</v>
      </c>
      <c r="K108" s="47"/>
      <c r="L108" s="47"/>
      <c r="M108" s="49"/>
      <c r="N108" s="47"/>
      <c r="O108" s="16" t="s">
        <v>157</v>
      </c>
      <c r="P108" s="44" t="e">
        <f>+G108+K108+#REF!</f>
        <v>#REF!</v>
      </c>
      <c r="Q108" s="44" t="e">
        <f>+H108+L108+#REF!</f>
        <v>#REF!</v>
      </c>
      <c r="R108" s="44">
        <f>+G108+K108</f>
        <v>1166</v>
      </c>
      <c r="S108" s="44">
        <f>+H108+L108</f>
        <v>9328</v>
      </c>
      <c r="T108" s="44">
        <f>IF(C108=1,G108+K108,0)</f>
        <v>0</v>
      </c>
      <c r="U108" s="44">
        <f>IF(C108=1,H108+L108,0)</f>
        <v>0</v>
      </c>
      <c r="V108" s="51">
        <f>IF(AND(R108&gt;0,A108&gt;0),1,0)</f>
        <v>1</v>
      </c>
      <c r="W108" s="51">
        <f>IF(AND(T108&gt;0,A108&gt;0),1,0)</f>
        <v>0</v>
      </c>
      <c r="X108" s="51" t="e">
        <f>IF(AND(#REF!&gt;0,A108&gt;0),1,0)</f>
        <v>#REF!</v>
      </c>
      <c r="Y108" s="2" t="s">
        <v>66</v>
      </c>
    </row>
    <row r="109" spans="1:25" ht="60" outlineLevel="1" x14ac:dyDescent="0.25">
      <c r="A109" s="8">
        <v>2</v>
      </c>
      <c r="B109" s="4" t="s">
        <v>130</v>
      </c>
      <c r="C109" s="47"/>
      <c r="D109" s="4" t="s">
        <v>365</v>
      </c>
      <c r="E109" s="53"/>
      <c r="F109" s="4" t="s">
        <v>17</v>
      </c>
      <c r="G109" s="47">
        <v>1200</v>
      </c>
      <c r="H109" s="47">
        <f t="shared" ref="H109:H110" si="13">G109*8</f>
        <v>9600</v>
      </c>
      <c r="I109" s="49" t="s">
        <v>101</v>
      </c>
      <c r="J109" s="47" t="s">
        <v>14</v>
      </c>
      <c r="K109" s="47"/>
      <c r="L109" s="47"/>
      <c r="M109" s="49"/>
      <c r="N109" s="47"/>
      <c r="O109" s="16"/>
      <c r="P109" s="44"/>
      <c r="Q109" s="44"/>
      <c r="R109" s="44"/>
      <c r="S109" s="44"/>
      <c r="T109" s="44"/>
      <c r="U109" s="44"/>
      <c r="V109" s="51"/>
      <c r="W109" s="51"/>
      <c r="X109" s="51"/>
    </row>
    <row r="110" spans="1:25" ht="90" outlineLevel="1" x14ac:dyDescent="0.25">
      <c r="A110" s="8">
        <v>3</v>
      </c>
      <c r="B110" s="4" t="s">
        <v>326</v>
      </c>
      <c r="C110" s="47"/>
      <c r="D110" s="4" t="s">
        <v>363</v>
      </c>
      <c r="E110" s="53"/>
      <c r="F110" s="4" t="s">
        <v>17</v>
      </c>
      <c r="G110" s="47">
        <v>1200</v>
      </c>
      <c r="H110" s="47">
        <f t="shared" si="13"/>
        <v>9600</v>
      </c>
      <c r="I110" s="49" t="s">
        <v>101</v>
      </c>
      <c r="J110" s="47" t="s">
        <v>14</v>
      </c>
      <c r="K110" s="47"/>
      <c r="L110" s="47"/>
      <c r="M110" s="49"/>
      <c r="N110" s="47"/>
      <c r="O110" s="16"/>
      <c r="P110" s="44"/>
      <c r="Q110" s="44"/>
      <c r="R110" s="44"/>
      <c r="S110" s="44"/>
      <c r="T110" s="44"/>
      <c r="U110" s="44"/>
      <c r="V110" s="51"/>
      <c r="W110" s="51"/>
      <c r="X110" s="51"/>
    </row>
    <row r="111" spans="1:25" s="55" customFormat="1" ht="75" outlineLevel="1" x14ac:dyDescent="0.25">
      <c r="A111" s="33">
        <v>4</v>
      </c>
      <c r="B111" s="4" t="s">
        <v>120</v>
      </c>
      <c r="C111" s="47"/>
      <c r="D111" s="4" t="s">
        <v>325</v>
      </c>
      <c r="E111" s="48">
        <v>2100</v>
      </c>
      <c r="F111" s="4" t="s">
        <v>18</v>
      </c>
      <c r="G111" s="47"/>
      <c r="H111" s="47"/>
      <c r="I111" s="49"/>
      <c r="J111" s="47"/>
      <c r="K111" s="47">
        <v>3700</v>
      </c>
      <c r="L111" s="47">
        <v>120000</v>
      </c>
      <c r="M111" s="49">
        <v>2021</v>
      </c>
      <c r="N111" s="47"/>
      <c r="O111" s="47"/>
      <c r="P111" s="96" t="e">
        <f>+G111+K111+#REF!</f>
        <v>#REF!</v>
      </c>
      <c r="Q111" s="96" t="e">
        <f>+H111+L111+#REF!</f>
        <v>#REF!</v>
      </c>
      <c r="R111" s="96">
        <f>+G111+K111</f>
        <v>3700</v>
      </c>
      <c r="S111" s="96">
        <f>+H111+L111</f>
        <v>120000</v>
      </c>
      <c r="T111" s="96">
        <f>IF(C111=1,G111+K111,0)</f>
        <v>0</v>
      </c>
      <c r="U111" s="96">
        <f>IF(C111=1,H111+L111,0)</f>
        <v>0</v>
      </c>
      <c r="V111" s="55">
        <f>IF(AND(R111&gt;0,A111&gt;0),1,0)</f>
        <v>1</v>
      </c>
      <c r="W111" s="55">
        <f>IF(AND(T111&gt;0,A111&gt;0),1,0)</f>
        <v>0</v>
      </c>
      <c r="X111" s="55" t="e">
        <f>IF(AND(#REF!&gt;0,A111&gt;0),1,0)</f>
        <v>#REF!</v>
      </c>
      <c r="Y111" s="55" t="s">
        <v>66</v>
      </c>
    </row>
    <row r="112" spans="1:25" s="55" customFormat="1" ht="90" outlineLevel="1" x14ac:dyDescent="0.25">
      <c r="A112" s="33">
        <v>5</v>
      </c>
      <c r="B112" s="4" t="s">
        <v>68</v>
      </c>
      <c r="C112" s="47"/>
      <c r="D112" s="4" t="s">
        <v>362</v>
      </c>
      <c r="E112" s="53"/>
      <c r="F112" s="4" t="s">
        <v>18</v>
      </c>
      <c r="G112" s="47"/>
      <c r="H112" s="47"/>
      <c r="I112" s="49"/>
      <c r="J112" s="47"/>
      <c r="K112" s="47">
        <v>2800</v>
      </c>
      <c r="L112" s="47">
        <v>29000</v>
      </c>
      <c r="M112" s="49">
        <v>2021</v>
      </c>
      <c r="N112" s="47"/>
      <c r="O112" s="47"/>
      <c r="P112" s="96" t="e">
        <f>+G112+K112+#REF!</f>
        <v>#REF!</v>
      </c>
      <c r="Q112" s="96" t="e">
        <f>+H112+L112+#REF!</f>
        <v>#REF!</v>
      </c>
      <c r="R112" s="96">
        <f>+G112+K112</f>
        <v>2800</v>
      </c>
      <c r="S112" s="96">
        <f>+H112+L112</f>
        <v>29000</v>
      </c>
      <c r="T112" s="96">
        <f>IF(C112=1,G112+K112,0)</f>
        <v>0</v>
      </c>
      <c r="U112" s="96">
        <f>IF(C112=1,H112+L112,0)</f>
        <v>0</v>
      </c>
      <c r="V112" s="55">
        <f>IF(AND(R112&gt;0,A112&gt;0),1,0)</f>
        <v>1</v>
      </c>
      <c r="W112" s="55">
        <f>IF(AND(T112&gt;0,A112&gt;0),1,0)</f>
        <v>0</v>
      </c>
      <c r="X112" s="55" t="e">
        <f>IF(AND(#REF!&gt;0,A112&gt;0),1,0)</f>
        <v>#REF!</v>
      </c>
      <c r="Y112" s="55" t="s">
        <v>66</v>
      </c>
    </row>
    <row r="113" spans="1:25" s="55" customFormat="1" ht="60" outlineLevel="1" x14ac:dyDescent="0.25">
      <c r="A113" s="33">
        <v>6</v>
      </c>
      <c r="B113" s="4" t="s">
        <v>69</v>
      </c>
      <c r="C113" s="47"/>
      <c r="D113" s="4" t="s">
        <v>364</v>
      </c>
      <c r="E113" s="53"/>
      <c r="F113" s="4" t="s">
        <v>18</v>
      </c>
      <c r="G113" s="47"/>
      <c r="H113" s="47"/>
      <c r="I113" s="49"/>
      <c r="J113" s="47"/>
      <c r="K113" s="47">
        <v>2500</v>
      </c>
      <c r="L113" s="47">
        <v>27000</v>
      </c>
      <c r="M113" s="49">
        <v>2022</v>
      </c>
      <c r="N113" s="47"/>
      <c r="O113" s="47"/>
      <c r="P113" s="96" t="e">
        <f>+G113+K113+#REF!</f>
        <v>#REF!</v>
      </c>
      <c r="Q113" s="96" t="e">
        <f>+H113+L113+#REF!</f>
        <v>#REF!</v>
      </c>
      <c r="R113" s="96">
        <f>+G113+K113</f>
        <v>2500</v>
      </c>
      <c r="S113" s="96">
        <f>+H113+L113</f>
        <v>27000</v>
      </c>
      <c r="T113" s="96">
        <f>IF(C113=1,G113+K113,0)</f>
        <v>0</v>
      </c>
      <c r="U113" s="96">
        <f>IF(C113=1,H113+L113,0)</f>
        <v>0</v>
      </c>
      <c r="V113" s="55">
        <f>IF(AND(R113&gt;0,A113&gt;0),1,0)</f>
        <v>1</v>
      </c>
      <c r="W113" s="55">
        <f>IF(AND(T113&gt;0,A113&gt;0),1,0)</f>
        <v>0</v>
      </c>
      <c r="X113" s="55" t="e">
        <f>IF(AND(#REF!&gt;0,A113&gt;0),1,0)</f>
        <v>#REF!</v>
      </c>
      <c r="Y113" s="55" t="s">
        <v>66</v>
      </c>
    </row>
    <row r="114" spans="1:25" ht="45" outlineLevel="1" x14ac:dyDescent="0.25">
      <c r="A114" s="8">
        <v>7</v>
      </c>
      <c r="B114" s="4" t="s">
        <v>206</v>
      </c>
      <c r="C114" s="47"/>
      <c r="D114" s="4" t="s">
        <v>366</v>
      </c>
      <c r="E114" s="53"/>
      <c r="F114" s="4" t="s">
        <v>18</v>
      </c>
      <c r="G114" s="47">
        <f>H114*8/100</f>
        <v>11152</v>
      </c>
      <c r="H114" s="47">
        <v>139400</v>
      </c>
      <c r="I114" s="49" t="s">
        <v>101</v>
      </c>
      <c r="J114" s="47" t="s">
        <v>115</v>
      </c>
      <c r="K114" s="47"/>
      <c r="L114" s="47"/>
      <c r="M114" s="49"/>
      <c r="N114" s="47"/>
      <c r="O114" s="16"/>
      <c r="P114" s="44"/>
      <c r="Q114" s="44"/>
      <c r="R114" s="44"/>
      <c r="S114" s="44"/>
      <c r="T114" s="44"/>
      <c r="U114" s="44"/>
      <c r="V114" s="51"/>
      <c r="W114" s="51"/>
      <c r="X114" s="51"/>
    </row>
    <row r="115" spans="1:25" ht="45" outlineLevel="1" x14ac:dyDescent="0.25">
      <c r="A115" s="8">
        <v>8</v>
      </c>
      <c r="B115" s="4" t="s">
        <v>70</v>
      </c>
      <c r="C115" s="47"/>
      <c r="D115" s="4" t="s">
        <v>270</v>
      </c>
      <c r="E115" s="53"/>
      <c r="F115" s="4" t="s">
        <v>22</v>
      </c>
      <c r="G115" s="47">
        <v>1200</v>
      </c>
      <c r="H115" s="47">
        <f t="shared" si="10"/>
        <v>9600</v>
      </c>
      <c r="I115" s="49" t="s">
        <v>101</v>
      </c>
      <c r="J115" s="47" t="s">
        <v>16</v>
      </c>
      <c r="K115" s="47"/>
      <c r="L115" s="47"/>
      <c r="M115" s="49"/>
      <c r="N115" s="47"/>
      <c r="O115" s="16" t="s">
        <v>271</v>
      </c>
      <c r="P115" s="44" t="e">
        <f>+G115+K115+#REF!</f>
        <v>#REF!</v>
      </c>
      <c r="Q115" s="44" t="e">
        <f>+H115+L115+#REF!</f>
        <v>#REF!</v>
      </c>
      <c r="R115" s="44">
        <f>+G115+K115</f>
        <v>1200</v>
      </c>
      <c r="S115" s="44">
        <f>+H115+L115</f>
        <v>9600</v>
      </c>
      <c r="T115" s="44">
        <f>IF(C115=1,G115+K115,0)</f>
        <v>0</v>
      </c>
      <c r="U115" s="44">
        <f>IF(C115=1,H115+L115,0)</f>
        <v>0</v>
      </c>
      <c r="V115" s="51">
        <f>IF(AND(R115&gt;0,A115&gt;0),1,0)</f>
        <v>1</v>
      </c>
      <c r="W115" s="51">
        <f>IF(AND(T115&gt;0,A115&gt;0),1,0)</f>
        <v>0</v>
      </c>
      <c r="X115" s="51" t="e">
        <f>IF(AND(#REF!&gt;0,A115&gt;0),1,0)</f>
        <v>#REF!</v>
      </c>
      <c r="Y115" s="2" t="s">
        <v>66</v>
      </c>
    </row>
    <row r="116" spans="1:25" ht="69.75" customHeight="1" outlineLevel="1" x14ac:dyDescent="0.25">
      <c r="A116" s="8">
        <v>9</v>
      </c>
      <c r="B116" s="4" t="s">
        <v>240</v>
      </c>
      <c r="C116" s="47"/>
      <c r="D116" s="4" t="s">
        <v>418</v>
      </c>
      <c r="E116" s="53"/>
      <c r="F116" s="4" t="s">
        <v>19</v>
      </c>
      <c r="G116" s="47">
        <v>2100</v>
      </c>
      <c r="H116" s="47">
        <v>35000</v>
      </c>
      <c r="I116" s="49">
        <v>2023</v>
      </c>
      <c r="J116" s="47" t="s">
        <v>268</v>
      </c>
      <c r="K116" s="47"/>
      <c r="L116" s="47"/>
      <c r="M116" s="49"/>
      <c r="N116" s="47"/>
      <c r="O116" s="16" t="s">
        <v>272</v>
      </c>
      <c r="P116" s="44" t="e">
        <f>+G116+K116+#REF!</f>
        <v>#REF!</v>
      </c>
      <c r="Q116" s="44"/>
      <c r="R116" s="44">
        <f>+G116+K116</f>
        <v>2100</v>
      </c>
      <c r="S116" s="44"/>
      <c r="T116" s="44"/>
      <c r="U116" s="44"/>
      <c r="V116" s="51"/>
      <c r="W116" s="51"/>
      <c r="X116" s="51"/>
    </row>
    <row r="117" spans="1:25" s="45" customFormat="1" ht="15.75" x14ac:dyDescent="0.25">
      <c r="A117" s="5"/>
      <c r="B117" s="7" t="s">
        <v>71</v>
      </c>
      <c r="C117" s="63"/>
      <c r="D117" s="5"/>
      <c r="E117" s="42"/>
      <c r="F117" s="5"/>
      <c r="G117" s="63">
        <f>SUM(G118:G126)</f>
        <v>2400</v>
      </c>
      <c r="H117" s="63">
        <f>SUM(H118:H126)</f>
        <v>43434.5</v>
      </c>
      <c r="I117" s="43"/>
      <c r="J117" s="63"/>
      <c r="K117" s="63">
        <f>SUM(K118:K126)</f>
        <v>15792.800000000001</v>
      </c>
      <c r="L117" s="63">
        <f>SUM(L118:L126)</f>
        <v>1075660</v>
      </c>
      <c r="M117" s="43"/>
      <c r="N117" s="63"/>
      <c r="O117" s="41"/>
      <c r="P117" s="44" t="e">
        <f>+G117+K117+#REF!</f>
        <v>#REF!</v>
      </c>
      <c r="Q117" s="44" t="e">
        <f>+H117+L117+#REF!</f>
        <v>#REF!</v>
      </c>
      <c r="R117" s="44">
        <f>+G117+K117</f>
        <v>18192.800000000003</v>
      </c>
      <c r="S117" s="44">
        <f>+H117+L117</f>
        <v>1119094.5</v>
      </c>
      <c r="T117" s="44">
        <f>IF(C117=1,G117+K117,0)</f>
        <v>0</v>
      </c>
      <c r="U117" s="44">
        <f>IF(C117=1,H117+L117,0)</f>
        <v>0</v>
      </c>
      <c r="V117" s="51">
        <f>IF(AND(R117&gt;0,A117&gt;0),1,0)</f>
        <v>0</v>
      </c>
      <c r="W117" s="51">
        <f>IF(AND(T117&gt;0,A117&gt;0),1,0)</f>
        <v>0</v>
      </c>
      <c r="X117" s="51" t="e">
        <f>IF(AND(#REF!&gt;0,A117&gt;0),1,0)</f>
        <v>#REF!</v>
      </c>
    </row>
    <row r="118" spans="1:25" ht="60" outlineLevel="1" x14ac:dyDescent="0.25">
      <c r="A118" s="8">
        <v>1</v>
      </c>
      <c r="B118" s="4" t="s">
        <v>72</v>
      </c>
      <c r="C118" s="47"/>
      <c r="D118" s="4" t="s">
        <v>391</v>
      </c>
      <c r="E118" s="53">
        <v>754380</v>
      </c>
      <c r="F118" s="4" t="s">
        <v>17</v>
      </c>
      <c r="G118" s="47"/>
      <c r="H118" s="47"/>
      <c r="I118" s="49"/>
      <c r="J118" s="47"/>
      <c r="K118" s="47">
        <v>3500</v>
      </c>
      <c r="L118" s="47">
        <v>275000</v>
      </c>
      <c r="M118" s="49" t="s">
        <v>101</v>
      </c>
      <c r="N118" s="47" t="s">
        <v>167</v>
      </c>
      <c r="O118" s="47" t="s">
        <v>158</v>
      </c>
      <c r="P118" s="44" t="e">
        <f>+G118+K118+#REF!</f>
        <v>#REF!</v>
      </c>
      <c r="Q118" s="44" t="e">
        <f>+H118+L118+#REF!</f>
        <v>#REF!</v>
      </c>
      <c r="R118" s="44">
        <f>+G118+K118</f>
        <v>3500</v>
      </c>
      <c r="S118" s="44">
        <f>+H118+L118</f>
        <v>275000</v>
      </c>
      <c r="T118" s="44">
        <f>IF(C118=1,G118+K118,0)</f>
        <v>0</v>
      </c>
      <c r="U118" s="44">
        <f>IF(C118=1,H118+L118,0)</f>
        <v>0</v>
      </c>
      <c r="V118" s="51">
        <f>IF(AND(R118&gt;0,A118&gt;0),1,0)</f>
        <v>1</v>
      </c>
      <c r="W118" s="51">
        <f>IF(AND(T118&gt;0,A118&gt;0),1,0)</f>
        <v>0</v>
      </c>
      <c r="X118" s="51" t="e">
        <f>IF(AND(#REF!&gt;0,A118&gt;0),1,0)</f>
        <v>#REF!</v>
      </c>
      <c r="Y118" s="2" t="s">
        <v>71</v>
      </c>
    </row>
    <row r="119" spans="1:25" ht="135" outlineLevel="1" x14ac:dyDescent="0.25">
      <c r="A119" s="8">
        <v>2</v>
      </c>
      <c r="B119" s="4" t="s">
        <v>73</v>
      </c>
      <c r="C119" s="47"/>
      <c r="D119" s="4" t="s">
        <v>346</v>
      </c>
      <c r="E119" s="53">
        <v>5095.3</v>
      </c>
      <c r="F119" s="4" t="s">
        <v>17</v>
      </c>
      <c r="G119" s="54"/>
      <c r="H119" s="47"/>
      <c r="I119" s="49"/>
      <c r="J119" s="47"/>
      <c r="K119" s="47">
        <v>1700</v>
      </c>
      <c r="L119" s="47">
        <v>206250</v>
      </c>
      <c r="M119" s="49" t="s">
        <v>101</v>
      </c>
      <c r="N119" s="47" t="s">
        <v>167</v>
      </c>
      <c r="O119" s="47" t="s">
        <v>159</v>
      </c>
      <c r="P119" s="44" t="e">
        <f>+G119+K119+#REF!</f>
        <v>#REF!</v>
      </c>
      <c r="Q119" s="44" t="e">
        <f>+H119+L119+#REF!</f>
        <v>#REF!</v>
      </c>
      <c r="R119" s="44">
        <f>+G119+K119</f>
        <v>1700</v>
      </c>
      <c r="S119" s="44">
        <f>+H119+L119</f>
        <v>206250</v>
      </c>
      <c r="T119" s="44">
        <f>IF(C119=1,G119+K119,0)</f>
        <v>0</v>
      </c>
      <c r="U119" s="44">
        <f>IF(C119=1,H119+L119,0)</f>
        <v>0</v>
      </c>
      <c r="V119" s="51">
        <f>IF(AND(R119&gt;0,A119&gt;0),1,0)</f>
        <v>1</v>
      </c>
      <c r="W119" s="51">
        <f>IF(AND(T119&gt;0,A119&gt;0),1,0)</f>
        <v>0</v>
      </c>
      <c r="X119" s="51" t="e">
        <f>IF(AND(#REF!&gt;0,A119&gt;0),1,0)</f>
        <v>#REF!</v>
      </c>
      <c r="Y119" s="2" t="s">
        <v>71</v>
      </c>
    </row>
    <row r="120" spans="1:25" ht="64.5" customHeight="1" outlineLevel="1" x14ac:dyDescent="0.25">
      <c r="A120" s="8">
        <v>3</v>
      </c>
      <c r="B120" s="4" t="s">
        <v>163</v>
      </c>
      <c r="C120" s="47"/>
      <c r="D120" s="4" t="s">
        <v>392</v>
      </c>
      <c r="E120" s="53">
        <v>5830.2</v>
      </c>
      <c r="F120" s="4" t="s">
        <v>17</v>
      </c>
      <c r="G120" s="54"/>
      <c r="H120" s="47"/>
      <c r="I120" s="49"/>
      <c r="J120" s="47"/>
      <c r="K120" s="47">
        <v>900</v>
      </c>
      <c r="L120" s="47">
        <v>217000</v>
      </c>
      <c r="M120" s="49" t="s">
        <v>101</v>
      </c>
      <c r="N120" s="47" t="s">
        <v>167</v>
      </c>
      <c r="O120" s="47"/>
      <c r="P120" s="44" t="e">
        <f>+G120+K120+#REF!</f>
        <v>#REF!</v>
      </c>
      <c r="Q120" s="44" t="e">
        <f>+H120+L120+#REF!</f>
        <v>#REF!</v>
      </c>
      <c r="R120" s="44">
        <f>+G120+K120</f>
        <v>900</v>
      </c>
      <c r="S120" s="44">
        <f>+H120+L120</f>
        <v>217000</v>
      </c>
      <c r="T120" s="44">
        <f>IF(C120=1,G120+K120,0)</f>
        <v>0</v>
      </c>
      <c r="U120" s="44">
        <f>IF(C120=1,H120+L120,0)</f>
        <v>0</v>
      </c>
      <c r="V120" s="51">
        <f>IF(AND(R120&gt;0,A120&gt;0),1,0)</f>
        <v>1</v>
      </c>
      <c r="W120" s="51">
        <f>IF(AND(T120&gt;0,A120&gt;0),1,0)</f>
        <v>0</v>
      </c>
      <c r="X120" s="51" t="e">
        <f>IF(AND(#REF!&gt;0,A120&gt;0),1,0)</f>
        <v>#REF!</v>
      </c>
      <c r="Y120" s="2" t="s">
        <v>71</v>
      </c>
    </row>
    <row r="121" spans="1:25" ht="68.25" customHeight="1" outlineLevel="1" x14ac:dyDescent="0.25">
      <c r="A121" s="8">
        <v>4</v>
      </c>
      <c r="B121" s="4" t="s">
        <v>131</v>
      </c>
      <c r="C121" s="47"/>
      <c r="D121" s="4" t="s">
        <v>393</v>
      </c>
      <c r="E121" s="53">
        <v>89456</v>
      </c>
      <c r="F121" s="4" t="s">
        <v>17</v>
      </c>
      <c r="G121" s="54"/>
      <c r="H121" s="47"/>
      <c r="I121" s="49"/>
      <c r="J121" s="47"/>
      <c r="K121" s="47">
        <v>5500</v>
      </c>
      <c r="L121" s="47">
        <v>325000</v>
      </c>
      <c r="M121" s="49" t="s">
        <v>101</v>
      </c>
      <c r="N121" s="47" t="s">
        <v>167</v>
      </c>
      <c r="O121" s="47" t="s">
        <v>160</v>
      </c>
      <c r="P121" s="44" t="e">
        <f>+G121+K121+#REF!</f>
        <v>#REF!</v>
      </c>
      <c r="Q121" s="44" t="e">
        <f>+H121+L121+#REF!</f>
        <v>#REF!</v>
      </c>
      <c r="R121" s="44">
        <f>+G121+K121</f>
        <v>5500</v>
      </c>
      <c r="S121" s="44">
        <f>+H121+L121</f>
        <v>325000</v>
      </c>
      <c r="T121" s="44">
        <f>IF(C121=1,G121+K121,0)</f>
        <v>0</v>
      </c>
      <c r="U121" s="44">
        <f>IF(C121=1,H121+L121,0)</f>
        <v>0</v>
      </c>
      <c r="V121" s="51">
        <f>IF(AND(R121&gt;0,A121&gt;0),1,0)</f>
        <v>1</v>
      </c>
      <c r="W121" s="51">
        <f>IF(AND(T121&gt;0,A121&gt;0),1,0)</f>
        <v>0</v>
      </c>
      <c r="X121" s="51" t="e">
        <f>IF(AND(#REF!&gt;0,A121&gt;0),1,0)</f>
        <v>#REF!</v>
      </c>
      <c r="Y121" s="2" t="s">
        <v>71</v>
      </c>
    </row>
    <row r="122" spans="1:25" ht="78.75" customHeight="1" outlineLevel="1" x14ac:dyDescent="0.25">
      <c r="A122" s="8">
        <v>5</v>
      </c>
      <c r="B122" s="4" t="s">
        <v>164</v>
      </c>
      <c r="C122" s="47"/>
      <c r="D122" s="4" t="s">
        <v>373</v>
      </c>
      <c r="E122" s="53"/>
      <c r="F122" s="4" t="s">
        <v>18</v>
      </c>
      <c r="G122" s="54">
        <v>2400</v>
      </c>
      <c r="H122" s="47">
        <v>43434.5</v>
      </c>
      <c r="I122" s="49">
        <v>2022</v>
      </c>
      <c r="J122" s="47" t="s">
        <v>15</v>
      </c>
      <c r="K122" s="47"/>
      <c r="L122" s="47"/>
      <c r="M122" s="49"/>
      <c r="N122" s="47"/>
      <c r="O122" s="16"/>
      <c r="P122" s="44" t="e">
        <f>+G122+K122+#REF!</f>
        <v>#REF!</v>
      </c>
      <c r="Q122" s="44" t="e">
        <f>+H122+L122+#REF!</f>
        <v>#REF!</v>
      </c>
      <c r="R122" s="44">
        <f>+G122+K122</f>
        <v>2400</v>
      </c>
      <c r="S122" s="44">
        <f>+H122+L122</f>
        <v>43434.5</v>
      </c>
      <c r="T122" s="44">
        <f>IF(C122=1,G122+K122,0)</f>
        <v>0</v>
      </c>
      <c r="U122" s="44">
        <f>IF(C122=1,H122+L122,0)</f>
        <v>0</v>
      </c>
      <c r="V122" s="51">
        <f>IF(AND(R122&gt;0,A122&gt;0),1,0)</f>
        <v>1</v>
      </c>
      <c r="W122" s="51">
        <f>IF(AND(T122&gt;0,A122&gt;0),1,0)</f>
        <v>0</v>
      </c>
      <c r="X122" s="51" t="e">
        <f>IF(AND(#REF!&gt;0,A122&gt;0),1,0)</f>
        <v>#REF!</v>
      </c>
      <c r="Y122" s="2" t="s">
        <v>71</v>
      </c>
    </row>
    <row r="123" spans="1:25" s="55" customFormat="1" ht="70.5" customHeight="1" outlineLevel="1" x14ac:dyDescent="0.25">
      <c r="A123" s="33">
        <v>6</v>
      </c>
      <c r="B123" s="4" t="s">
        <v>207</v>
      </c>
      <c r="C123" s="47"/>
      <c r="D123" s="4" t="s">
        <v>327</v>
      </c>
      <c r="E123" s="53"/>
      <c r="F123" s="4" t="s">
        <v>18</v>
      </c>
      <c r="G123" s="54"/>
      <c r="H123" s="47"/>
      <c r="I123" s="49"/>
      <c r="J123" s="47"/>
      <c r="K123" s="47">
        <f>L123*8/100</f>
        <v>1731.2</v>
      </c>
      <c r="L123" s="47">
        <v>21640</v>
      </c>
      <c r="M123" s="49">
        <v>2021</v>
      </c>
      <c r="N123" s="47"/>
      <c r="O123" s="47"/>
      <c r="P123" s="96"/>
      <c r="Q123" s="96"/>
      <c r="R123" s="96"/>
      <c r="S123" s="96"/>
      <c r="T123" s="96"/>
      <c r="U123" s="96"/>
    </row>
    <row r="124" spans="1:25" s="55" customFormat="1" ht="73.5" customHeight="1" outlineLevel="1" x14ac:dyDescent="0.25">
      <c r="A124" s="33">
        <v>7</v>
      </c>
      <c r="B124" s="4" t="s">
        <v>208</v>
      </c>
      <c r="C124" s="47"/>
      <c r="D124" s="4" t="s">
        <v>328</v>
      </c>
      <c r="E124" s="53"/>
      <c r="F124" s="4" t="s">
        <v>18</v>
      </c>
      <c r="G124" s="54"/>
      <c r="H124" s="47"/>
      <c r="I124" s="49"/>
      <c r="J124" s="47"/>
      <c r="K124" s="47">
        <f t="shared" ref="K124:K126" si="14">L124*8/100</f>
        <v>1421.6</v>
      </c>
      <c r="L124" s="47">
        <v>17770</v>
      </c>
      <c r="M124" s="49">
        <v>2023</v>
      </c>
      <c r="N124" s="47"/>
      <c r="O124" s="47"/>
      <c r="P124" s="96"/>
      <c r="Q124" s="96"/>
      <c r="R124" s="96"/>
      <c r="S124" s="96"/>
      <c r="T124" s="96"/>
      <c r="U124" s="96"/>
    </row>
    <row r="125" spans="1:25" s="55" customFormat="1" ht="61.5" customHeight="1" outlineLevel="1" x14ac:dyDescent="0.25">
      <c r="A125" s="33">
        <v>8</v>
      </c>
      <c r="B125" s="4" t="s">
        <v>209</v>
      </c>
      <c r="C125" s="47"/>
      <c r="D125" s="4" t="s">
        <v>329</v>
      </c>
      <c r="E125" s="53"/>
      <c r="F125" s="4" t="s">
        <v>18</v>
      </c>
      <c r="G125" s="54"/>
      <c r="H125" s="47"/>
      <c r="I125" s="49"/>
      <c r="J125" s="47"/>
      <c r="K125" s="47">
        <f t="shared" si="14"/>
        <v>416</v>
      </c>
      <c r="L125" s="47">
        <v>5200</v>
      </c>
      <c r="M125" s="49">
        <v>2021</v>
      </c>
      <c r="N125" s="47"/>
      <c r="O125" s="47"/>
      <c r="P125" s="96"/>
      <c r="Q125" s="96"/>
      <c r="R125" s="96"/>
      <c r="S125" s="96"/>
      <c r="T125" s="96"/>
      <c r="U125" s="96"/>
    </row>
    <row r="126" spans="1:25" s="55" customFormat="1" ht="74.25" customHeight="1" outlineLevel="1" x14ac:dyDescent="0.25">
      <c r="A126" s="33">
        <v>9</v>
      </c>
      <c r="B126" s="4" t="s">
        <v>210</v>
      </c>
      <c r="C126" s="47"/>
      <c r="D126" s="4" t="s">
        <v>327</v>
      </c>
      <c r="E126" s="53"/>
      <c r="F126" s="4" t="s">
        <v>18</v>
      </c>
      <c r="G126" s="54"/>
      <c r="H126" s="47"/>
      <c r="I126" s="49"/>
      <c r="J126" s="47"/>
      <c r="K126" s="47">
        <f t="shared" si="14"/>
        <v>624</v>
      </c>
      <c r="L126" s="47">
        <v>7800</v>
      </c>
      <c r="M126" s="49">
        <v>2022</v>
      </c>
      <c r="N126" s="47"/>
      <c r="O126" s="47"/>
      <c r="P126" s="96"/>
      <c r="Q126" s="96"/>
      <c r="R126" s="96"/>
      <c r="S126" s="96"/>
      <c r="T126" s="96"/>
      <c r="U126" s="96"/>
    </row>
    <row r="127" spans="1:25" s="45" customFormat="1" ht="15.75" x14ac:dyDescent="0.25">
      <c r="A127" s="7"/>
      <c r="B127" s="5" t="s">
        <v>74</v>
      </c>
      <c r="C127" s="41"/>
      <c r="D127" s="5"/>
      <c r="E127" s="42"/>
      <c r="F127" s="7"/>
      <c r="G127" s="41">
        <f>SUM(G128:G133)</f>
        <v>7873</v>
      </c>
      <c r="H127" s="41">
        <f>SUM(H128:H133)</f>
        <v>403400</v>
      </c>
      <c r="I127" s="43"/>
      <c r="J127" s="41"/>
      <c r="K127" s="41">
        <f>SUM(K128:K133)</f>
        <v>0</v>
      </c>
      <c r="L127" s="41">
        <f>SUM(L128:L133)</f>
        <v>0</v>
      </c>
      <c r="M127" s="43"/>
      <c r="N127" s="63"/>
      <c r="O127" s="41"/>
      <c r="P127" s="44" t="e">
        <f>+G127+K127+#REF!</f>
        <v>#REF!</v>
      </c>
      <c r="Q127" s="44" t="e">
        <f>+H127+L127+#REF!</f>
        <v>#REF!</v>
      </c>
      <c r="R127" s="44">
        <f>+G127+K127</f>
        <v>7873</v>
      </c>
      <c r="S127" s="44">
        <f>+H127+L127</f>
        <v>403400</v>
      </c>
      <c r="T127" s="44">
        <f>IF(C127=1,G127+K127,0)</f>
        <v>0</v>
      </c>
      <c r="U127" s="44">
        <f>IF(C127=1,H127+L127,0)</f>
        <v>0</v>
      </c>
      <c r="V127" s="51">
        <f>IF(AND(R127&gt;0,A127&gt;0),1,0)</f>
        <v>0</v>
      </c>
      <c r="W127" s="51">
        <f>IF(AND(T127&gt;0,A127&gt;0),1,0)</f>
        <v>0</v>
      </c>
      <c r="X127" s="51" t="e">
        <f>IF(AND(#REF!&gt;0,A127&gt;0),1,0)</f>
        <v>#REF!</v>
      </c>
    </row>
    <row r="128" spans="1:25" ht="72" customHeight="1" outlineLevel="1" x14ac:dyDescent="0.25">
      <c r="A128" s="8">
        <v>1</v>
      </c>
      <c r="B128" s="34" t="s">
        <v>238</v>
      </c>
      <c r="C128" s="47"/>
      <c r="D128" s="4" t="s">
        <v>426</v>
      </c>
      <c r="E128" s="53"/>
      <c r="F128" s="4" t="s">
        <v>17</v>
      </c>
      <c r="G128" s="47">
        <v>1500</v>
      </c>
      <c r="H128" s="47">
        <f t="shared" si="10"/>
        <v>12000</v>
      </c>
      <c r="I128" s="49" t="s">
        <v>101</v>
      </c>
      <c r="J128" s="47" t="s">
        <v>14</v>
      </c>
      <c r="K128" s="16"/>
      <c r="L128" s="16"/>
      <c r="M128" s="25"/>
      <c r="N128" s="50"/>
      <c r="O128" s="16"/>
      <c r="P128" s="44" t="e">
        <f>+G128+K128+#REF!</f>
        <v>#REF!</v>
      </c>
      <c r="Q128" s="44" t="e">
        <f>+H128+L128+#REF!</f>
        <v>#REF!</v>
      </c>
      <c r="R128" s="44">
        <f>+G128+K128</f>
        <v>1500</v>
      </c>
      <c r="S128" s="44">
        <f>+H128+L128</f>
        <v>12000</v>
      </c>
      <c r="T128" s="44">
        <f>IF(C128=1,G128+K128,0)</f>
        <v>0</v>
      </c>
      <c r="U128" s="44">
        <f>IF(C128=1,H128+L128,0)</f>
        <v>0</v>
      </c>
      <c r="V128" s="51">
        <f>IF(AND(R128&gt;0,A128&gt;0),1,0)</f>
        <v>1</v>
      </c>
      <c r="W128" s="51">
        <f>IF(AND(T128&gt;0,A128&gt;0),1,0)</f>
        <v>0</v>
      </c>
      <c r="X128" s="51" t="e">
        <f>IF(AND(#REF!&gt;0,A128&gt;0),1,0)</f>
        <v>#REF!</v>
      </c>
      <c r="Y128" s="2" t="s">
        <v>74</v>
      </c>
    </row>
    <row r="129" spans="1:25" ht="67.5" customHeight="1" outlineLevel="1" x14ac:dyDescent="0.25">
      <c r="A129" s="8">
        <v>2</v>
      </c>
      <c r="B129" s="34" t="s">
        <v>239</v>
      </c>
      <c r="C129" s="47"/>
      <c r="D129" s="4" t="s">
        <v>394</v>
      </c>
      <c r="E129" s="53"/>
      <c r="F129" s="4" t="s">
        <v>17</v>
      </c>
      <c r="G129" s="47">
        <v>2833</v>
      </c>
      <c r="H129" s="47">
        <v>350000</v>
      </c>
      <c r="I129" s="49" t="s">
        <v>101</v>
      </c>
      <c r="J129" s="47" t="s">
        <v>14</v>
      </c>
      <c r="K129" s="16"/>
      <c r="L129" s="16"/>
      <c r="M129" s="25"/>
      <c r="N129" s="50"/>
      <c r="O129" s="16"/>
      <c r="P129" s="44"/>
      <c r="Q129" s="44"/>
      <c r="R129" s="44"/>
      <c r="S129" s="44"/>
      <c r="T129" s="44"/>
      <c r="U129" s="44"/>
      <c r="V129" s="51"/>
      <c r="W129" s="51"/>
      <c r="X129" s="51"/>
    </row>
    <row r="130" spans="1:25" ht="60" outlineLevel="1" x14ac:dyDescent="0.25">
      <c r="A130" s="8">
        <v>3</v>
      </c>
      <c r="B130" s="4" t="s">
        <v>75</v>
      </c>
      <c r="C130" s="47"/>
      <c r="D130" s="4" t="s">
        <v>244</v>
      </c>
      <c r="E130" s="53"/>
      <c r="F130" s="4" t="s">
        <v>35</v>
      </c>
      <c r="G130" s="47">
        <v>1300</v>
      </c>
      <c r="H130" s="47">
        <f t="shared" si="10"/>
        <v>10400</v>
      </c>
      <c r="I130" s="49" t="s">
        <v>101</v>
      </c>
      <c r="J130" s="47" t="s">
        <v>23</v>
      </c>
      <c r="K130" s="47"/>
      <c r="L130" s="47"/>
      <c r="M130" s="49"/>
      <c r="N130" s="54"/>
      <c r="O130" s="16"/>
      <c r="P130" s="44" t="e">
        <f>+G130+K130+#REF!</f>
        <v>#REF!</v>
      </c>
      <c r="Q130" s="44" t="e">
        <f>+H130+L130+#REF!</f>
        <v>#REF!</v>
      </c>
      <c r="R130" s="44">
        <f>+G130+K130</f>
        <v>1300</v>
      </c>
      <c r="S130" s="44">
        <f>+H130+L130</f>
        <v>10400</v>
      </c>
      <c r="T130" s="44">
        <f>IF(C130=1,G130+K130,0)</f>
        <v>0</v>
      </c>
      <c r="U130" s="44">
        <f>IF(C130=1,H130+L130,0)</f>
        <v>0</v>
      </c>
      <c r="V130" s="51">
        <f>IF(AND(R130&gt;0,A130&gt;0),1,0)</f>
        <v>1</v>
      </c>
      <c r="W130" s="51">
        <f>IF(AND(T130&gt;0,A130&gt;0),1,0)</f>
        <v>0</v>
      </c>
      <c r="X130" s="51" t="e">
        <f>IF(AND(#REF!&gt;0,A130&gt;0),1,0)</f>
        <v>#REF!</v>
      </c>
      <c r="Y130" s="2" t="s">
        <v>74</v>
      </c>
    </row>
    <row r="131" spans="1:25" ht="75" outlineLevel="1" x14ac:dyDescent="0.25">
      <c r="A131" s="8">
        <v>4</v>
      </c>
      <c r="B131" s="4" t="s">
        <v>211</v>
      </c>
      <c r="C131" s="47"/>
      <c r="D131" s="4" t="s">
        <v>419</v>
      </c>
      <c r="E131" s="53"/>
      <c r="F131" s="4" t="s">
        <v>19</v>
      </c>
      <c r="G131" s="47">
        <v>500</v>
      </c>
      <c r="H131" s="47">
        <v>2000</v>
      </c>
      <c r="I131" s="49">
        <v>2023</v>
      </c>
      <c r="J131" s="47" t="s">
        <v>268</v>
      </c>
      <c r="K131" s="47"/>
      <c r="L131" s="47"/>
      <c r="M131" s="49"/>
      <c r="N131" s="54"/>
      <c r="O131" s="16" t="s">
        <v>273</v>
      </c>
      <c r="P131" s="44"/>
      <c r="Q131" s="44"/>
      <c r="R131" s="44"/>
      <c r="S131" s="44"/>
      <c r="T131" s="44"/>
      <c r="U131" s="44"/>
      <c r="V131" s="51"/>
      <c r="W131" s="51"/>
      <c r="X131" s="51"/>
    </row>
    <row r="132" spans="1:25" ht="68.25" customHeight="1" outlineLevel="1" x14ac:dyDescent="0.25">
      <c r="A132" s="8">
        <v>5</v>
      </c>
      <c r="B132" s="4" t="s">
        <v>212</v>
      </c>
      <c r="C132" s="47"/>
      <c r="D132" s="4" t="s">
        <v>420</v>
      </c>
      <c r="E132" s="53"/>
      <c r="F132" s="4" t="s">
        <v>19</v>
      </c>
      <c r="G132" s="47">
        <v>840</v>
      </c>
      <c r="H132" s="47">
        <v>14000</v>
      </c>
      <c r="I132" s="49">
        <v>2024</v>
      </c>
      <c r="J132" s="47" t="s">
        <v>268</v>
      </c>
      <c r="K132" s="47"/>
      <c r="L132" s="47"/>
      <c r="M132" s="49"/>
      <c r="N132" s="54"/>
      <c r="O132" s="16" t="s">
        <v>274</v>
      </c>
      <c r="P132" s="44"/>
      <c r="Q132" s="44"/>
      <c r="R132" s="44"/>
      <c r="S132" s="44"/>
      <c r="T132" s="44"/>
      <c r="U132" s="44"/>
      <c r="V132" s="51"/>
      <c r="W132" s="51"/>
      <c r="X132" s="51"/>
    </row>
    <row r="133" spans="1:25" ht="67.5" customHeight="1" outlineLevel="1" x14ac:dyDescent="0.25">
      <c r="A133" s="8">
        <v>6</v>
      </c>
      <c r="B133" s="4" t="s">
        <v>213</v>
      </c>
      <c r="C133" s="47"/>
      <c r="D133" s="4" t="s">
        <v>276</v>
      </c>
      <c r="E133" s="53"/>
      <c r="F133" s="4" t="s">
        <v>19</v>
      </c>
      <c r="G133" s="47">
        <v>900</v>
      </c>
      <c r="H133" s="47">
        <v>15000</v>
      </c>
      <c r="I133" s="49">
        <v>2025</v>
      </c>
      <c r="J133" s="47" t="s">
        <v>268</v>
      </c>
      <c r="K133" s="47"/>
      <c r="L133" s="47"/>
      <c r="M133" s="49"/>
      <c r="N133" s="54"/>
      <c r="O133" s="16" t="s">
        <v>275</v>
      </c>
      <c r="P133" s="44"/>
      <c r="Q133" s="44"/>
      <c r="R133" s="44"/>
      <c r="S133" s="44"/>
      <c r="T133" s="44"/>
      <c r="U133" s="44"/>
      <c r="V133" s="51"/>
      <c r="W133" s="51"/>
      <c r="X133" s="51"/>
    </row>
    <row r="134" spans="1:25" s="45" customFormat="1" ht="15.75" x14ac:dyDescent="0.25">
      <c r="A134" s="7"/>
      <c r="B134" s="5" t="s">
        <v>76</v>
      </c>
      <c r="C134" s="41"/>
      <c r="D134" s="5"/>
      <c r="E134" s="42"/>
      <c r="F134" s="5"/>
      <c r="G134" s="41">
        <f>SUM(G135:G135)</f>
        <v>1500</v>
      </c>
      <c r="H134" s="41">
        <f>SUM(H135:H135)</f>
        <v>12000</v>
      </c>
      <c r="I134" s="43"/>
      <c r="J134" s="63"/>
      <c r="K134" s="41">
        <f>SUM(K135:K135)</f>
        <v>0</v>
      </c>
      <c r="L134" s="41">
        <f>SUM(L135:L135)</f>
        <v>0</v>
      </c>
      <c r="M134" s="43"/>
      <c r="N134" s="63"/>
      <c r="O134" s="41"/>
      <c r="P134" s="44" t="e">
        <f>+G134+K134+#REF!</f>
        <v>#REF!</v>
      </c>
      <c r="Q134" s="44" t="e">
        <f>+H134+L134+#REF!</f>
        <v>#REF!</v>
      </c>
      <c r="R134" s="44">
        <f>+G134+K134</f>
        <v>1500</v>
      </c>
      <c r="S134" s="44">
        <f>+H134+L134</f>
        <v>12000</v>
      </c>
      <c r="T134" s="44">
        <f>IF(C134=1,G134+K134,0)</f>
        <v>0</v>
      </c>
      <c r="U134" s="44">
        <f>IF(C134=1,H134+L134,0)</f>
        <v>0</v>
      </c>
      <c r="V134" s="51">
        <f>IF(AND(R134&gt;0,A134&gt;0),1,0)</f>
        <v>0</v>
      </c>
      <c r="W134" s="51">
        <f>IF(AND(T134&gt;0,A134&gt;0),1,0)</f>
        <v>0</v>
      </c>
      <c r="X134" s="51" t="e">
        <f>IF(AND(#REF!&gt;0,A134&gt;0),1,0)</f>
        <v>#REF!</v>
      </c>
    </row>
    <row r="135" spans="1:25" ht="118.5" customHeight="1" outlineLevel="1" x14ac:dyDescent="0.25">
      <c r="A135" s="8">
        <v>1</v>
      </c>
      <c r="B135" s="4" t="s">
        <v>77</v>
      </c>
      <c r="C135" s="47"/>
      <c r="D135" s="4" t="s">
        <v>378</v>
      </c>
      <c r="E135" s="53"/>
      <c r="F135" s="4" t="s">
        <v>17</v>
      </c>
      <c r="G135" s="47">
        <v>1500</v>
      </c>
      <c r="H135" s="47">
        <f t="shared" si="10"/>
        <v>12000</v>
      </c>
      <c r="I135" s="49" t="s">
        <v>101</v>
      </c>
      <c r="J135" s="47" t="s">
        <v>95</v>
      </c>
      <c r="K135" s="47"/>
      <c r="L135" s="47"/>
      <c r="M135" s="49"/>
      <c r="N135" s="54"/>
      <c r="O135" s="16"/>
      <c r="P135" s="44" t="e">
        <f>+G135+K135+#REF!</f>
        <v>#REF!</v>
      </c>
      <c r="Q135" s="44" t="e">
        <f>+H135+L135+#REF!</f>
        <v>#REF!</v>
      </c>
      <c r="R135" s="44">
        <f>+G135+K135</f>
        <v>1500</v>
      </c>
      <c r="S135" s="44">
        <f>+H135+L135</f>
        <v>12000</v>
      </c>
      <c r="T135" s="44">
        <f>IF(C135=1,G135+K135,0)</f>
        <v>0</v>
      </c>
      <c r="U135" s="44">
        <f>IF(C135=1,H135+L135,0)</f>
        <v>0</v>
      </c>
      <c r="V135" s="51">
        <f>IF(AND(R135&gt;0,A135&gt;0),1,0)</f>
        <v>1</v>
      </c>
      <c r="W135" s="51">
        <f>IF(AND(T135&gt;0,A135&gt;0),1,0)</f>
        <v>0</v>
      </c>
      <c r="X135" s="51" t="e">
        <f>IF(AND(#REF!&gt;0,A135&gt;0),1,0)</f>
        <v>#REF!</v>
      </c>
      <c r="Y135" s="2" t="s">
        <v>76</v>
      </c>
    </row>
    <row r="136" spans="1:25" s="45" customFormat="1" ht="15.75" x14ac:dyDescent="0.25">
      <c r="A136" s="7"/>
      <c r="B136" s="5" t="s">
        <v>78</v>
      </c>
      <c r="C136" s="41"/>
      <c r="D136" s="5"/>
      <c r="E136" s="42"/>
      <c r="F136" s="7"/>
      <c r="G136" s="41">
        <f>SUM(G137:G140)</f>
        <v>1000</v>
      </c>
      <c r="H136" s="41">
        <f>SUM(H137:H140)</f>
        <v>8000</v>
      </c>
      <c r="I136" s="43"/>
      <c r="J136" s="41"/>
      <c r="K136" s="41">
        <f>SUM(K137:K140)</f>
        <v>12200</v>
      </c>
      <c r="L136" s="41">
        <f>SUM(L137:L140)</f>
        <v>146200</v>
      </c>
      <c r="M136" s="43"/>
      <c r="N136" s="63"/>
      <c r="O136" s="41"/>
      <c r="P136" s="44" t="e">
        <f>+G136+K136+#REF!</f>
        <v>#REF!</v>
      </c>
      <c r="Q136" s="44" t="e">
        <f>+H136+L136+#REF!</f>
        <v>#REF!</v>
      </c>
      <c r="R136" s="44">
        <f>+G136+K136</f>
        <v>13200</v>
      </c>
      <c r="S136" s="44">
        <f>+H136+L136</f>
        <v>154200</v>
      </c>
      <c r="T136" s="44">
        <f>IF(C136=1,G136+K136,0)</f>
        <v>0</v>
      </c>
      <c r="U136" s="44">
        <f>IF(C136=1,H136+L136,0)</f>
        <v>0</v>
      </c>
      <c r="V136" s="51">
        <f>IF(AND(R136&gt;0,A136&gt;0),1,0)</f>
        <v>0</v>
      </c>
      <c r="W136" s="51">
        <f>IF(AND(T136&gt;0,A136&gt;0),1,0)</f>
        <v>0</v>
      </c>
      <c r="X136" s="51" t="e">
        <f>IF(AND(#REF!&gt;0,A136&gt;0),1,0)</f>
        <v>#REF!</v>
      </c>
    </row>
    <row r="137" spans="1:25" ht="150.6" customHeight="1" outlineLevel="1" x14ac:dyDescent="0.25">
      <c r="A137" s="8">
        <v>1</v>
      </c>
      <c r="B137" s="4" t="s">
        <v>79</v>
      </c>
      <c r="C137" s="47"/>
      <c r="D137" s="4" t="s">
        <v>347</v>
      </c>
      <c r="E137" s="53"/>
      <c r="F137" s="4" t="s">
        <v>17</v>
      </c>
      <c r="G137" s="47">
        <v>1000</v>
      </c>
      <c r="H137" s="47">
        <f t="shared" si="10"/>
        <v>8000</v>
      </c>
      <c r="I137" s="49" t="s">
        <v>101</v>
      </c>
      <c r="J137" s="47" t="s">
        <v>124</v>
      </c>
      <c r="K137" s="47"/>
      <c r="L137" s="47"/>
      <c r="M137" s="49"/>
      <c r="N137" s="47"/>
      <c r="O137" s="16"/>
      <c r="P137" s="44" t="e">
        <f>+G137+K137+#REF!</f>
        <v>#REF!</v>
      </c>
      <c r="Q137" s="44" t="e">
        <f>+H137+L137+#REF!</f>
        <v>#REF!</v>
      </c>
      <c r="R137" s="44">
        <f>+G137+K137</f>
        <v>1000</v>
      </c>
      <c r="S137" s="44">
        <f>+H137+L137</f>
        <v>8000</v>
      </c>
      <c r="T137" s="44">
        <f>IF(C137=1,G137+K137,0)</f>
        <v>0</v>
      </c>
      <c r="U137" s="44">
        <f>IF(C137=1,H137+L137,0)</f>
        <v>0</v>
      </c>
      <c r="V137" s="51">
        <f>IF(AND(R137&gt;0,A137&gt;0),1,0)</f>
        <v>1</v>
      </c>
      <c r="W137" s="51">
        <f>IF(AND(T137&gt;0,A137&gt;0),1,0)</f>
        <v>0</v>
      </c>
      <c r="X137" s="51" t="e">
        <f>IF(AND(#REF!&gt;0,A137&gt;0),1,0)</f>
        <v>#REF!</v>
      </c>
      <c r="Y137" s="2" t="s">
        <v>78</v>
      </c>
    </row>
    <row r="138" spans="1:25" s="55" customFormat="1" ht="53.25" customHeight="1" outlineLevel="1" x14ac:dyDescent="0.25">
      <c r="A138" s="33">
        <v>2</v>
      </c>
      <c r="B138" s="4" t="s">
        <v>80</v>
      </c>
      <c r="C138" s="47"/>
      <c r="D138" s="4" t="s">
        <v>330</v>
      </c>
      <c r="E138" s="53"/>
      <c r="F138" s="4" t="s">
        <v>18</v>
      </c>
      <c r="G138" s="47"/>
      <c r="H138" s="47"/>
      <c r="I138" s="49"/>
      <c r="J138" s="47"/>
      <c r="K138" s="47">
        <v>1400</v>
      </c>
      <c r="L138" s="47">
        <f t="shared" ref="L138" si="15">K138*8</f>
        <v>11200</v>
      </c>
      <c r="M138" s="49" t="s">
        <v>101</v>
      </c>
      <c r="N138" s="54"/>
      <c r="O138" s="47"/>
      <c r="P138" s="96" t="e">
        <f>+G138+K138+#REF!</f>
        <v>#REF!</v>
      </c>
      <c r="Q138" s="96" t="e">
        <f>+H138+L138+#REF!</f>
        <v>#REF!</v>
      </c>
      <c r="R138" s="96">
        <f>+G138+K138</f>
        <v>1400</v>
      </c>
      <c r="S138" s="96">
        <f>+H138+L138</f>
        <v>11200</v>
      </c>
      <c r="T138" s="96">
        <f>IF(C138=1,G138+K138,0)</f>
        <v>0</v>
      </c>
      <c r="U138" s="96">
        <f>IF(C138=1,H138+L138,0)</f>
        <v>0</v>
      </c>
      <c r="V138" s="55">
        <f>IF(AND(R138&gt;0,A138&gt;0),1,0)</f>
        <v>1</v>
      </c>
      <c r="W138" s="55">
        <f>IF(AND(T138&gt;0,A138&gt;0),1,0)</f>
        <v>0</v>
      </c>
      <c r="X138" s="55" t="e">
        <f>IF(AND(#REF!&gt;0,A138&gt;0),1,0)</f>
        <v>#REF!</v>
      </c>
      <c r="Y138" s="55" t="s">
        <v>78</v>
      </c>
    </row>
    <row r="139" spans="1:25" s="55" customFormat="1" ht="90" outlineLevel="1" x14ac:dyDescent="0.25">
      <c r="A139" s="33">
        <v>3</v>
      </c>
      <c r="B139" s="4" t="s">
        <v>214</v>
      </c>
      <c r="C139" s="47"/>
      <c r="D139" s="4" t="s">
        <v>331</v>
      </c>
      <c r="E139" s="53"/>
      <c r="F139" s="4" t="s">
        <v>18</v>
      </c>
      <c r="G139" s="56"/>
      <c r="H139" s="47"/>
      <c r="I139" s="49"/>
      <c r="J139" s="47"/>
      <c r="K139" s="47">
        <f>L139*8/100</f>
        <v>7600</v>
      </c>
      <c r="L139" s="47">
        <v>95000</v>
      </c>
      <c r="M139" s="49" t="s">
        <v>215</v>
      </c>
      <c r="N139" s="54"/>
      <c r="O139" s="47"/>
      <c r="P139" s="96" t="e">
        <f>+#REF!+K139+#REF!</f>
        <v>#REF!</v>
      </c>
      <c r="Q139" s="96" t="e">
        <f>+H139+L139+#REF!</f>
        <v>#REF!</v>
      </c>
      <c r="R139" s="96" t="e">
        <f>+#REF!+K139</f>
        <v>#REF!</v>
      </c>
      <c r="S139" s="96">
        <f>+H139+L139</f>
        <v>95000</v>
      </c>
      <c r="T139" s="96">
        <f>IF(C139=1,#REF!+K139,0)</f>
        <v>0</v>
      </c>
      <c r="U139" s="96">
        <f>IF(C139=1,H139+L139,0)</f>
        <v>0</v>
      </c>
      <c r="V139" s="55" t="e">
        <f>IF(AND(R139&gt;0,A139&gt;0),1,0)</f>
        <v>#REF!</v>
      </c>
      <c r="W139" s="55">
        <f>IF(AND(T139&gt;0,A139&gt;0),1,0)</f>
        <v>0</v>
      </c>
      <c r="X139" s="55" t="e">
        <f>IF(AND(#REF!&gt;0,A139&gt;0),1,0)</f>
        <v>#REF!</v>
      </c>
      <c r="Y139" s="55" t="s">
        <v>78</v>
      </c>
    </row>
    <row r="140" spans="1:25" s="55" customFormat="1" ht="51.75" customHeight="1" outlineLevel="1" x14ac:dyDescent="0.25">
      <c r="A140" s="33">
        <v>4</v>
      </c>
      <c r="B140" s="34" t="s">
        <v>216</v>
      </c>
      <c r="C140" s="47"/>
      <c r="D140" s="4" t="s">
        <v>332</v>
      </c>
      <c r="E140" s="53"/>
      <c r="F140" s="4" t="s">
        <v>18</v>
      </c>
      <c r="G140" s="56"/>
      <c r="H140" s="47"/>
      <c r="I140" s="49"/>
      <c r="J140" s="47"/>
      <c r="K140" s="47">
        <f>L140*8/100</f>
        <v>3200</v>
      </c>
      <c r="L140" s="47">
        <v>40000</v>
      </c>
      <c r="M140" s="49" t="s">
        <v>101</v>
      </c>
      <c r="N140" s="54"/>
      <c r="O140" s="47"/>
      <c r="P140" s="96" t="e">
        <f>+#REF!+K140+#REF!</f>
        <v>#REF!</v>
      </c>
      <c r="Q140" s="96" t="e">
        <f>+H140+L140+#REF!</f>
        <v>#REF!</v>
      </c>
      <c r="R140" s="96" t="e">
        <f>+#REF!+K140</f>
        <v>#REF!</v>
      </c>
      <c r="S140" s="96">
        <f>+H140+L140</f>
        <v>40000</v>
      </c>
      <c r="T140" s="96">
        <f>IF(C140=1,#REF!+K140,0)</f>
        <v>0</v>
      </c>
      <c r="U140" s="96">
        <f>IF(C140=1,H140+L140,0)</f>
        <v>0</v>
      </c>
      <c r="V140" s="55" t="e">
        <f>IF(AND(R140&gt;0,A140&gt;0),1,0)</f>
        <v>#REF!</v>
      </c>
      <c r="W140" s="55">
        <f>IF(AND(T140&gt;0,A140&gt;0),1,0)</f>
        <v>0</v>
      </c>
      <c r="X140" s="55" t="e">
        <f>IF(AND(#REF!&gt;0,A140&gt;0),1,0)</f>
        <v>#REF!</v>
      </c>
      <c r="Y140" s="55" t="s">
        <v>78</v>
      </c>
    </row>
    <row r="141" spans="1:25" ht="15.75" outlineLevel="1" x14ac:dyDescent="0.25">
      <c r="A141" s="6"/>
      <c r="B141" s="5" t="s">
        <v>217</v>
      </c>
      <c r="C141" s="41"/>
      <c r="D141" s="9"/>
      <c r="E141" s="64"/>
      <c r="F141" s="9"/>
      <c r="G141" s="41">
        <f>G142</f>
        <v>2560</v>
      </c>
      <c r="H141" s="41">
        <f>H142</f>
        <v>32000</v>
      </c>
      <c r="I141" s="65"/>
      <c r="J141" s="66"/>
      <c r="K141" s="41">
        <f>K142</f>
        <v>0</v>
      </c>
      <c r="L141" s="41">
        <f>L142</f>
        <v>0</v>
      </c>
      <c r="M141" s="65"/>
      <c r="N141" s="67"/>
      <c r="O141" s="67"/>
      <c r="P141" s="44"/>
      <c r="Q141" s="44"/>
      <c r="R141" s="44"/>
      <c r="S141" s="44"/>
      <c r="T141" s="44"/>
      <c r="U141" s="44"/>
      <c r="V141" s="51"/>
      <c r="W141" s="51"/>
      <c r="X141" s="51"/>
    </row>
    <row r="142" spans="1:25" ht="60" outlineLevel="1" x14ac:dyDescent="0.25">
      <c r="A142" s="8">
        <v>1</v>
      </c>
      <c r="B142" s="34" t="s">
        <v>343</v>
      </c>
      <c r="C142" s="47"/>
      <c r="D142" s="4" t="s">
        <v>344</v>
      </c>
      <c r="E142" s="53"/>
      <c r="F142" s="4" t="s">
        <v>17</v>
      </c>
      <c r="G142" s="47">
        <f>H142*8/100</f>
        <v>2560</v>
      </c>
      <c r="H142" s="47">
        <v>32000</v>
      </c>
      <c r="I142" s="49">
        <v>2021</v>
      </c>
      <c r="J142" s="47" t="s">
        <v>124</v>
      </c>
      <c r="K142" s="47"/>
      <c r="L142" s="47"/>
      <c r="M142" s="49"/>
      <c r="N142" s="54"/>
      <c r="O142" s="16"/>
      <c r="P142" s="44"/>
      <c r="Q142" s="44"/>
      <c r="R142" s="44"/>
      <c r="S142" s="44"/>
      <c r="T142" s="44"/>
      <c r="U142" s="44"/>
      <c r="V142" s="51"/>
      <c r="W142" s="51"/>
      <c r="X142" s="51"/>
    </row>
    <row r="143" spans="1:25" ht="15.75" x14ac:dyDescent="0.25">
      <c r="A143" s="6"/>
      <c r="B143" s="5" t="s">
        <v>136</v>
      </c>
      <c r="C143" s="41"/>
      <c r="D143" s="9"/>
      <c r="E143" s="64"/>
      <c r="F143" s="9"/>
      <c r="G143" s="41">
        <f>G144</f>
        <v>900</v>
      </c>
      <c r="H143" s="41">
        <f>H144</f>
        <v>72000</v>
      </c>
      <c r="I143" s="65"/>
      <c r="J143" s="66"/>
      <c r="K143" s="41">
        <f>K144</f>
        <v>0</v>
      </c>
      <c r="L143" s="41">
        <f>L144</f>
        <v>0</v>
      </c>
      <c r="M143" s="65"/>
      <c r="N143" s="67"/>
      <c r="O143" s="67"/>
      <c r="P143" s="44" t="e">
        <f>+G143+K143+#REF!</f>
        <v>#REF!</v>
      </c>
      <c r="Q143" s="44" t="e">
        <f>+H143+L143+#REF!</f>
        <v>#REF!</v>
      </c>
      <c r="R143" s="44">
        <f>+G143+K143</f>
        <v>900</v>
      </c>
      <c r="S143" s="44">
        <f>+H143+L143</f>
        <v>72000</v>
      </c>
      <c r="T143" s="44">
        <f>IF(C143=1,G143+K143,0)</f>
        <v>0</v>
      </c>
      <c r="U143" s="44">
        <f>IF(C143=1,H143+L143,0)</f>
        <v>0</v>
      </c>
      <c r="V143" s="51">
        <f>IF(AND(R143&gt;0,A143&gt;0),1,0)</f>
        <v>0</v>
      </c>
      <c r="W143" s="51">
        <f>IF(AND(T143&gt;0,A143&gt;0),1,0)</f>
        <v>0</v>
      </c>
      <c r="X143" s="51" t="e">
        <f>IF(AND(#REF!&gt;0,A143&gt;0),1,0)</f>
        <v>#REF!</v>
      </c>
    </row>
    <row r="144" spans="1:25" ht="64.5" customHeight="1" outlineLevel="1" x14ac:dyDescent="0.25">
      <c r="A144" s="8">
        <v>1</v>
      </c>
      <c r="B144" s="4" t="s">
        <v>137</v>
      </c>
      <c r="C144" s="47"/>
      <c r="D144" s="4" t="s">
        <v>348</v>
      </c>
      <c r="E144" s="53">
        <v>1200</v>
      </c>
      <c r="F144" s="4" t="s">
        <v>17</v>
      </c>
      <c r="G144" s="47">
        <v>900</v>
      </c>
      <c r="H144" s="47">
        <v>72000</v>
      </c>
      <c r="I144" s="49" t="s">
        <v>101</v>
      </c>
      <c r="J144" s="47" t="s">
        <v>124</v>
      </c>
      <c r="K144" s="47"/>
      <c r="L144" s="47"/>
      <c r="M144" s="49"/>
      <c r="N144" s="54"/>
      <c r="O144" s="16"/>
      <c r="P144" s="44" t="e">
        <f>+G144+K144+#REF!</f>
        <v>#REF!</v>
      </c>
      <c r="Q144" s="44" t="e">
        <f>+H144+L144+#REF!</f>
        <v>#REF!</v>
      </c>
      <c r="R144" s="44">
        <f>+G144+K144</f>
        <v>900</v>
      </c>
      <c r="S144" s="44">
        <f>+H144+L144</f>
        <v>72000</v>
      </c>
      <c r="T144" s="44">
        <f>IF(C144=1,G144+K144,0)</f>
        <v>0</v>
      </c>
      <c r="U144" s="44">
        <f>IF(C144=1,H144+L144,0)</f>
        <v>0</v>
      </c>
      <c r="V144" s="51">
        <f>IF(AND(R144&gt;0,A144&gt;0),1,0)</f>
        <v>1</v>
      </c>
      <c r="W144" s="51">
        <f>IF(AND(T144&gt;0,A144&gt;0),1,0)</f>
        <v>0</v>
      </c>
      <c r="X144" s="51" t="e">
        <f>IF(AND(#REF!&gt;0,A144&gt;0),1,0)</f>
        <v>#REF!</v>
      </c>
      <c r="Y144" s="2" t="s">
        <v>136</v>
      </c>
    </row>
    <row r="145" spans="1:25" ht="15.75" x14ac:dyDescent="0.25">
      <c r="A145" s="6"/>
      <c r="B145" s="5" t="s">
        <v>81</v>
      </c>
      <c r="C145" s="41"/>
      <c r="D145" s="9"/>
      <c r="E145" s="64"/>
      <c r="F145" s="9"/>
      <c r="G145" s="41">
        <f>SUM(G146:G150)</f>
        <v>17400</v>
      </c>
      <c r="H145" s="41">
        <f>SUM(H146:H150)</f>
        <v>544400</v>
      </c>
      <c r="I145" s="65"/>
      <c r="J145" s="66"/>
      <c r="K145" s="41">
        <f>SUM(K146:K150)</f>
        <v>15000</v>
      </c>
      <c r="L145" s="41">
        <f>SUM(L146:L150)</f>
        <v>45000</v>
      </c>
      <c r="M145" s="65"/>
      <c r="N145" s="67"/>
      <c r="O145" s="67"/>
      <c r="P145" s="44" t="e">
        <f>+G145+K145+#REF!</f>
        <v>#REF!</v>
      </c>
      <c r="Q145" s="44" t="e">
        <f>+H145+L145+#REF!</f>
        <v>#REF!</v>
      </c>
      <c r="R145" s="44">
        <f>+G145+K145</f>
        <v>32400</v>
      </c>
      <c r="S145" s="44">
        <f>+H145+L145</f>
        <v>589400</v>
      </c>
      <c r="T145" s="44">
        <f>IF(C145=1,G145+K145,0)</f>
        <v>0</v>
      </c>
      <c r="U145" s="44">
        <f>IF(C145=1,H145+L145,0)</f>
        <v>0</v>
      </c>
      <c r="V145" s="51">
        <f>IF(AND(R145&gt;0,A145&gt;0),1,0)</f>
        <v>0</v>
      </c>
      <c r="W145" s="51">
        <f>IF(AND(T145&gt;0,A145&gt;0),1,0)</f>
        <v>0</v>
      </c>
      <c r="X145" s="51" t="e">
        <f>IF(AND(#REF!&gt;0,A145&gt;0),1,0)</f>
        <v>#REF!</v>
      </c>
    </row>
    <row r="146" spans="1:25" s="55" customFormat="1" ht="45" outlineLevel="1" x14ac:dyDescent="0.25">
      <c r="A146" s="33">
        <v>1</v>
      </c>
      <c r="B146" s="4" t="s">
        <v>82</v>
      </c>
      <c r="C146" s="47"/>
      <c r="D146" s="4" t="s">
        <v>333</v>
      </c>
      <c r="E146" s="53"/>
      <c r="F146" s="4" t="s">
        <v>18</v>
      </c>
      <c r="G146" s="47"/>
      <c r="H146" s="47"/>
      <c r="I146" s="49"/>
      <c r="J146" s="47"/>
      <c r="K146" s="47">
        <v>15000</v>
      </c>
      <c r="L146" s="47">
        <v>45000</v>
      </c>
      <c r="M146" s="49">
        <v>2022</v>
      </c>
      <c r="N146" s="47"/>
      <c r="O146" s="47"/>
      <c r="P146" s="96" t="e">
        <f>+G146+K146+#REF!</f>
        <v>#REF!</v>
      </c>
      <c r="Q146" s="96" t="e">
        <f>+H146+L146+#REF!</f>
        <v>#REF!</v>
      </c>
      <c r="R146" s="96">
        <f>+G146+K146</f>
        <v>15000</v>
      </c>
      <c r="S146" s="96">
        <f>+H146+L146</f>
        <v>45000</v>
      </c>
      <c r="T146" s="96">
        <f>IF(C146=1,G146+K146,0)</f>
        <v>0</v>
      </c>
      <c r="U146" s="96">
        <f>IF(C146=1,H146+L146,0)</f>
        <v>0</v>
      </c>
      <c r="V146" s="55">
        <f>IF(AND(R146&gt;0,A146&gt;0),1,0)</f>
        <v>1</v>
      </c>
      <c r="W146" s="55">
        <f>IF(AND(T146&gt;0,A146&gt;0),1,0)</f>
        <v>0</v>
      </c>
      <c r="X146" s="55" t="e">
        <f>IF(AND(#REF!&gt;0,A146&gt;0),1,0)</f>
        <v>#REF!</v>
      </c>
      <c r="Y146" s="55" t="s">
        <v>81</v>
      </c>
    </row>
    <row r="147" spans="1:25" ht="80.25" customHeight="1" outlineLevel="1" x14ac:dyDescent="0.25">
      <c r="A147" s="8">
        <v>2</v>
      </c>
      <c r="B147" s="4" t="s">
        <v>83</v>
      </c>
      <c r="C147" s="47"/>
      <c r="D147" s="4" t="s">
        <v>333</v>
      </c>
      <c r="E147" s="53">
        <v>14000</v>
      </c>
      <c r="F147" s="4" t="s">
        <v>18</v>
      </c>
      <c r="G147" s="47">
        <v>14000</v>
      </c>
      <c r="H147" s="47">
        <v>350000</v>
      </c>
      <c r="I147" s="49">
        <v>2022</v>
      </c>
      <c r="J147" s="47" t="s">
        <v>15</v>
      </c>
      <c r="K147" s="47"/>
      <c r="L147" s="47"/>
      <c r="M147" s="49"/>
      <c r="N147" s="47"/>
      <c r="O147" s="16"/>
      <c r="P147" s="44" t="e">
        <f>+G147+K147+#REF!</f>
        <v>#REF!</v>
      </c>
      <c r="Q147" s="44" t="e">
        <f>+H147+L147+#REF!</f>
        <v>#REF!</v>
      </c>
      <c r="R147" s="44">
        <f>+G147+K147</f>
        <v>14000</v>
      </c>
      <c r="S147" s="44">
        <f>+H147+L147</f>
        <v>350000</v>
      </c>
      <c r="T147" s="44">
        <f>IF(C147=1,G147+K147,0)</f>
        <v>0</v>
      </c>
      <c r="U147" s="44">
        <f>IF(C147=1,H147+L147,0)</f>
        <v>0</v>
      </c>
      <c r="V147" s="51">
        <f>IF(AND(R147&gt;0,A147&gt;0),1,0)</f>
        <v>1</v>
      </c>
      <c r="W147" s="51">
        <f>IF(AND(T147&gt;0,A147&gt;0),1,0)</f>
        <v>0</v>
      </c>
      <c r="X147" s="51" t="e">
        <f>IF(AND(#REF!&gt;0,A147&gt;0),1,0)</f>
        <v>#REF!</v>
      </c>
      <c r="Y147" s="2" t="s">
        <v>81</v>
      </c>
    </row>
    <row r="148" spans="1:25" ht="120" outlineLevel="1" x14ac:dyDescent="0.25">
      <c r="A148" s="8">
        <v>3</v>
      </c>
      <c r="B148" s="4" t="s">
        <v>84</v>
      </c>
      <c r="C148" s="47"/>
      <c r="D148" s="4" t="s">
        <v>427</v>
      </c>
      <c r="E148" s="53">
        <v>12606.8</v>
      </c>
      <c r="F148" s="4" t="s">
        <v>17</v>
      </c>
      <c r="G148" s="47">
        <v>1600</v>
      </c>
      <c r="H148" s="47">
        <v>180000</v>
      </c>
      <c r="I148" s="49">
        <v>2021</v>
      </c>
      <c r="J148" s="47" t="s">
        <v>124</v>
      </c>
      <c r="K148" s="47"/>
      <c r="L148" s="47"/>
      <c r="M148" s="49"/>
      <c r="N148" s="47"/>
      <c r="O148" s="47" t="s">
        <v>97</v>
      </c>
      <c r="P148" s="44" t="e">
        <f>+G148+K148+#REF!</f>
        <v>#REF!</v>
      </c>
      <c r="Q148" s="44" t="e">
        <f>+H148+L148+#REF!</f>
        <v>#REF!</v>
      </c>
      <c r="R148" s="44">
        <f>+G148+K148</f>
        <v>1600</v>
      </c>
      <c r="S148" s="44">
        <f>+H148+L148</f>
        <v>180000</v>
      </c>
      <c r="T148" s="44">
        <f>IF(C148=1,G148+K148,0)</f>
        <v>0</v>
      </c>
      <c r="U148" s="44">
        <f>IF(C148=1,H148+L148,0)</f>
        <v>0</v>
      </c>
      <c r="V148" s="51">
        <f>IF(AND(R148&gt;0,A148&gt;0),1,0)</f>
        <v>1</v>
      </c>
      <c r="W148" s="51">
        <f>IF(AND(T148&gt;0,A148&gt;0),1,0)</f>
        <v>0</v>
      </c>
      <c r="X148" s="51" t="e">
        <f>IF(AND(#REF!&gt;0,A148&gt;0),1,0)</f>
        <v>#REF!</v>
      </c>
      <c r="Y148" s="2" t="s">
        <v>81</v>
      </c>
    </row>
    <row r="149" spans="1:25" ht="105" outlineLevel="1" x14ac:dyDescent="0.25">
      <c r="A149" s="8">
        <v>4</v>
      </c>
      <c r="B149" s="4" t="s">
        <v>85</v>
      </c>
      <c r="C149" s="47"/>
      <c r="D149" s="4" t="s">
        <v>421</v>
      </c>
      <c r="E149" s="53"/>
      <c r="F149" s="4" t="s">
        <v>22</v>
      </c>
      <c r="G149" s="47">
        <v>900</v>
      </c>
      <c r="H149" s="47">
        <f t="shared" si="10"/>
        <v>7200</v>
      </c>
      <c r="I149" s="49" t="s">
        <v>101</v>
      </c>
      <c r="J149" s="47" t="s">
        <v>96</v>
      </c>
      <c r="K149" s="47"/>
      <c r="L149" s="47"/>
      <c r="M149" s="49"/>
      <c r="N149" s="47"/>
      <c r="O149" s="16" t="s">
        <v>277</v>
      </c>
      <c r="P149" s="44" t="e">
        <f>+G149+K149+#REF!</f>
        <v>#REF!</v>
      </c>
      <c r="Q149" s="44" t="e">
        <f>+H149+L149+#REF!</f>
        <v>#REF!</v>
      </c>
      <c r="R149" s="44">
        <f>+G149+K149</f>
        <v>900</v>
      </c>
      <c r="S149" s="44">
        <f>+H149+L149</f>
        <v>7200</v>
      </c>
      <c r="T149" s="44">
        <f>IF(C149=1,G149+K149,0)</f>
        <v>0</v>
      </c>
      <c r="U149" s="44">
        <f>IF(C149=1,H149+L149,0)</f>
        <v>0</v>
      </c>
      <c r="V149" s="51">
        <f>IF(AND(R149&gt;0,A149&gt;0),1,0)</f>
        <v>1</v>
      </c>
      <c r="W149" s="51">
        <f>IF(AND(T149&gt;0,A149&gt;0),1,0)</f>
        <v>0</v>
      </c>
      <c r="X149" s="51" t="e">
        <f>IF(AND(#REF!&gt;0,A149&gt;0),1,0)</f>
        <v>#REF!</v>
      </c>
      <c r="Y149" s="2" t="s">
        <v>81</v>
      </c>
    </row>
    <row r="150" spans="1:25" ht="84.75" customHeight="1" outlineLevel="1" x14ac:dyDescent="0.25">
      <c r="A150" s="8">
        <v>5</v>
      </c>
      <c r="B150" s="4" t="s">
        <v>86</v>
      </c>
      <c r="C150" s="47"/>
      <c r="D150" s="4" t="s">
        <v>422</v>
      </c>
      <c r="E150" s="53"/>
      <c r="F150" s="4" t="s">
        <v>22</v>
      </c>
      <c r="G150" s="47">
        <v>900</v>
      </c>
      <c r="H150" s="47">
        <f t="shared" si="10"/>
        <v>7200</v>
      </c>
      <c r="I150" s="49" t="s">
        <v>101</v>
      </c>
      <c r="J150" s="47" t="s">
        <v>96</v>
      </c>
      <c r="K150" s="47"/>
      <c r="L150" s="47"/>
      <c r="M150" s="49"/>
      <c r="N150" s="47"/>
      <c r="O150" s="47" t="s">
        <v>278</v>
      </c>
      <c r="P150" s="44" t="e">
        <f>+G150+K150+#REF!</f>
        <v>#REF!</v>
      </c>
      <c r="Q150" s="44" t="e">
        <f>+H150+L150+#REF!</f>
        <v>#REF!</v>
      </c>
      <c r="R150" s="44">
        <f>+G150+K150</f>
        <v>900</v>
      </c>
      <c r="S150" s="44">
        <f>+H150+L150</f>
        <v>7200</v>
      </c>
      <c r="T150" s="44">
        <f>IF(C150=1,G150+K150,0)</f>
        <v>0</v>
      </c>
      <c r="U150" s="44">
        <f>IF(C150=1,H150+L150,0)</f>
        <v>0</v>
      </c>
      <c r="V150" s="51">
        <f>IF(AND(R150&gt;0,A150&gt;0),1,0)</f>
        <v>1</v>
      </c>
      <c r="W150" s="51">
        <f>IF(AND(T150&gt;0,A150&gt;0),1,0)</f>
        <v>0</v>
      </c>
      <c r="X150" s="51" t="e">
        <f>IF(AND(#REF!&gt;0,A150&gt;0),1,0)</f>
        <v>#REF!</v>
      </c>
      <c r="Y150" s="2" t="s">
        <v>81</v>
      </c>
    </row>
    <row r="151" spans="1:25" s="45" customFormat="1" ht="15.75" x14ac:dyDescent="0.25">
      <c r="A151" s="7"/>
      <c r="B151" s="5" t="s">
        <v>87</v>
      </c>
      <c r="C151" s="41"/>
      <c r="D151" s="5"/>
      <c r="E151" s="42"/>
      <c r="F151" s="5"/>
      <c r="G151" s="41">
        <f>G152+G153+G154+G155</f>
        <v>8500</v>
      </c>
      <c r="H151" s="41">
        <f>H152+H153+H154+H155</f>
        <v>168065</v>
      </c>
      <c r="I151" s="43"/>
      <c r="J151" s="63"/>
      <c r="K151" s="41">
        <f>K152+K153+K154+K155</f>
        <v>12250</v>
      </c>
      <c r="L151" s="41">
        <f>L152+L153+L154+L155</f>
        <v>115000</v>
      </c>
      <c r="M151" s="43"/>
      <c r="N151" s="63"/>
      <c r="O151" s="41"/>
      <c r="P151" s="44" t="e">
        <f>+G151+K151+#REF!</f>
        <v>#REF!</v>
      </c>
      <c r="Q151" s="44" t="e">
        <f>+H151+L151+#REF!</f>
        <v>#REF!</v>
      </c>
      <c r="R151" s="44">
        <f>+G151+K151</f>
        <v>20750</v>
      </c>
      <c r="S151" s="44">
        <f>+H151+L151</f>
        <v>283065</v>
      </c>
      <c r="T151" s="44">
        <f>IF(C151=1,G151+K151,0)</f>
        <v>0</v>
      </c>
      <c r="U151" s="44">
        <f>IF(C151=1,H151+L151,0)</f>
        <v>0</v>
      </c>
      <c r="V151" s="51">
        <f>IF(AND(R151&gt;0,A151&gt;0),1,0)</f>
        <v>0</v>
      </c>
      <c r="W151" s="51">
        <f>IF(AND(T151&gt;0,A151&gt;0),1,0)</f>
        <v>0</v>
      </c>
      <c r="X151" s="51" t="e">
        <f>IF(AND(#REF!&gt;0,A151&gt;0),1,0)</f>
        <v>#REF!</v>
      </c>
    </row>
    <row r="152" spans="1:25" s="55" customFormat="1" ht="80.25" customHeight="1" outlineLevel="1" x14ac:dyDescent="0.25">
      <c r="A152" s="33">
        <v>1</v>
      </c>
      <c r="B152" s="4" t="s">
        <v>88</v>
      </c>
      <c r="C152" s="47"/>
      <c r="D152" s="4" t="s">
        <v>334</v>
      </c>
      <c r="E152" s="48">
        <v>14848</v>
      </c>
      <c r="F152" s="4" t="s">
        <v>18</v>
      </c>
      <c r="G152" s="47"/>
      <c r="H152" s="47"/>
      <c r="I152" s="49"/>
      <c r="J152" s="47"/>
      <c r="K152" s="47">
        <v>12250</v>
      </c>
      <c r="L152" s="47">
        <v>115000</v>
      </c>
      <c r="M152" s="49">
        <v>2021</v>
      </c>
      <c r="N152" s="47"/>
      <c r="O152" s="47"/>
      <c r="P152" s="96" t="e">
        <f>+G152+K152+#REF!</f>
        <v>#REF!</v>
      </c>
      <c r="Q152" s="96" t="e">
        <f>+H152+L152+#REF!</f>
        <v>#REF!</v>
      </c>
      <c r="R152" s="96">
        <f>+G152+K152</f>
        <v>12250</v>
      </c>
      <c r="S152" s="96">
        <f>+H152+L152</f>
        <v>115000</v>
      </c>
      <c r="T152" s="96">
        <f>IF(C152=1,G152+K152,0)</f>
        <v>0</v>
      </c>
      <c r="U152" s="96">
        <f>IF(C152=1,H152+L152,0)</f>
        <v>0</v>
      </c>
      <c r="V152" s="55">
        <f>IF(AND(R152&gt;0,A152&gt;0),1,0)</f>
        <v>1</v>
      </c>
      <c r="W152" s="55">
        <f>IF(AND(T152&gt;0,A152&gt;0),1,0)</f>
        <v>0</v>
      </c>
      <c r="X152" s="55" t="e">
        <f>IF(AND(#REF!&gt;0,A152&gt;0),1,0)</f>
        <v>#REF!</v>
      </c>
      <c r="Y152" s="55" t="s">
        <v>87</v>
      </c>
    </row>
    <row r="153" spans="1:25" ht="67.5" customHeight="1" outlineLevel="1" x14ac:dyDescent="0.25">
      <c r="A153" s="8">
        <v>2</v>
      </c>
      <c r="B153" s="4" t="s">
        <v>89</v>
      </c>
      <c r="C153" s="47"/>
      <c r="D153" s="4" t="s">
        <v>335</v>
      </c>
      <c r="E153" s="53"/>
      <c r="F153" s="4" t="s">
        <v>18</v>
      </c>
      <c r="G153" s="47">
        <v>4500</v>
      </c>
      <c r="H153" s="47">
        <v>58065</v>
      </c>
      <c r="I153" s="49">
        <v>2024</v>
      </c>
      <c r="J153" s="47" t="s">
        <v>15</v>
      </c>
      <c r="K153" s="47"/>
      <c r="L153" s="47"/>
      <c r="M153" s="49"/>
      <c r="N153" s="54"/>
      <c r="O153" s="16"/>
      <c r="P153" s="44" t="e">
        <f>+G153+K153+#REF!</f>
        <v>#REF!</v>
      </c>
      <c r="Q153" s="44" t="e">
        <f>+H153+L153+#REF!</f>
        <v>#REF!</v>
      </c>
      <c r="R153" s="44">
        <f>+G153+K153</f>
        <v>4500</v>
      </c>
      <c r="S153" s="44">
        <f>+H153+L153</f>
        <v>58065</v>
      </c>
      <c r="T153" s="44">
        <f>IF(C153=1,G153+K153,0)</f>
        <v>0</v>
      </c>
      <c r="U153" s="44">
        <f>IF(C153=1,H153+L153,0)</f>
        <v>0</v>
      </c>
      <c r="V153" s="51">
        <f>IF(AND(R153&gt;0,A153&gt;0),1,0)</f>
        <v>1</v>
      </c>
      <c r="W153" s="51">
        <f>IF(AND(T153&gt;0,A153&gt;0),1,0)</f>
        <v>0</v>
      </c>
      <c r="X153" s="51" t="e">
        <f>IF(AND(#REF!&gt;0,A153&gt;0),1,0)</f>
        <v>#REF!</v>
      </c>
      <c r="Y153" s="2" t="s">
        <v>87</v>
      </c>
    </row>
    <row r="154" spans="1:25" ht="65.25" customHeight="1" outlineLevel="1" x14ac:dyDescent="0.25">
      <c r="A154" s="8">
        <v>3</v>
      </c>
      <c r="B154" s="4" t="s">
        <v>132</v>
      </c>
      <c r="C154" s="47"/>
      <c r="D154" s="4" t="s">
        <v>352</v>
      </c>
      <c r="E154" s="53">
        <v>801.55</v>
      </c>
      <c r="F154" s="4" t="s">
        <v>17</v>
      </c>
      <c r="G154" s="47">
        <v>2000</v>
      </c>
      <c r="H154" s="47">
        <v>50000</v>
      </c>
      <c r="I154" s="49">
        <v>2021</v>
      </c>
      <c r="J154" s="47" t="s">
        <v>124</v>
      </c>
      <c r="K154" s="47"/>
      <c r="L154" s="47"/>
      <c r="M154" s="49"/>
      <c r="N154" s="47"/>
      <c r="O154" s="50"/>
      <c r="P154" s="44" t="e">
        <f>+G154+K154+#REF!</f>
        <v>#REF!</v>
      </c>
      <c r="Q154" s="44" t="e">
        <f>+H154+L154+#REF!</f>
        <v>#REF!</v>
      </c>
      <c r="R154" s="44">
        <f>+G154+K154</f>
        <v>2000</v>
      </c>
      <c r="S154" s="44">
        <f>+H154+L154</f>
        <v>50000</v>
      </c>
      <c r="T154" s="44">
        <f>IF(C154=1,G154+K154,0)</f>
        <v>0</v>
      </c>
      <c r="U154" s="44">
        <f>IF(C154=1,H154+L154,0)</f>
        <v>0</v>
      </c>
      <c r="V154" s="51">
        <f>IF(AND(R154&gt;0,A154&gt;0),1,0)</f>
        <v>1</v>
      </c>
      <c r="W154" s="51">
        <f>IF(AND(T154&gt;0,A154&gt;0),1,0)</f>
        <v>0</v>
      </c>
      <c r="X154" s="51" t="e">
        <f>IF(AND(#REF!&gt;0,A154&gt;0),1,0)</f>
        <v>#REF!</v>
      </c>
      <c r="Y154" s="2" t="s">
        <v>87</v>
      </c>
    </row>
    <row r="155" spans="1:25" ht="37.5" customHeight="1" outlineLevel="1" x14ac:dyDescent="0.25">
      <c r="A155" s="8">
        <v>4</v>
      </c>
      <c r="B155" s="4" t="s">
        <v>133</v>
      </c>
      <c r="C155" s="47"/>
      <c r="D155" s="4" t="s">
        <v>353</v>
      </c>
      <c r="E155" s="53">
        <v>1332.6</v>
      </c>
      <c r="F155" s="4" t="s">
        <v>17</v>
      </c>
      <c r="G155" s="47">
        <v>2000</v>
      </c>
      <c r="H155" s="47">
        <v>60000</v>
      </c>
      <c r="I155" s="49">
        <v>2022</v>
      </c>
      <c r="J155" s="47" t="s">
        <v>124</v>
      </c>
      <c r="K155" s="47"/>
      <c r="L155" s="47"/>
      <c r="M155" s="49"/>
      <c r="N155" s="47"/>
      <c r="O155" s="50"/>
      <c r="P155" s="44" t="e">
        <f>+G155+K155+#REF!</f>
        <v>#REF!</v>
      </c>
      <c r="Q155" s="44" t="e">
        <f>+H155+L155+#REF!</f>
        <v>#REF!</v>
      </c>
      <c r="R155" s="44">
        <f>+G155+K155</f>
        <v>2000</v>
      </c>
      <c r="S155" s="44">
        <f>+H155+L155</f>
        <v>60000</v>
      </c>
      <c r="T155" s="44">
        <f>IF(C155=1,G155+K155,0)</f>
        <v>0</v>
      </c>
      <c r="U155" s="44">
        <f>IF(C155=1,H155+L155,0)</f>
        <v>0</v>
      </c>
      <c r="V155" s="51">
        <f>IF(AND(R155&gt;0,A155&gt;0),1,0)</f>
        <v>1</v>
      </c>
      <c r="W155" s="51">
        <f>IF(AND(T155&gt;0,A155&gt;0),1,0)</f>
        <v>0</v>
      </c>
      <c r="X155" s="51" t="e">
        <f>IF(AND(#REF!&gt;0,A155&gt;0),1,0)</f>
        <v>#REF!</v>
      </c>
      <c r="Y155" s="2" t="s">
        <v>87</v>
      </c>
    </row>
    <row r="156" spans="1:25" s="45" customFormat="1" ht="15.75" x14ac:dyDescent="0.25">
      <c r="A156" s="7"/>
      <c r="B156" s="5" t="s">
        <v>90</v>
      </c>
      <c r="C156" s="41"/>
      <c r="D156" s="5"/>
      <c r="E156" s="42"/>
      <c r="F156" s="7"/>
      <c r="G156" s="41">
        <f>G157+G158+G159</f>
        <v>45429.3</v>
      </c>
      <c r="H156" s="41">
        <f>H157+H158+H159</f>
        <v>750000</v>
      </c>
      <c r="I156" s="43"/>
      <c r="J156" s="41"/>
      <c r="K156" s="41">
        <f>K157+K158+K159</f>
        <v>28900</v>
      </c>
      <c r="L156" s="41">
        <f>L157+L158+L159</f>
        <v>215500</v>
      </c>
      <c r="M156" s="43"/>
      <c r="N156" s="63"/>
      <c r="O156" s="41"/>
      <c r="P156" s="44" t="e">
        <f>+G156+K156+#REF!</f>
        <v>#REF!</v>
      </c>
      <c r="Q156" s="44" t="e">
        <f>+H156+L156+#REF!</f>
        <v>#REF!</v>
      </c>
      <c r="R156" s="44">
        <f>+G156+K156</f>
        <v>74329.3</v>
      </c>
      <c r="S156" s="44">
        <f>+H156+L156</f>
        <v>965500</v>
      </c>
      <c r="T156" s="44">
        <f>IF(C156=1,G156+K156,0)</f>
        <v>0</v>
      </c>
      <c r="U156" s="44">
        <f>IF(C156=1,H156+L156,0)</f>
        <v>0</v>
      </c>
      <c r="V156" s="51">
        <f>IF(AND(R156&gt;0,A156&gt;0),1,0)</f>
        <v>0</v>
      </c>
      <c r="W156" s="51">
        <f>IF(AND(T156&gt;0,A156&gt;0),1,0)</f>
        <v>0</v>
      </c>
      <c r="X156" s="51" t="e">
        <f>IF(AND(#REF!&gt;0,A156&gt;0),1,0)</f>
        <v>#REF!</v>
      </c>
    </row>
    <row r="157" spans="1:25" s="55" customFormat="1" ht="66.75" customHeight="1" outlineLevel="1" x14ac:dyDescent="0.25">
      <c r="A157" s="33">
        <v>1</v>
      </c>
      <c r="B157" s="4" t="s">
        <v>91</v>
      </c>
      <c r="C157" s="47"/>
      <c r="D157" s="4" t="s">
        <v>336</v>
      </c>
      <c r="E157" s="53"/>
      <c r="F157" s="4" t="s">
        <v>18</v>
      </c>
      <c r="G157" s="47"/>
      <c r="H157" s="47"/>
      <c r="I157" s="49"/>
      <c r="J157" s="47"/>
      <c r="K157" s="47">
        <v>10000</v>
      </c>
      <c r="L157" s="47">
        <v>95500</v>
      </c>
      <c r="M157" s="49">
        <v>2021</v>
      </c>
      <c r="N157" s="54"/>
      <c r="O157" s="47"/>
      <c r="P157" s="96" t="e">
        <f>+G157+K157+#REF!</f>
        <v>#REF!</v>
      </c>
      <c r="Q157" s="96" t="e">
        <f>+H157+L157+#REF!</f>
        <v>#REF!</v>
      </c>
      <c r="R157" s="96">
        <f>+G157+K157</f>
        <v>10000</v>
      </c>
      <c r="S157" s="96">
        <f>+H157+L157</f>
        <v>95500</v>
      </c>
      <c r="T157" s="96">
        <f>IF(C157=1,G157+K157,0)</f>
        <v>0</v>
      </c>
      <c r="U157" s="96">
        <f>IF(C157=1,H157+L157,0)</f>
        <v>0</v>
      </c>
      <c r="V157" s="55">
        <f>IF(AND(R157&gt;0,A157&gt;0),1,0)</f>
        <v>1</v>
      </c>
      <c r="W157" s="55">
        <f>IF(AND(T157&gt;0,A157&gt;0),1,0)</f>
        <v>0</v>
      </c>
      <c r="X157" s="55" t="e">
        <f>IF(AND(#REF!&gt;0,A157&gt;0),1,0)</f>
        <v>#REF!</v>
      </c>
      <c r="Y157" s="55" t="s">
        <v>90</v>
      </c>
    </row>
    <row r="158" spans="1:25" ht="98.45" customHeight="1" outlineLevel="1" x14ac:dyDescent="0.25">
      <c r="A158" s="8">
        <v>2</v>
      </c>
      <c r="B158" s="4" t="s">
        <v>92</v>
      </c>
      <c r="C158" s="47"/>
      <c r="D158" s="4" t="s">
        <v>337</v>
      </c>
      <c r="E158" s="53"/>
      <c r="F158" s="4" t="s">
        <v>18</v>
      </c>
      <c r="G158" s="97">
        <v>45429.3</v>
      </c>
      <c r="H158" s="97">
        <v>750000</v>
      </c>
      <c r="I158" s="49">
        <v>2022</v>
      </c>
      <c r="J158" s="47" t="s">
        <v>15</v>
      </c>
      <c r="K158" s="47"/>
      <c r="L158" s="47"/>
      <c r="M158" s="49"/>
      <c r="N158" s="47"/>
      <c r="O158" s="16"/>
      <c r="P158" s="44" t="e">
        <f>+G158+K158+#REF!</f>
        <v>#REF!</v>
      </c>
      <c r="Q158" s="44" t="e">
        <f>+H158+L158+#REF!</f>
        <v>#REF!</v>
      </c>
      <c r="R158" s="44">
        <f>+G158+K158</f>
        <v>45429.3</v>
      </c>
      <c r="S158" s="44">
        <f>+H158+L158</f>
        <v>750000</v>
      </c>
      <c r="T158" s="44">
        <f>IF(C158=1,G158+K158,0)</f>
        <v>0</v>
      </c>
      <c r="U158" s="44">
        <f>IF(C158=1,H158+L158,0)</f>
        <v>0</v>
      </c>
      <c r="V158" s="51">
        <f>IF(AND(R158&gt;0,A158&gt;0),1,0)</f>
        <v>1</v>
      </c>
      <c r="W158" s="51">
        <f>IF(AND(T158&gt;0,A158&gt;0),1,0)</f>
        <v>0</v>
      </c>
      <c r="X158" s="51" t="e">
        <f>IF(AND(#REF!&gt;0,A158&gt;0),1,0)</f>
        <v>#REF!</v>
      </c>
      <c r="Y158" s="2" t="s">
        <v>90</v>
      </c>
    </row>
    <row r="159" spans="1:25" s="55" customFormat="1" ht="54.75" customHeight="1" outlineLevel="1" x14ac:dyDescent="0.25">
      <c r="A159" s="33">
        <v>3</v>
      </c>
      <c r="B159" s="4" t="s">
        <v>93</v>
      </c>
      <c r="C159" s="47"/>
      <c r="D159" s="4" t="s">
        <v>338</v>
      </c>
      <c r="E159" s="53">
        <v>2850</v>
      </c>
      <c r="F159" s="4" t="s">
        <v>18</v>
      </c>
      <c r="G159" s="47"/>
      <c r="H159" s="47"/>
      <c r="I159" s="49"/>
      <c r="J159" s="54"/>
      <c r="K159" s="47">
        <v>18900</v>
      </c>
      <c r="L159" s="47">
        <v>120000</v>
      </c>
      <c r="M159" s="49">
        <v>2022</v>
      </c>
      <c r="N159" s="54"/>
      <c r="O159" s="47"/>
      <c r="P159" s="96" t="e">
        <f>+G159+K159+#REF!</f>
        <v>#REF!</v>
      </c>
      <c r="Q159" s="96" t="e">
        <f>+H159+L159+#REF!</f>
        <v>#REF!</v>
      </c>
      <c r="R159" s="96">
        <f>+G159+K159</f>
        <v>18900</v>
      </c>
      <c r="S159" s="96">
        <f>+H159+L159</f>
        <v>120000</v>
      </c>
      <c r="T159" s="96">
        <f>IF(C159=1,G159+K159,0)</f>
        <v>0</v>
      </c>
      <c r="U159" s="96">
        <f>IF(C159=1,H159+L159,0)</f>
        <v>0</v>
      </c>
      <c r="V159" s="55">
        <f>IF(AND(R159&gt;0,A159&gt;0),1,0)</f>
        <v>1</v>
      </c>
      <c r="W159" s="55">
        <f>IF(AND(T159&gt;0,A159&gt;0),1,0)</f>
        <v>0</v>
      </c>
      <c r="X159" s="55" t="e">
        <f>IF(AND(#REF!&gt;0,A159&gt;0),1,0)</f>
        <v>#REF!</v>
      </c>
      <c r="Y159" s="55" t="s">
        <v>90</v>
      </c>
    </row>
    <row r="160" spans="1:25" s="45" customFormat="1" ht="15.75" x14ac:dyDescent="0.25">
      <c r="A160" s="11"/>
      <c r="B160" s="5" t="s">
        <v>99</v>
      </c>
      <c r="C160" s="41"/>
      <c r="D160" s="5"/>
      <c r="E160" s="42"/>
      <c r="F160" s="5"/>
      <c r="G160" s="41">
        <f>SUM(G161:G165)</f>
        <v>47100</v>
      </c>
      <c r="H160" s="41">
        <f>SUM(H161:H165)</f>
        <v>463800</v>
      </c>
      <c r="I160" s="43"/>
      <c r="J160" s="41"/>
      <c r="K160" s="41">
        <f>SUM(K161:K165)</f>
        <v>84968</v>
      </c>
      <c r="L160" s="41">
        <f>SUM(L161:L165)</f>
        <v>1090600</v>
      </c>
      <c r="M160" s="43"/>
      <c r="N160" s="41"/>
      <c r="O160" s="41"/>
      <c r="P160" s="44" t="e">
        <f>+G160+K160+#REF!</f>
        <v>#REF!</v>
      </c>
      <c r="Q160" s="44" t="e">
        <f>+H160+L160+#REF!</f>
        <v>#REF!</v>
      </c>
      <c r="R160" s="44">
        <f>+G160+K160</f>
        <v>132068</v>
      </c>
      <c r="S160" s="44">
        <f>+H160+L160</f>
        <v>1554400</v>
      </c>
      <c r="T160" s="44">
        <f>IF(C160=1,G160+K160,0)</f>
        <v>0</v>
      </c>
      <c r="U160" s="44">
        <f>IF(C160=1,H160+L160,0)</f>
        <v>0</v>
      </c>
      <c r="V160" s="51">
        <f>IF(AND(R160&gt;0,A160&gt;0),1,0)</f>
        <v>0</v>
      </c>
      <c r="W160" s="51">
        <f>IF(AND(T160&gt;0,A160&gt;0),1,0)</f>
        <v>0</v>
      </c>
      <c r="X160" s="51" t="e">
        <f>IF(AND(#REF!&gt;0,A160&gt;0),1,0)</f>
        <v>#REF!</v>
      </c>
    </row>
    <row r="161" spans="1:25" ht="45" outlineLevel="1" x14ac:dyDescent="0.25">
      <c r="A161" s="3">
        <v>1</v>
      </c>
      <c r="B161" s="4" t="s">
        <v>100</v>
      </c>
      <c r="C161" s="47"/>
      <c r="D161" s="4" t="s">
        <v>371</v>
      </c>
      <c r="E161" s="53"/>
      <c r="F161" s="4" t="s">
        <v>35</v>
      </c>
      <c r="G161" s="47">
        <v>5100</v>
      </c>
      <c r="H161" s="47">
        <v>40800</v>
      </c>
      <c r="I161" s="49" t="s">
        <v>101</v>
      </c>
      <c r="J161" s="47" t="s">
        <v>23</v>
      </c>
      <c r="K161" s="47"/>
      <c r="L161" s="47"/>
      <c r="M161" s="49"/>
      <c r="N161" s="47"/>
      <c r="O161" s="47"/>
      <c r="P161" s="44" t="e">
        <f>+G161+K161+#REF!</f>
        <v>#REF!</v>
      </c>
      <c r="Q161" s="44" t="e">
        <f>+H161+L161+#REF!</f>
        <v>#REF!</v>
      </c>
      <c r="R161" s="44">
        <f>+G161+K161</f>
        <v>5100</v>
      </c>
      <c r="S161" s="44">
        <f>+H161+L161</f>
        <v>40800</v>
      </c>
      <c r="T161" s="44">
        <f>IF(C161=1,G161+K161,0)</f>
        <v>0</v>
      </c>
      <c r="U161" s="44">
        <f>IF(C161=1,H161+L161,0)</f>
        <v>0</v>
      </c>
      <c r="V161" s="51">
        <f>IF(AND(R161&gt;0,A161&gt;0),1,0)</f>
        <v>1</v>
      </c>
      <c r="W161" s="51">
        <f>IF(AND(T161&gt;0,A161&gt;0),1,0)</f>
        <v>0</v>
      </c>
      <c r="X161" s="51" t="e">
        <f>IF(AND(#REF!&gt;0,A161&gt;0),1,0)</f>
        <v>#REF!</v>
      </c>
      <c r="Y161" s="2" t="s">
        <v>99</v>
      </c>
    </row>
    <row r="162" spans="1:25" s="55" customFormat="1" ht="45" outlineLevel="1" x14ac:dyDescent="0.25">
      <c r="A162" s="3">
        <v>2</v>
      </c>
      <c r="B162" s="4" t="s">
        <v>134</v>
      </c>
      <c r="C162" s="47"/>
      <c r="D162" s="4" t="s">
        <v>372</v>
      </c>
      <c r="E162" s="53"/>
      <c r="F162" s="4" t="s">
        <v>18</v>
      </c>
      <c r="G162" s="47"/>
      <c r="H162" s="47"/>
      <c r="I162" s="49"/>
      <c r="J162" s="47"/>
      <c r="K162" s="47">
        <v>5000</v>
      </c>
      <c r="L162" s="47">
        <v>91000</v>
      </c>
      <c r="M162" s="49">
        <v>2022</v>
      </c>
      <c r="N162" s="47"/>
      <c r="O162" s="47"/>
      <c r="P162" s="96" t="e">
        <f>+G162+K162+#REF!</f>
        <v>#REF!</v>
      </c>
      <c r="Q162" s="96" t="e">
        <f>+H162+L162+#REF!</f>
        <v>#REF!</v>
      </c>
      <c r="R162" s="96">
        <f>+G162+K162</f>
        <v>5000</v>
      </c>
      <c r="S162" s="96">
        <f>+H162+L162</f>
        <v>91000</v>
      </c>
      <c r="T162" s="96">
        <f>IF(C162=1,G162+K162,0)</f>
        <v>0</v>
      </c>
      <c r="U162" s="96">
        <f>IF(C162=1,H162+L162,0)</f>
        <v>0</v>
      </c>
      <c r="V162" s="55">
        <f>IF(AND(R162&gt;0,A162&gt;0),1,0)</f>
        <v>1</v>
      </c>
      <c r="W162" s="55">
        <f>IF(AND(T162&gt;0,A162&gt;0),1,0)</f>
        <v>0</v>
      </c>
      <c r="X162" s="55" t="e">
        <f>IF(AND(#REF!&gt;0,A162&gt;0),1,0)</f>
        <v>#REF!</v>
      </c>
      <c r="Y162" s="55" t="s">
        <v>99</v>
      </c>
    </row>
    <row r="163" spans="1:25" s="55" customFormat="1" ht="45" outlineLevel="1" x14ac:dyDescent="0.25">
      <c r="A163" s="3">
        <v>3</v>
      </c>
      <c r="B163" s="4" t="s">
        <v>135</v>
      </c>
      <c r="C163" s="47"/>
      <c r="D163" s="4" t="s">
        <v>345</v>
      </c>
      <c r="E163" s="53">
        <v>966.5</v>
      </c>
      <c r="F163" s="4" t="s">
        <v>17</v>
      </c>
      <c r="G163" s="47">
        <v>42000</v>
      </c>
      <c r="H163" s="47">
        <v>423000</v>
      </c>
      <c r="I163" s="49">
        <v>2022</v>
      </c>
      <c r="J163" s="47" t="s">
        <v>124</v>
      </c>
      <c r="K163" s="47"/>
      <c r="L163" s="47"/>
      <c r="M163" s="49"/>
      <c r="N163" s="47"/>
      <c r="O163" s="47"/>
      <c r="P163" s="96" t="e">
        <f>+G163+K163+#REF!</f>
        <v>#REF!</v>
      </c>
      <c r="Q163" s="96" t="e">
        <f>+H163+L163+#REF!</f>
        <v>#REF!</v>
      </c>
      <c r="R163" s="96">
        <f>+G163+K163</f>
        <v>42000</v>
      </c>
      <c r="S163" s="96">
        <f>+H163+L163</f>
        <v>423000</v>
      </c>
      <c r="T163" s="96">
        <f>IF(C163=1,G163+K163,0)</f>
        <v>0</v>
      </c>
      <c r="U163" s="96">
        <f>IF(C163=1,H163+L163,0)</f>
        <v>0</v>
      </c>
      <c r="V163" s="55">
        <f>IF(AND(R163&gt;0,A163&gt;0),1,0)</f>
        <v>1</v>
      </c>
      <c r="W163" s="55">
        <f>IF(AND(T163&gt;0,A163&gt;0),1,0)</f>
        <v>0</v>
      </c>
      <c r="X163" s="55" t="e">
        <f>IF(AND(#REF!&gt;0,A163&gt;0),1,0)</f>
        <v>#REF!</v>
      </c>
      <c r="Y163" s="55" t="s">
        <v>99</v>
      </c>
    </row>
    <row r="164" spans="1:25" s="55" customFormat="1" ht="90" outlineLevel="1" x14ac:dyDescent="0.25">
      <c r="A164" s="3">
        <v>4</v>
      </c>
      <c r="B164" s="4" t="s">
        <v>218</v>
      </c>
      <c r="C164" s="47"/>
      <c r="D164" s="4" t="s">
        <v>339</v>
      </c>
      <c r="E164" s="53"/>
      <c r="F164" s="4" t="s">
        <v>18</v>
      </c>
      <c r="G164" s="56"/>
      <c r="H164" s="47"/>
      <c r="I164" s="49"/>
      <c r="J164" s="47"/>
      <c r="K164" s="47">
        <f>L164*8/100</f>
        <v>24688</v>
      </c>
      <c r="L164" s="47">
        <v>308600</v>
      </c>
      <c r="M164" s="49" t="s">
        <v>180</v>
      </c>
      <c r="N164" s="47"/>
      <c r="O164" s="47"/>
      <c r="P164" s="96"/>
      <c r="Q164" s="96"/>
      <c r="R164" s="96"/>
      <c r="S164" s="96"/>
      <c r="T164" s="96"/>
      <c r="U164" s="96"/>
    </row>
    <row r="165" spans="1:25" s="55" customFormat="1" ht="75.75" customHeight="1" outlineLevel="1" x14ac:dyDescent="0.25">
      <c r="A165" s="3">
        <v>5</v>
      </c>
      <c r="B165" s="4" t="s">
        <v>219</v>
      </c>
      <c r="C165" s="47"/>
      <c r="D165" s="4" t="s">
        <v>339</v>
      </c>
      <c r="E165" s="53"/>
      <c r="F165" s="4" t="s">
        <v>18</v>
      </c>
      <c r="G165" s="56"/>
      <c r="H165" s="47"/>
      <c r="I165" s="49"/>
      <c r="J165" s="47"/>
      <c r="K165" s="47">
        <f>L165*8/100</f>
        <v>55280</v>
      </c>
      <c r="L165" s="47">
        <v>691000</v>
      </c>
      <c r="M165" s="49" t="s">
        <v>180</v>
      </c>
      <c r="N165" s="47"/>
      <c r="O165" s="47"/>
      <c r="P165" s="96"/>
      <c r="Q165" s="96"/>
      <c r="R165" s="96"/>
      <c r="S165" s="96"/>
      <c r="T165" s="96"/>
      <c r="U165" s="96"/>
    </row>
    <row r="166" spans="1:25" s="70" customFormat="1" ht="15.75" x14ac:dyDescent="0.25">
      <c r="A166" s="11"/>
      <c r="B166" s="5" t="s">
        <v>102</v>
      </c>
      <c r="C166" s="41"/>
      <c r="D166" s="5"/>
      <c r="E166" s="42"/>
      <c r="F166" s="5"/>
      <c r="G166" s="41">
        <f>SUM(G167:G172)</f>
        <v>151842</v>
      </c>
      <c r="H166" s="41">
        <f>SUM(H167:H172)</f>
        <v>2679100</v>
      </c>
      <c r="I166" s="43"/>
      <c r="J166" s="41"/>
      <c r="K166" s="41">
        <f>SUM(K167:K172)</f>
        <v>0</v>
      </c>
      <c r="L166" s="41">
        <f>SUM(L167:L172)</f>
        <v>0</v>
      </c>
      <c r="M166" s="43"/>
      <c r="N166" s="41"/>
      <c r="O166" s="41"/>
      <c r="P166" s="68" t="e">
        <f>+G166+K166+#REF!</f>
        <v>#REF!</v>
      </c>
      <c r="Q166" s="68" t="e">
        <f>+H166+L166+#REF!</f>
        <v>#REF!</v>
      </c>
      <c r="R166" s="68">
        <f>+G166+K166</f>
        <v>151842</v>
      </c>
      <c r="S166" s="68">
        <f>+H166+L166</f>
        <v>2679100</v>
      </c>
      <c r="T166" s="68">
        <f>IF(C166=1,G166+K166,0)</f>
        <v>0</v>
      </c>
      <c r="U166" s="68">
        <f>IF(C166=1,H166+L166,0)</f>
        <v>0</v>
      </c>
      <c r="V166" s="69">
        <f>IF(AND(R166&gt;0,A166&gt;0),1,0)</f>
        <v>0</v>
      </c>
      <c r="W166" s="69">
        <f>IF(AND(T166&gt;0,A166&gt;0),1,0)</f>
        <v>0</v>
      </c>
      <c r="X166" s="69" t="e">
        <f>IF(AND(#REF!&gt;0,A166&gt;0),1,0)</f>
        <v>#REF!</v>
      </c>
    </row>
    <row r="167" spans="1:25" s="51" customFormat="1" ht="100.15" customHeight="1" outlineLevel="1" x14ac:dyDescent="0.25">
      <c r="A167" s="36">
        <v>1</v>
      </c>
      <c r="B167" s="4" t="s">
        <v>165</v>
      </c>
      <c r="C167" s="47"/>
      <c r="D167" s="4" t="s">
        <v>340</v>
      </c>
      <c r="E167" s="53">
        <v>1575</v>
      </c>
      <c r="F167" s="4" t="s">
        <v>18</v>
      </c>
      <c r="G167" s="47">
        <v>46770</v>
      </c>
      <c r="H167" s="53">
        <v>722700</v>
      </c>
      <c r="I167" s="49">
        <v>2022</v>
      </c>
      <c r="J167" s="50" t="s">
        <v>115</v>
      </c>
      <c r="K167" s="47"/>
      <c r="L167" s="53"/>
      <c r="M167" s="49"/>
      <c r="N167" s="47"/>
      <c r="O167" s="47"/>
      <c r="P167" s="73" t="e">
        <f>+G167+K167+#REF!</f>
        <v>#REF!</v>
      </c>
      <c r="Q167" s="73" t="e">
        <f>+H167+L167+#REF!</f>
        <v>#REF!</v>
      </c>
      <c r="R167" s="73">
        <f>+G167+K167</f>
        <v>46770</v>
      </c>
      <c r="S167" s="73">
        <f>+H167+L167</f>
        <v>722700</v>
      </c>
      <c r="T167" s="73">
        <f>IF(C167=1,G167+K167,0)</f>
        <v>0</v>
      </c>
      <c r="U167" s="73">
        <f>IF(C167=1,H167+L167,0)</f>
        <v>0</v>
      </c>
      <c r="V167" s="51">
        <f>IF(AND(R167&gt;0,A167&gt;0),1,0)</f>
        <v>1</v>
      </c>
      <c r="W167" s="51">
        <f>IF(AND(T167&gt;0,A167&gt;0),1,0)</f>
        <v>0</v>
      </c>
      <c r="X167" s="51" t="e">
        <f>IF(AND(#REF!&gt;0,A167&gt;0),1,0)</f>
        <v>#REF!</v>
      </c>
      <c r="Y167" s="51" t="s">
        <v>102</v>
      </c>
    </row>
    <row r="168" spans="1:25" s="51" customFormat="1" ht="100.15" customHeight="1" outlineLevel="1" x14ac:dyDescent="0.25">
      <c r="A168" s="36">
        <v>2</v>
      </c>
      <c r="B168" s="36" t="s">
        <v>428</v>
      </c>
      <c r="C168" s="50"/>
      <c r="D168" s="36" t="s">
        <v>431</v>
      </c>
      <c r="E168" s="71"/>
      <c r="F168" s="36" t="s">
        <v>18</v>
      </c>
      <c r="G168" s="50">
        <v>7818</v>
      </c>
      <c r="H168" s="71">
        <v>130300</v>
      </c>
      <c r="I168" s="72" t="s">
        <v>101</v>
      </c>
      <c r="J168" s="50" t="s">
        <v>115</v>
      </c>
      <c r="K168" s="50"/>
      <c r="L168" s="50"/>
      <c r="M168" s="72"/>
      <c r="N168" s="50"/>
      <c r="O168" s="50"/>
      <c r="P168" s="73"/>
      <c r="Q168" s="73"/>
      <c r="R168" s="73"/>
      <c r="S168" s="73"/>
      <c r="T168" s="73"/>
      <c r="U168" s="73"/>
    </row>
    <row r="169" spans="1:25" s="51" customFormat="1" ht="54" customHeight="1" outlineLevel="1" x14ac:dyDescent="0.25">
      <c r="A169" s="36">
        <v>3</v>
      </c>
      <c r="B169" s="36" t="s">
        <v>429</v>
      </c>
      <c r="C169" s="50"/>
      <c r="D169" s="36" t="s">
        <v>431</v>
      </c>
      <c r="E169" s="71"/>
      <c r="F169" s="36" t="s">
        <v>18</v>
      </c>
      <c r="G169" s="50">
        <v>80060</v>
      </c>
      <c r="H169" s="50">
        <v>1601200</v>
      </c>
      <c r="I169" s="72" t="s">
        <v>231</v>
      </c>
      <c r="J169" s="50" t="s">
        <v>115</v>
      </c>
      <c r="K169" s="50"/>
      <c r="L169" s="50"/>
      <c r="M169" s="72"/>
      <c r="N169" s="50"/>
      <c r="O169" s="50"/>
      <c r="P169" s="73"/>
      <c r="Q169" s="73"/>
      <c r="R169" s="73"/>
      <c r="S169" s="73"/>
      <c r="T169" s="73"/>
      <c r="U169" s="73"/>
    </row>
    <row r="170" spans="1:25" s="51" customFormat="1" ht="78" customHeight="1" outlineLevel="1" x14ac:dyDescent="0.25">
      <c r="A170" s="36">
        <v>4</v>
      </c>
      <c r="B170" s="36" t="s">
        <v>430</v>
      </c>
      <c r="C170" s="50"/>
      <c r="D170" s="36" t="s">
        <v>431</v>
      </c>
      <c r="E170" s="71"/>
      <c r="F170" s="36" t="s">
        <v>18</v>
      </c>
      <c r="G170" s="50">
        <v>10194</v>
      </c>
      <c r="H170" s="50">
        <v>169900</v>
      </c>
      <c r="I170" s="72" t="s">
        <v>202</v>
      </c>
      <c r="J170" s="50" t="s">
        <v>115</v>
      </c>
      <c r="K170" s="50"/>
      <c r="L170" s="50"/>
      <c r="M170" s="72"/>
      <c r="N170" s="50"/>
      <c r="O170" s="50"/>
      <c r="P170" s="73"/>
      <c r="Q170" s="73"/>
      <c r="R170" s="73"/>
      <c r="S170" s="73"/>
      <c r="T170" s="73"/>
      <c r="U170" s="73"/>
    </row>
    <row r="171" spans="1:25" s="51" customFormat="1" ht="73.150000000000006" customHeight="1" outlineLevel="1" x14ac:dyDescent="0.25">
      <c r="A171" s="36">
        <v>5</v>
      </c>
      <c r="B171" s="36" t="s">
        <v>103</v>
      </c>
      <c r="C171" s="50"/>
      <c r="D171" s="36" t="s">
        <v>245</v>
      </c>
      <c r="E171" s="71"/>
      <c r="F171" s="36" t="s">
        <v>94</v>
      </c>
      <c r="G171" s="50">
        <v>5000</v>
      </c>
      <c r="H171" s="50">
        <v>35000</v>
      </c>
      <c r="I171" s="72">
        <v>2024</v>
      </c>
      <c r="J171" s="50" t="s">
        <v>115</v>
      </c>
      <c r="K171" s="50"/>
      <c r="L171" s="50"/>
      <c r="M171" s="72"/>
      <c r="N171" s="50"/>
      <c r="O171" s="50" t="s">
        <v>104</v>
      </c>
      <c r="P171" s="73" t="e">
        <f>+G171+K171+#REF!</f>
        <v>#REF!</v>
      </c>
      <c r="Q171" s="73" t="e">
        <f>+H171+L171+#REF!</f>
        <v>#REF!</v>
      </c>
      <c r="R171" s="73">
        <f>+G171+K171</f>
        <v>5000</v>
      </c>
      <c r="S171" s="73">
        <f>+H171+L171</f>
        <v>35000</v>
      </c>
      <c r="T171" s="73">
        <f>IF(C171=1,G171+K171,0)</f>
        <v>0</v>
      </c>
      <c r="U171" s="73">
        <f>IF(C171=1,H171+L171,0)</f>
        <v>0</v>
      </c>
      <c r="V171" s="51">
        <f>IF(AND(R171&gt;0,A171&gt;0),1,0)</f>
        <v>1</v>
      </c>
      <c r="W171" s="51">
        <f>IF(AND(T171&gt;0,A171&gt;0),1,0)</f>
        <v>0</v>
      </c>
      <c r="X171" s="51" t="e">
        <f>IF(AND(#REF!&gt;0,A171&gt;0),1,0)</f>
        <v>#REF!</v>
      </c>
      <c r="Y171" s="51" t="s">
        <v>102</v>
      </c>
    </row>
    <row r="172" spans="1:25" s="51" customFormat="1" ht="75" outlineLevel="1" x14ac:dyDescent="0.25">
      <c r="A172" s="36">
        <v>6</v>
      </c>
      <c r="B172" s="36" t="s">
        <v>105</v>
      </c>
      <c r="C172" s="50"/>
      <c r="D172" s="36" t="s">
        <v>245</v>
      </c>
      <c r="E172" s="71"/>
      <c r="F172" s="36" t="s">
        <v>94</v>
      </c>
      <c r="G172" s="50">
        <v>2000</v>
      </c>
      <c r="H172" s="50">
        <v>20000</v>
      </c>
      <c r="I172" s="72">
        <v>2024</v>
      </c>
      <c r="J172" s="50" t="s">
        <v>115</v>
      </c>
      <c r="K172" s="50"/>
      <c r="L172" s="50"/>
      <c r="M172" s="72"/>
      <c r="N172" s="50"/>
      <c r="O172" s="50" t="s">
        <v>104</v>
      </c>
      <c r="P172" s="73" t="e">
        <f>+G172+K172+#REF!</f>
        <v>#REF!</v>
      </c>
      <c r="Q172" s="73" t="e">
        <f>+H172+L172+#REF!</f>
        <v>#REF!</v>
      </c>
      <c r="R172" s="73">
        <f>+G172+K172</f>
        <v>2000</v>
      </c>
      <c r="S172" s="73">
        <f>+H172+L172</f>
        <v>20000</v>
      </c>
      <c r="T172" s="73">
        <f>IF(C172=1,G172+K172,0)</f>
        <v>0</v>
      </c>
      <c r="U172" s="73">
        <f>IF(C172=1,H172+L172,0)</f>
        <v>0</v>
      </c>
      <c r="V172" s="51">
        <f>IF(AND(R172&gt;0,A172&gt;0),1,0)</f>
        <v>1</v>
      </c>
      <c r="W172" s="51">
        <f>IF(AND(T172&gt;0,A172&gt;0),1,0)</f>
        <v>0</v>
      </c>
      <c r="X172" s="51" t="e">
        <f>IF(AND(#REF!&gt;0,A172&gt;0),1,0)</f>
        <v>#REF!</v>
      </c>
      <c r="Y172" s="51" t="s">
        <v>102</v>
      </c>
    </row>
    <row r="173" spans="1:25" s="45" customFormat="1" ht="15.6" customHeight="1" x14ac:dyDescent="0.25">
      <c r="A173" s="11"/>
      <c r="B173" s="5" t="s">
        <v>106</v>
      </c>
      <c r="C173" s="41"/>
      <c r="D173" s="5"/>
      <c r="E173" s="42"/>
      <c r="F173" s="5"/>
      <c r="G173" s="41">
        <f>SUM(G174:G190)</f>
        <v>846640</v>
      </c>
      <c r="H173" s="41">
        <f>SUM(H174:H190)</f>
        <v>12361500</v>
      </c>
      <c r="I173" s="43"/>
      <c r="J173" s="41"/>
      <c r="K173" s="41">
        <f>SUM(K174:K190)</f>
        <v>0</v>
      </c>
      <c r="L173" s="41">
        <f>SUM(L174:L190)</f>
        <v>0</v>
      </c>
      <c r="M173" s="43"/>
      <c r="N173" s="41"/>
      <c r="O173" s="41"/>
      <c r="P173" s="44" t="e">
        <f>+G173+K173+#REF!</f>
        <v>#REF!</v>
      </c>
      <c r="Q173" s="44" t="e">
        <f>+H173+L173+#REF!</f>
        <v>#REF!</v>
      </c>
      <c r="R173" s="44">
        <f>+G173+K173</f>
        <v>846640</v>
      </c>
      <c r="S173" s="44">
        <f>+H173+L173</f>
        <v>12361500</v>
      </c>
      <c r="T173" s="44">
        <f>IF(C173=1,G173+K173,0)</f>
        <v>0</v>
      </c>
      <c r="U173" s="44">
        <f>IF(C173=1,H173+L173,0)</f>
        <v>0</v>
      </c>
      <c r="V173" s="51">
        <f>IF(AND(R173&gt;0,A173&gt;0),1,0)</f>
        <v>0</v>
      </c>
      <c r="W173" s="51">
        <f>IF(AND(T173&gt;0,A173&gt;0),1,0)</f>
        <v>0</v>
      </c>
      <c r="X173" s="51" t="e">
        <f>IF(AND(#REF!&gt;0,A173&gt;0),1,0)</f>
        <v>#REF!</v>
      </c>
    </row>
    <row r="174" spans="1:25" ht="45" outlineLevel="1" x14ac:dyDescent="0.25">
      <c r="A174" s="1">
        <v>2</v>
      </c>
      <c r="B174" s="4" t="s">
        <v>107</v>
      </c>
      <c r="C174" s="47"/>
      <c r="D174" s="34" t="s">
        <v>395</v>
      </c>
      <c r="E174" s="53">
        <v>4000</v>
      </c>
      <c r="F174" s="4" t="s">
        <v>94</v>
      </c>
      <c r="G174" s="54">
        <v>4000</v>
      </c>
      <c r="H174" s="47">
        <v>49500</v>
      </c>
      <c r="I174" s="49">
        <v>2024</v>
      </c>
      <c r="J174" s="47" t="s">
        <v>15</v>
      </c>
      <c r="K174" s="47"/>
      <c r="L174" s="47"/>
      <c r="M174" s="49"/>
      <c r="N174" s="47"/>
      <c r="O174" s="16"/>
      <c r="P174" s="44" t="e">
        <f>+G174+K174+#REF!</f>
        <v>#REF!</v>
      </c>
      <c r="Q174" s="44" t="e">
        <f>+H174+L174+#REF!</f>
        <v>#REF!</v>
      </c>
      <c r="R174" s="44">
        <f>+G174+K174</f>
        <v>4000</v>
      </c>
      <c r="S174" s="44">
        <f>+H174+L174</f>
        <v>49500</v>
      </c>
      <c r="T174" s="44">
        <f>IF(C174=1,G174+K174,0)</f>
        <v>0</v>
      </c>
      <c r="U174" s="44">
        <f>IF(C174=1,H174+L174,0)</f>
        <v>0</v>
      </c>
      <c r="V174" s="51">
        <f>IF(AND(R174&gt;0,A174&gt;0),1,0)</f>
        <v>1</v>
      </c>
      <c r="W174" s="51">
        <f>IF(AND(T174&gt;0,A174&gt;0),1,0)</f>
        <v>0</v>
      </c>
      <c r="X174" s="51" t="e">
        <f>IF(AND(#REF!&gt;0,A174&gt;0),1,0)</f>
        <v>#REF!</v>
      </c>
      <c r="Y174" s="2" t="s">
        <v>106</v>
      </c>
    </row>
    <row r="175" spans="1:25" ht="306" customHeight="1" outlineLevel="1" x14ac:dyDescent="0.25">
      <c r="A175" s="4">
        <v>3</v>
      </c>
      <c r="B175" s="4" t="s">
        <v>241</v>
      </c>
      <c r="C175" s="47"/>
      <c r="D175" s="4" t="s">
        <v>246</v>
      </c>
      <c r="E175" s="53">
        <v>5400</v>
      </c>
      <c r="F175" s="4" t="s">
        <v>94</v>
      </c>
      <c r="G175" s="54">
        <v>5400</v>
      </c>
      <c r="H175" s="47">
        <v>300000</v>
      </c>
      <c r="I175" s="49">
        <v>2022</v>
      </c>
      <c r="J175" s="47" t="s">
        <v>115</v>
      </c>
      <c r="K175" s="47"/>
      <c r="L175" s="47"/>
      <c r="M175" s="49"/>
      <c r="N175" s="47"/>
      <c r="O175" s="74" t="s">
        <v>242</v>
      </c>
      <c r="P175" s="44" t="e">
        <f>+G175+K175+#REF!</f>
        <v>#REF!</v>
      </c>
      <c r="Q175" s="44" t="e">
        <f>+H175+L175+#REF!</f>
        <v>#REF!</v>
      </c>
      <c r="R175" s="44">
        <f>+G175+K175</f>
        <v>5400</v>
      </c>
      <c r="S175" s="44">
        <f>+H175+L175</f>
        <v>300000</v>
      </c>
      <c r="T175" s="44">
        <f>IF(C175=1,G175+K175,0)</f>
        <v>0</v>
      </c>
      <c r="U175" s="44">
        <f>IF(C175=1,H175+L175,0)</f>
        <v>0</v>
      </c>
      <c r="V175" s="51">
        <f>IF(AND(R175&gt;0,A175&gt;0),1,0)</f>
        <v>1</v>
      </c>
      <c r="W175" s="51">
        <f>IF(AND(T175&gt;0,A175&gt;0),1,0)</f>
        <v>0</v>
      </c>
      <c r="X175" s="51" t="e">
        <f>IF(AND(#REF!&gt;0,A175&gt;0),1,0)</f>
        <v>#REF!</v>
      </c>
      <c r="Y175" s="2" t="s">
        <v>106</v>
      </c>
    </row>
    <row r="176" spans="1:25" ht="84.75" customHeight="1" outlineLevel="1" x14ac:dyDescent="0.25">
      <c r="A176" s="4">
        <v>4</v>
      </c>
      <c r="B176" s="4" t="s">
        <v>114</v>
      </c>
      <c r="C176" s="47"/>
      <c r="D176" s="34" t="s">
        <v>246</v>
      </c>
      <c r="E176" s="53">
        <v>9400</v>
      </c>
      <c r="F176" s="4" t="s">
        <v>94</v>
      </c>
      <c r="G176" s="54">
        <v>9400</v>
      </c>
      <c r="H176" s="47">
        <v>1600000</v>
      </c>
      <c r="I176" s="49">
        <v>2024</v>
      </c>
      <c r="J176" s="47" t="s">
        <v>115</v>
      </c>
      <c r="K176" s="47"/>
      <c r="L176" s="47"/>
      <c r="M176" s="49"/>
      <c r="N176" s="47"/>
      <c r="O176" s="47" t="s">
        <v>108</v>
      </c>
      <c r="P176" s="44" t="e">
        <f>+G176+K176+#REF!</f>
        <v>#REF!</v>
      </c>
      <c r="Q176" s="44" t="e">
        <f>+H176+L176+#REF!</f>
        <v>#REF!</v>
      </c>
      <c r="R176" s="44">
        <f>+G176+K176</f>
        <v>9400</v>
      </c>
      <c r="S176" s="44">
        <f>+H176+L176</f>
        <v>1600000</v>
      </c>
      <c r="T176" s="44">
        <f>IF(C176=1,G176+K176,0)</f>
        <v>0</v>
      </c>
      <c r="U176" s="44">
        <f>IF(C176=1,H176+L176,0)</f>
        <v>0</v>
      </c>
      <c r="V176" s="51">
        <f>IF(AND(R176&gt;0,A176&gt;0),1,0)</f>
        <v>1</v>
      </c>
      <c r="W176" s="51">
        <f>IF(AND(T176&gt;0,A176&gt;0),1,0)</f>
        <v>0</v>
      </c>
      <c r="X176" s="51" t="e">
        <f>IF(AND(#REF!&gt;0,A176&gt;0),1,0)</f>
        <v>#REF!</v>
      </c>
      <c r="Y176" s="2" t="s">
        <v>106</v>
      </c>
    </row>
    <row r="177" spans="1:25" ht="82.5" customHeight="1" outlineLevel="1" x14ac:dyDescent="0.25">
      <c r="A177" s="4">
        <v>5</v>
      </c>
      <c r="B177" s="4" t="s">
        <v>109</v>
      </c>
      <c r="C177" s="47"/>
      <c r="D177" s="34" t="s">
        <v>395</v>
      </c>
      <c r="E177" s="53">
        <v>4000</v>
      </c>
      <c r="F177" s="4" t="s">
        <v>94</v>
      </c>
      <c r="G177" s="54">
        <v>4000</v>
      </c>
      <c r="H177" s="47">
        <v>150000</v>
      </c>
      <c r="I177" s="49">
        <v>2022</v>
      </c>
      <c r="J177" s="47" t="s">
        <v>115</v>
      </c>
      <c r="K177" s="47"/>
      <c r="L177" s="47"/>
      <c r="M177" s="49"/>
      <c r="N177" s="47"/>
      <c r="O177" s="47" t="s">
        <v>108</v>
      </c>
      <c r="P177" s="44" t="e">
        <f>+G177+K177+#REF!</f>
        <v>#REF!</v>
      </c>
      <c r="Q177" s="44" t="e">
        <f>+H177+L177+#REF!</f>
        <v>#REF!</v>
      </c>
      <c r="R177" s="44">
        <f>+G177+K177</f>
        <v>4000</v>
      </c>
      <c r="S177" s="44">
        <f>+H177+L177</f>
        <v>150000</v>
      </c>
      <c r="T177" s="44">
        <f>IF(C177=1,G177+K177,0)</f>
        <v>0</v>
      </c>
      <c r="U177" s="44">
        <f>IF(C177=1,H177+L177,0)</f>
        <v>0</v>
      </c>
      <c r="V177" s="51">
        <f>IF(AND(R177&gt;0,A177&gt;0),1,0)</f>
        <v>1</v>
      </c>
      <c r="W177" s="51">
        <f>IF(AND(T177&gt;0,A177&gt;0),1,0)</f>
        <v>0</v>
      </c>
      <c r="X177" s="51" t="e">
        <f>IF(AND(#REF!&gt;0,A177&gt;0),1,0)</f>
        <v>#REF!</v>
      </c>
      <c r="Y177" s="2" t="s">
        <v>106</v>
      </c>
    </row>
    <row r="178" spans="1:25" ht="65.45" customHeight="1" outlineLevel="1" x14ac:dyDescent="0.25">
      <c r="A178" s="1">
        <v>6</v>
      </c>
      <c r="B178" s="4" t="s">
        <v>110</v>
      </c>
      <c r="C178" s="47"/>
      <c r="D178" s="4" t="s">
        <v>279</v>
      </c>
      <c r="E178" s="53"/>
      <c r="F178" s="4" t="s">
        <v>19</v>
      </c>
      <c r="G178" s="47">
        <v>3000</v>
      </c>
      <c r="H178" s="47">
        <v>24000</v>
      </c>
      <c r="I178" s="49" t="s">
        <v>101</v>
      </c>
      <c r="J178" s="47" t="s">
        <v>96</v>
      </c>
      <c r="K178" s="47"/>
      <c r="L178" s="47"/>
      <c r="M178" s="49"/>
      <c r="N178" s="47"/>
      <c r="O178" s="16" t="s">
        <v>280</v>
      </c>
      <c r="P178" s="44" t="e">
        <f>+G178+K178+#REF!</f>
        <v>#REF!</v>
      </c>
      <c r="Q178" s="44" t="e">
        <f>+H178+L178+#REF!</f>
        <v>#REF!</v>
      </c>
      <c r="R178" s="44">
        <f>+G178+K178</f>
        <v>3000</v>
      </c>
      <c r="S178" s="44">
        <f>+H178+L178</f>
        <v>24000</v>
      </c>
      <c r="T178" s="44">
        <f>IF(C178=1,G178+K178,0)</f>
        <v>0</v>
      </c>
      <c r="U178" s="44">
        <f>IF(C178=1,H178+L178,0)</f>
        <v>0</v>
      </c>
      <c r="V178" s="51">
        <f>IF(AND(R178&gt;0,A178&gt;0),1,0)</f>
        <v>1</v>
      </c>
      <c r="W178" s="51">
        <f>IF(AND(T178&gt;0,A178&gt;0),1,0)</f>
        <v>0</v>
      </c>
      <c r="X178" s="51" t="e">
        <f>IF(AND(#REF!&gt;0,A178&gt;0),1,0)</f>
        <v>#REF!</v>
      </c>
      <c r="Y178" s="2" t="s">
        <v>106</v>
      </c>
    </row>
    <row r="179" spans="1:25" ht="68.25" customHeight="1" outlineLevel="1" x14ac:dyDescent="0.25">
      <c r="A179" s="1">
        <v>7</v>
      </c>
      <c r="B179" s="4" t="s">
        <v>111</v>
      </c>
      <c r="C179" s="47"/>
      <c r="D179" s="4" t="s">
        <v>281</v>
      </c>
      <c r="E179" s="53"/>
      <c r="F179" s="4" t="s">
        <v>19</v>
      </c>
      <c r="G179" s="47">
        <v>5000</v>
      </c>
      <c r="H179" s="47">
        <v>40000</v>
      </c>
      <c r="I179" s="49" t="s">
        <v>101</v>
      </c>
      <c r="J179" s="47" t="s">
        <v>96</v>
      </c>
      <c r="K179" s="47"/>
      <c r="L179" s="47"/>
      <c r="M179" s="49"/>
      <c r="N179" s="47"/>
      <c r="O179" s="16" t="s">
        <v>282</v>
      </c>
      <c r="P179" s="44"/>
      <c r="Q179" s="44"/>
      <c r="R179" s="44"/>
      <c r="S179" s="44"/>
      <c r="T179" s="44"/>
      <c r="U179" s="44"/>
      <c r="V179" s="51"/>
      <c r="W179" s="51"/>
      <c r="X179" s="51"/>
    </row>
    <row r="180" spans="1:25" ht="67.5" customHeight="1" outlineLevel="1" x14ac:dyDescent="0.25">
      <c r="A180" s="1">
        <v>9</v>
      </c>
      <c r="B180" s="4" t="s">
        <v>220</v>
      </c>
      <c r="C180" s="47"/>
      <c r="D180" s="4" t="s">
        <v>396</v>
      </c>
      <c r="E180" s="53"/>
      <c r="F180" s="4" t="s">
        <v>17</v>
      </c>
      <c r="G180" s="47">
        <f t="shared" ref="G180:G188" si="16">H180*8/100</f>
        <v>88000</v>
      </c>
      <c r="H180" s="47">
        <v>1100000</v>
      </c>
      <c r="I180" s="49" t="s">
        <v>221</v>
      </c>
      <c r="J180" s="47" t="s">
        <v>124</v>
      </c>
      <c r="K180" s="47"/>
      <c r="L180" s="47"/>
      <c r="M180" s="49"/>
      <c r="N180" s="47"/>
      <c r="O180" s="16"/>
      <c r="P180" s="44"/>
      <c r="Q180" s="44"/>
      <c r="R180" s="44"/>
      <c r="S180" s="44"/>
      <c r="T180" s="44"/>
      <c r="U180" s="44"/>
      <c r="V180" s="51"/>
      <c r="W180" s="51"/>
      <c r="X180" s="51"/>
    </row>
    <row r="181" spans="1:25" ht="64.5" customHeight="1" outlineLevel="1" x14ac:dyDescent="0.25">
      <c r="A181" s="1">
        <v>10</v>
      </c>
      <c r="B181" s="4" t="s">
        <v>222</v>
      </c>
      <c r="C181" s="47"/>
      <c r="D181" s="4" t="s">
        <v>397</v>
      </c>
      <c r="E181" s="53"/>
      <c r="F181" s="4" t="s">
        <v>17</v>
      </c>
      <c r="G181" s="47">
        <f t="shared" si="16"/>
        <v>88560</v>
      </c>
      <c r="H181" s="47">
        <v>1107000</v>
      </c>
      <c r="I181" s="49" t="s">
        <v>215</v>
      </c>
      <c r="J181" s="47" t="s">
        <v>124</v>
      </c>
      <c r="K181" s="47"/>
      <c r="L181" s="47"/>
      <c r="M181" s="49"/>
      <c r="N181" s="47"/>
      <c r="O181" s="16"/>
      <c r="P181" s="44"/>
      <c r="Q181" s="44"/>
      <c r="R181" s="44"/>
      <c r="S181" s="44"/>
      <c r="T181" s="44"/>
      <c r="U181" s="44"/>
      <c r="V181" s="51"/>
      <c r="W181" s="51"/>
      <c r="X181" s="51"/>
    </row>
    <row r="182" spans="1:25" ht="64.5" customHeight="1" outlineLevel="1" x14ac:dyDescent="0.25">
      <c r="A182" s="1">
        <v>11</v>
      </c>
      <c r="B182" s="4" t="s">
        <v>223</v>
      </c>
      <c r="C182" s="47"/>
      <c r="D182" s="4" t="s">
        <v>398</v>
      </c>
      <c r="E182" s="53"/>
      <c r="F182" s="4" t="s">
        <v>17</v>
      </c>
      <c r="G182" s="47">
        <f t="shared" si="16"/>
        <v>66000</v>
      </c>
      <c r="H182" s="47">
        <v>825000</v>
      </c>
      <c r="I182" s="49" t="s">
        <v>221</v>
      </c>
      <c r="J182" s="47" t="s">
        <v>124</v>
      </c>
      <c r="K182" s="47"/>
      <c r="L182" s="47"/>
      <c r="M182" s="49"/>
      <c r="N182" s="47"/>
      <c r="O182" s="16"/>
      <c r="P182" s="44"/>
      <c r="Q182" s="44"/>
      <c r="R182" s="44"/>
      <c r="S182" s="44"/>
      <c r="T182" s="44"/>
      <c r="U182" s="44"/>
      <c r="V182" s="51"/>
      <c r="W182" s="51"/>
      <c r="X182" s="51"/>
    </row>
    <row r="183" spans="1:25" ht="66.75" customHeight="1" outlineLevel="1" x14ac:dyDescent="0.25">
      <c r="A183" s="1">
        <v>12</v>
      </c>
      <c r="B183" s="4" t="s">
        <v>224</v>
      </c>
      <c r="C183" s="47"/>
      <c r="D183" s="4" t="s">
        <v>399</v>
      </c>
      <c r="E183" s="53"/>
      <c r="F183" s="4" t="s">
        <v>17</v>
      </c>
      <c r="G183" s="47">
        <f t="shared" si="16"/>
        <v>88560</v>
      </c>
      <c r="H183" s="47">
        <v>1107000</v>
      </c>
      <c r="I183" s="49" t="s">
        <v>215</v>
      </c>
      <c r="J183" s="47" t="s">
        <v>124</v>
      </c>
      <c r="K183" s="47"/>
      <c r="L183" s="47"/>
      <c r="M183" s="49"/>
      <c r="N183" s="47"/>
      <c r="O183" s="16"/>
      <c r="P183" s="44"/>
      <c r="Q183" s="44"/>
      <c r="R183" s="44"/>
      <c r="S183" s="44"/>
      <c r="T183" s="44"/>
      <c r="U183" s="44"/>
      <c r="V183" s="51"/>
      <c r="W183" s="51"/>
      <c r="X183" s="51"/>
    </row>
    <row r="184" spans="1:25" ht="65.25" customHeight="1" outlineLevel="1" x14ac:dyDescent="0.25">
      <c r="A184" s="1">
        <v>13</v>
      </c>
      <c r="B184" s="4" t="s">
        <v>225</v>
      </c>
      <c r="C184" s="47"/>
      <c r="D184" s="4" t="s">
        <v>400</v>
      </c>
      <c r="E184" s="53"/>
      <c r="F184" s="4" t="s">
        <v>17</v>
      </c>
      <c r="G184" s="47">
        <f t="shared" si="16"/>
        <v>66560</v>
      </c>
      <c r="H184" s="47">
        <v>832000</v>
      </c>
      <c r="I184" s="49" t="s">
        <v>215</v>
      </c>
      <c r="J184" s="47" t="s">
        <v>124</v>
      </c>
      <c r="K184" s="47"/>
      <c r="L184" s="47"/>
      <c r="M184" s="49"/>
      <c r="N184" s="47"/>
      <c r="O184" s="16"/>
      <c r="P184" s="44"/>
      <c r="Q184" s="44"/>
      <c r="R184" s="44"/>
      <c r="S184" s="44"/>
      <c r="T184" s="44"/>
      <c r="U184" s="44"/>
      <c r="V184" s="51"/>
      <c r="W184" s="51"/>
      <c r="X184" s="51"/>
    </row>
    <row r="185" spans="1:25" ht="67.5" customHeight="1" outlineLevel="1" x14ac:dyDescent="0.25">
      <c r="A185" s="1">
        <v>14</v>
      </c>
      <c r="B185" s="4" t="s">
        <v>226</v>
      </c>
      <c r="C185" s="47"/>
      <c r="D185" s="4" t="s">
        <v>401</v>
      </c>
      <c r="E185" s="53"/>
      <c r="F185" s="4" t="s">
        <v>17</v>
      </c>
      <c r="G185" s="47">
        <f t="shared" si="16"/>
        <v>88560</v>
      </c>
      <c r="H185" s="47">
        <v>1107000</v>
      </c>
      <c r="I185" s="49" t="s">
        <v>215</v>
      </c>
      <c r="J185" s="47" t="s">
        <v>124</v>
      </c>
      <c r="K185" s="47"/>
      <c r="L185" s="47"/>
      <c r="M185" s="49"/>
      <c r="N185" s="47"/>
      <c r="O185" s="16"/>
      <c r="P185" s="44"/>
      <c r="Q185" s="44"/>
      <c r="R185" s="44"/>
      <c r="S185" s="44"/>
      <c r="T185" s="44"/>
      <c r="U185" s="44"/>
      <c r="V185" s="51"/>
      <c r="W185" s="51"/>
      <c r="X185" s="51"/>
    </row>
    <row r="186" spans="1:25" ht="60" outlineLevel="1" x14ac:dyDescent="0.25">
      <c r="A186" s="1">
        <v>15</v>
      </c>
      <c r="B186" s="4" t="s">
        <v>227</v>
      </c>
      <c r="C186" s="47"/>
      <c r="D186" s="4" t="s">
        <v>402</v>
      </c>
      <c r="E186" s="53"/>
      <c r="F186" s="4" t="s">
        <v>17</v>
      </c>
      <c r="G186" s="47">
        <f t="shared" si="16"/>
        <v>88000</v>
      </c>
      <c r="H186" s="47">
        <v>1100000</v>
      </c>
      <c r="I186" s="49" t="s">
        <v>221</v>
      </c>
      <c r="J186" s="47" t="s">
        <v>124</v>
      </c>
      <c r="K186" s="47"/>
      <c r="L186" s="47"/>
      <c r="M186" s="49"/>
      <c r="N186" s="47"/>
      <c r="O186" s="16"/>
      <c r="P186" s="44"/>
      <c r="Q186" s="44"/>
      <c r="R186" s="44"/>
      <c r="S186" s="44"/>
      <c r="T186" s="44"/>
      <c r="U186" s="44"/>
      <c r="V186" s="51"/>
      <c r="W186" s="51"/>
      <c r="X186" s="51"/>
    </row>
    <row r="187" spans="1:25" ht="68.25" customHeight="1" outlineLevel="1" x14ac:dyDescent="0.25">
      <c r="A187" s="1">
        <v>16</v>
      </c>
      <c r="B187" s="4" t="s">
        <v>228</v>
      </c>
      <c r="C187" s="47"/>
      <c r="D187" s="4" t="s">
        <v>403</v>
      </c>
      <c r="E187" s="53"/>
      <c r="F187" s="4" t="s">
        <v>17</v>
      </c>
      <c r="G187" s="47">
        <f t="shared" si="16"/>
        <v>120000</v>
      </c>
      <c r="H187" s="47">
        <v>1500000</v>
      </c>
      <c r="I187" s="49" t="s">
        <v>229</v>
      </c>
      <c r="J187" s="47" t="s">
        <v>124</v>
      </c>
      <c r="K187" s="47"/>
      <c r="L187" s="47"/>
      <c r="M187" s="49"/>
      <c r="N187" s="47"/>
      <c r="O187" s="16"/>
      <c r="P187" s="44"/>
      <c r="Q187" s="44"/>
      <c r="R187" s="44"/>
      <c r="S187" s="44"/>
      <c r="T187" s="44"/>
      <c r="U187" s="44"/>
      <c r="V187" s="51"/>
      <c r="W187" s="51"/>
      <c r="X187" s="51"/>
    </row>
    <row r="188" spans="1:25" ht="67.5" customHeight="1" outlineLevel="1" x14ac:dyDescent="0.25">
      <c r="A188" s="1">
        <v>17</v>
      </c>
      <c r="B188" s="4" t="s">
        <v>230</v>
      </c>
      <c r="C188" s="47"/>
      <c r="D188" s="4" t="s">
        <v>404</v>
      </c>
      <c r="E188" s="53"/>
      <c r="F188" s="4" t="s">
        <v>17</v>
      </c>
      <c r="G188" s="47">
        <f t="shared" si="16"/>
        <v>88000</v>
      </c>
      <c r="H188" s="47">
        <v>1100000</v>
      </c>
      <c r="I188" s="49" t="s">
        <v>221</v>
      </c>
      <c r="J188" s="47" t="s">
        <v>124</v>
      </c>
      <c r="K188" s="47"/>
      <c r="L188" s="47"/>
      <c r="M188" s="49"/>
      <c r="N188" s="47"/>
      <c r="O188" s="16"/>
      <c r="P188" s="44"/>
      <c r="Q188" s="44"/>
      <c r="R188" s="44"/>
      <c r="S188" s="44"/>
      <c r="T188" s="44"/>
      <c r="U188" s="44"/>
      <c r="V188" s="51"/>
      <c r="W188" s="51"/>
      <c r="X188" s="51"/>
    </row>
    <row r="189" spans="1:25" ht="52.5" customHeight="1" outlineLevel="1" x14ac:dyDescent="0.25">
      <c r="A189" s="1">
        <v>19</v>
      </c>
      <c r="B189" s="4" t="s">
        <v>350</v>
      </c>
      <c r="C189" s="47"/>
      <c r="D189" s="4" t="s">
        <v>379</v>
      </c>
      <c r="E189" s="53"/>
      <c r="F189" s="4" t="s">
        <v>175</v>
      </c>
      <c r="G189" s="47">
        <f>H189*8/100</f>
        <v>16800</v>
      </c>
      <c r="H189" s="47">
        <v>210000</v>
      </c>
      <c r="I189" s="49" t="s">
        <v>229</v>
      </c>
      <c r="J189" s="47"/>
      <c r="K189" s="47"/>
      <c r="L189" s="47"/>
      <c r="M189" s="49"/>
      <c r="N189" s="47"/>
      <c r="O189" s="16"/>
      <c r="P189" s="44"/>
      <c r="Q189" s="44"/>
      <c r="R189" s="44"/>
      <c r="S189" s="44"/>
      <c r="T189" s="44"/>
      <c r="U189" s="44"/>
      <c r="V189" s="51"/>
      <c r="W189" s="51"/>
      <c r="X189" s="51"/>
    </row>
    <row r="190" spans="1:25" ht="50.25" customHeight="1" outlineLevel="1" x14ac:dyDescent="0.25">
      <c r="A190" s="1">
        <v>20</v>
      </c>
      <c r="B190" s="4" t="s">
        <v>351</v>
      </c>
      <c r="C190" s="47"/>
      <c r="D190" s="4" t="s">
        <v>380</v>
      </c>
      <c r="E190" s="53"/>
      <c r="F190" s="4" t="s">
        <v>175</v>
      </c>
      <c r="G190" s="47">
        <f>H190*8/100</f>
        <v>16800</v>
      </c>
      <c r="H190" s="47">
        <v>210000</v>
      </c>
      <c r="I190" s="49" t="s">
        <v>98</v>
      </c>
      <c r="J190" s="47"/>
      <c r="K190" s="47"/>
      <c r="L190" s="47"/>
      <c r="M190" s="49"/>
      <c r="N190" s="47"/>
      <c r="O190" s="16"/>
      <c r="P190" s="44"/>
      <c r="Q190" s="44"/>
      <c r="R190" s="44"/>
      <c r="S190" s="44"/>
      <c r="T190" s="44"/>
      <c r="U190" s="44"/>
      <c r="V190" s="51"/>
      <c r="W190" s="51"/>
      <c r="X190" s="51"/>
    </row>
    <row r="191" spans="1:25" ht="31.5" customHeight="1" x14ac:dyDescent="0.25">
      <c r="A191" s="1"/>
      <c r="B191" s="75" t="s">
        <v>121</v>
      </c>
      <c r="C191" s="16"/>
      <c r="D191" s="1"/>
      <c r="E191" s="76"/>
      <c r="F191" s="1"/>
      <c r="G191" s="77">
        <f>G8+G11+G18+G36+G41+G48+G51+G58+G69+G85+G88+G92+G97+G107+G117+G127+G134+G136+G141+G143+G145+G151+G156+G160+G166+G173</f>
        <v>1208946.6299999999</v>
      </c>
      <c r="H191" s="77">
        <f>H8+H11+H18+H36+H41+H48+H51+H58+H69+H85+H88+H92+H97+H107+H117+H127+H134+H136+H141+H143+H145+H151+H156+H160+H166+H173</f>
        <v>19710321.899999999</v>
      </c>
      <c r="I191" s="78"/>
      <c r="J191" s="77"/>
      <c r="K191" s="77">
        <f>K8+K11+K18+K36+K41+K48+K51+K58+K69+K85+K88+K92+K97+K107+K117+K127+K134+K136+K141+K143+K145+K151+K156+K160+K166+K173</f>
        <v>338785.17799999996</v>
      </c>
      <c r="L191" s="77">
        <f>L8+L11+L18+L36+L41+L48+L51+L58+L69+L85+L88+L92+L97+L107+L117+L127+L134+L136+L141+L143+L145+L151+L156+L160+L166+L173</f>
        <v>5301165.8</v>
      </c>
      <c r="M191" s="78"/>
      <c r="N191" s="77"/>
      <c r="O191" s="16"/>
      <c r="P191" s="44"/>
      <c r="Q191" s="44"/>
      <c r="W191" s="51"/>
    </row>
  </sheetData>
  <autoFilter ref="A7:Y7"/>
  <mergeCells count="16">
    <mergeCell ref="K5:L5"/>
    <mergeCell ref="G5:H5"/>
    <mergeCell ref="A2:O2"/>
    <mergeCell ref="A4:A6"/>
    <mergeCell ref="B4:B6"/>
    <mergeCell ref="C4:C6"/>
    <mergeCell ref="D4:D6"/>
    <mergeCell ref="E4:E6"/>
    <mergeCell ref="O4:O6"/>
    <mergeCell ref="F4:F6"/>
    <mergeCell ref="I5:I6"/>
    <mergeCell ref="J5:J6"/>
    <mergeCell ref="M5:M6"/>
    <mergeCell ref="N5:N6"/>
    <mergeCell ref="K4:N4"/>
    <mergeCell ref="G4:J4"/>
  </mergeCells>
  <pageMargins left="0.23622047244094491" right="0.23622047244094491" top="0.35433070866141736" bottom="0.35433070866141736" header="0.31496062992125984" footer="0.31496062992125984"/>
  <pageSetup paperSize="9" scale="4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9" sqref="B9"/>
    </sheetView>
  </sheetViews>
  <sheetFormatPr defaultRowHeight="15" x14ac:dyDescent="0.25"/>
  <cols>
    <col min="1" max="1" width="25.7109375" customWidth="1"/>
    <col min="2" max="2" width="16.42578125" customWidth="1"/>
    <col min="3" max="3" width="15.5703125" customWidth="1"/>
    <col min="4" max="5" width="15" customWidth="1"/>
    <col min="6" max="6" width="19.85546875" customWidth="1"/>
    <col min="7" max="7" width="24.7109375" customWidth="1"/>
    <col min="8" max="8" width="25.7109375" bestFit="1" customWidth="1"/>
    <col min="9" max="9" width="19.85546875" bestFit="1" customWidth="1"/>
    <col min="10" max="10" width="24.7109375" bestFit="1" customWidth="1"/>
  </cols>
  <sheetData>
    <row r="1" spans="1:18" ht="45.75" customHeight="1" x14ac:dyDescent="0.25">
      <c r="A1" s="91" t="s">
        <v>142</v>
      </c>
      <c r="B1" s="91"/>
      <c r="C1" s="91"/>
      <c r="D1" s="9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18" x14ac:dyDescent="0.25">
      <c r="A3" s="19" t="s">
        <v>138</v>
      </c>
      <c r="B3" s="20" t="s">
        <v>145</v>
      </c>
      <c r="C3" s="20" t="s">
        <v>144</v>
      </c>
      <c r="D3" s="20" t="s">
        <v>143</v>
      </c>
    </row>
    <row r="4" spans="1:18" x14ac:dyDescent="0.25">
      <c r="A4" s="21" t="s">
        <v>19</v>
      </c>
      <c r="B4" s="22">
        <v>19</v>
      </c>
      <c r="C4" s="23">
        <v>36500</v>
      </c>
      <c r="D4" s="23">
        <v>292000</v>
      </c>
    </row>
    <row r="5" spans="1:18" x14ac:dyDescent="0.25">
      <c r="A5" s="21" t="s">
        <v>22</v>
      </c>
      <c r="B5" s="22">
        <v>9</v>
      </c>
      <c r="C5" s="23">
        <v>9710</v>
      </c>
      <c r="D5" s="23">
        <v>77680</v>
      </c>
    </row>
    <row r="6" spans="1:18" x14ac:dyDescent="0.25">
      <c r="A6" s="21" t="s">
        <v>17</v>
      </c>
      <c r="B6" s="22">
        <v>31</v>
      </c>
      <c r="C6" s="23">
        <v>94609.41</v>
      </c>
      <c r="D6" s="23">
        <v>3507466.33</v>
      </c>
    </row>
    <row r="7" spans="1:18" x14ac:dyDescent="0.25">
      <c r="A7" s="21" t="s">
        <v>94</v>
      </c>
      <c r="B7" s="22">
        <v>10</v>
      </c>
      <c r="C7" s="23">
        <v>50400.135000000002</v>
      </c>
      <c r="D7" s="23">
        <v>3579126.85</v>
      </c>
    </row>
    <row r="8" spans="1:18" x14ac:dyDescent="0.25">
      <c r="A8" s="21" t="s">
        <v>35</v>
      </c>
      <c r="B8" s="22">
        <v>5</v>
      </c>
      <c r="C8" s="23">
        <v>10550</v>
      </c>
      <c r="D8" s="23">
        <v>84400</v>
      </c>
    </row>
    <row r="9" spans="1:18" x14ac:dyDescent="0.25">
      <c r="A9" s="21" t="s">
        <v>18</v>
      </c>
      <c r="B9" s="22">
        <v>41</v>
      </c>
      <c r="C9" s="23">
        <v>237367.69799999997</v>
      </c>
      <c r="D9" s="23">
        <v>2768220.1</v>
      </c>
    </row>
    <row r="10" spans="1:18" x14ac:dyDescent="0.25">
      <c r="A10" s="21" t="s">
        <v>139</v>
      </c>
      <c r="B10" s="22">
        <v>115</v>
      </c>
      <c r="C10" s="23">
        <v>439137.24300000007</v>
      </c>
      <c r="D10" s="23">
        <v>10308893.280000001</v>
      </c>
    </row>
    <row r="12" spans="1:18" x14ac:dyDescent="0.25">
      <c r="A12" s="91" t="s">
        <v>147</v>
      </c>
      <c r="B12" s="91"/>
      <c r="C12" s="91"/>
      <c r="D12" s="91"/>
    </row>
    <row r="14" spans="1:18" x14ac:dyDescent="0.25">
      <c r="A14" s="19" t="s">
        <v>138</v>
      </c>
      <c r="B14" s="20" t="s">
        <v>145</v>
      </c>
      <c r="C14" s="20" t="s">
        <v>140</v>
      </c>
      <c r="D14" s="20" t="s">
        <v>143</v>
      </c>
    </row>
    <row r="15" spans="1:18" x14ac:dyDescent="0.25">
      <c r="A15" s="21" t="s">
        <v>19</v>
      </c>
      <c r="B15" s="22">
        <v>17</v>
      </c>
      <c r="C15" s="23">
        <v>35100</v>
      </c>
      <c r="D15" s="23">
        <v>280800</v>
      </c>
    </row>
    <row r="16" spans="1:18" x14ac:dyDescent="0.25">
      <c r="A16" s="21" t="s">
        <v>22</v>
      </c>
      <c r="B16" s="22">
        <v>9</v>
      </c>
      <c r="C16" s="23">
        <v>9710</v>
      </c>
      <c r="D16" s="23">
        <v>77680</v>
      </c>
    </row>
    <row r="17" spans="1:4" x14ac:dyDescent="0.25">
      <c r="A17" s="21" t="s">
        <v>17</v>
      </c>
      <c r="B17" s="22">
        <v>30</v>
      </c>
      <c r="C17" s="23">
        <v>93109.41</v>
      </c>
      <c r="D17" s="23">
        <v>3495466.33</v>
      </c>
    </row>
    <row r="18" spans="1:4" x14ac:dyDescent="0.25">
      <c r="A18" s="21" t="s">
        <v>94</v>
      </c>
      <c r="B18" s="22">
        <v>10</v>
      </c>
      <c r="C18" s="23">
        <v>50400.135000000002</v>
      </c>
      <c r="D18" s="23">
        <v>3579126.85</v>
      </c>
    </row>
    <row r="19" spans="1:4" x14ac:dyDescent="0.25">
      <c r="A19" s="21" t="s">
        <v>35</v>
      </c>
      <c r="B19" s="22">
        <v>5</v>
      </c>
      <c r="C19" s="23">
        <v>10550</v>
      </c>
      <c r="D19" s="23">
        <v>84400</v>
      </c>
    </row>
    <row r="20" spans="1:4" x14ac:dyDescent="0.25">
      <c r="A20" s="21" t="s">
        <v>18</v>
      </c>
      <c r="B20" s="22">
        <v>16</v>
      </c>
      <c r="C20" s="23">
        <v>60902</v>
      </c>
      <c r="D20" s="23">
        <v>973804.3</v>
      </c>
    </row>
    <row r="21" spans="1:4" x14ac:dyDescent="0.25">
      <c r="A21" s="21" t="s">
        <v>139</v>
      </c>
      <c r="B21" s="22">
        <v>87</v>
      </c>
      <c r="C21" s="23">
        <v>259771.54500000001</v>
      </c>
      <c r="D21" s="23">
        <v>8491277.4800000004</v>
      </c>
    </row>
    <row r="23" spans="1:4" ht="27.75" customHeight="1" x14ac:dyDescent="0.25">
      <c r="A23" s="91" t="s">
        <v>146</v>
      </c>
      <c r="B23" s="91"/>
      <c r="C23" s="91"/>
      <c r="D23" s="91"/>
    </row>
    <row r="25" spans="1:4" x14ac:dyDescent="0.25">
      <c r="A25" s="19" t="s">
        <v>138</v>
      </c>
      <c r="B25" s="20" t="s">
        <v>145</v>
      </c>
      <c r="C25" s="20" t="s">
        <v>140</v>
      </c>
      <c r="D25" s="20" t="s">
        <v>143</v>
      </c>
    </row>
    <row r="26" spans="1:4" x14ac:dyDescent="0.25">
      <c r="A26" s="21" t="s">
        <v>19</v>
      </c>
      <c r="B26" s="22">
        <v>16</v>
      </c>
      <c r="C26" s="23">
        <v>27100</v>
      </c>
      <c r="D26" s="23">
        <v>216800</v>
      </c>
    </row>
    <row r="27" spans="1:4" x14ac:dyDescent="0.25">
      <c r="A27" s="21" t="s">
        <v>22</v>
      </c>
      <c r="B27" s="22">
        <v>9</v>
      </c>
      <c r="C27" s="23">
        <v>9710</v>
      </c>
      <c r="D27" s="23">
        <v>77680</v>
      </c>
    </row>
    <row r="28" spans="1:4" x14ac:dyDescent="0.25">
      <c r="A28" s="21" t="s">
        <v>17</v>
      </c>
      <c r="B28" s="22">
        <v>27</v>
      </c>
      <c r="C28" s="23">
        <v>90074.329999999987</v>
      </c>
      <c r="D28" s="23">
        <v>3101787.4000000004</v>
      </c>
    </row>
    <row r="29" spans="1:4" x14ac:dyDescent="0.25">
      <c r="A29" s="21" t="s">
        <v>94</v>
      </c>
      <c r="B29" s="22">
        <v>4</v>
      </c>
      <c r="C29" s="23">
        <v>23680.135000000002</v>
      </c>
      <c r="D29" s="23">
        <v>1440626.85</v>
      </c>
    </row>
    <row r="30" spans="1:4" x14ac:dyDescent="0.25">
      <c r="A30" s="21" t="s">
        <v>35</v>
      </c>
      <c r="B30" s="22">
        <v>5</v>
      </c>
      <c r="C30" s="23">
        <v>10550</v>
      </c>
      <c r="D30" s="23">
        <v>84400</v>
      </c>
    </row>
    <row r="31" spans="1:4" x14ac:dyDescent="0.25">
      <c r="A31" s="21" t="s">
        <v>18</v>
      </c>
      <c r="B31" s="22">
        <v>9</v>
      </c>
      <c r="C31" s="23">
        <v>42000</v>
      </c>
      <c r="D31" s="23">
        <v>754757.8</v>
      </c>
    </row>
    <row r="32" spans="1:4" x14ac:dyDescent="0.25">
      <c r="A32" s="21" t="s">
        <v>139</v>
      </c>
      <c r="B32" s="22">
        <v>70</v>
      </c>
      <c r="C32" s="23">
        <v>203114.465</v>
      </c>
      <c r="D32" s="23">
        <v>5676052.0499999998</v>
      </c>
    </row>
    <row r="34" spans="1:12" x14ac:dyDescent="0.25">
      <c r="A34" s="91" t="s">
        <v>148</v>
      </c>
      <c r="B34" s="91"/>
      <c r="C34" s="91"/>
      <c r="D34" s="91"/>
    </row>
    <row r="36" spans="1:12" x14ac:dyDescent="0.25">
      <c r="A36" s="19" t="s">
        <v>138</v>
      </c>
      <c r="B36" s="20" t="s">
        <v>145</v>
      </c>
      <c r="C36" s="20" t="s">
        <v>140</v>
      </c>
      <c r="D36" s="20" t="s">
        <v>143</v>
      </c>
    </row>
    <row r="37" spans="1:12" x14ac:dyDescent="0.25">
      <c r="A37" s="21" t="s">
        <v>19</v>
      </c>
      <c r="B37" s="22">
        <v>2</v>
      </c>
      <c r="C37" s="23">
        <v>1400</v>
      </c>
      <c r="D37" s="23">
        <v>11200</v>
      </c>
      <c r="I37" s="13"/>
      <c r="J37" s="14"/>
      <c r="K37" s="15"/>
      <c r="L37" s="15"/>
    </row>
    <row r="38" spans="1:12" x14ac:dyDescent="0.25">
      <c r="A38" s="21" t="s">
        <v>22</v>
      </c>
      <c r="B38" s="22">
        <v>0</v>
      </c>
      <c r="C38" s="23"/>
      <c r="D38" s="23"/>
    </row>
    <row r="39" spans="1:12" x14ac:dyDescent="0.25">
      <c r="A39" s="21" t="s">
        <v>17</v>
      </c>
      <c r="B39" s="22">
        <v>1</v>
      </c>
      <c r="C39" s="23">
        <v>1500</v>
      </c>
      <c r="D39" s="23">
        <v>12000</v>
      </c>
    </row>
    <row r="40" spans="1:12" x14ac:dyDescent="0.25">
      <c r="A40" s="21" t="s">
        <v>94</v>
      </c>
      <c r="B40" s="22">
        <v>0</v>
      </c>
      <c r="C40" s="23"/>
      <c r="D40" s="23"/>
    </row>
    <row r="41" spans="1:12" x14ac:dyDescent="0.25">
      <c r="A41" s="21" t="s">
        <v>35</v>
      </c>
      <c r="B41" s="22">
        <v>0</v>
      </c>
      <c r="C41" s="23"/>
      <c r="D41" s="23"/>
    </row>
    <row r="42" spans="1:12" x14ac:dyDescent="0.25">
      <c r="A42" s="21" t="s">
        <v>18</v>
      </c>
      <c r="B42" s="22">
        <v>25</v>
      </c>
      <c r="C42" s="23">
        <v>176465.69799999997</v>
      </c>
      <c r="D42" s="23">
        <v>1794415.8</v>
      </c>
    </row>
    <row r="43" spans="1:12" x14ac:dyDescent="0.25">
      <c r="A43" s="21" t="s">
        <v>139</v>
      </c>
      <c r="B43" s="22">
        <v>28</v>
      </c>
      <c r="C43" s="23">
        <v>179365.69799999997</v>
      </c>
      <c r="D43" s="23">
        <v>1817615.8</v>
      </c>
    </row>
  </sheetData>
  <mergeCells count="4">
    <mergeCell ref="A1:D1"/>
    <mergeCell ref="A12:D12"/>
    <mergeCell ref="A23:D23"/>
    <mergeCell ref="A34:D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P18" sqref="P18"/>
    </sheetView>
  </sheetViews>
  <sheetFormatPr defaultRowHeight="15" x14ac:dyDescent="0.25"/>
  <cols>
    <col min="1" max="1" width="28.140625" customWidth="1"/>
    <col min="2" max="2" width="8.42578125" customWidth="1"/>
    <col min="3" max="3" width="15.140625" customWidth="1"/>
    <col min="4" max="4" width="15" customWidth="1"/>
    <col min="5" max="5" width="3.42578125" customWidth="1"/>
    <col min="6" max="6" width="28.140625" customWidth="1"/>
    <col min="7" max="7" width="9.28515625" customWidth="1"/>
    <col min="8" max="8" width="15.140625" customWidth="1"/>
    <col min="9" max="9" width="15" bestFit="1" customWidth="1"/>
    <col min="10" max="10" width="3.42578125" customWidth="1"/>
    <col min="11" max="11" width="28.140625" bestFit="1" customWidth="1"/>
    <col min="12" max="12" width="9.5703125" customWidth="1"/>
    <col min="13" max="13" width="15.140625" bestFit="1" customWidth="1"/>
    <col min="14" max="14" width="15" bestFit="1" customWidth="1"/>
    <col min="15" max="15" width="4" customWidth="1"/>
    <col min="16" max="16" width="28.140625" bestFit="1" customWidth="1"/>
    <col min="17" max="17" width="9.5703125" customWidth="1"/>
    <col min="18" max="18" width="15.140625" bestFit="1" customWidth="1"/>
    <col min="19" max="19" width="15" bestFit="1" customWidth="1"/>
  </cols>
  <sheetData>
    <row r="1" spans="1:19" s="30" customFormat="1" ht="45.75" customHeight="1" x14ac:dyDescent="0.25">
      <c r="A1" s="92" t="s">
        <v>142</v>
      </c>
      <c r="B1" s="92"/>
      <c r="C1" s="92"/>
      <c r="D1" s="92"/>
      <c r="E1" s="29"/>
      <c r="F1" s="93" t="s">
        <v>147</v>
      </c>
      <c r="G1" s="93"/>
      <c r="H1" s="93"/>
      <c r="I1" s="93"/>
      <c r="J1" s="18"/>
      <c r="K1" s="93" t="s">
        <v>146</v>
      </c>
      <c r="L1" s="93"/>
      <c r="M1" s="93"/>
      <c r="N1" s="93"/>
      <c r="O1" s="18"/>
      <c r="P1" s="93" t="s">
        <v>148</v>
      </c>
      <c r="Q1" s="93"/>
      <c r="R1" s="93"/>
      <c r="S1" s="93"/>
    </row>
    <row r="3" spans="1:19" s="28" customFormat="1" ht="45" x14ac:dyDescent="0.25">
      <c r="A3" s="26" t="s">
        <v>138</v>
      </c>
      <c r="B3" s="27" t="s">
        <v>145</v>
      </c>
      <c r="C3" s="27" t="s">
        <v>144</v>
      </c>
      <c r="D3" s="27" t="s">
        <v>143</v>
      </c>
      <c r="F3" s="26" t="s">
        <v>138</v>
      </c>
      <c r="G3" s="27" t="s">
        <v>145</v>
      </c>
      <c r="H3" s="27" t="s">
        <v>140</v>
      </c>
      <c r="I3" s="27" t="s">
        <v>143</v>
      </c>
      <c r="K3" s="26" t="s">
        <v>138</v>
      </c>
      <c r="L3" s="27" t="s">
        <v>145</v>
      </c>
      <c r="M3" s="27" t="s">
        <v>140</v>
      </c>
      <c r="N3" s="27" t="s">
        <v>143</v>
      </c>
      <c r="P3" s="26" t="s">
        <v>138</v>
      </c>
      <c r="Q3" s="27" t="s">
        <v>145</v>
      </c>
      <c r="R3" s="27" t="s">
        <v>140</v>
      </c>
      <c r="S3" s="27" t="s">
        <v>143</v>
      </c>
    </row>
    <row r="4" spans="1:19" x14ac:dyDescent="0.25">
      <c r="A4" s="21" t="s">
        <v>113</v>
      </c>
      <c r="B4" s="22">
        <v>5</v>
      </c>
      <c r="C4" s="23">
        <v>8800</v>
      </c>
      <c r="D4" s="23">
        <v>412289.8</v>
      </c>
      <c r="F4" s="21" t="s">
        <v>113</v>
      </c>
      <c r="G4" s="22">
        <v>5</v>
      </c>
      <c r="H4" s="23">
        <v>8800</v>
      </c>
      <c r="I4" s="23">
        <v>412289.8</v>
      </c>
      <c r="K4" s="21" t="s">
        <v>113</v>
      </c>
      <c r="L4" s="22">
        <v>3</v>
      </c>
      <c r="M4" s="23">
        <v>4800</v>
      </c>
      <c r="N4" s="23">
        <v>339819.3</v>
      </c>
      <c r="P4" s="21" t="s">
        <v>113</v>
      </c>
      <c r="Q4" s="22">
        <v>0</v>
      </c>
      <c r="R4" s="23"/>
      <c r="S4" s="23"/>
    </row>
    <row r="5" spans="1:19" x14ac:dyDescent="0.25">
      <c r="A5" s="21" t="s">
        <v>20</v>
      </c>
      <c r="B5" s="22">
        <v>6</v>
      </c>
      <c r="C5" s="23">
        <v>9745.31</v>
      </c>
      <c r="D5" s="23">
        <v>603045.23</v>
      </c>
      <c r="F5" s="21" t="s">
        <v>20</v>
      </c>
      <c r="G5" s="22">
        <v>6</v>
      </c>
      <c r="H5" s="23">
        <v>9745.31</v>
      </c>
      <c r="I5" s="23">
        <v>603045.23</v>
      </c>
      <c r="K5" s="21" t="s">
        <v>20</v>
      </c>
      <c r="L5" s="22">
        <v>4</v>
      </c>
      <c r="M5" s="23">
        <v>7310.23</v>
      </c>
      <c r="N5" s="23">
        <v>266158.3</v>
      </c>
      <c r="P5" s="21" t="s">
        <v>20</v>
      </c>
      <c r="Q5" s="22">
        <v>0</v>
      </c>
      <c r="R5" s="23"/>
      <c r="S5" s="23"/>
    </row>
    <row r="6" spans="1:19" x14ac:dyDescent="0.25">
      <c r="A6" s="21" t="s">
        <v>24</v>
      </c>
      <c r="B6" s="22">
        <v>16</v>
      </c>
      <c r="C6" s="23">
        <v>28650</v>
      </c>
      <c r="D6" s="23">
        <v>372584</v>
      </c>
      <c r="F6" s="21" t="s">
        <v>24</v>
      </c>
      <c r="G6" s="22">
        <v>16</v>
      </c>
      <c r="H6" s="23">
        <v>28650</v>
      </c>
      <c r="I6" s="23">
        <v>372584</v>
      </c>
      <c r="K6" s="21" t="s">
        <v>24</v>
      </c>
      <c r="L6" s="22">
        <v>13</v>
      </c>
      <c r="M6" s="23">
        <v>18550</v>
      </c>
      <c r="N6" s="23">
        <v>237284</v>
      </c>
      <c r="P6" s="21" t="s">
        <v>24</v>
      </c>
      <c r="Q6" s="22">
        <v>0</v>
      </c>
      <c r="R6" s="23"/>
      <c r="S6" s="23"/>
    </row>
    <row r="7" spans="1:19" x14ac:dyDescent="0.25">
      <c r="A7" s="21" t="s">
        <v>36</v>
      </c>
      <c r="B7" s="22">
        <v>3</v>
      </c>
      <c r="C7" s="23">
        <v>9500</v>
      </c>
      <c r="D7" s="23">
        <v>225573</v>
      </c>
      <c r="F7" s="21" t="s">
        <v>36</v>
      </c>
      <c r="G7" s="22">
        <v>2</v>
      </c>
      <c r="H7" s="23">
        <v>4500</v>
      </c>
      <c r="I7" s="23">
        <v>166573</v>
      </c>
      <c r="K7" s="21" t="s">
        <v>36</v>
      </c>
      <c r="L7" s="22">
        <v>2</v>
      </c>
      <c r="M7" s="23">
        <v>4500</v>
      </c>
      <c r="N7" s="23">
        <v>166573</v>
      </c>
      <c r="P7" s="21" t="s">
        <v>36</v>
      </c>
      <c r="Q7" s="22">
        <v>1</v>
      </c>
      <c r="R7" s="23">
        <v>5000</v>
      </c>
      <c r="S7" s="23">
        <v>59000</v>
      </c>
    </row>
    <row r="8" spans="1:19" x14ac:dyDescent="0.25">
      <c r="A8" s="21" t="s">
        <v>90</v>
      </c>
      <c r="B8" s="22">
        <v>3</v>
      </c>
      <c r="C8" s="23">
        <v>30600</v>
      </c>
      <c r="D8" s="23">
        <v>260929.3</v>
      </c>
      <c r="F8" s="21" t="s">
        <v>90</v>
      </c>
      <c r="G8" s="22">
        <v>1</v>
      </c>
      <c r="H8" s="23">
        <v>1700</v>
      </c>
      <c r="I8" s="23">
        <v>45429.3</v>
      </c>
      <c r="K8" s="21" t="s">
        <v>90</v>
      </c>
      <c r="L8" s="22">
        <v>1</v>
      </c>
      <c r="M8" s="23">
        <v>1700</v>
      </c>
      <c r="N8" s="23">
        <v>45429.3</v>
      </c>
      <c r="P8" s="21" t="s">
        <v>90</v>
      </c>
      <c r="Q8" s="22">
        <v>2</v>
      </c>
      <c r="R8" s="23">
        <v>28900</v>
      </c>
      <c r="S8" s="23">
        <v>215500</v>
      </c>
    </row>
    <row r="9" spans="1:19" x14ac:dyDescent="0.25">
      <c r="A9" s="21" t="s">
        <v>102</v>
      </c>
      <c r="B9" s="22">
        <v>4</v>
      </c>
      <c r="C9" s="23">
        <v>53770</v>
      </c>
      <c r="D9" s="23">
        <v>519000</v>
      </c>
      <c r="F9" s="21" t="s">
        <v>102</v>
      </c>
      <c r="G9" s="22">
        <v>3</v>
      </c>
      <c r="H9" s="23">
        <v>7000</v>
      </c>
      <c r="I9" s="23">
        <v>95000</v>
      </c>
      <c r="K9" s="21" t="s">
        <v>102</v>
      </c>
      <c r="L9" s="22">
        <v>0</v>
      </c>
      <c r="M9" s="23">
        <v>0</v>
      </c>
      <c r="N9" s="23">
        <v>40000</v>
      </c>
      <c r="P9" s="21" t="s">
        <v>102</v>
      </c>
      <c r="Q9" s="22">
        <v>1</v>
      </c>
      <c r="R9" s="23">
        <v>46770</v>
      </c>
      <c r="S9" s="23">
        <v>424000</v>
      </c>
    </row>
    <row r="10" spans="1:19" x14ac:dyDescent="0.25">
      <c r="A10" s="21" t="s">
        <v>106</v>
      </c>
      <c r="B10" s="22">
        <v>7</v>
      </c>
      <c r="C10" s="23">
        <v>37120</v>
      </c>
      <c r="D10" s="23">
        <v>2597500</v>
      </c>
      <c r="F10" s="21" t="s">
        <v>106</v>
      </c>
      <c r="G10" s="22">
        <v>7</v>
      </c>
      <c r="H10" s="23">
        <v>37120</v>
      </c>
      <c r="I10" s="23">
        <v>2597500</v>
      </c>
      <c r="K10" s="21" t="s">
        <v>106</v>
      </c>
      <c r="L10" s="22">
        <v>4</v>
      </c>
      <c r="M10" s="23">
        <v>17400</v>
      </c>
      <c r="N10" s="23">
        <v>514000</v>
      </c>
      <c r="P10" s="21" t="s">
        <v>106</v>
      </c>
      <c r="Q10" s="22">
        <v>0</v>
      </c>
      <c r="R10" s="23"/>
      <c r="S10" s="23"/>
    </row>
    <row r="11" spans="1:19" x14ac:dyDescent="0.25">
      <c r="A11" s="21" t="s">
        <v>99</v>
      </c>
      <c r="B11" s="22">
        <v>3</v>
      </c>
      <c r="C11" s="23">
        <v>52100</v>
      </c>
      <c r="D11" s="23">
        <v>554800</v>
      </c>
      <c r="F11" s="21" t="s">
        <v>99</v>
      </c>
      <c r="G11" s="22">
        <v>2</v>
      </c>
      <c r="H11" s="23">
        <v>47100</v>
      </c>
      <c r="I11" s="23">
        <v>463800</v>
      </c>
      <c r="K11" s="21" t="s">
        <v>99</v>
      </c>
      <c r="L11" s="22">
        <v>2</v>
      </c>
      <c r="M11" s="23">
        <v>47100</v>
      </c>
      <c r="N11" s="23">
        <v>463800</v>
      </c>
      <c r="P11" s="21" t="s">
        <v>99</v>
      </c>
      <c r="Q11" s="22">
        <v>1</v>
      </c>
      <c r="R11" s="23">
        <v>5000</v>
      </c>
      <c r="S11" s="23">
        <v>91000</v>
      </c>
    </row>
    <row r="12" spans="1:19" x14ac:dyDescent="0.25">
      <c r="A12" s="21" t="s">
        <v>87</v>
      </c>
      <c r="B12" s="22">
        <v>5</v>
      </c>
      <c r="C12" s="23">
        <v>28050</v>
      </c>
      <c r="D12" s="23">
        <v>670801.85</v>
      </c>
      <c r="F12" s="21" t="s">
        <v>87</v>
      </c>
      <c r="G12" s="22">
        <v>4</v>
      </c>
      <c r="H12" s="23">
        <v>15800</v>
      </c>
      <c r="I12" s="23">
        <v>555801.85</v>
      </c>
      <c r="K12" s="21" t="s">
        <v>87</v>
      </c>
      <c r="L12" s="22">
        <v>3</v>
      </c>
      <c r="M12" s="23">
        <v>11300</v>
      </c>
      <c r="N12" s="23">
        <v>497736.85</v>
      </c>
      <c r="P12" s="21" t="s">
        <v>87</v>
      </c>
      <c r="Q12" s="22">
        <v>1</v>
      </c>
      <c r="R12" s="23">
        <v>12250</v>
      </c>
      <c r="S12" s="23">
        <v>115000</v>
      </c>
    </row>
    <row r="13" spans="1:19" x14ac:dyDescent="0.25">
      <c r="A13" s="21" t="s">
        <v>38</v>
      </c>
      <c r="B13" s="22">
        <v>5</v>
      </c>
      <c r="C13" s="23">
        <v>6766.1299999999992</v>
      </c>
      <c r="D13" s="23">
        <v>188227</v>
      </c>
      <c r="F13" s="21" t="s">
        <v>38</v>
      </c>
      <c r="G13" s="22">
        <v>3</v>
      </c>
      <c r="H13" s="23">
        <v>4500</v>
      </c>
      <c r="I13" s="23">
        <v>179227</v>
      </c>
      <c r="K13" s="21" t="s">
        <v>38</v>
      </c>
      <c r="L13" s="22">
        <v>2</v>
      </c>
      <c r="M13" s="23">
        <v>3200</v>
      </c>
      <c r="N13" s="23">
        <v>149600</v>
      </c>
      <c r="P13" s="21" t="s">
        <v>38</v>
      </c>
      <c r="Q13" s="22">
        <v>2</v>
      </c>
      <c r="R13" s="23">
        <v>2266.13</v>
      </c>
      <c r="S13" s="23">
        <v>9000</v>
      </c>
    </row>
    <row r="14" spans="1:19" x14ac:dyDescent="0.25">
      <c r="A14" s="21" t="s">
        <v>42</v>
      </c>
      <c r="B14" s="22">
        <v>5</v>
      </c>
      <c r="C14" s="23">
        <v>10400</v>
      </c>
      <c r="D14" s="23">
        <v>82226</v>
      </c>
      <c r="F14" s="21" t="s">
        <v>42</v>
      </c>
      <c r="G14" s="22">
        <v>2</v>
      </c>
      <c r="H14" s="23">
        <v>2100</v>
      </c>
      <c r="I14" s="23">
        <v>15826</v>
      </c>
      <c r="K14" s="21" t="s">
        <v>42</v>
      </c>
      <c r="L14" s="22">
        <v>1</v>
      </c>
      <c r="M14" s="23">
        <v>600</v>
      </c>
      <c r="N14" s="23">
        <v>4800</v>
      </c>
      <c r="P14" s="21" t="s">
        <v>42</v>
      </c>
      <c r="Q14" s="22">
        <v>3</v>
      </c>
      <c r="R14" s="23">
        <v>8300</v>
      </c>
      <c r="S14" s="23">
        <v>66400</v>
      </c>
    </row>
    <row r="15" spans="1:19" x14ac:dyDescent="0.25">
      <c r="A15" s="21" t="s">
        <v>53</v>
      </c>
      <c r="B15" s="22">
        <v>5</v>
      </c>
      <c r="C15" s="23">
        <v>13232.8</v>
      </c>
      <c r="D15" s="23">
        <v>139800</v>
      </c>
      <c r="F15" s="21" t="s">
        <v>53</v>
      </c>
      <c r="G15" s="22">
        <v>2</v>
      </c>
      <c r="H15" s="23">
        <v>1600</v>
      </c>
      <c r="I15" s="23">
        <v>12800</v>
      </c>
      <c r="K15" s="21" t="s">
        <v>53</v>
      </c>
      <c r="L15" s="22">
        <v>2</v>
      </c>
      <c r="M15" s="23">
        <v>1600</v>
      </c>
      <c r="N15" s="23">
        <v>12800</v>
      </c>
      <c r="P15" s="21" t="s">
        <v>53</v>
      </c>
      <c r="Q15" s="22">
        <v>3</v>
      </c>
      <c r="R15" s="23">
        <v>11632.8</v>
      </c>
      <c r="S15" s="23">
        <v>127000</v>
      </c>
    </row>
    <row r="16" spans="1:19" x14ac:dyDescent="0.25">
      <c r="A16" s="21" t="s">
        <v>48</v>
      </c>
      <c r="B16" s="22">
        <v>6</v>
      </c>
      <c r="C16" s="23">
        <v>17900</v>
      </c>
      <c r="D16" s="23">
        <v>250154.3</v>
      </c>
      <c r="F16" s="21" t="s">
        <v>48</v>
      </c>
      <c r="G16" s="22">
        <v>5</v>
      </c>
      <c r="H16" s="23">
        <v>15200</v>
      </c>
      <c r="I16" s="23">
        <v>153353.5</v>
      </c>
      <c r="K16" s="21" t="s">
        <v>48</v>
      </c>
      <c r="L16" s="22">
        <v>5</v>
      </c>
      <c r="M16" s="23">
        <v>15200</v>
      </c>
      <c r="N16" s="23">
        <v>153353.5</v>
      </c>
      <c r="P16" s="21" t="s">
        <v>48</v>
      </c>
      <c r="Q16" s="22">
        <v>1</v>
      </c>
      <c r="R16" s="23">
        <v>2700</v>
      </c>
      <c r="S16" s="23">
        <v>96800.8</v>
      </c>
    </row>
    <row r="17" spans="1:19" x14ac:dyDescent="0.25">
      <c r="A17" s="21" t="s">
        <v>45</v>
      </c>
      <c r="B17" s="22">
        <v>4</v>
      </c>
      <c r="C17" s="23">
        <v>16700</v>
      </c>
      <c r="D17" s="23">
        <v>367000</v>
      </c>
      <c r="F17" s="21" t="s">
        <v>45</v>
      </c>
      <c r="G17" s="22">
        <v>2</v>
      </c>
      <c r="H17" s="23">
        <v>3700</v>
      </c>
      <c r="I17" s="23">
        <v>263000</v>
      </c>
      <c r="K17" s="21" t="s">
        <v>45</v>
      </c>
      <c r="L17" s="22">
        <v>2</v>
      </c>
      <c r="M17" s="23">
        <v>3700</v>
      </c>
      <c r="N17" s="23">
        <v>263000</v>
      </c>
      <c r="P17" s="21" t="s">
        <v>45</v>
      </c>
      <c r="Q17" s="22">
        <v>2</v>
      </c>
      <c r="R17" s="23">
        <v>13000</v>
      </c>
      <c r="S17" s="23">
        <v>104000</v>
      </c>
    </row>
    <row r="18" spans="1:19" x14ac:dyDescent="0.25">
      <c r="A18" s="21" t="s">
        <v>56</v>
      </c>
      <c r="B18" s="22">
        <v>2</v>
      </c>
      <c r="C18" s="23">
        <v>1200</v>
      </c>
      <c r="D18" s="23">
        <v>9600</v>
      </c>
      <c r="F18" s="21" t="s">
        <v>56</v>
      </c>
      <c r="G18" s="22">
        <v>2</v>
      </c>
      <c r="H18" s="23">
        <v>1200</v>
      </c>
      <c r="I18" s="23">
        <v>9600</v>
      </c>
      <c r="K18" s="21" t="s">
        <v>56</v>
      </c>
      <c r="L18" s="22">
        <v>2</v>
      </c>
      <c r="M18" s="23">
        <v>1200</v>
      </c>
      <c r="N18" s="23">
        <v>9600</v>
      </c>
      <c r="P18" s="21" t="s">
        <v>56</v>
      </c>
      <c r="Q18" s="22">
        <v>0</v>
      </c>
      <c r="R18" s="23"/>
      <c r="S18" s="23"/>
    </row>
    <row r="19" spans="1:19" x14ac:dyDescent="0.25">
      <c r="A19" s="21" t="s">
        <v>119</v>
      </c>
      <c r="B19" s="22">
        <v>3</v>
      </c>
      <c r="C19" s="23">
        <v>14146.768</v>
      </c>
      <c r="D19" s="23">
        <v>220758</v>
      </c>
      <c r="F19" s="21" t="s">
        <v>119</v>
      </c>
      <c r="G19" s="22">
        <v>2</v>
      </c>
      <c r="H19" s="23">
        <v>9900</v>
      </c>
      <c r="I19" s="23">
        <v>79200</v>
      </c>
      <c r="K19" s="21" t="s">
        <v>119</v>
      </c>
      <c r="L19" s="22">
        <v>2</v>
      </c>
      <c r="M19" s="23">
        <v>9900</v>
      </c>
      <c r="N19" s="23">
        <v>79200</v>
      </c>
      <c r="P19" s="21" t="s">
        <v>119</v>
      </c>
      <c r="Q19" s="22">
        <v>1</v>
      </c>
      <c r="R19" s="23">
        <v>4246.768</v>
      </c>
      <c r="S19" s="23">
        <v>141558</v>
      </c>
    </row>
    <row r="20" spans="1:19" x14ac:dyDescent="0.25">
      <c r="A20" s="21" t="s">
        <v>61</v>
      </c>
      <c r="B20" s="22">
        <v>3</v>
      </c>
      <c r="C20" s="23">
        <v>9208.1</v>
      </c>
      <c r="D20" s="23">
        <v>290701.8</v>
      </c>
      <c r="F20" s="21" t="s">
        <v>61</v>
      </c>
      <c r="G20" s="22">
        <v>2</v>
      </c>
      <c r="H20" s="23">
        <v>3208.1</v>
      </c>
      <c r="I20" s="23">
        <v>242701.8</v>
      </c>
      <c r="K20" s="21" t="s">
        <v>61</v>
      </c>
      <c r="L20" s="22">
        <v>2</v>
      </c>
      <c r="M20" s="23">
        <v>3208.1</v>
      </c>
      <c r="N20" s="23">
        <v>242701.8</v>
      </c>
      <c r="P20" s="21" t="s">
        <v>61</v>
      </c>
      <c r="Q20" s="22">
        <v>1</v>
      </c>
      <c r="R20" s="23">
        <v>6000</v>
      </c>
      <c r="S20" s="23">
        <v>48000</v>
      </c>
    </row>
    <row r="21" spans="1:19" x14ac:dyDescent="0.25">
      <c r="A21" s="21" t="s">
        <v>63</v>
      </c>
      <c r="B21" s="22">
        <v>3</v>
      </c>
      <c r="C21" s="23">
        <v>13480.135</v>
      </c>
      <c r="D21" s="23">
        <v>529957</v>
      </c>
      <c r="F21" s="21" t="s">
        <v>63</v>
      </c>
      <c r="G21" s="22">
        <v>1</v>
      </c>
      <c r="H21" s="23">
        <v>6980.1350000000002</v>
      </c>
      <c r="I21" s="23">
        <v>453000</v>
      </c>
      <c r="K21" s="21" t="s">
        <v>63</v>
      </c>
      <c r="L21" s="22">
        <v>1</v>
      </c>
      <c r="M21" s="23">
        <v>6980.1350000000002</v>
      </c>
      <c r="N21" s="23">
        <v>453000</v>
      </c>
      <c r="P21" s="21" t="s">
        <v>63</v>
      </c>
      <c r="Q21" s="22">
        <v>2</v>
      </c>
      <c r="R21" s="23">
        <v>6500</v>
      </c>
      <c r="S21" s="23">
        <v>76957</v>
      </c>
    </row>
    <row r="22" spans="1:19" x14ac:dyDescent="0.25">
      <c r="A22" s="21" t="s">
        <v>66</v>
      </c>
      <c r="B22" s="22">
        <v>7</v>
      </c>
      <c r="C22" s="23">
        <v>13766</v>
      </c>
      <c r="D22" s="23">
        <v>214128</v>
      </c>
      <c r="F22" s="21" t="s">
        <v>66</v>
      </c>
      <c r="G22" s="22">
        <v>4</v>
      </c>
      <c r="H22" s="23">
        <v>4766</v>
      </c>
      <c r="I22" s="23">
        <v>38128</v>
      </c>
      <c r="K22" s="21" t="s">
        <v>66</v>
      </c>
      <c r="L22" s="22">
        <v>4</v>
      </c>
      <c r="M22" s="23">
        <v>4766</v>
      </c>
      <c r="N22" s="23">
        <v>38128</v>
      </c>
      <c r="P22" s="21" t="s">
        <v>66</v>
      </c>
      <c r="Q22" s="22">
        <v>3</v>
      </c>
      <c r="R22" s="23">
        <v>9000</v>
      </c>
      <c r="S22" s="23">
        <v>176000</v>
      </c>
    </row>
    <row r="23" spans="1:19" x14ac:dyDescent="0.25">
      <c r="A23" s="21" t="s">
        <v>71</v>
      </c>
      <c r="B23" s="22">
        <v>5</v>
      </c>
      <c r="C23" s="23">
        <v>14000</v>
      </c>
      <c r="D23" s="23">
        <v>1066684.5</v>
      </c>
      <c r="F23" s="21" t="s">
        <v>71</v>
      </c>
      <c r="G23" s="22">
        <v>5</v>
      </c>
      <c r="H23" s="23">
        <v>14000</v>
      </c>
      <c r="I23" s="23">
        <v>1066684.5</v>
      </c>
      <c r="K23" s="21" t="s">
        <v>71</v>
      </c>
      <c r="L23" s="22">
        <v>5</v>
      </c>
      <c r="M23" s="23">
        <v>14000</v>
      </c>
      <c r="N23" s="23">
        <v>1066684.5</v>
      </c>
      <c r="P23" s="21" t="s">
        <v>71</v>
      </c>
      <c r="Q23" s="22">
        <v>0</v>
      </c>
      <c r="R23" s="23"/>
      <c r="S23" s="23"/>
    </row>
    <row r="24" spans="1:19" x14ac:dyDescent="0.25">
      <c r="A24" s="21" t="s">
        <v>74</v>
      </c>
      <c r="B24" s="22">
        <v>2</v>
      </c>
      <c r="C24" s="23">
        <v>2800</v>
      </c>
      <c r="D24" s="23">
        <v>22400</v>
      </c>
      <c r="F24" s="21" t="s">
        <v>74</v>
      </c>
      <c r="G24" s="22">
        <v>2</v>
      </c>
      <c r="H24" s="23">
        <v>2800</v>
      </c>
      <c r="I24" s="23">
        <v>22400</v>
      </c>
      <c r="K24" s="21" t="s">
        <v>74</v>
      </c>
      <c r="L24" s="22">
        <v>2</v>
      </c>
      <c r="M24" s="23">
        <v>2800</v>
      </c>
      <c r="N24" s="23">
        <v>22400</v>
      </c>
      <c r="P24" s="21" t="s">
        <v>74</v>
      </c>
      <c r="Q24" s="22">
        <v>0</v>
      </c>
      <c r="R24" s="23"/>
      <c r="S24" s="23"/>
    </row>
    <row r="25" spans="1:19" x14ac:dyDescent="0.25">
      <c r="A25" s="21" t="s">
        <v>76</v>
      </c>
      <c r="B25" s="22">
        <v>3</v>
      </c>
      <c r="C25" s="23">
        <v>10102</v>
      </c>
      <c r="D25" s="23">
        <v>83733.5</v>
      </c>
      <c r="F25" s="21" t="s">
        <v>76</v>
      </c>
      <c r="G25" s="22">
        <v>3</v>
      </c>
      <c r="H25" s="23">
        <v>10102</v>
      </c>
      <c r="I25" s="23">
        <v>83733.5</v>
      </c>
      <c r="K25" s="21" t="s">
        <v>76</v>
      </c>
      <c r="L25" s="22">
        <v>2</v>
      </c>
      <c r="M25" s="23">
        <v>4000</v>
      </c>
      <c r="N25" s="23">
        <v>50383.5</v>
      </c>
      <c r="P25" s="21" t="s">
        <v>76</v>
      </c>
      <c r="Q25" s="22">
        <v>0</v>
      </c>
      <c r="R25" s="23"/>
      <c r="S25" s="23"/>
    </row>
    <row r="26" spans="1:19" x14ac:dyDescent="0.25">
      <c r="A26" s="21" t="s">
        <v>78</v>
      </c>
      <c r="B26" s="22">
        <v>4</v>
      </c>
      <c r="C26" s="23">
        <v>3800</v>
      </c>
      <c r="D26" s="23">
        <v>30400</v>
      </c>
      <c r="F26" s="21" t="s">
        <v>78</v>
      </c>
      <c r="G26" s="22">
        <v>1</v>
      </c>
      <c r="H26" s="23">
        <v>1000</v>
      </c>
      <c r="I26" s="23">
        <v>8000</v>
      </c>
      <c r="K26" s="21" t="s">
        <v>78</v>
      </c>
      <c r="L26" s="22">
        <v>1</v>
      </c>
      <c r="M26" s="23">
        <v>1000</v>
      </c>
      <c r="N26" s="23">
        <v>8000</v>
      </c>
      <c r="P26" s="21" t="s">
        <v>78</v>
      </c>
      <c r="Q26" s="22">
        <v>3</v>
      </c>
      <c r="R26" s="23">
        <v>2800</v>
      </c>
      <c r="S26" s="23">
        <v>22400</v>
      </c>
    </row>
    <row r="27" spans="1:19" x14ac:dyDescent="0.25">
      <c r="A27" s="21" t="s">
        <v>81</v>
      </c>
      <c r="B27" s="22">
        <v>5</v>
      </c>
      <c r="C27" s="23">
        <v>32400</v>
      </c>
      <c r="D27" s="23">
        <v>589400</v>
      </c>
      <c r="F27" s="21" t="s">
        <v>81</v>
      </c>
      <c r="G27" s="22">
        <v>4</v>
      </c>
      <c r="H27" s="23">
        <v>17400</v>
      </c>
      <c r="I27" s="23">
        <v>544400</v>
      </c>
      <c r="K27" s="21" t="s">
        <v>81</v>
      </c>
      <c r="L27" s="22">
        <v>4</v>
      </c>
      <c r="M27" s="23">
        <v>17400</v>
      </c>
      <c r="N27" s="23">
        <v>544400</v>
      </c>
      <c r="P27" s="21" t="s">
        <v>81</v>
      </c>
      <c r="Q27" s="22">
        <v>1</v>
      </c>
      <c r="R27" s="23">
        <v>15000</v>
      </c>
      <c r="S27" s="23">
        <v>45000</v>
      </c>
    </row>
    <row r="28" spans="1:19" x14ac:dyDescent="0.25">
      <c r="A28" s="21" t="s">
        <v>136</v>
      </c>
      <c r="B28" s="22">
        <v>1</v>
      </c>
      <c r="C28" s="23">
        <v>900</v>
      </c>
      <c r="D28" s="23">
        <v>7200</v>
      </c>
      <c r="F28" s="21" t="s">
        <v>136</v>
      </c>
      <c r="G28" s="22">
        <v>1</v>
      </c>
      <c r="H28" s="23">
        <v>900</v>
      </c>
      <c r="I28" s="23">
        <v>7200</v>
      </c>
      <c r="K28" s="21" t="s">
        <v>136</v>
      </c>
      <c r="L28" s="22">
        <v>1</v>
      </c>
      <c r="M28" s="23">
        <v>900</v>
      </c>
      <c r="N28" s="23">
        <v>7200</v>
      </c>
      <c r="P28" s="21" t="s">
        <v>136</v>
      </c>
      <c r="Q28" s="22">
        <v>0</v>
      </c>
      <c r="R28" s="23"/>
      <c r="S28" s="23"/>
    </row>
    <row r="29" spans="1:19" x14ac:dyDescent="0.25">
      <c r="A29" s="21" t="s">
        <v>139</v>
      </c>
      <c r="B29" s="22">
        <v>115</v>
      </c>
      <c r="C29" s="23">
        <v>439137.24300000007</v>
      </c>
      <c r="D29" s="23">
        <v>10308893.279999999</v>
      </c>
      <c r="F29" s="21" t="s">
        <v>139</v>
      </c>
      <c r="G29" s="22">
        <v>87</v>
      </c>
      <c r="H29" s="23">
        <v>259771.54500000001</v>
      </c>
      <c r="I29" s="23">
        <v>8491277.4800000004</v>
      </c>
      <c r="K29" s="21" t="s">
        <v>139</v>
      </c>
      <c r="L29" s="22">
        <v>70</v>
      </c>
      <c r="M29" s="23">
        <v>203114.465</v>
      </c>
      <c r="N29" s="23">
        <v>5676052.0499999998</v>
      </c>
      <c r="P29" s="21" t="s">
        <v>139</v>
      </c>
      <c r="Q29" s="22">
        <v>28</v>
      </c>
      <c r="R29" s="23">
        <v>179365.698</v>
      </c>
      <c r="S29" s="23">
        <v>1817615.8</v>
      </c>
    </row>
    <row r="37" spans="9:12" ht="14.45" x14ac:dyDescent="0.3">
      <c r="I37" s="13"/>
      <c r="J37" s="14"/>
      <c r="K37" s="15"/>
      <c r="L37" s="15"/>
    </row>
  </sheetData>
  <mergeCells count="4">
    <mergeCell ref="A1:D1"/>
    <mergeCell ref="F1:I1"/>
    <mergeCell ref="K1:N1"/>
    <mergeCell ref="P1:S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База проектов ПСД</vt:lpstr>
      <vt:lpstr>Группировка по ОИВ</vt:lpstr>
      <vt:lpstr>Группировка по МО</vt:lpstr>
      <vt:lpstr>'База проектов ПСД'!Заголовки_для_печати</vt:lpstr>
      <vt:lpstr>'База проектов ПСД'!Область_печати</vt:lpstr>
      <vt:lpstr>'Группировка по МО'!Область_печати</vt:lpstr>
      <vt:lpstr>'Группировка по ОИВ'!Область_печати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Алина Витальевна</dc:creator>
  <cp:lastModifiedBy>economy9 (Старостина)</cp:lastModifiedBy>
  <cp:lastPrinted>2020-07-16T13:30:21Z</cp:lastPrinted>
  <dcterms:created xsi:type="dcterms:W3CDTF">2020-02-20T15:20:22Z</dcterms:created>
  <dcterms:modified xsi:type="dcterms:W3CDTF">2020-07-16T13:51:36Z</dcterms:modified>
</cp:coreProperties>
</file>