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945" windowWidth="14880" windowHeight="4185"/>
  </bookViews>
  <sheets>
    <sheet name="Лист1" sheetId="1" r:id="rId1"/>
  </sheets>
  <definedNames>
    <definedName name="_xlnm._FilterDatabase" localSheetId="0" hidden="1">Лист1!$A$5:$V$19</definedName>
    <definedName name="_xlnm.Print_Titles" localSheetId="0">Лист1!$3:$4</definedName>
    <definedName name="_xlnm.Print_Area" localSheetId="0">Лист1!$A$1:$V$314</definedName>
  </definedNames>
  <calcPr calcId="125725"/>
</workbook>
</file>

<file path=xl/calcChain.xml><?xml version="1.0" encoding="utf-8"?>
<calcChain xmlns="http://schemas.openxmlformats.org/spreadsheetml/2006/main">
  <c r="M91" i="1"/>
  <c r="M162"/>
  <c r="R162"/>
  <c r="Q24"/>
  <c r="Q82"/>
  <c r="M290"/>
  <c r="V24"/>
  <c r="V82"/>
  <c r="R290"/>
  <c r="R91" l="1"/>
  <c r="O160" l="1"/>
  <c r="O159" s="1"/>
  <c r="I135" l="1"/>
  <c r="Q135" l="1"/>
  <c r="V135"/>
  <c r="M198"/>
  <c r="M177"/>
  <c r="R156" l="1"/>
  <c r="R121" l="1"/>
  <c r="M121"/>
  <c r="R301" l="1"/>
  <c r="R300"/>
  <c r="R299"/>
  <c r="R298"/>
  <c r="R297"/>
  <c r="R296"/>
  <c r="U295"/>
  <c r="T295"/>
  <c r="T294" s="1"/>
  <c r="T292" s="1"/>
  <c r="S295"/>
  <c r="U294"/>
  <c r="U292" s="1"/>
  <c r="S294"/>
  <c r="R293"/>
  <c r="U287"/>
  <c r="T287"/>
  <c r="S287"/>
  <c r="R285"/>
  <c r="R284"/>
  <c r="R283"/>
  <c r="U282"/>
  <c r="T282"/>
  <c r="T280" s="1"/>
  <c r="T279" s="1"/>
  <c r="T277" s="1"/>
  <c r="S282"/>
  <c r="R282"/>
  <c r="R281"/>
  <c r="S280"/>
  <c r="S279" s="1"/>
  <c r="R278"/>
  <c r="U275"/>
  <c r="T275"/>
  <c r="S275"/>
  <c r="R275"/>
  <c r="U274"/>
  <c r="T274"/>
  <c r="S274"/>
  <c r="R274"/>
  <c r="R272"/>
  <c r="R271"/>
  <c r="R270"/>
  <c r="U267"/>
  <c r="T267"/>
  <c r="S267"/>
  <c r="R266"/>
  <c r="R265"/>
  <c r="R264"/>
  <c r="U263"/>
  <c r="U261" s="1"/>
  <c r="U260" s="1"/>
  <c r="T263"/>
  <c r="S263"/>
  <c r="R263" s="1"/>
  <c r="R262"/>
  <c r="T261"/>
  <c r="T260" s="1"/>
  <c r="U255"/>
  <c r="T255"/>
  <c r="S255"/>
  <c r="R255" s="1"/>
  <c r="U254"/>
  <c r="T254"/>
  <c r="S254"/>
  <c r="R254" s="1"/>
  <c r="U246"/>
  <c r="T246"/>
  <c r="S246"/>
  <c r="R246" s="1"/>
  <c r="R245"/>
  <c r="R244"/>
  <c r="R241"/>
  <c r="R240"/>
  <c r="U238"/>
  <c r="T238"/>
  <c r="S238"/>
  <c r="R238" s="1"/>
  <c r="V238" s="1"/>
  <c r="U234"/>
  <c r="T234"/>
  <c r="S234"/>
  <c r="R234" s="1"/>
  <c r="R205"/>
  <c r="U204"/>
  <c r="T204"/>
  <c r="S204"/>
  <c r="U203"/>
  <c r="U201" s="1"/>
  <c r="R202"/>
  <c r="R200"/>
  <c r="R199"/>
  <c r="R198"/>
  <c r="R197"/>
  <c r="R195"/>
  <c r="V195" s="1"/>
  <c r="R193"/>
  <c r="R192"/>
  <c r="R191"/>
  <c r="R190"/>
  <c r="R189"/>
  <c r="U187"/>
  <c r="T187"/>
  <c r="T186" s="1"/>
  <c r="S187"/>
  <c r="U186"/>
  <c r="S186"/>
  <c r="R183"/>
  <c r="U182"/>
  <c r="U181" s="1"/>
  <c r="T182"/>
  <c r="S182"/>
  <c r="R182" s="1"/>
  <c r="T181"/>
  <c r="R180"/>
  <c r="R179"/>
  <c r="R178"/>
  <c r="R177"/>
  <c r="R176"/>
  <c r="U175"/>
  <c r="T175"/>
  <c r="T174" s="1"/>
  <c r="S175"/>
  <c r="U174"/>
  <c r="S174"/>
  <c r="R174" s="1"/>
  <c r="U168"/>
  <c r="T168"/>
  <c r="S168"/>
  <c r="R168" s="1"/>
  <c r="U167"/>
  <c r="U165" s="1"/>
  <c r="T167"/>
  <c r="S167"/>
  <c r="R167" s="1"/>
  <c r="R166"/>
  <c r="R164"/>
  <c r="R163"/>
  <c r="R161"/>
  <c r="U160"/>
  <c r="U159" s="1"/>
  <c r="U157" s="1"/>
  <c r="T160"/>
  <c r="T159" s="1"/>
  <c r="T157" s="1"/>
  <c r="S160"/>
  <c r="S159"/>
  <c r="S157" s="1"/>
  <c r="R158"/>
  <c r="R155"/>
  <c r="R154"/>
  <c r="U153"/>
  <c r="T153"/>
  <c r="T152" s="1"/>
  <c r="T150" s="1"/>
  <c r="S153"/>
  <c r="U152"/>
  <c r="U150" s="1"/>
  <c r="R151"/>
  <c r="R120"/>
  <c r="R119"/>
  <c r="U118"/>
  <c r="U117" s="1"/>
  <c r="U115" s="1"/>
  <c r="T118"/>
  <c r="T117" s="1"/>
  <c r="T115" s="1"/>
  <c r="S118"/>
  <c r="S117"/>
  <c r="S115" s="1"/>
  <c r="R114"/>
  <c r="R112"/>
  <c r="U111"/>
  <c r="T111"/>
  <c r="S111"/>
  <c r="R111" s="1"/>
  <c r="R110"/>
  <c r="R109"/>
  <c r="R108"/>
  <c r="R107"/>
  <c r="R106"/>
  <c r="R105"/>
  <c r="R104"/>
  <c r="U103"/>
  <c r="U89" s="1"/>
  <c r="U88" s="1"/>
  <c r="U86" s="1"/>
  <c r="T103"/>
  <c r="T89" s="1"/>
  <c r="T88" s="1"/>
  <c r="T86" s="1"/>
  <c r="S103"/>
  <c r="R103" s="1"/>
  <c r="R102"/>
  <c r="R101"/>
  <c r="R99"/>
  <c r="R98"/>
  <c r="R96"/>
  <c r="R94"/>
  <c r="R90"/>
  <c r="S89"/>
  <c r="S88"/>
  <c r="R87"/>
  <c r="R85"/>
  <c r="R84"/>
  <c r="R83"/>
  <c r="R81"/>
  <c r="R80"/>
  <c r="R79"/>
  <c r="U78"/>
  <c r="T78"/>
  <c r="S78"/>
  <c r="R78" s="1"/>
  <c r="R77"/>
  <c r="R73"/>
  <c r="R71"/>
  <c r="R70"/>
  <c r="R69"/>
  <c r="R68"/>
  <c r="U65"/>
  <c r="T65"/>
  <c r="S65"/>
  <c r="R63"/>
  <c r="R60"/>
  <c r="R59"/>
  <c r="R58"/>
  <c r="R57"/>
  <c r="R56"/>
  <c r="R55"/>
  <c r="R54"/>
  <c r="R53"/>
  <c r="R52"/>
  <c r="U51"/>
  <c r="T51"/>
  <c r="S51"/>
  <c r="R45"/>
  <c r="R44"/>
  <c r="R43"/>
  <c r="R39"/>
  <c r="R32"/>
  <c r="R23"/>
  <c r="R22"/>
  <c r="U21"/>
  <c r="U20" s="1"/>
  <c r="T21"/>
  <c r="S21"/>
  <c r="S20" s="1"/>
  <c r="I302"/>
  <c r="M301"/>
  <c r="I301"/>
  <c r="M300"/>
  <c r="I300"/>
  <c r="M299"/>
  <c r="I299"/>
  <c r="M298"/>
  <c r="I298"/>
  <c r="M297"/>
  <c r="I297"/>
  <c r="M296"/>
  <c r="I296"/>
  <c r="P295"/>
  <c r="O295"/>
  <c r="O294" s="1"/>
  <c r="O292" s="1"/>
  <c r="N295"/>
  <c r="L295"/>
  <c r="K295"/>
  <c r="J295"/>
  <c r="I295" s="1"/>
  <c r="P294"/>
  <c r="L294"/>
  <c r="L292" s="1"/>
  <c r="K294"/>
  <c r="J294"/>
  <c r="I294" s="1"/>
  <c r="M293"/>
  <c r="I293"/>
  <c r="P292"/>
  <c r="K292"/>
  <c r="I291"/>
  <c r="I290"/>
  <c r="I289"/>
  <c r="P287"/>
  <c r="P280" s="1"/>
  <c r="P279" s="1"/>
  <c r="P277" s="1"/>
  <c r="O287"/>
  <c r="N287"/>
  <c r="N280" s="1"/>
  <c r="L287"/>
  <c r="K287"/>
  <c r="J287"/>
  <c r="I287"/>
  <c r="M285"/>
  <c r="I285"/>
  <c r="M284"/>
  <c r="I284"/>
  <c r="M283"/>
  <c r="I283"/>
  <c r="P282"/>
  <c r="O282"/>
  <c r="O280" s="1"/>
  <c r="O279" s="1"/>
  <c r="O277" s="1"/>
  <c r="N282"/>
  <c r="M282"/>
  <c r="L282"/>
  <c r="K282"/>
  <c r="K280" s="1"/>
  <c r="K279" s="1"/>
  <c r="K277" s="1"/>
  <c r="J282"/>
  <c r="I282"/>
  <c r="M281"/>
  <c r="I281"/>
  <c r="L280"/>
  <c r="J280"/>
  <c r="I280" s="1"/>
  <c r="L279"/>
  <c r="J279"/>
  <c r="I279" s="1"/>
  <c r="M278"/>
  <c r="I278"/>
  <c r="L277"/>
  <c r="J277"/>
  <c r="I277" s="1"/>
  <c r="I276"/>
  <c r="P275"/>
  <c r="O275"/>
  <c r="N275"/>
  <c r="L275"/>
  <c r="K275"/>
  <c r="J275"/>
  <c r="I275" s="1"/>
  <c r="P274"/>
  <c r="O274"/>
  <c r="N274"/>
  <c r="L274"/>
  <c r="K274"/>
  <c r="J274"/>
  <c r="I274" s="1"/>
  <c r="I273"/>
  <c r="M272"/>
  <c r="Q272" s="1"/>
  <c r="I272"/>
  <c r="M271"/>
  <c r="I271"/>
  <c r="M270"/>
  <c r="Q270" s="1"/>
  <c r="I270"/>
  <c r="P267"/>
  <c r="O267"/>
  <c r="N267"/>
  <c r="K267"/>
  <c r="J267"/>
  <c r="I267" s="1"/>
  <c r="M266"/>
  <c r="Q266" s="1"/>
  <c r="I266"/>
  <c r="M265"/>
  <c r="I265"/>
  <c r="M264"/>
  <c r="I264"/>
  <c r="P263"/>
  <c r="O263"/>
  <c r="O261" s="1"/>
  <c r="O260" s="1"/>
  <c r="N263"/>
  <c r="M263" s="1"/>
  <c r="K263"/>
  <c r="J263"/>
  <c r="M262"/>
  <c r="I262"/>
  <c r="P261"/>
  <c r="L261"/>
  <c r="P260"/>
  <c r="L260"/>
  <c r="I259"/>
  <c r="I258"/>
  <c r="P255"/>
  <c r="O255"/>
  <c r="N255"/>
  <c r="M255" s="1"/>
  <c r="L255"/>
  <c r="K255"/>
  <c r="J255"/>
  <c r="P254"/>
  <c r="O254"/>
  <c r="N254"/>
  <c r="M254" s="1"/>
  <c r="L254"/>
  <c r="K254"/>
  <c r="J254"/>
  <c r="I253"/>
  <c r="I252"/>
  <c r="I250"/>
  <c r="I248"/>
  <c r="P246"/>
  <c r="O246"/>
  <c r="N246"/>
  <c r="M246" s="1"/>
  <c r="L246"/>
  <c r="K246"/>
  <c r="J246"/>
  <c r="M245"/>
  <c r="Q245" s="1"/>
  <c r="I245"/>
  <c r="M244"/>
  <c r="I244"/>
  <c r="I243"/>
  <c r="M241"/>
  <c r="I241"/>
  <c r="M240"/>
  <c r="I240"/>
  <c r="P238"/>
  <c r="O238"/>
  <c r="O203" s="1"/>
  <c r="O201" s="1"/>
  <c r="N238"/>
  <c r="M238"/>
  <c r="L238"/>
  <c r="K238"/>
  <c r="J238"/>
  <c r="I238"/>
  <c r="I237"/>
  <c r="P234"/>
  <c r="O234"/>
  <c r="N234"/>
  <c r="M234" s="1"/>
  <c r="L234"/>
  <c r="K234"/>
  <c r="J234"/>
  <c r="I233"/>
  <c r="I231"/>
  <c r="I229"/>
  <c r="I227"/>
  <c r="I226"/>
  <c r="I224"/>
  <c r="I223"/>
  <c r="I221"/>
  <c r="I220"/>
  <c r="I218"/>
  <c r="I217"/>
  <c r="I215"/>
  <c r="I214"/>
  <c r="I212"/>
  <c r="I211"/>
  <c r="I209"/>
  <c r="I208"/>
  <c r="I206"/>
  <c r="M205"/>
  <c r="I205"/>
  <c r="P204"/>
  <c r="O204"/>
  <c r="N204"/>
  <c r="M204" s="1"/>
  <c r="L204"/>
  <c r="K204"/>
  <c r="J204"/>
  <c r="P203"/>
  <c r="L203"/>
  <c r="J203"/>
  <c r="M202"/>
  <c r="I202"/>
  <c r="P201"/>
  <c r="L201"/>
  <c r="I200"/>
  <c r="Q200" s="1"/>
  <c r="M199"/>
  <c r="I199"/>
  <c r="I198"/>
  <c r="Q198" s="1"/>
  <c r="M197"/>
  <c r="Q197" s="1"/>
  <c r="I197"/>
  <c r="M195"/>
  <c r="Q195" s="1"/>
  <c r="M193"/>
  <c r="I193"/>
  <c r="M192"/>
  <c r="I192"/>
  <c r="M191"/>
  <c r="I191"/>
  <c r="M190"/>
  <c r="I190"/>
  <c r="M189"/>
  <c r="I189"/>
  <c r="P187"/>
  <c r="O187"/>
  <c r="N187"/>
  <c r="N186" s="1"/>
  <c r="L187"/>
  <c r="L186" s="1"/>
  <c r="K187"/>
  <c r="J187"/>
  <c r="I187" s="1"/>
  <c r="P186"/>
  <c r="K186"/>
  <c r="I185"/>
  <c r="M183"/>
  <c r="I183"/>
  <c r="P182"/>
  <c r="O182"/>
  <c r="N182"/>
  <c r="M182" s="1"/>
  <c r="L182"/>
  <c r="K182"/>
  <c r="J182"/>
  <c r="P181"/>
  <c r="O181"/>
  <c r="N181"/>
  <c r="M181" s="1"/>
  <c r="L181"/>
  <c r="K181"/>
  <c r="J181"/>
  <c r="M180"/>
  <c r="Q180" s="1"/>
  <c r="I180"/>
  <c r="M179"/>
  <c r="Q179" s="1"/>
  <c r="I179"/>
  <c r="M178"/>
  <c r="I178"/>
  <c r="I177"/>
  <c r="Q177" s="1"/>
  <c r="M176"/>
  <c r="I176"/>
  <c r="P175"/>
  <c r="O175"/>
  <c r="O174" s="1"/>
  <c r="N175"/>
  <c r="L175"/>
  <c r="L174" s="1"/>
  <c r="L165" s="1"/>
  <c r="K175"/>
  <c r="J175"/>
  <c r="I175" s="1"/>
  <c r="P174"/>
  <c r="N174"/>
  <c r="K174"/>
  <c r="I173"/>
  <c r="I172"/>
  <c r="I171"/>
  <c r="P168"/>
  <c r="O168"/>
  <c r="N168"/>
  <c r="M168" s="1"/>
  <c r="L168"/>
  <c r="K168"/>
  <c r="J168"/>
  <c r="P167"/>
  <c r="O167"/>
  <c r="N167"/>
  <c r="M167" s="1"/>
  <c r="L167"/>
  <c r="K167"/>
  <c r="J167"/>
  <c r="M166"/>
  <c r="I166"/>
  <c r="P165"/>
  <c r="M164"/>
  <c r="I164"/>
  <c r="M163"/>
  <c r="I163"/>
  <c r="I162"/>
  <c r="M161"/>
  <c r="I161"/>
  <c r="P160"/>
  <c r="N160"/>
  <c r="L160"/>
  <c r="L159" s="1"/>
  <c r="L157" s="1"/>
  <c r="K160"/>
  <c r="J160"/>
  <c r="I160" s="1"/>
  <c r="P159"/>
  <c r="P157" s="1"/>
  <c r="K159"/>
  <c r="M158"/>
  <c r="I158"/>
  <c r="O157"/>
  <c r="K157"/>
  <c r="M156"/>
  <c r="I156"/>
  <c r="V156" s="1"/>
  <c r="I155"/>
  <c r="Q155" s="1"/>
  <c r="M154"/>
  <c r="I154"/>
  <c r="P153"/>
  <c r="O153"/>
  <c r="N153"/>
  <c r="L153"/>
  <c r="K153"/>
  <c r="J153"/>
  <c r="P152"/>
  <c r="O152"/>
  <c r="O150" s="1"/>
  <c r="N152"/>
  <c r="N150" s="1"/>
  <c r="L152"/>
  <c r="K152"/>
  <c r="J152"/>
  <c r="M151"/>
  <c r="I151"/>
  <c r="P150"/>
  <c r="L150"/>
  <c r="K150"/>
  <c r="J150"/>
  <c r="I149"/>
  <c r="I147"/>
  <c r="I145"/>
  <c r="I143"/>
  <c r="I141"/>
  <c r="I139"/>
  <c r="I137"/>
  <c r="I133"/>
  <c r="I131"/>
  <c r="I129"/>
  <c r="I127"/>
  <c r="I125"/>
  <c r="I123"/>
  <c r="I122"/>
  <c r="I121"/>
  <c r="V121" s="1"/>
  <c r="I120"/>
  <c r="Q120" s="1"/>
  <c r="M119"/>
  <c r="I119"/>
  <c r="P118"/>
  <c r="O118"/>
  <c r="N118"/>
  <c r="N117" s="1"/>
  <c r="N115" s="1"/>
  <c r="L118"/>
  <c r="L117" s="1"/>
  <c r="L115" s="1"/>
  <c r="K118"/>
  <c r="J118"/>
  <c r="P117"/>
  <c r="P115" s="1"/>
  <c r="O117"/>
  <c r="K117"/>
  <c r="K115" s="1"/>
  <c r="O115"/>
  <c r="M114"/>
  <c r="Q114" s="1"/>
  <c r="I114"/>
  <c r="M112"/>
  <c r="Q112" s="1"/>
  <c r="I112"/>
  <c r="P111"/>
  <c r="N111"/>
  <c r="M111"/>
  <c r="L111"/>
  <c r="K111"/>
  <c r="J111"/>
  <c r="I111"/>
  <c r="M110"/>
  <c r="I110"/>
  <c r="M109"/>
  <c r="I109"/>
  <c r="M108"/>
  <c r="I108"/>
  <c r="M107"/>
  <c r="I107"/>
  <c r="M106"/>
  <c r="I106"/>
  <c r="M105"/>
  <c r="I105"/>
  <c r="M104"/>
  <c r="I104"/>
  <c r="P103"/>
  <c r="O103"/>
  <c r="O86" s="1"/>
  <c r="N103"/>
  <c r="M103"/>
  <c r="L103"/>
  <c r="K103"/>
  <c r="I103" s="1"/>
  <c r="J103"/>
  <c r="M102"/>
  <c r="I102"/>
  <c r="M101"/>
  <c r="I101"/>
  <c r="I100"/>
  <c r="M99"/>
  <c r="Q99" s="1"/>
  <c r="I99"/>
  <c r="M98"/>
  <c r="Q98" s="1"/>
  <c r="I98"/>
  <c r="I97"/>
  <c r="M96"/>
  <c r="I96"/>
  <c r="M95"/>
  <c r="M94"/>
  <c r="I94"/>
  <c r="I93"/>
  <c r="I91"/>
  <c r="M90"/>
  <c r="I90"/>
  <c r="P89"/>
  <c r="P88" s="1"/>
  <c r="P86" s="1"/>
  <c r="N89"/>
  <c r="L89"/>
  <c r="K89"/>
  <c r="K88" s="1"/>
  <c r="K86" s="1"/>
  <c r="J89"/>
  <c r="I89"/>
  <c r="N88"/>
  <c r="L88"/>
  <c r="L86" s="1"/>
  <c r="J88"/>
  <c r="M87"/>
  <c r="I87"/>
  <c r="N86"/>
  <c r="J86"/>
  <c r="M85"/>
  <c r="I85"/>
  <c r="M84"/>
  <c r="I84"/>
  <c r="M83"/>
  <c r="I83"/>
  <c r="M81"/>
  <c r="L81"/>
  <c r="I81" s="1"/>
  <c r="M80"/>
  <c r="I80"/>
  <c r="M79"/>
  <c r="I79"/>
  <c r="P78"/>
  <c r="M78" s="1"/>
  <c r="Q78" s="1"/>
  <c r="L78"/>
  <c r="L64" s="1"/>
  <c r="K78"/>
  <c r="J78"/>
  <c r="I78" s="1"/>
  <c r="M77"/>
  <c r="Q77" s="1"/>
  <c r="I77"/>
  <c r="I75"/>
  <c r="M73"/>
  <c r="I73"/>
  <c r="M71"/>
  <c r="I71"/>
  <c r="M70"/>
  <c r="I70"/>
  <c r="M69"/>
  <c r="I69"/>
  <c r="M68"/>
  <c r="I68"/>
  <c r="I67"/>
  <c r="P65"/>
  <c r="O65"/>
  <c r="O64" s="1"/>
  <c r="O62" s="1"/>
  <c r="N65"/>
  <c r="N64" s="1"/>
  <c r="N62" s="1"/>
  <c r="L65"/>
  <c r="K65"/>
  <c r="K64" s="1"/>
  <c r="K62" s="1"/>
  <c r="J65"/>
  <c r="P64"/>
  <c r="P62" s="1"/>
  <c r="M63"/>
  <c r="I63"/>
  <c r="I61"/>
  <c r="M60"/>
  <c r="I60"/>
  <c r="V60" s="1"/>
  <c r="M59"/>
  <c r="I59"/>
  <c r="M58"/>
  <c r="Q58" s="1"/>
  <c r="I58"/>
  <c r="M57"/>
  <c r="I57"/>
  <c r="M56"/>
  <c r="Q56" s="1"/>
  <c r="I56"/>
  <c r="M55"/>
  <c r="I55"/>
  <c r="M54"/>
  <c r="Q54" s="1"/>
  <c r="I54"/>
  <c r="M53"/>
  <c r="I53"/>
  <c r="M52"/>
  <c r="I52"/>
  <c r="P51"/>
  <c r="O51"/>
  <c r="N51"/>
  <c r="L51"/>
  <c r="K51"/>
  <c r="J51"/>
  <c r="I50"/>
  <c r="I49"/>
  <c r="I48"/>
  <c r="I47"/>
  <c r="I46"/>
  <c r="M45"/>
  <c r="I45"/>
  <c r="M44"/>
  <c r="I44"/>
  <c r="M43"/>
  <c r="I43"/>
  <c r="I41"/>
  <c r="M39"/>
  <c r="Q39" s="1"/>
  <c r="I39"/>
  <c r="I38"/>
  <c r="I36"/>
  <c r="I34"/>
  <c r="M32"/>
  <c r="I32"/>
  <c r="I31"/>
  <c r="I29"/>
  <c r="I28"/>
  <c r="I26"/>
  <c r="I25"/>
  <c r="I23"/>
  <c r="Q23" s="1"/>
  <c r="M22"/>
  <c r="I22"/>
  <c r="P21"/>
  <c r="O21"/>
  <c r="M21" s="1"/>
  <c r="N21"/>
  <c r="L21"/>
  <c r="K21"/>
  <c r="J21"/>
  <c r="L62" l="1"/>
  <c r="V103"/>
  <c r="Q267"/>
  <c r="V267"/>
  <c r="Q26"/>
  <c r="V26"/>
  <c r="V34"/>
  <c r="Q34"/>
  <c r="Q94"/>
  <c r="M86"/>
  <c r="Q97"/>
  <c r="V97"/>
  <c r="V25"/>
  <c r="Q25"/>
  <c r="V28"/>
  <c r="Q28"/>
  <c r="V31"/>
  <c r="Q31"/>
  <c r="Q36"/>
  <c r="V36"/>
  <c r="V41"/>
  <c r="Q41"/>
  <c r="Q61"/>
  <c r="V61"/>
  <c r="Q67"/>
  <c r="V67"/>
  <c r="Q91"/>
  <c r="V91"/>
  <c r="Q100"/>
  <c r="V100"/>
  <c r="Q122"/>
  <c r="V122"/>
  <c r="Q125"/>
  <c r="V125"/>
  <c r="Q129"/>
  <c r="V129"/>
  <c r="Q133"/>
  <c r="V133"/>
  <c r="Q139"/>
  <c r="V139"/>
  <c r="Q143"/>
  <c r="V143"/>
  <c r="Q147"/>
  <c r="V147"/>
  <c r="Q162"/>
  <c r="V162"/>
  <c r="Q171"/>
  <c r="V171"/>
  <c r="Q173"/>
  <c r="V173"/>
  <c r="Q185"/>
  <c r="V185"/>
  <c r="Q206"/>
  <c r="V206"/>
  <c r="Q209"/>
  <c r="V209"/>
  <c r="Q212"/>
  <c r="V212"/>
  <c r="Q215"/>
  <c r="V215"/>
  <c r="Q218"/>
  <c r="V218"/>
  <c r="Q221"/>
  <c r="V221"/>
  <c r="Q224"/>
  <c r="V224"/>
  <c r="Q227"/>
  <c r="V227"/>
  <c r="Q231"/>
  <c r="V231"/>
  <c r="Q237"/>
  <c r="V237"/>
  <c r="Q248"/>
  <c r="V248"/>
  <c r="V252"/>
  <c r="Q252"/>
  <c r="Q258"/>
  <c r="V258"/>
  <c r="Q273"/>
  <c r="V273"/>
  <c r="Q289"/>
  <c r="V289"/>
  <c r="Q291"/>
  <c r="V291"/>
  <c r="M89"/>
  <c r="Q89" s="1"/>
  <c r="K20"/>
  <c r="Q32"/>
  <c r="Q43"/>
  <c r="I51"/>
  <c r="L20"/>
  <c r="J64"/>
  <c r="J62" s="1"/>
  <c r="Q69"/>
  <c r="Q71"/>
  <c r="Q73"/>
  <c r="Q81"/>
  <c r="Q83"/>
  <c r="Q84"/>
  <c r="Q85"/>
  <c r="Q96"/>
  <c r="Q105"/>
  <c r="Q106"/>
  <c r="Q107"/>
  <c r="Q108"/>
  <c r="Q109"/>
  <c r="Q110"/>
  <c r="I118"/>
  <c r="I150"/>
  <c r="I152"/>
  <c r="I153"/>
  <c r="Q156"/>
  <c r="J159"/>
  <c r="M160"/>
  <c r="Q160" s="1"/>
  <c r="Q163"/>
  <c r="Q164"/>
  <c r="I167"/>
  <c r="V167" s="1"/>
  <c r="I168"/>
  <c r="V168" s="1"/>
  <c r="J174"/>
  <c r="M175"/>
  <c r="Q175" s="1"/>
  <c r="I181"/>
  <c r="I182"/>
  <c r="J186"/>
  <c r="I186" s="1"/>
  <c r="N165"/>
  <c r="Q189"/>
  <c r="Q191"/>
  <c r="Q193"/>
  <c r="Q199"/>
  <c r="N203"/>
  <c r="I204"/>
  <c r="I234"/>
  <c r="V234" s="1"/>
  <c r="Q241"/>
  <c r="I246"/>
  <c r="V246" s="1"/>
  <c r="I254"/>
  <c r="V254" s="1"/>
  <c r="I255"/>
  <c r="V255" s="1"/>
  <c r="J261"/>
  <c r="N261"/>
  <c r="I263"/>
  <c r="K261"/>
  <c r="K260" s="1"/>
  <c r="M274"/>
  <c r="Q274" s="1"/>
  <c r="M275"/>
  <c r="Q275" s="1"/>
  <c r="Q285"/>
  <c r="J292"/>
  <c r="I292" s="1"/>
  <c r="M295"/>
  <c r="V32"/>
  <c r="V43"/>
  <c r="V54"/>
  <c r="V56"/>
  <c r="V58"/>
  <c r="S64"/>
  <c r="S62" s="1"/>
  <c r="U64"/>
  <c r="U62" s="1"/>
  <c r="V69"/>
  <c r="V71"/>
  <c r="V77"/>
  <c r="V81"/>
  <c r="V84"/>
  <c r="V94"/>
  <c r="V98"/>
  <c r="V106"/>
  <c r="V108"/>
  <c r="V110"/>
  <c r="V112"/>
  <c r="R153"/>
  <c r="V153" s="1"/>
  <c r="V155"/>
  <c r="V164"/>
  <c r="R175"/>
  <c r="V175" s="1"/>
  <c r="V177"/>
  <c r="V179"/>
  <c r="S181"/>
  <c r="R187"/>
  <c r="V187" s="1"/>
  <c r="V198"/>
  <c r="V200"/>
  <c r="S203"/>
  <c r="R204"/>
  <c r="V204" s="1"/>
  <c r="T203"/>
  <c r="T201" s="1"/>
  <c r="V266"/>
  <c r="V270"/>
  <c r="V272"/>
  <c r="U280"/>
  <c r="U279" s="1"/>
  <c r="U277" s="1"/>
  <c r="Q121"/>
  <c r="Q29"/>
  <c r="V29"/>
  <c r="V38"/>
  <c r="Q38"/>
  <c r="Q75"/>
  <c r="V75"/>
  <c r="Q93"/>
  <c r="V93"/>
  <c r="Q123"/>
  <c r="V123"/>
  <c r="Q127"/>
  <c r="V127"/>
  <c r="Q131"/>
  <c r="V131"/>
  <c r="Q137"/>
  <c r="V137"/>
  <c r="Q141"/>
  <c r="V141"/>
  <c r="Q145"/>
  <c r="V145"/>
  <c r="Q149"/>
  <c r="V149"/>
  <c r="Q172"/>
  <c r="V172"/>
  <c r="Q208"/>
  <c r="V208"/>
  <c r="V211"/>
  <c r="Q211"/>
  <c r="Q214"/>
  <c r="V214"/>
  <c r="Q217"/>
  <c r="V217"/>
  <c r="V220"/>
  <c r="Q220"/>
  <c r="Q223"/>
  <c r="V223"/>
  <c r="Q226"/>
  <c r="V226"/>
  <c r="V229"/>
  <c r="Q229"/>
  <c r="Q233"/>
  <c r="V233"/>
  <c r="Q243"/>
  <c r="V243"/>
  <c r="Q250"/>
  <c r="V250"/>
  <c r="Q253"/>
  <c r="V253"/>
  <c r="Q259"/>
  <c r="V259"/>
  <c r="Q276"/>
  <c r="V276"/>
  <c r="Q287"/>
  <c r="V287"/>
  <c r="V290"/>
  <c r="Q290"/>
  <c r="Q103"/>
  <c r="Q111"/>
  <c r="Q167"/>
  <c r="Q168"/>
  <c r="K165"/>
  <c r="M174"/>
  <c r="Q181"/>
  <c r="Q182"/>
  <c r="Q204"/>
  <c r="Q234"/>
  <c r="K203"/>
  <c r="K201" s="1"/>
  <c r="Q238"/>
  <c r="Q246"/>
  <c r="Q254"/>
  <c r="Q255"/>
  <c r="Q282"/>
  <c r="V23"/>
  <c r="V39"/>
  <c r="V73"/>
  <c r="V78"/>
  <c r="V83"/>
  <c r="V85"/>
  <c r="V96"/>
  <c r="V99"/>
  <c r="V105"/>
  <c r="V107"/>
  <c r="V109"/>
  <c r="V111"/>
  <c r="V114"/>
  <c r="V120"/>
  <c r="V163"/>
  <c r="V180"/>
  <c r="V182"/>
  <c r="R186"/>
  <c r="V186" s="1"/>
  <c r="V189"/>
  <c r="V191"/>
  <c r="V197"/>
  <c r="V199"/>
  <c r="V241"/>
  <c r="V245"/>
  <c r="V263"/>
  <c r="V274"/>
  <c r="V275"/>
  <c r="V282"/>
  <c r="V285"/>
  <c r="Q60"/>
  <c r="Q50"/>
  <c r="V50"/>
  <c r="Q49"/>
  <c r="V49"/>
  <c r="Q48"/>
  <c r="V48"/>
  <c r="Q47"/>
  <c r="V47"/>
  <c r="Q46"/>
  <c r="V46"/>
  <c r="Q45"/>
  <c r="V45"/>
  <c r="R159"/>
  <c r="R160"/>
  <c r="V160" s="1"/>
  <c r="M187"/>
  <c r="Q187" s="1"/>
  <c r="O186"/>
  <c r="M186" s="1"/>
  <c r="Q186" s="1"/>
  <c r="T165"/>
  <c r="R279"/>
  <c r="V279" s="1"/>
  <c r="R280"/>
  <c r="V280" s="1"/>
  <c r="S152"/>
  <c r="M51"/>
  <c r="Q51" s="1"/>
  <c r="R21"/>
  <c r="N159"/>
  <c r="O20"/>
  <c r="P20"/>
  <c r="N294"/>
  <c r="N292" s="1"/>
  <c r="M292"/>
  <c r="R157"/>
  <c r="R51"/>
  <c r="J117"/>
  <c r="R115"/>
  <c r="R117"/>
  <c r="R118"/>
  <c r="V118" s="1"/>
  <c r="M115"/>
  <c r="M117"/>
  <c r="M118"/>
  <c r="Q118" s="1"/>
  <c r="I65"/>
  <c r="M62"/>
  <c r="M64"/>
  <c r="M65"/>
  <c r="Q65" s="1"/>
  <c r="R65"/>
  <c r="V65" s="1"/>
  <c r="M150"/>
  <c r="Q150" s="1"/>
  <c r="M152"/>
  <c r="Q152" s="1"/>
  <c r="M153"/>
  <c r="Q153" s="1"/>
  <c r="R295"/>
  <c r="R294"/>
  <c r="I21"/>
  <c r="R88"/>
  <c r="V88" s="1"/>
  <c r="R89"/>
  <c r="V89" s="1"/>
  <c r="T20"/>
  <c r="R20" s="1"/>
  <c r="S86"/>
  <c r="R86" s="1"/>
  <c r="S261"/>
  <c r="S277"/>
  <c r="R277" s="1"/>
  <c r="V277" s="1"/>
  <c r="S292"/>
  <c r="R292" s="1"/>
  <c r="T64"/>
  <c r="M280"/>
  <c r="Q280" s="1"/>
  <c r="N279"/>
  <c r="I86"/>
  <c r="I88"/>
  <c r="M88"/>
  <c r="Q88" s="1"/>
  <c r="I203"/>
  <c r="M203"/>
  <c r="Q203" s="1"/>
  <c r="J20"/>
  <c r="N20"/>
  <c r="M20" s="1"/>
  <c r="R181" l="1"/>
  <c r="V181" s="1"/>
  <c r="S165"/>
  <c r="R165" s="1"/>
  <c r="M261"/>
  <c r="N260"/>
  <c r="M260" s="1"/>
  <c r="I174"/>
  <c r="V174" s="1"/>
  <c r="J165"/>
  <c r="I165" s="1"/>
  <c r="I159"/>
  <c r="J157"/>
  <c r="I157" s="1"/>
  <c r="V86"/>
  <c r="O165"/>
  <c r="M165" s="1"/>
  <c r="Q165" s="1"/>
  <c r="V159"/>
  <c r="R203"/>
  <c r="V203" s="1"/>
  <c r="N201"/>
  <c r="M201" s="1"/>
  <c r="V51"/>
  <c r="I64"/>
  <c r="Q64" s="1"/>
  <c r="I261"/>
  <c r="J260"/>
  <c r="V157"/>
  <c r="Q174"/>
  <c r="Q86"/>
  <c r="I62"/>
  <c r="Q62" s="1"/>
  <c r="I20"/>
  <c r="V20" s="1"/>
  <c r="Q21"/>
  <c r="V21"/>
  <c r="M294"/>
  <c r="R152"/>
  <c r="V152" s="1"/>
  <c r="S150"/>
  <c r="R150" s="1"/>
  <c r="V150" s="1"/>
  <c r="M159"/>
  <c r="Q159" s="1"/>
  <c r="N157"/>
  <c r="I117"/>
  <c r="Q117" s="1"/>
  <c r="J115"/>
  <c r="I115" s="1"/>
  <c r="Q115" s="1"/>
  <c r="R261"/>
  <c r="V261" s="1"/>
  <c r="S260"/>
  <c r="R64"/>
  <c r="V64" s="1"/>
  <c r="T62"/>
  <c r="R62" s="1"/>
  <c r="V62" s="1"/>
  <c r="M279"/>
  <c r="Q279" s="1"/>
  <c r="N277"/>
  <c r="M277" s="1"/>
  <c r="Q277" s="1"/>
  <c r="V117" l="1"/>
  <c r="Q261"/>
  <c r="I260"/>
  <c r="J201"/>
  <c r="I201" s="1"/>
  <c r="Q201" s="1"/>
  <c r="V115"/>
  <c r="Q260"/>
  <c r="V165"/>
  <c r="Q20"/>
  <c r="M157"/>
  <c r="Q157" s="1"/>
  <c r="N11"/>
  <c r="R260"/>
  <c r="V260" s="1"/>
  <c r="S201"/>
  <c r="R201" s="1"/>
  <c r="V201" s="1"/>
  <c r="T18" l="1"/>
  <c r="O18"/>
  <c r="N18"/>
  <c r="K18"/>
  <c r="J18"/>
  <c r="P18"/>
  <c r="L18" l="1"/>
  <c r="S18"/>
  <c r="U18" l="1"/>
  <c r="Q295" l="1"/>
  <c r="V295" l="1"/>
  <c r="V294"/>
  <c r="Q294"/>
  <c r="P15" l="1"/>
  <c r="P11"/>
  <c r="P10"/>
  <c r="P16" l="1"/>
  <c r="O16"/>
  <c r="P12"/>
  <c r="O10"/>
  <c r="P7"/>
  <c r="P9"/>
  <c r="N10"/>
  <c r="N17"/>
  <c r="O17"/>
  <c r="P17"/>
  <c r="O13" l="1"/>
  <c r="P13"/>
  <c r="P8"/>
  <c r="O11"/>
  <c r="O12"/>
  <c r="P14"/>
  <c r="N13"/>
  <c r="N9"/>
  <c r="N16" l="1"/>
  <c r="P5"/>
  <c r="O15"/>
  <c r="O8"/>
  <c r="O9"/>
  <c r="N12"/>
  <c r="N8"/>
  <c r="N7"/>
  <c r="O14" l="1"/>
  <c r="O7"/>
  <c r="M18"/>
  <c r="M15"/>
  <c r="N15"/>
  <c r="N14"/>
  <c r="N5" l="1"/>
  <c r="O5"/>
  <c r="T15" l="1"/>
  <c r="U11"/>
  <c r="T11"/>
  <c r="S11"/>
  <c r="T10"/>
  <c r="S10"/>
  <c r="T12"/>
  <c r="S12"/>
  <c r="T8" l="1"/>
  <c r="S16"/>
  <c r="S13"/>
  <c r="T16"/>
  <c r="U10"/>
  <c r="S9"/>
  <c r="S8"/>
  <c r="U16"/>
  <c r="S15"/>
  <c r="U9"/>
  <c r="U13"/>
  <c r="U12"/>
  <c r="T9"/>
  <c r="U8"/>
  <c r="S14" l="1"/>
  <c r="R16"/>
  <c r="S7"/>
  <c r="T7"/>
  <c r="T14"/>
  <c r="T13"/>
  <c r="R11"/>
  <c r="R12"/>
  <c r="U7"/>
  <c r="R10"/>
  <c r="R8"/>
  <c r="M17"/>
  <c r="K15"/>
  <c r="L15"/>
  <c r="J15"/>
  <c r="K11"/>
  <c r="L11"/>
  <c r="J11"/>
  <c r="L10"/>
  <c r="K10"/>
  <c r="J10"/>
  <c r="L13" l="1"/>
  <c r="L16"/>
  <c r="J16"/>
  <c r="K16"/>
  <c r="U14"/>
  <c r="R14"/>
  <c r="S5"/>
  <c r="R18"/>
  <c r="R13"/>
  <c r="T5"/>
  <c r="R9"/>
  <c r="M7"/>
  <c r="M16"/>
  <c r="R7" l="1"/>
  <c r="L8"/>
  <c r="L14"/>
  <c r="V301"/>
  <c r="J8"/>
  <c r="L12"/>
  <c r="J12"/>
  <c r="I11"/>
  <c r="V11" s="1"/>
  <c r="Q298"/>
  <c r="V298"/>
  <c r="M11"/>
  <c r="Q11" s="1"/>
  <c r="M12"/>
  <c r="M9"/>
  <c r="Q301"/>
  <c r="I16"/>
  <c r="V16" s="1"/>
  <c r="V292"/>
  <c r="Q292"/>
  <c r="M14"/>
  <c r="I10"/>
  <c r="V10" s="1"/>
  <c r="M13"/>
  <c r="M10"/>
  <c r="Q10" s="1"/>
  <c r="I15"/>
  <c r="Q15" s="1"/>
  <c r="U15"/>
  <c r="U5" s="1"/>
  <c r="J9"/>
  <c r="K14"/>
  <c r="L9"/>
  <c r="J14"/>
  <c r="Q16" l="1"/>
  <c r="J7"/>
  <c r="M8"/>
  <c r="R15"/>
  <c r="V15" s="1"/>
  <c r="R5" l="1"/>
  <c r="M5"/>
  <c r="I14"/>
  <c r="K8"/>
  <c r="V14" l="1"/>
  <c r="Q14"/>
  <c r="I8"/>
  <c r="K13"/>
  <c r="V8" l="1"/>
  <c r="Q8"/>
  <c r="K12"/>
  <c r="J13"/>
  <c r="J5" s="1"/>
  <c r="K9"/>
  <c r="L7" l="1"/>
  <c r="L5" s="1"/>
  <c r="I9"/>
  <c r="I12"/>
  <c r="I13"/>
  <c r="V12" l="1"/>
  <c r="Q12"/>
  <c r="V13"/>
  <c r="Q13"/>
  <c r="V9"/>
  <c r="Q9"/>
  <c r="I18"/>
  <c r="K7"/>
  <c r="V18" l="1"/>
  <c r="Q18"/>
  <c r="I7"/>
  <c r="K5"/>
  <c r="V7" l="1"/>
  <c r="Q7"/>
  <c r="I5"/>
  <c r="V5" l="1"/>
  <c r="Q5"/>
</calcChain>
</file>

<file path=xl/sharedStrings.xml><?xml version="1.0" encoding="utf-8"?>
<sst xmlns="http://schemas.openxmlformats.org/spreadsheetml/2006/main" count="539" uniqueCount="406">
  <si>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</si>
  <si>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</si>
  <si>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</si>
  <si>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</si>
  <si>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</si>
  <si>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</si>
  <si>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</si>
  <si>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</si>
  <si>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</si>
  <si>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</si>
  <si>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</si>
  <si>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</si>
  <si>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</si>
  <si>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</si>
  <si>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</si>
  <si>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</si>
  <si>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</si>
  <si>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</si>
  <si>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</si>
  <si>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</si>
  <si>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</si>
  <si>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</si>
  <si>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</si>
  <si>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</si>
  <si>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</si>
  <si>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</si>
  <si>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</si>
  <si>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</si>
  <si>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</si>
  <si>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</si>
  <si>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</si>
  <si>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</si>
  <si>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</si>
  <si>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</si>
  <si>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</si>
  <si>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</si>
  <si>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</si>
  <si>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</si>
  <si>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</si>
  <si>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</si>
  <si>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</si>
  <si>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</si>
  <si>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</si>
  <si>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</si>
  <si>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</si>
  <si>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</si>
  <si>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</si>
  <si>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</si>
  <si>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</si>
  <si>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</si>
  <si>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</si>
  <si>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</si>
  <si>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</si>
  <si>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в том числе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</si>
  <si>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</si>
  <si>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</si>
  <si>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</si>
  <si>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</si>
  <si>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</si>
  <si>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</si>
  <si>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</si>
  <si>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</si>
  <si>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</si>
  <si>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</si>
  <si>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</si>
  <si>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</si>
  <si>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</si>
  <si>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</si>
  <si>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</si>
  <si>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водоснабжение с. Яндоба и д. Синькасы</t>
  </si>
  <si>
    <t>Министерство сельского хозяйства Чувашской Республики</t>
  </si>
  <si>
    <t>жилищное строительство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</si>
  <si>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</si>
  <si>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строительство третьего транспортного полукольца</t>
  </si>
  <si>
    <t>администрация Порецкого района</t>
  </si>
  <si>
    <t>строительство автомобильных дорог по ул. Мира и ул. Дружбы в с. Урмаево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</si>
  <si>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</si>
  <si>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</si>
  <si>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</si>
  <si>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</si>
  <si>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</si>
  <si>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"ЭКОЛАЙН"</t>
  </si>
  <si>
    <t>Реконструкция Московской набережной у Свято-Троицкого монастыря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</si>
  <si>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</si>
  <si>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</si>
  <si>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12214,55 (в ценах IV кв. 2018)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</si>
  <si>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</si>
  <si>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</si>
  <si>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</si>
  <si>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</si>
  <si>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</si>
  <si>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</si>
  <si>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</si>
  <si>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</si>
  <si>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>от 30.04.19г. № 236-2019, 2212500844019000037</t>
  </si>
  <si>
    <t xml:space="preserve">ООО "Строительная компания - Волга" Стрельникова Н.В.  </t>
  </si>
  <si>
    <t>ЗАО "Институт "Чувашгипроводхоз"</t>
  </si>
  <si>
    <t>от 27.05.2019 № 15
ИКЗ 193210800668221080100100070014211244</t>
  </si>
  <si>
    <t>№ 2213013525019000036,  № 73 от 23.07.2019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</si>
  <si>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</si>
  <si>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</si>
  <si>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Контракт № 0115200001119001589_83507 от 19.07.2019</t>
  </si>
  <si>
    <t>2019 -2020 год (24.12.2020)</t>
  </si>
  <si>
    <t>от 16.07.2019 № 1613/21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</si>
  <si>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</si>
  <si>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</si>
  <si>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</si>
  <si>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</si>
  <si>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 xml:space="preserve">контракт№ 0115200001119001305_83507 от 17.06.2019  №0115200001119001305 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</si>
  <si>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</si>
  <si>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</si>
  <si>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Контракт № 0115200001119001536_83507 от 08.07.2019  №193213003497421300100100550014299000</t>
  </si>
  <si>
    <t>Реконструкция Чебоксарского залива и Красной площади</t>
  </si>
  <si>
    <t>ООО "Техпроект". ИНН 2130019550, г.Чебоксары, Лапсарский проезд, дом 57, пом. 4</t>
  </si>
  <si>
    <t>ООО "НПФ "Эскиз" (г.Новочебоксарск)</t>
  </si>
  <si>
    <t>№32102420664 19 000007, от 20.05.2019 № 33</t>
  </si>
  <si>
    <t>ООО "ЗП - Диана", ИНН 2127306995, 428034, г.Чебоксары, ул.Университетская, д.48, ОФИС 26, директор Георгиева Г.Г.</t>
  </si>
  <si>
    <t>ООО "СК "Старатель", ИНН 2129046654, 428903, г.Чебоксары, Лапсарский проезд, д.9 Б, директор А.Ю.Владимиров</t>
  </si>
  <si>
    <t xml:space="preserve">№32107001762 19 000002, от 03.06.2019№54 </t>
  </si>
  <si>
    <t>Подпрограмма "Старшее поколение"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</si>
  <si>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</si>
  <si>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</si>
  <si>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</si>
  <si>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</si>
  <si>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>№ 95/08-18 от 15.10.2018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</si>
  <si>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</si>
  <si>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</si>
  <si>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t>МК №0115200001119001304-151571 от 01.07.2019</t>
  </si>
  <si>
    <t xml:space="preserve">АО "Водоканал" ИНН 2130017760, г. Чебоксары, пр. Мясокомбинатский, д. 12 Васильев В.С. </t>
  </si>
  <si>
    <t>контракт № 07 от 01.07.2019</t>
  </si>
  <si>
    <t xml:space="preserve"> 03.10.2019</t>
  </si>
  <si>
    <t>АО "Передвижная механизированная колонна № 8", ИНН: 2115000346, 429900, г.Цивильск, ул.Павла Иванова, д.8, директор В.Н.Ижелеев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</si>
  <si>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</si>
  <si>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t>Казенное учреждение Чувашской Республики "Республиканская служба единого заказчика" Министроя Чувашии (заказчик)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</si>
  <si>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</si>
  <si>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>№32130175037 19 000008, ГК № 27/Гс. 1 от 27.03.2019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</si>
  <si>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</si>
  <si>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реконструкция здания ГУК "Чувашская государственная филармония в г.Чебоксары", Чувашская Республика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</si>
  <si>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</si>
  <si>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</si>
  <si>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</si>
  <si>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</si>
  <si>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</si>
  <si>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</si>
  <si>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администрация Вурнарского района</t>
  </si>
  <si>
    <t>строительство сельского дома культуры на 150 мест в д. Буртасы Вурнарского района</t>
  </si>
  <si>
    <t>строительство сельского дома культуры на 100 мест по адресу: Чувашская Республика, Канашский район, д. Хучель, ул. Школьная, д. 2</t>
  </si>
  <si>
    <t>строительство сельского дома культуры на 150 мест по ул. Школьная, д. 39 в с.Янгильдино Чебоксарского района</t>
  </si>
  <si>
    <t>строительство лечебного корпуса - пристроя к существующему главному лечебному корпусу БУ "Республиканская клиническая больница" Минздрава Чувашии, г. Чебоксары, пр. Московский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</si>
  <si>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</si>
  <si>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 xml:space="preserve">строительство блочно-модульной котель-ной Урмарского отделения БУ "Республи-канский противотуберкулезный диспансер" Минздрава Чувашии, Урмарский район, д. Арабоси, ул.Больничная, д. 1
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</si>
  <si>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 Чувашской Республики, Порецкий район, с. Порецкое, ул. Ленина, д. 103</t>
  </si>
  <si>
    <t>строительство блочно-модульной котельной для теплоснабжения корпусов БУ ЧР "Аликовская центральная районная больница" Минздрава Чувашии, Аликовский район, с. Аликово, ул. Октябрьская, д. 12</t>
  </si>
  <si>
    <t>д. Асхва Канашского района</t>
  </si>
  <si>
    <t>д. Вурман-Янишево Канашского района</t>
  </si>
  <si>
    <t>д. Кармамеи Канашского района</t>
  </si>
  <si>
    <t>д. Новое Арланово Яльчикского района</t>
  </si>
  <si>
    <t xml:space="preserve">Подпрограмма "Охрана здоровья матери и ребенка" </t>
  </si>
  <si>
    <t>строительство пристроя к городскому перинатальному центру БУ "Городская клиническая больница № 1" Минздрава Чувашии, г. Чебоксары, пр.Тракторостроителей</t>
  </si>
  <si>
    <t xml:space="preserve">в том числе: </t>
  </si>
  <si>
    <t>реконструкция футбольного поля при БУ "СШ по футболу" Минспорта Чувашии</t>
  </si>
  <si>
    <t>строительство объекта "Плавательный бассейн в с. Аликово Аликовского района Чувашской Республики"</t>
  </si>
  <si>
    <t>строительство футбольного поля в г. Коз-ловка Козловского района Чувашской Рес-публики</t>
  </si>
  <si>
    <t>строительство футбольного поля в с. Комсомольское Комсомольского района Чувашской Республики</t>
  </si>
  <si>
    <t>администрация Красноармейского района</t>
  </si>
  <si>
    <t>строительство футбольного поля в с. Красноармейское Красноармейского района Чувашской Республики</t>
  </si>
  <si>
    <t>администрация Красночетайского района</t>
  </si>
  <si>
    <t>строительство футбольного поля в с. Красные Четаи Красночетайского района Чувашской Республики</t>
  </si>
  <si>
    <t>строительство футбольного поля в с. Моргауши Моргаушского района Чувашской Республики</t>
  </si>
  <si>
    <t>строительство футбольного поля в пгт.Урмары Урмарского района Чувашской Республики</t>
  </si>
  <si>
    <t>строительство футбольного поля в Чебоксарском районе Чувашской Республики</t>
  </si>
  <si>
    <t>Ядринская районная администрация</t>
  </si>
  <si>
    <t>администрация Яльчикского района</t>
  </si>
  <si>
    <t>строительство стдиона-площадки в с.Яльчики Яльчикского района Чувашской Республики</t>
  </si>
  <si>
    <t>Министерство строительства, архитектуры и жилищно-коммунального хозяйство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</si>
  <si>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развития транспортной инфраструктуры на сельских территориях (приложение 2)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</si>
  <si>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6)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</si>
  <si>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</si>
  <si>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администарция Янтиковского района</t>
  </si>
  <si>
    <t>строительство станции биологической очистки сточных вод производительностью 500 куб. м/сут в селе Янтиково Янтиковского района Чувашской Республики</t>
  </si>
  <si>
    <t>водоснабжение г. Ядрин</t>
  </si>
  <si>
    <t>Государственная программа Чувашской Республики "Обеспечение граждан в Чу-вашской Республике доступным и ком-фортным жильем"</t>
  </si>
  <si>
    <t>Подпрограмма "Государственная под-держка строительства жилья в Чуваш-ской Республике"</t>
  </si>
  <si>
    <t>Министерство строительства, архи-тектуры и жилищно-коммунального хозяйства Чувашской Республики</t>
  </si>
  <si>
    <t>реконструкция системы газоснабжения се-ла Красноармейское с учетом перспектив-ного развития и переводом многоквартир-ных жилых домов и общественных зданий на автономные источники теплоснабжения</t>
  </si>
  <si>
    <t xml:space="preserve">водоснабжение улиц Тенгеси, Заовражная, Заречная с. Янгильдино </t>
  </si>
  <si>
    <t>водопроводная сеть д. Крикакасы</t>
  </si>
  <si>
    <t>электроснабжение комплекса индивиду-альных жилых домов (32 ед.) по ул. Мира, выселок Лесной</t>
  </si>
  <si>
    <t xml:space="preserve">строительство автомобильной дороги по улице Мира, выселок Лесной </t>
  </si>
  <si>
    <t>ЭКОЛОГИЯ, всего</t>
  </si>
  <si>
    <t>Подпрограмма "Строительство и рекон-струкция (модернизация) очистных со-оружений централизованных систем во-доотведения"</t>
  </si>
  <si>
    <t>строительство ливневых очистных соору-жений в мкр. "Волжский-1, -2" г. Чебокса-ры в рамках реализации мероприятий по сокращению доли загрязненных сточных вод</t>
  </si>
  <si>
    <t>строительство водопровода от повысительной насосной станции Северо-Западного района г. Чебоксары до д. Чандрово</t>
  </si>
  <si>
    <t>газоснабжение комплекса индивидуальных жилых домов (32 ед.) по ул. Мира, выселок Лесной</t>
  </si>
  <si>
    <t>экология</t>
  </si>
  <si>
    <t>ООО "ГАЗСЕРВИС" ИНН2128048673, г.Чебоксары, бульвар Приволжский, д. 4/1</t>
  </si>
  <si>
    <t xml:space="preserve">ООО "Агротехпроект", г.Чебоксары, пр. Яковлева 19, офис 402; директор Иванов Николай Борисович </t>
  </si>
  <si>
    <t>ООО "Дортехпроект", ИНН: 2130049113; г.Чебоксары, ул. Б. Хмельницкого, д. 80, кв.100, Директор: Орлова Светлана Алексеевна</t>
  </si>
  <si>
    <t>ООО "Проектный институт "Суварстройпроект"; ИНН 2129041303; адрес: 428000, Чувашская Республика, г.Чебоксары, ул. К.Маркса, 52Б; Генеральный директор Захаров Владимир Алексеевич</t>
  </si>
  <si>
    <t>ООО "Булат" ИНН 2130179426 г. Чебоксары, пр. Базовый, д.4 Е, пом. 10                       Директор  Абдувалеев Ринат Абдулахатович</t>
  </si>
  <si>
    <t>№ реестровой записи  2211681003020000006; контракт № 01152000011200000330001 от 19.01.2020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</si>
  <si>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</si>
  <si>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реконструкция здания БОУ "Чебоксарская общеобразовательная школа для обучающихся с ограниченными возможностями здоровья № 2" Миноразования Чувашии в части устройства лифта для людей с ограниченными возможностями здоровья</t>
  </si>
  <si>
    <t>строительство объекта "Дошкольное образовательное учреждение на 240 мест по адресу: г. Цивильск, ул.Маяковского, 39"</t>
  </si>
  <si>
    <t>администрация г. Канаша</t>
  </si>
  <si>
    <t>строительство объекта "Детский сад на 240 мест, расположенный в г. Канаше Чувашской Республики в мкр. "Восточный"</t>
  </si>
  <si>
    <t>администрация г. Новочебоксарска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</si>
  <si>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</si>
  <si>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общеобразовательной школы поз. 37 в мкр. 3 района "Садовый" г. Чебоксары Чувашской Республики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</si>
  <si>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</si>
  <si>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</si>
  <si>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строительство сельского дома культуры на 100 мест в с. Тугаево Комсомольского района</t>
  </si>
  <si>
    <t>строительство здания отделения судебно-медицинской экспертизы в пгт. Вурнары</t>
  </si>
  <si>
    <t>д. Ивановка Порецкого района</t>
  </si>
  <si>
    <t>д. Саваткино Ядринского района</t>
  </si>
  <si>
    <t>строительство регионального центра по хоккею при БОУ ЧР "Чувашский кадетскийкорпус Приволжского федерального округа имени Героя Советского Союза А.В. Кочетова", расположенного по Эгерскому бульвару г. Чебоксары</t>
  </si>
  <si>
    <t>реконструкция АУ Чувашской Республики ДОД "СДЮСШОР № 3" Минспорта Чувашии</t>
  </si>
  <si>
    <t>реконструкция компрессорной станции под спортивно-оздоровительный комплекс по адресу: г. Новочебоксарск, ул. Ж. Крутовой, вл. 1А</t>
  </si>
  <si>
    <t>строительство объекта "Открытый стадион широкого профиля с элементами полосы препятствий в г. Мариинский Посад Чувашской Республики"</t>
  </si>
  <si>
    <t>строительство объекта "Стадион-площадка по пер. Школьный в с. Порецкое Порецкого района Чувашской Республики, 2 этап"</t>
  </si>
  <si>
    <t>реконструкция футбольного поля МБУДО "ДЮСШ "Энергия" в г. Чебоксары Чувашской Республики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</si>
  <si>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</si>
  <si>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переселение граждан из жилищного фонда, признанного аварийным и подлежащего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</si>
  <si>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</si>
  <si>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строительство объекта "Автомобильная дорога по улице Новогородская в микрорайоне № 2 жилого района "Новый город" г. Чебоксары"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</si>
  <si>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</si>
  <si>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</si>
  <si>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</si>
  <si>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</si>
  <si>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</si>
  <si>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</si>
  <si>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</si>
  <si>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</si>
  <si>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</si>
  <si>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</si>
  <si>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</si>
  <si>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 Чувашской Республики</t>
  </si>
  <si>
    <t>администарция Мариинско-Посадского района</t>
  </si>
  <si>
    <t>строительство блочно-модульных котельных в микрорайонах "Коновалово" и "Советская" г. Мариинский Посад</t>
  </si>
  <si>
    <t>администарция г. Новочебоксарска</t>
  </si>
  <si>
    <t>реконструкция сетей теплоснабжения г. Новочебоксарска</t>
  </si>
  <si>
    <t>Подпрограмма "Газификация Чувашской Республики"</t>
  </si>
  <si>
    <t>газоснабжение жилых домов по улицам Слукина, Прокопьева, Восточная, Соборная, Ольховая, Кедровая, Садовая и Юбилейная в Юго-восточном микрорайоне с. Красноармейское Красноармейского района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</si>
  <si>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</si>
  <si>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поселок Сосновка, мкр. Октябрьский</t>
  </si>
  <si>
    <t>строительство внутрипоселковых газораспределительных сетей в пос. Сосновка</t>
  </si>
  <si>
    <t>развитие газификации в сельской местности в рамках обеспечения комплексного развития сельских территорий</t>
  </si>
  <si>
    <t>развитие водоснабжения в сельской местности в рамках обеспечения комплексного развития сельских территорий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</si>
  <si>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</si>
  <si>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</si>
  <si>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реконструкция канализационных очистных сооружений производительностью 15000 куб. м/сут в г. Канаше Чувашской Республики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</si>
  <si>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</si>
  <si>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</si>
  <si>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реализация проектов комплексного обустройства площадок под компактную жилищную застройку на сельских территориях</t>
  </si>
  <si>
    <t>Национальный проект</t>
  </si>
  <si>
    <t>Региональный проект "Культурная среда" национального проекта "Культура"</t>
  </si>
  <si>
    <t>Региональный проект "Современная школа" национального проекта "Образование"</t>
  </si>
  <si>
    <t>Региональный проект "Жилье" нациольного проекта "Жилье и городская среда"</t>
  </si>
  <si>
    <t>Региональный проект "Обеспечение устойчивого сокращения непригодного для проживания жилищного фонда" нациольного проекта "Жилье и городская среда"</t>
  </si>
  <si>
    <t>Региональный проект "Чистая вода" национального проекта "Экология"</t>
  </si>
  <si>
    <t>Региональный проект "Оздоровление Волги" национального проекта "Экология"</t>
  </si>
  <si>
    <t>Региональный проект "Развитие системы оказания первичной медико-санитарной помощи" национального проекта Здравоохранение"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</si>
  <si>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</si>
  <si>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Региональный проект "Старшее поколение" национального проекта "Демография"</t>
  </si>
  <si>
    <t>Региональный проект "Спорт-норма жизни" национального проекта "Демография"</t>
  </si>
  <si>
    <t>Региональный проект "Дорожная сеть" национального проекта "Безопасные и качественные автомобильные дороги"</t>
  </si>
  <si>
    <t>Региональный проект "Общесистемные меры развития дорожного хозяйства" национального проекта "Безопасные и качественные автомобильные дороги"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</si>
  <si>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</si>
  <si>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</si>
  <si>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№ 2212805435618000039, от 09.10.2018 № 767</t>
  </si>
  <si>
    <t>ООО "Ахитектурное бюро ГрафиТ", ИНН 2130126054, г. Чебоксары, ул. Радужная, д.7, пом.2</t>
  </si>
  <si>
    <t>АО "Передвижная механизированная колонна № 8", ИНН: 2115000346, 429900, г.Цивильск, ул.Павла Иванова, д.8</t>
  </si>
  <si>
    <t>11-19/1340 от 24.06.2019</t>
  </si>
  <si>
    <t>ПИ "Суварстройпроект", ИНН 2129041303, г.Чебоксары, ул. К.Маркса, д.52б, Захаров В.А.</t>
  </si>
  <si>
    <t xml:space="preserve">№ 37 от 12.09.2018
№ 3212300700018000056 </t>
  </si>
  <si>
    <t>ООО "Стройград" , ИНН: 1215080449, 425200, Республика Мари Эл, пгт.Медведево, ул. Чехова, д.17, корпус А, офис 1, директор С.Е.Романов</t>
  </si>
  <si>
    <t>40137,28 (III кв 2016)с пересчетом 59900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</si>
  <si>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</si>
  <si>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ООО"ГРАДОСТРОЙ", ИНН 7842503336; 121601,г.Москва,Филевский бульвар,д.39,помещение 1,этаж 1,офис 1,генеральный директор Архипов А.П.</t>
  </si>
  <si>
    <t>№1-02/18 от 02.03.2018 г. №27704019836 18 000007</t>
  </si>
  <si>
    <t>277307,54(в ценах 1 кв. 2018 года)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</si>
  <si>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</si>
  <si>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</si>
  <si>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 xml:space="preserve"> № 4 от 31.12.2018, № 2212400593619000001</t>
  </si>
  <si>
    <t>декабрь 2018 -31.05.2020</t>
  </si>
  <si>
    <t xml:space="preserve">cтроительство объекта "Стадион-площадка при муниципальном бюджетном общеобразовательном учреждении "Средняя общеобразовательная школа № 2", Россия, Чувашская Республика, Ядринский район, г. Ядрин. Физкультурно-оздоровительный комплекс открытого типа"
</t>
  </si>
  <si>
    <t>ЗАО "Институт "Чувашгипроводхоз", ИНН 2128014850, г. Чебоксары, пр. И.Яковлева, д. 19, Алексеев Иван Алексеевич</t>
  </si>
  <si>
    <t>АО "СЗ "ТУС", ИНН 2129005369</t>
  </si>
  <si>
    <t>№ 12 от 14.10.2019</t>
  </si>
  <si>
    <t>строительство объекта "Автомобильная дорога № 1 в микрорайоне № 2 жилого района "Новый город" г. Чебоксары"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</si>
  <si>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располо-женных возле деревни Чурикасы Кадикасинского сельского поселения (наружный газопровод)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</si>
  <si>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расположенных возле деревни Чурикасы Кадикасинского сельского поселения (электроснабжение)</t>
  </si>
  <si>
    <t>ООО "Фирма "Старко"</t>
  </si>
  <si>
    <t xml:space="preserve">ООО "СК "Стройсфера", 428037, г.Чебоксары, проезд Дорожный, д.4, директор С.В.Хвандеев </t>
  </si>
  <si>
    <t>м/к № 16 от 03.08.2017</t>
  </si>
  <si>
    <t>2016-2019</t>
  </si>
  <si>
    <t>38852,2 / 236859,67</t>
  </si>
  <si>
    <t>2020-2021 (30.11.2021)</t>
  </si>
  <si>
    <t>ООО "Спецстрой", ИНН 7841394540, г.Санкт-Петербург, ул.Набережная Обводного канала, д.191, лит.А, офис 12;   ООО СПК "Возрождение" г.Новочебоксарск</t>
  </si>
  <si>
    <t>2019 - октябрь 2020</t>
  </si>
  <si>
    <t>2019 - май 2020</t>
  </si>
  <si>
    <t>2019 - 15.11.2021</t>
  </si>
  <si>
    <t>Реконструкция Чебоксарского залива и Красной площади. Ливневая канализация</t>
  </si>
  <si>
    <t>2020-2021</t>
  </si>
  <si>
    <t>ООО "Архитектурное бюро "Классика"(на стадии реорганизации), г. Чебоксары, ул. Ярморочная, д.6, пом. 3 ИНН 2129046647, Рожкова Надежда Арсентьевна</t>
  </si>
  <si>
    <t>ООО "ЗП-ДИАНА", ИНН 2127306995, адрес: 428034, г.Чебоксары, Университетская ул, 48 офис (квартира) 26, Гергиева Галина Германовна</t>
  </si>
  <si>
    <t xml:space="preserve">ООО "Проектный институт "Суварстройпроект", 
ИНН 2129041303,  
адрес: 428000, г.Чебоксары, ул. К.Маркса, дом 52Б, офис 6
Захаров Владимир Алексеевич </t>
  </si>
  <si>
    <t>2019 - до 01.08.2020</t>
  </si>
  <si>
    <t>от 04.12.2019 № 1070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</si>
  <si>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</si>
  <si>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</si>
  <si>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</si>
  <si>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</si>
  <si>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</si>
  <si>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</si>
  <si>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"СКИМ", ИНН 2130093271</t>
  </si>
  <si>
    <t>ООО "Чувашстройпроект", ИНН 2130182281</t>
  </si>
  <si>
    <t>декабрь 2020</t>
  </si>
  <si>
    <t>ноябрь 2020</t>
  </si>
  <si>
    <t>ООО "Пожстройконсультант"</t>
  </si>
  <si>
    <t>реконструкция здания БОУ "Чебоксарская начльная общеобразовательная школа для обучающихся с ОВЗ № 3" Минобразования Чувашии в части устройства лифта для людей с ограниченными возможностями здоровья</t>
  </si>
  <si>
    <t>ООО "Комфорт"
ИНН 2130072916</t>
  </si>
  <si>
    <t>от 12.05.2020 №1 
(реестровый №2210400273620000004)</t>
  </si>
  <si>
    <t>до 10.08.2020</t>
  </si>
  <si>
    <t xml:space="preserve">ООО «Первая Проектная Компания»
ИНН </t>
  </si>
  <si>
    <t>АО "Строительный трест № 3", ИНН 2128007123, 428003, г.Чебоксары, ул.Ярославская, 76, директор П.В.Семенов</t>
  </si>
  <si>
    <t>ООО "КБ "Проект-Мастер". ИНН 2130151220, г.Чебоксары, ул.Хузангая, д.14</t>
  </si>
  <si>
    <t>от 29.12.2018 г. №1
(реестровый №3212403376418000001)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</si>
  <si>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</si>
  <si>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</si>
  <si>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</si>
  <si>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</si>
  <si>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</si>
  <si>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</si>
  <si>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t>№ 26.  от 06.11.2018, (№ 3213017503718000029)</t>
  </si>
  <si>
    <t>ООО «Градпроипроект», 428024, ЧР, г. Чебоксары, пр. Мира, д. 88Б, офис 4, ИНН: 2130020178, директор Сенокаева Елена Евгеньевна</t>
  </si>
  <si>
    <t>ООО «Союзстройинвест» ИНН 2130083717 г.Чебоксары, ул. Ярославская, д.39 Директор Резяпов Эдуард Минтагирович</t>
  </si>
  <si>
    <t>№ 44/1-ЭА от 23.08.2018</t>
  </si>
  <si>
    <t>ООО «Строительная компания-Лерон»; 
ИНН 2114003552, 
адрес: Чувашская Республика, пгт. Урмары, ул. Калинина, д.5, 
директор Лебедева Анна Сергеевна</t>
  </si>
  <si>
    <t xml:space="preserve">ООО «Ибресинское ДРСУ», 
ИНН 2105006187,  
адрес: Чувашская Республика, Ибресинский район, пгт Ибреси, ул. Маресьева, дом 3, офис 1, 
директор Николаев Владимир Александрович
</t>
  </si>
  <si>
    <t>от 25.05.2020 № 3; ИКЗ: 203210600631021060100100090034322414</t>
  </si>
  <si>
    <t>от 28.05.2020 № 2, ИКЗ: 203210600631021060100100100024211414</t>
  </si>
  <si>
    <t>2020 г.</t>
  </si>
  <si>
    <t>2020-2021 гг.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</si>
  <si>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</si>
  <si>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Контракт № 0115200000219000006 17.12.2019 (ИКЗ № 192212805429021300100100270304120000); Контракт №0115200001120000716 от 21.05.2020 (ИКЗ № 202212805429021300100100210010000000);</t>
  </si>
  <si>
    <t>ООО "Проетный институт "Суварстройпроект"</t>
  </si>
  <si>
    <t>ООО "Проектно-строительная компания "Империя", г.Чебоксары, ул.Ярмарочная, д.7,корпус 1, ИНН 2130111555</t>
  </si>
  <si>
    <t>Контракт от 15.06.2020 № 3 (ИКЗ: 203210400649821040100100110004120414).</t>
  </si>
  <si>
    <t>ООО "Архитектурное бюро "Графит"</t>
  </si>
  <si>
    <t xml:space="preserve">ПОДРЯДЧИК - ООО «Стройсантех»
Юридический/почтовый адрес: 429335, Чувашская Республика, г. Канаш, Железнодорожная улица, 89
Тел. 8(903) 357 23 05
E-mail: ooo-cct1@yandeх.ru
ИНН 2123005274
</t>
  </si>
  <si>
    <t>Контракт от 06.07.2020 №4</t>
  </si>
  <si>
    <t xml:space="preserve">ПОДРЯДЧИК - Непубличное акционерное общество, Акционерное общество «Марспецмонтаж»
Юридический/почтовый адрес: 424000, Республика Марий Эл, г. Йошкар-Ола, Пролетарская,5
ИНН 1200000095
</t>
  </si>
  <si>
    <t>Контракт от 13.03.2020 № 05032000 (ИКЗ 203212000352921200100100040014399000)</t>
  </si>
  <si>
    <t xml:space="preserve">ООО "Первая проектная компания", Коновалов Артем Геннадьевич, ИНН 1326233517
</t>
  </si>
  <si>
    <t xml:space="preserve">ООО АБ "Классика", Дорофеева Вера Александровна, ИНН 2129046647
</t>
  </si>
  <si>
    <t xml:space="preserve">ООО СЗ "СК "Старатель Владимиров Анатолий Юрьевич, ИНН 2129046654
</t>
  </si>
  <si>
    <t xml:space="preserve">№ 3210200118020000012
№ 532 от 13.04.2020
</t>
  </si>
  <si>
    <t xml:space="preserve">с момента подписания Контракта по 16.11.2020 </t>
  </si>
  <si>
    <t xml:space="preserve">ООО "Агротехпроект", Иванов Николай Борисович, ИНН 2128026013
</t>
  </si>
  <si>
    <t xml:space="preserve">ООО МСО "Аликовская", Лаврентьев Сергей Алексеевич, ИНН 2102002410
</t>
  </si>
  <si>
    <t>№ 0315300097320000003 от 10.06.2020</t>
  </si>
  <si>
    <t>с момента заключения контракта до 28 августа 2020 года</t>
  </si>
  <si>
    <t>ООО "КБ "Проект-Мастер", Харасова Юлия Алексеевна, ИНН 2130151220</t>
  </si>
  <si>
    <t xml:space="preserve">ООО "Проектно-сметное бюро", Михайлов Павел Валерьевич, ИНН 2130123462
</t>
  </si>
  <si>
    <t>ООО «СТРОЙ-МИР» Янкович Тамара Алексеевна, ИНН 6314040799</t>
  </si>
  <si>
    <t>№ 3211300390520000001
№ 1015300003720000001_200344 от 12.05.2020</t>
  </si>
  <si>
    <t xml:space="preserve">со дня подписания контракта  не позднее 15 августа 2020 года
</t>
  </si>
  <si>
    <t xml:space="preserve">ООО "ПИ "Суварстройпроект", Захаров Владимир Алексеевич, ИНН 2129041303
</t>
  </si>
  <si>
    <t>ООО "Магнум"Орлов Андрей Витальевич, ИНН 7708210008</t>
  </si>
  <si>
    <t xml:space="preserve">ООО "ПРЕМИУМ СТРОЙ 21" Суворов Александр Сергеевич, ИНН 2130103748
</t>
  </si>
  <si>
    <t>№ 0115300015420000014_150820 от 08.05.2020</t>
  </si>
  <si>
    <t>с даты заключения муниципального контракта до 01.09.2020 г.</t>
  </si>
  <si>
    <t>ООО «Регионстрой» г. Казань,  Нурияхметов Руслан Маратович, ИНН 1660308788</t>
  </si>
  <si>
    <t>№ 3212000141920000015
№ 56 от 09.06.2020</t>
  </si>
  <si>
    <t xml:space="preserve">с даты заключения муниципального контракта по 30 сентября 2020 г. </t>
  </si>
  <si>
    <t>Обустройство объектами инженерной ин-фраструктуры и благоустройство площа-док, расположенных на сельских террито-риях, под компактную жилищную застрой-ку</t>
  </si>
  <si>
    <t>строительство автодороги к Административно-развлекательному комплексу г. Чебоксары (Амазония)</t>
  </si>
  <si>
    <t>Министерство экономического развития и имущественных отношений Чувашской Республики</t>
  </si>
  <si>
    <t>ООО "Эколос-Проектстрой"</t>
  </si>
  <si>
    <t xml:space="preserve">контракт от 25.05.2020 г.   </t>
  </si>
  <si>
    <t xml:space="preserve">до  22 августа 2020 г. </t>
  </si>
  <si>
    <t xml:space="preserve"> до 31.12.2020 г. </t>
  </si>
  <si>
    <t xml:space="preserve"> ООО "Альбатрос" </t>
  </si>
  <si>
    <t xml:space="preserve"> контракт от 18.05.2020 г. </t>
  </si>
  <si>
    <t xml:space="preserve">контракт  от 26.05.2020 г. </t>
  </si>
  <si>
    <t>ООО "Альянсволгастрой"</t>
  </si>
  <si>
    <t>до 09.07.2020 г.</t>
  </si>
  <si>
    <t>ООО  "ТОРАКОЛ"</t>
  </si>
  <si>
    <t xml:space="preserve">от 17.06.2020 № 0115200001120001193 </t>
  </si>
  <si>
    <t>№ 0815300003220000468_83507</t>
  </si>
  <si>
    <t xml:space="preserve">ООО «Центржилстрой» </t>
  </si>
  <si>
    <t>ТСК "Олимп-НН"</t>
  </si>
  <si>
    <t>от 05.08.2020 №</t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</si>
  <si>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январь-июль 2020 года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</si>
  <si>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</si>
  <si>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 27 в микрорайоне "Университетский-2" г.Чебоксары (II очередь)"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</si>
  <si>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</si>
  <si>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</si>
  <si>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</si>
  <si>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</si>
  <si>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</t>
  </si>
  <si>
    <t>строительство автодорог по улицам № 1, 2, 3, 4, 5 в микрорайоне "Университетский-2" СЗР г. Чебоксары</t>
  </si>
  <si>
    <t xml:space="preserve">II этап строительства водопровода в с. Порецкое Порецкого района </t>
  </si>
  <si>
    <t>строительство объекта "Детский сад на 110 мест в 14 мкр. в НЮР г. Чебоксары"</t>
  </si>
  <si>
    <t xml:space="preserve">строительство объекта "Средняя общеобразовательная школа на 1600 ученических мест поз. 1.34 в микрорайоне N 1 жилого района "Новый город" г. Чебоксары" 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</si>
</sst>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3"/>
      <color rgb="FFC00000"/>
      <name val="Arial"/>
      <family val="2"/>
      <charset val="204"/>
    </font>
    <font>
      <sz val="12"/>
      <name val="Times New Roman"/>
      <family val="1"/>
      <charset val="204"/>
    </font>
    <font>
      <i/>
      <sz val="12"/>
      <color rgb="FFC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3"/>
      <color rgb="FFFF0000"/>
      <name val="Arial"/>
      <family val="2"/>
      <charset val="204"/>
    </font>
    <font>
      <sz val="13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3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8" fillId="28" borderId="14">
      <alignment horizontal="right" shrinkToFit="1"/>
    </xf>
  </cellStyleXfs>
  <cellXfs count="285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4" fontId="4" fillId="0" borderId="0" xfId="1" applyNumberFormat="1" applyFont="1" applyFill="1" applyBorder="1" applyAlignment="1">
      <alignment vertical="top" wrapText="1"/>
    </xf>
    <xf numFmtId="4" fontId="22" fillId="0" borderId="0" xfId="0" applyNumberFormat="1" applyFont="1" applyFill="1" applyAlignment="1">
      <alignment vertical="top" wrapText="1"/>
    </xf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2" fillId="26" borderId="0" xfId="0" applyFont="1" applyFill="1"/>
    <xf numFmtId="0" fontId="26" fillId="0" borderId="10" xfId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4" fontId="29" fillId="25" borderId="10" xfId="1" applyNumberFormat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4" fontId="26" fillId="0" borderId="10" xfId="1" applyNumberFormat="1" applyFont="1" applyFill="1" applyBorder="1" applyAlignment="1">
      <alignment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4" fontId="30" fillId="0" borderId="10" xfId="1" applyNumberFormat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center" vertical="top" wrapText="1"/>
    </xf>
    <xf numFmtId="4" fontId="30" fillId="26" borderId="10" xfId="1" applyNumberFormat="1" applyFont="1" applyFill="1" applyBorder="1" applyAlignment="1">
      <alignment vertical="top" wrapText="1"/>
    </xf>
    <xf numFmtId="0" fontId="31" fillId="26" borderId="10" xfId="0" applyFont="1" applyFill="1" applyBorder="1" applyAlignment="1">
      <alignment vertical="top" wrapText="1"/>
    </xf>
    <xf numFmtId="14" fontId="31" fillId="26" borderId="10" xfId="0" applyNumberFormat="1" applyFont="1" applyFill="1" applyBorder="1" applyAlignment="1">
      <alignment vertical="top" wrapText="1"/>
    </xf>
    <xf numFmtId="164" fontId="30" fillId="26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 indent="2"/>
    </xf>
    <xf numFmtId="164" fontId="31" fillId="26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vertical="top" wrapText="1"/>
    </xf>
    <xf numFmtId="4" fontId="27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wrapText="1"/>
    </xf>
    <xf numFmtId="2" fontId="26" fillId="0" borderId="10" xfId="1" applyNumberFormat="1" applyFont="1" applyFill="1" applyBorder="1" applyAlignment="1">
      <alignment horizontal="left" vertical="top" wrapText="1"/>
    </xf>
    <xf numFmtId="14" fontId="26" fillId="0" borderId="10" xfId="1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vertical="top" wrapText="1"/>
    </xf>
    <xf numFmtId="0" fontId="29" fillId="25" borderId="10" xfId="1" applyFont="1" applyFill="1" applyBorder="1" applyAlignment="1">
      <alignment horizontal="left" vertical="top" wrapText="1" indent="2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4" fontId="28" fillId="25" borderId="10" xfId="0" applyNumberFormat="1" applyFont="1" applyFill="1" applyBorder="1" applyAlignment="1">
      <alignment horizontal="right" vertical="top" wrapText="1"/>
    </xf>
    <xf numFmtId="0" fontId="26" fillId="27" borderId="10" xfId="1" applyFont="1" applyFill="1" applyBorder="1" applyAlignment="1">
      <alignment vertical="top" wrapText="1"/>
    </xf>
    <xf numFmtId="164" fontId="27" fillId="27" borderId="10" xfId="0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 indent="2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right" vertical="top" wrapText="1"/>
    </xf>
    <xf numFmtId="0" fontId="31" fillId="27" borderId="10" xfId="0" applyFont="1" applyFill="1" applyBorder="1" applyAlignment="1">
      <alignment vertical="top" wrapText="1"/>
    </xf>
    <xf numFmtId="14" fontId="31" fillId="27" borderId="10" xfId="0" applyNumberFormat="1" applyFont="1" applyFill="1" applyBorder="1" applyAlignment="1">
      <alignment vertical="top" wrapText="1"/>
    </xf>
    <xf numFmtId="164" fontId="31" fillId="27" borderId="10" xfId="0" applyNumberFormat="1" applyFont="1" applyFill="1" applyBorder="1" applyAlignment="1">
      <alignment horizontal="right" vertical="top" wrapText="1"/>
    </xf>
    <xf numFmtId="0" fontId="27" fillId="27" borderId="10" xfId="0" applyFont="1" applyFill="1" applyBorder="1" applyAlignment="1">
      <alignment vertical="top" wrapText="1"/>
    </xf>
    <xf numFmtId="14" fontId="27" fillId="27" borderId="10" xfId="0" applyNumberFormat="1" applyFont="1" applyFill="1" applyBorder="1" applyAlignment="1">
      <alignment vertical="top" wrapText="1"/>
    </xf>
    <xf numFmtId="164" fontId="27" fillId="26" borderId="10" xfId="0" applyNumberFormat="1" applyFont="1" applyFill="1" applyBorder="1" applyAlignment="1">
      <alignment horizontal="right" vertical="top" wrapText="1"/>
    </xf>
    <xf numFmtId="4" fontId="26" fillId="26" borderId="10" xfId="1" applyNumberFormat="1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 wrapText="1"/>
    </xf>
    <xf numFmtId="14" fontId="27" fillId="26" borderId="10" xfId="0" applyNumberFormat="1" applyFont="1" applyFill="1" applyBorder="1" applyAlignment="1">
      <alignment vertical="top" wrapText="1"/>
    </xf>
    <xf numFmtId="4" fontId="27" fillId="27" borderId="10" xfId="0" applyNumberFormat="1" applyFont="1" applyFill="1" applyBorder="1" applyAlignment="1">
      <alignment vertical="top" wrapText="1"/>
    </xf>
    <xf numFmtId="4" fontId="28" fillId="25" borderId="10" xfId="0" applyNumberFormat="1" applyFont="1" applyFill="1" applyBorder="1" applyAlignment="1">
      <alignment vertical="top" wrapText="1"/>
    </xf>
    <xf numFmtId="4" fontId="31" fillId="27" borderId="10" xfId="0" applyNumberFormat="1" applyFont="1" applyFill="1" applyBorder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164" fontId="26" fillId="24" borderId="10" xfId="0" applyNumberFormat="1" applyFont="1" applyFill="1" applyBorder="1" applyAlignment="1">
      <alignment horizontal="right" vertical="top" wrapText="1"/>
    </xf>
    <xf numFmtId="164" fontId="27" fillId="24" borderId="10" xfId="0" applyNumberFormat="1" applyFont="1" applyFill="1" applyBorder="1" applyAlignment="1">
      <alignment horizontal="right" vertical="top" wrapText="1"/>
    </xf>
    <xf numFmtId="164" fontId="31" fillId="24" borderId="10" xfId="0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30" fillId="24" borderId="1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0" fontId="30" fillId="26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31" fillId="27" borderId="10" xfId="0" applyFont="1" applyFill="1" applyBorder="1" applyAlignment="1">
      <alignment horizontal="center" vertical="center" wrapText="1"/>
    </xf>
    <xf numFmtId="2" fontId="26" fillId="0" borderId="10" xfId="1" applyNumberFormat="1" applyFont="1" applyFill="1" applyBorder="1" applyAlignment="1">
      <alignment vertical="top" wrapText="1"/>
    </xf>
    <xf numFmtId="2" fontId="27" fillId="0" borderId="1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left" vertical="top" wrapText="1"/>
    </xf>
    <xf numFmtId="2" fontId="27" fillId="0" borderId="10" xfId="0" applyNumberFormat="1" applyFont="1" applyBorder="1" applyAlignment="1">
      <alignment horizontal="left" vertical="top" wrapText="1"/>
    </xf>
    <xf numFmtId="2" fontId="27" fillId="27" borderId="10" xfId="0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9" fillId="25" borderId="10" xfId="1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top" wrapText="1"/>
    </xf>
    <xf numFmtId="0" fontId="26" fillId="0" borderId="10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6" fillId="25" borderId="10" xfId="1" applyFont="1" applyFill="1" applyBorder="1" applyAlignment="1">
      <alignment horizontal="center" vertical="center" wrapText="1"/>
    </xf>
    <xf numFmtId="0" fontId="37" fillId="0" borderId="10" xfId="1" applyFont="1" applyFill="1" applyBorder="1" applyAlignment="1">
      <alignment horizontal="center" vertical="center" wrapText="1"/>
    </xf>
    <xf numFmtId="0" fontId="37" fillId="26" borderId="10" xfId="1" applyFont="1" applyFill="1" applyBorder="1" applyAlignment="1">
      <alignment horizontal="center" vertical="center" wrapText="1"/>
    </xf>
    <xf numFmtId="0" fontId="4" fillId="26" borderId="10" xfId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6" fillId="24" borderId="10" xfId="1" applyNumberFormat="1" applyFont="1" applyFill="1" applyBorder="1" applyAlignment="1">
      <alignment vertical="top" wrapText="1"/>
    </xf>
    <xf numFmtId="4" fontId="27" fillId="24" borderId="10" xfId="0" applyNumberFormat="1" applyFont="1" applyFill="1" applyBorder="1" applyAlignment="1">
      <alignment vertical="top" wrapText="1"/>
    </xf>
    <xf numFmtId="4" fontId="38" fillId="28" borderId="14" xfId="183" applyNumberFormat="1" applyProtection="1">
      <alignment horizontal="right" shrinkToFit="1"/>
    </xf>
    <xf numFmtId="164" fontId="29" fillId="24" borderId="10" xfId="1" applyNumberFormat="1" applyFont="1" applyFill="1" applyBorder="1" applyAlignment="1">
      <alignment horizontal="right" vertical="top" wrapText="1"/>
    </xf>
    <xf numFmtId="0" fontId="30" fillId="24" borderId="10" xfId="1" applyFont="1" applyFill="1" applyBorder="1" applyAlignment="1">
      <alignment horizontal="center" vertical="center" wrapText="1"/>
    </xf>
    <xf numFmtId="0" fontId="4" fillId="24" borderId="10" xfId="1" applyFont="1" applyFill="1" applyBorder="1" applyAlignment="1">
      <alignment horizontal="center" vertical="center" wrapText="1"/>
    </xf>
    <xf numFmtId="0" fontId="30" fillId="24" borderId="10" xfId="1" applyFont="1" applyFill="1" applyBorder="1" applyAlignment="1">
      <alignment vertical="top" wrapText="1"/>
    </xf>
    <xf numFmtId="0" fontId="4" fillId="24" borderId="0" xfId="0" applyFont="1" applyFill="1"/>
    <xf numFmtId="0" fontId="27" fillId="24" borderId="10" xfId="0" applyFont="1" applyFill="1" applyBorder="1" applyAlignment="1">
      <alignment vertical="top" wrapText="1"/>
    </xf>
    <xf numFmtId="14" fontId="27" fillId="24" borderId="10" xfId="0" applyNumberFormat="1" applyFont="1" applyFill="1" applyBorder="1" applyAlignment="1">
      <alignment vertical="top" wrapText="1"/>
    </xf>
    <xf numFmtId="0" fontId="22" fillId="24" borderId="0" xfId="0" applyFont="1" applyFill="1"/>
    <xf numFmtId="0" fontId="26" fillId="24" borderId="10" xfId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center" wrapText="1"/>
    </xf>
    <xf numFmtId="164" fontId="26" fillId="24" borderId="10" xfId="1" applyNumberFormat="1" applyFont="1" applyFill="1" applyBorder="1" applyAlignment="1">
      <alignment vertical="top" wrapText="1"/>
    </xf>
    <xf numFmtId="14" fontId="26" fillId="24" borderId="10" xfId="1" applyNumberFormat="1" applyFont="1" applyFill="1" applyBorder="1" applyAlignment="1">
      <alignment vertical="top" wrapText="1"/>
    </xf>
    <xf numFmtId="0" fontId="26" fillId="24" borderId="10" xfId="1" applyNumberFormat="1" applyFont="1" applyFill="1" applyBorder="1" applyAlignment="1">
      <alignment vertical="top" wrapText="1"/>
    </xf>
    <xf numFmtId="0" fontId="37" fillId="27" borderId="10" xfId="1" applyFont="1" applyFill="1" applyBorder="1" applyAlignment="1">
      <alignment horizontal="center" vertical="center" wrapText="1"/>
    </xf>
    <xf numFmtId="4" fontId="30" fillId="27" borderId="10" xfId="1" applyNumberFormat="1" applyFont="1" applyFill="1" applyBorder="1" applyAlignment="1">
      <alignment vertical="top" wrapText="1"/>
    </xf>
    <xf numFmtId="164" fontId="28" fillId="0" borderId="10" xfId="0" applyNumberFormat="1" applyFont="1" applyFill="1" applyBorder="1" applyAlignment="1">
      <alignment horizontal="right" vertical="top" wrapText="1"/>
    </xf>
    <xf numFmtId="164" fontId="28" fillId="24" borderId="1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164" fontId="27" fillId="24" borderId="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Border="1" applyAlignment="1">
      <alignment horizontal="right" vertical="top" wrapText="1"/>
    </xf>
    <xf numFmtId="0" fontId="26" fillId="29" borderId="10" xfId="1" applyFont="1" applyFill="1" applyBorder="1" applyAlignment="1">
      <alignment vertical="top" wrapText="1"/>
    </xf>
    <xf numFmtId="0" fontId="4" fillId="29" borderId="10" xfId="1" applyFont="1" applyFill="1" applyBorder="1" applyAlignment="1">
      <alignment horizontal="center" vertical="center" wrapText="1"/>
    </xf>
    <xf numFmtId="4" fontId="26" fillId="29" borderId="10" xfId="1" applyNumberFormat="1" applyFont="1" applyFill="1" applyBorder="1" applyAlignment="1">
      <alignment vertical="top" wrapText="1"/>
    </xf>
    <xf numFmtId="0" fontId="27" fillId="29" borderId="10" xfId="0" applyFont="1" applyFill="1" applyBorder="1" applyAlignment="1">
      <alignment vertical="top" wrapText="1"/>
    </xf>
    <xf numFmtId="14" fontId="27" fillId="29" borderId="10" xfId="0" applyNumberFormat="1" applyFont="1" applyFill="1" applyBorder="1" applyAlignment="1">
      <alignment vertical="top" wrapText="1"/>
    </xf>
    <xf numFmtId="164" fontId="30" fillId="29" borderId="10" xfId="1" applyNumberFormat="1" applyFont="1" applyFill="1" applyBorder="1" applyAlignment="1">
      <alignment horizontal="right" vertical="top" wrapText="1"/>
    </xf>
    <xf numFmtId="164" fontId="27" fillId="29" borderId="10" xfId="0" applyNumberFormat="1" applyFont="1" applyFill="1" applyBorder="1" applyAlignment="1">
      <alignment horizontal="right" vertical="top" wrapText="1"/>
    </xf>
    <xf numFmtId="164" fontId="29" fillId="29" borderId="10" xfId="1" applyNumberFormat="1" applyFont="1" applyFill="1" applyBorder="1" applyAlignment="1">
      <alignment horizontal="right" vertical="top" wrapText="1"/>
    </xf>
    <xf numFmtId="0" fontId="22" fillId="29" borderId="0" xfId="0" applyFont="1" applyFill="1"/>
    <xf numFmtId="164" fontId="26" fillId="29" borderId="10" xfId="1" applyNumberFormat="1" applyFont="1" applyFill="1" applyBorder="1" applyAlignment="1">
      <alignment horizontal="right" vertical="top" wrapText="1"/>
    </xf>
    <xf numFmtId="164" fontId="31" fillId="29" borderId="10" xfId="0" applyNumberFormat="1" applyFont="1" applyFill="1" applyBorder="1" applyAlignment="1">
      <alignment horizontal="right" vertical="top" wrapText="1"/>
    </xf>
    <xf numFmtId="0" fontId="23" fillId="29" borderId="0" xfId="0" applyFont="1" applyFill="1"/>
    <xf numFmtId="4" fontId="30" fillId="29" borderId="10" xfId="1" applyNumberFormat="1" applyFont="1" applyFill="1" applyBorder="1" applyAlignment="1">
      <alignment vertical="top" wrapText="1"/>
    </xf>
    <xf numFmtId="0" fontId="31" fillId="29" borderId="10" xfId="0" applyFont="1" applyFill="1" applyBorder="1" applyAlignment="1">
      <alignment vertical="top" wrapText="1"/>
    </xf>
    <xf numFmtId="14" fontId="31" fillId="29" borderId="10" xfId="0" applyNumberFormat="1" applyFont="1" applyFill="1" applyBorder="1" applyAlignment="1">
      <alignment vertical="top" wrapText="1"/>
    </xf>
    <xf numFmtId="14" fontId="26" fillId="29" borderId="10" xfId="1" applyNumberFormat="1" applyFont="1" applyFill="1" applyBorder="1" applyAlignment="1">
      <alignment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vertical="center" wrapText="1"/>
    </xf>
    <xf numFmtId="2" fontId="26" fillId="24" borderId="10" xfId="1" applyNumberFormat="1" applyFont="1" applyFill="1" applyBorder="1" applyAlignment="1">
      <alignment vertical="top" wrapText="1"/>
    </xf>
    <xf numFmtId="0" fontId="42" fillId="24" borderId="10" xfId="0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vertical="top" wrapText="1"/>
    </xf>
    <xf numFmtId="0" fontId="26" fillId="24" borderId="0" xfId="0" applyFont="1" applyFill="1" applyAlignment="1">
      <alignment wrapText="1" shrinkToFit="1"/>
    </xf>
    <xf numFmtId="2" fontId="26" fillId="24" borderId="10" xfId="0" applyNumberFormat="1" applyFont="1" applyFill="1" applyBorder="1" applyAlignment="1">
      <alignment horizontal="right" vertical="top"/>
    </xf>
    <xf numFmtId="49" fontId="27" fillId="24" borderId="10" xfId="0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 shrinkToFit="1"/>
    </xf>
    <xf numFmtId="14" fontId="27" fillId="24" borderId="10" xfId="0" applyNumberFormat="1" applyFont="1" applyFill="1" applyBorder="1" applyAlignment="1">
      <alignment horizontal="right" vertical="top" wrapText="1"/>
    </xf>
    <xf numFmtId="0" fontId="37" fillId="24" borderId="10" xfId="1" applyFont="1" applyFill="1" applyBorder="1" applyAlignment="1">
      <alignment horizontal="center" vertical="center" wrapText="1"/>
    </xf>
    <xf numFmtId="0" fontId="23" fillId="24" borderId="0" xfId="0" applyFont="1" applyFill="1"/>
    <xf numFmtId="4" fontId="30" fillId="24" borderId="10" xfId="1" applyNumberFormat="1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14" fontId="31" fillId="24" borderId="10" xfId="0" applyNumberFormat="1" applyFont="1" applyFill="1" applyBorder="1" applyAlignment="1">
      <alignment vertical="top" wrapText="1"/>
    </xf>
    <xf numFmtId="2" fontId="27" fillId="24" borderId="10" xfId="0" applyNumberFormat="1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0" fontId="45" fillId="24" borderId="10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0" fontId="46" fillId="24" borderId="10" xfId="0" applyFont="1" applyFill="1" applyBorder="1" applyAlignment="1">
      <alignment horizontal="center" vertical="center" wrapText="1"/>
    </xf>
    <xf numFmtId="4" fontId="46" fillId="24" borderId="10" xfId="0" applyNumberFormat="1" applyFont="1" applyFill="1" applyBorder="1" applyAlignment="1">
      <alignment horizontal="center" vertical="center"/>
    </xf>
    <xf numFmtId="0" fontId="4" fillId="24" borderId="10" xfId="1" applyFont="1" applyFill="1" applyBorder="1" applyAlignment="1">
      <alignment vertical="top" wrapText="1"/>
    </xf>
    <xf numFmtId="0" fontId="4" fillId="24" borderId="10" xfId="1" applyFont="1" applyFill="1" applyBorder="1" applyAlignment="1">
      <alignment horizontal="center"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/>
    </xf>
    <xf numFmtId="49" fontId="22" fillId="24" borderId="10" xfId="0" applyNumberFormat="1" applyFont="1" applyFill="1" applyBorder="1" applyAlignment="1">
      <alignment horizontal="center" vertical="top" wrapText="1"/>
    </xf>
    <xf numFmtId="0" fontId="22" fillId="24" borderId="0" xfId="0" applyFont="1" applyFill="1" applyAlignment="1">
      <alignment vertical="top"/>
    </xf>
    <xf numFmtId="0" fontId="26" fillId="24" borderId="10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horizontal="center" vertical="top" wrapText="1"/>
    </xf>
    <xf numFmtId="0" fontId="31" fillId="24" borderId="10" xfId="0" applyFont="1" applyFill="1" applyBorder="1"/>
    <xf numFmtId="14" fontId="26" fillId="24" borderId="10" xfId="0" applyNumberFormat="1" applyFont="1" applyFill="1" applyBorder="1" applyAlignment="1">
      <alignment vertical="top" wrapText="1"/>
    </xf>
    <xf numFmtId="0" fontId="30" fillId="29" borderId="10" xfId="1" applyFont="1" applyFill="1" applyBorder="1" applyAlignment="1">
      <alignment horizontal="center" vertical="center" wrapText="1"/>
    </xf>
    <xf numFmtId="0" fontId="37" fillId="29" borderId="10" xfId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top" wrapText="1"/>
    </xf>
    <xf numFmtId="14" fontId="30" fillId="24" borderId="10" xfId="1" applyNumberFormat="1" applyFont="1" applyFill="1" applyBorder="1" applyAlignment="1">
      <alignment vertical="top" wrapText="1"/>
    </xf>
    <xf numFmtId="164" fontId="39" fillId="24" borderId="10" xfId="1" applyNumberFormat="1" applyFont="1" applyFill="1" applyBorder="1" applyAlignment="1">
      <alignment horizontal="right" vertical="top" wrapText="1"/>
    </xf>
    <xf numFmtId="4" fontId="22" fillId="24" borderId="10" xfId="0" applyNumberFormat="1" applyFont="1" applyFill="1" applyBorder="1" applyAlignment="1">
      <alignment horizontal="center" vertical="top"/>
    </xf>
    <xf numFmtId="4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39" fillId="24" borderId="10" xfId="1" applyFont="1" applyFill="1" applyBorder="1" applyAlignment="1">
      <alignment vertical="top" wrapText="1"/>
    </xf>
    <xf numFmtId="14" fontId="39" fillId="24" borderId="10" xfId="1" applyNumberFormat="1" applyFont="1" applyFill="1" applyBorder="1" applyAlignment="1">
      <alignment vertical="top" wrapText="1"/>
    </xf>
    <xf numFmtId="164" fontId="31" fillId="24" borderId="10" xfId="1" applyNumberFormat="1" applyFont="1" applyFill="1" applyBorder="1" applyAlignment="1">
      <alignment horizontal="right" vertical="top" wrapText="1"/>
    </xf>
    <xf numFmtId="164" fontId="27" fillId="24" borderId="10" xfId="1" applyNumberFormat="1" applyFont="1" applyFill="1" applyBorder="1" applyAlignment="1">
      <alignment horizontal="right" vertical="top" wrapText="1"/>
    </xf>
    <xf numFmtId="0" fontId="41" fillId="24" borderId="0" xfId="0" applyFont="1" applyFill="1"/>
    <xf numFmtId="0" fontId="27" fillId="24" borderId="10" xfId="1" applyFont="1" applyFill="1" applyBorder="1" applyAlignment="1">
      <alignment horizontal="left" vertical="top" wrapText="1"/>
    </xf>
    <xf numFmtId="0" fontId="23" fillId="24" borderId="10" xfId="1" applyFont="1" applyFill="1" applyBorder="1" applyAlignment="1">
      <alignment horizontal="center" vertical="center" wrapText="1"/>
    </xf>
    <xf numFmtId="4" fontId="31" fillId="24" borderId="10" xfId="1" applyNumberFormat="1" applyFont="1" applyFill="1" applyBorder="1" applyAlignment="1">
      <alignment vertical="top" wrapText="1"/>
    </xf>
    <xf numFmtId="0" fontId="31" fillId="24" borderId="10" xfId="1" applyFont="1" applyFill="1" applyBorder="1" applyAlignment="1">
      <alignment vertical="top" wrapText="1"/>
    </xf>
    <xf numFmtId="14" fontId="31" fillId="24" borderId="10" xfId="1" applyNumberFormat="1" applyFont="1" applyFill="1" applyBorder="1" applyAlignment="1">
      <alignment vertical="top" wrapText="1"/>
    </xf>
    <xf numFmtId="4" fontId="37" fillId="24" borderId="10" xfId="1" applyNumberFormat="1" applyFont="1" applyFill="1" applyBorder="1" applyAlignment="1">
      <alignment vertical="top" wrapText="1"/>
    </xf>
    <xf numFmtId="2" fontId="34" fillId="24" borderId="10" xfId="0" applyNumberFormat="1" applyFont="1" applyFill="1" applyBorder="1" applyAlignment="1">
      <alignment horizontal="center" vertical="top" wrapText="1"/>
    </xf>
    <xf numFmtId="4" fontId="27" fillId="24" borderId="10" xfId="0" applyNumberFormat="1" applyFont="1" applyFill="1" applyBorder="1" applyAlignment="1">
      <alignment horizontal="center" vertical="top"/>
    </xf>
    <xf numFmtId="14" fontId="27" fillId="24" borderId="10" xfId="0" applyNumberFormat="1" applyFont="1" applyFill="1" applyBorder="1" applyAlignment="1">
      <alignment horizontal="center" vertical="top"/>
    </xf>
    <xf numFmtId="164" fontId="43" fillId="24" borderId="10" xfId="0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top" wrapText="1"/>
    </xf>
    <xf numFmtId="0" fontId="26" fillId="24" borderId="10" xfId="1" applyFont="1" applyFill="1" applyBorder="1" applyAlignment="1">
      <alignment horizontal="left" vertical="center" wrapText="1"/>
    </xf>
    <xf numFmtId="0" fontId="30" fillId="24" borderId="10" xfId="1" applyFont="1" applyFill="1" applyBorder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center" vertical="top" wrapText="1"/>
    </xf>
    <xf numFmtId="4" fontId="27" fillId="24" borderId="10" xfId="0" applyNumberFormat="1" applyFont="1" applyFill="1" applyBorder="1" applyAlignment="1">
      <alignment horizontal="left" vertical="top" wrapText="1"/>
    </xf>
    <xf numFmtId="0" fontId="27" fillId="24" borderId="10" xfId="0" applyNumberFormat="1" applyFont="1" applyFill="1" applyBorder="1" applyAlignment="1">
      <alignment horizontal="center" vertical="top"/>
    </xf>
    <xf numFmtId="0" fontId="31" fillId="24" borderId="10" xfId="0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right" vertical="top" wrapText="1"/>
    </xf>
    <xf numFmtId="164" fontId="30" fillId="30" borderId="10" xfId="1" applyNumberFormat="1" applyFont="1" applyFill="1" applyBorder="1" applyAlignment="1">
      <alignment horizontal="right" vertical="top" wrapText="1"/>
    </xf>
    <xf numFmtId="0" fontId="30" fillId="31" borderId="10" xfId="1" applyFont="1" applyFill="1" applyBorder="1" applyAlignment="1">
      <alignment horizontal="center" vertical="center" wrapText="1"/>
    </xf>
    <xf numFmtId="0" fontId="37" fillId="31" borderId="10" xfId="1" applyFont="1" applyFill="1" applyBorder="1" applyAlignment="1">
      <alignment horizontal="center" vertical="center" wrapText="1"/>
    </xf>
    <xf numFmtId="4" fontId="30" fillId="31" borderId="10" xfId="1" applyNumberFormat="1" applyFont="1" applyFill="1" applyBorder="1" applyAlignment="1">
      <alignment vertical="top" wrapText="1"/>
    </xf>
    <xf numFmtId="0" fontId="31" fillId="31" borderId="10" xfId="0" applyFont="1" applyFill="1" applyBorder="1" applyAlignment="1">
      <alignment vertical="top" wrapText="1"/>
    </xf>
    <xf numFmtId="14" fontId="31" fillId="31" borderId="10" xfId="0" applyNumberFormat="1" applyFont="1" applyFill="1" applyBorder="1" applyAlignment="1">
      <alignment vertical="top" wrapText="1"/>
    </xf>
    <xf numFmtId="164" fontId="30" fillId="31" borderId="10" xfId="1" applyNumberFormat="1" applyFont="1" applyFill="1" applyBorder="1" applyAlignment="1">
      <alignment horizontal="right" vertical="top" wrapText="1"/>
    </xf>
    <xf numFmtId="0" fontId="23" fillId="31" borderId="0" xfId="0" applyFont="1" applyFill="1"/>
    <xf numFmtId="0" fontId="4" fillId="31" borderId="10" xfId="1" applyFont="1" applyFill="1" applyBorder="1" applyAlignment="1">
      <alignment horizontal="center" vertical="center" wrapText="1"/>
    </xf>
    <xf numFmtId="4" fontId="26" fillId="31" borderId="10" xfId="1" applyNumberFormat="1" applyFont="1" applyFill="1" applyBorder="1" applyAlignment="1">
      <alignment vertical="top" wrapText="1"/>
    </xf>
    <xf numFmtId="0" fontId="26" fillId="31" borderId="10" xfId="1" applyFont="1" applyFill="1" applyBorder="1" applyAlignment="1">
      <alignment vertical="top" wrapText="1"/>
    </xf>
    <xf numFmtId="0" fontId="27" fillId="31" borderId="10" xfId="0" applyFont="1" applyFill="1" applyBorder="1" applyAlignment="1">
      <alignment vertical="top" wrapText="1"/>
    </xf>
    <xf numFmtId="14" fontId="27" fillId="31" borderId="10" xfId="0" applyNumberFormat="1" applyFont="1" applyFill="1" applyBorder="1" applyAlignment="1">
      <alignment vertical="top" wrapText="1"/>
    </xf>
    <xf numFmtId="164" fontId="27" fillId="31" borderId="10" xfId="0" applyNumberFormat="1" applyFont="1" applyFill="1" applyBorder="1" applyAlignment="1">
      <alignment horizontal="right" vertical="top" wrapText="1"/>
    </xf>
    <xf numFmtId="0" fontId="22" fillId="31" borderId="0" xfId="0" applyFont="1" applyFill="1"/>
    <xf numFmtId="164" fontId="31" fillId="31" borderId="10" xfId="0" applyNumberFormat="1" applyFont="1" applyFill="1" applyBorder="1" applyAlignment="1">
      <alignment horizontal="right" vertical="top" wrapText="1"/>
    </xf>
    <xf numFmtId="14" fontId="26" fillId="31" borderId="10" xfId="1" applyNumberFormat="1" applyFont="1" applyFill="1" applyBorder="1" applyAlignment="1">
      <alignment vertical="top" wrapText="1"/>
    </xf>
    <xf numFmtId="164" fontId="26" fillId="31" borderId="10" xfId="1" applyNumberFormat="1" applyFont="1" applyFill="1" applyBorder="1" applyAlignment="1">
      <alignment horizontal="right" vertical="top" wrapText="1"/>
    </xf>
    <xf numFmtId="0" fontId="22" fillId="29" borderId="10" xfId="0" applyFont="1" applyFill="1" applyBorder="1" applyAlignment="1">
      <alignment horizontal="center" vertical="center" wrapText="1"/>
    </xf>
    <xf numFmtId="4" fontId="27" fillId="29" borderId="10" xfId="0" applyNumberFormat="1" applyFont="1" applyFill="1" applyBorder="1" applyAlignment="1">
      <alignment vertical="top" wrapText="1"/>
    </xf>
    <xf numFmtId="164" fontId="28" fillId="29" borderId="10" xfId="0" applyNumberFormat="1" applyFont="1" applyFill="1" applyBorder="1" applyAlignment="1">
      <alignment horizontal="right" vertical="top" wrapText="1"/>
    </xf>
    <xf numFmtId="0" fontId="22" fillId="31" borderId="10" xfId="0" applyFont="1" applyFill="1" applyBorder="1" applyAlignment="1">
      <alignment horizontal="center" vertical="center" wrapText="1"/>
    </xf>
    <xf numFmtId="4" fontId="27" fillId="31" borderId="10" xfId="0" applyNumberFormat="1" applyFont="1" applyFill="1" applyBorder="1" applyAlignment="1">
      <alignment vertical="top" wrapText="1"/>
    </xf>
    <xf numFmtId="164" fontId="28" fillId="31" borderId="10" xfId="0" applyNumberFormat="1" applyFont="1" applyFill="1" applyBorder="1" applyAlignment="1">
      <alignment horizontal="right" vertical="top" wrapText="1"/>
    </xf>
    <xf numFmtId="164" fontId="26" fillId="30" borderId="10" xfId="1" applyNumberFormat="1" applyFont="1" applyFill="1" applyBorder="1" applyAlignment="1">
      <alignment horizontal="right" vertical="top" wrapText="1"/>
    </xf>
    <xf numFmtId="164" fontId="37" fillId="30" borderId="10" xfId="1" applyNumberFormat="1" applyFont="1" applyFill="1" applyBorder="1" applyAlignment="1">
      <alignment horizontal="right" vertical="top" wrapText="1"/>
    </xf>
    <xf numFmtId="164" fontId="31" fillId="30" borderId="10" xfId="1" applyNumberFormat="1" applyFont="1" applyFill="1" applyBorder="1" applyAlignment="1">
      <alignment horizontal="right" vertical="top" wrapText="1"/>
    </xf>
    <xf numFmtId="164" fontId="39" fillId="30" borderId="10" xfId="1" applyNumberFormat="1" applyFont="1" applyFill="1" applyBorder="1" applyAlignment="1">
      <alignment horizontal="right" vertical="top" wrapText="1"/>
    </xf>
    <xf numFmtId="4" fontId="27" fillId="30" borderId="10" xfId="0" applyNumberFormat="1" applyFont="1" applyFill="1" applyBorder="1" applyAlignment="1">
      <alignment horizontal="center" vertical="top" wrapText="1"/>
    </xf>
    <xf numFmtId="14" fontId="27" fillId="24" borderId="0" xfId="0" applyNumberFormat="1" applyFont="1" applyFill="1" applyBorder="1" applyAlignment="1">
      <alignment vertical="top" wrapText="1"/>
    </xf>
    <xf numFmtId="164" fontId="30" fillId="24" borderId="0" xfId="1" applyNumberFormat="1" applyFont="1" applyFill="1" applyBorder="1" applyAlignment="1">
      <alignment horizontal="right" vertical="top" wrapText="1"/>
    </xf>
    <xf numFmtId="14" fontId="27" fillId="24" borderId="0" xfId="0" applyNumberFormat="1" applyFont="1" applyFill="1" applyAlignment="1">
      <alignment vertical="top" wrapText="1"/>
    </xf>
    <xf numFmtId="164" fontId="28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4" fontId="27" fillId="0" borderId="0" xfId="0" applyNumberFormat="1" applyFont="1" applyFill="1" applyBorder="1" applyAlignment="1">
      <alignment vertical="top" wrapText="1"/>
    </xf>
    <xf numFmtId="164" fontId="26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14" fontId="22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164" fontId="22" fillId="24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24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/>
    <xf numFmtId="165" fontId="30" fillId="24" borderId="10" xfId="1" applyNumberFormat="1" applyFont="1" applyFill="1" applyBorder="1" applyAlignment="1">
      <alignment vertical="top" wrapText="1"/>
    </xf>
    <xf numFmtId="0" fontId="48" fillId="24" borderId="10" xfId="0" applyFont="1" applyFill="1" applyBorder="1" applyAlignment="1">
      <alignment horizontal="center" vertical="center" wrapText="1"/>
    </xf>
    <xf numFmtId="164" fontId="29" fillId="32" borderId="10" xfId="1" applyNumberFormat="1" applyFont="1" applyFill="1" applyBorder="1" applyAlignment="1">
      <alignment horizontal="right" vertical="top" wrapText="1"/>
    </xf>
    <xf numFmtId="164" fontId="37" fillId="24" borderId="10" xfId="1" applyNumberFormat="1" applyFont="1" applyFill="1" applyBorder="1" applyAlignment="1">
      <alignment horizontal="right" vertical="top" wrapText="1"/>
    </xf>
    <xf numFmtId="0" fontId="26" fillId="0" borderId="0" xfId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44" fillId="0" borderId="0" xfId="1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4"/>
  <sheetViews>
    <sheetView showZeros="0" tabSelected="1" view="pageBreakPreview" zoomScale="64" zoomScaleNormal="70" zoomScaleSheetLayoutView="64" workbookViewId="0">
      <pane ySplit="5" topLeftCell="A6" activePane="bottomLeft" state="frozen"/>
      <selection pane="bottomLeft" activeCell="G61" sqref="G61"/>
    </sheetView>
  </sheetViews>
  <sheetFormatPr defaultColWidth="9.140625" defaultRowHeight="15"/>
  <cols>
    <col min="1" max="1" width="51.5703125" style="4" customWidth="1"/>
    <col min="2" max="2" width="24.5703125" style="113" customWidth="1"/>
    <col min="3" max="3" width="17.42578125" style="13" customWidth="1"/>
    <col min="4" max="4" width="17.85546875" style="4" customWidth="1"/>
    <col min="5" max="5" width="16.7109375" style="4" customWidth="1"/>
    <col min="6" max="6" width="14" style="4" customWidth="1"/>
    <col min="7" max="7" width="19.5703125" style="4" customWidth="1"/>
    <col min="8" max="8" width="16.42578125" style="15" customWidth="1"/>
    <col min="9" max="9" width="17.7109375" style="5" customWidth="1"/>
    <col min="10" max="10" width="15.7109375" style="5" customWidth="1"/>
    <col min="11" max="11" width="16.42578125" style="84" customWidth="1"/>
    <col min="12" max="12" width="16.140625" style="5" customWidth="1"/>
    <col min="13" max="13" width="18" style="6" customWidth="1"/>
    <col min="14" max="14" width="15.140625" style="6" customWidth="1"/>
    <col min="15" max="15" width="16.42578125" style="6" customWidth="1"/>
    <col min="16" max="16" width="14.140625" style="6" customWidth="1"/>
    <col min="17" max="17" width="15.140625" style="5" customWidth="1"/>
    <col min="18" max="18" width="23.85546875" style="5" customWidth="1"/>
    <col min="19" max="19" width="15.42578125" style="5" customWidth="1"/>
    <col min="20" max="20" width="19.28515625" style="87" customWidth="1"/>
    <col min="21" max="21" width="17.5703125" style="5" customWidth="1"/>
    <col min="22" max="22" width="12.85546875" style="5" customWidth="1"/>
    <col min="23" max="23" width="9.140625" style="3" customWidth="1"/>
    <col min="24" max="16384" width="9.140625" style="3"/>
  </cols>
  <sheetData>
    <row r="1" spans="1:22" ht="35.25" customHeight="1">
      <c r="A1" s="279" t="s">
        <v>394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</row>
    <row r="2" spans="1:22" ht="13.5" customHeight="1">
      <c r="A2" s="1"/>
      <c r="B2" s="104"/>
      <c r="C2" s="12"/>
      <c r="D2" s="1"/>
      <c r="E2" s="1"/>
      <c r="F2" s="1"/>
      <c r="G2" s="1"/>
      <c r="H2" s="14"/>
      <c r="I2" s="2"/>
      <c r="J2" s="2"/>
      <c r="K2" s="81"/>
      <c r="L2" s="2"/>
      <c r="M2" s="2"/>
      <c r="N2" s="2"/>
      <c r="O2" s="2"/>
      <c r="P2" s="2"/>
      <c r="Q2" s="2"/>
      <c r="R2" s="2"/>
      <c r="S2" s="282"/>
      <c r="T2" s="282"/>
      <c r="U2" s="282"/>
      <c r="V2" s="282"/>
    </row>
    <row r="3" spans="1:22" ht="80.25" customHeight="1">
      <c r="A3" s="275" t="s">
        <v>0</v>
      </c>
      <c r="B3" s="275" t="s">
        <v>254</v>
      </c>
      <c r="C3" s="274" t="s">
        <v>86</v>
      </c>
      <c r="D3" s="274" t="s">
        <v>87</v>
      </c>
      <c r="E3" s="274" t="s">
        <v>88</v>
      </c>
      <c r="F3" s="274" t="s">
        <v>134</v>
      </c>
      <c r="G3" s="274" t="s">
        <v>89</v>
      </c>
      <c r="H3" s="274" t="s">
        <v>90</v>
      </c>
      <c r="I3" s="280" t="s">
        <v>1</v>
      </c>
      <c r="J3" s="280"/>
      <c r="K3" s="280"/>
      <c r="L3" s="280"/>
      <c r="M3" s="280" t="s">
        <v>91</v>
      </c>
      <c r="N3" s="280"/>
      <c r="O3" s="280"/>
      <c r="P3" s="280"/>
      <c r="Q3" s="280"/>
      <c r="R3" s="280" t="s">
        <v>344</v>
      </c>
      <c r="S3" s="280"/>
      <c r="T3" s="280"/>
      <c r="U3" s="280"/>
      <c r="V3" s="283" t="s">
        <v>3</v>
      </c>
    </row>
    <row r="4" spans="1:22" ht="138" customHeight="1">
      <c r="A4" s="281"/>
      <c r="B4" s="276"/>
      <c r="C4" s="274"/>
      <c r="D4" s="274"/>
      <c r="E4" s="274"/>
      <c r="F4" s="274"/>
      <c r="G4" s="274"/>
      <c r="H4" s="274"/>
      <c r="I4" s="91" t="s">
        <v>4</v>
      </c>
      <c r="J4" s="91" t="s">
        <v>5</v>
      </c>
      <c r="K4" s="82" t="s">
        <v>6</v>
      </c>
      <c r="L4" s="91" t="s">
        <v>7</v>
      </c>
      <c r="M4" s="73" t="s">
        <v>92</v>
      </c>
      <c r="N4" s="91" t="s">
        <v>5</v>
      </c>
      <c r="O4" s="91" t="s">
        <v>6</v>
      </c>
      <c r="P4" s="91" t="s">
        <v>7</v>
      </c>
      <c r="Q4" s="73" t="s">
        <v>2</v>
      </c>
      <c r="R4" s="91" t="s">
        <v>4</v>
      </c>
      <c r="S4" s="91" t="s">
        <v>8</v>
      </c>
      <c r="T4" s="82" t="s">
        <v>9</v>
      </c>
      <c r="U4" s="91" t="s">
        <v>7</v>
      </c>
      <c r="V4" s="284"/>
    </row>
    <row r="5" spans="1:22" s="7" customFormat="1" ht="20.25" customHeight="1">
      <c r="A5" s="19" t="s">
        <v>10</v>
      </c>
      <c r="B5" s="105"/>
      <c r="C5" s="20"/>
      <c r="D5" s="19"/>
      <c r="E5" s="19"/>
      <c r="F5" s="19"/>
      <c r="G5" s="19"/>
      <c r="H5" s="21"/>
      <c r="I5" s="22">
        <f t="shared" ref="I5:P5" si="0">I7+I8+I9+I10+I11+I12+I13+I14+I15+I16</f>
        <v>4867876.614000001</v>
      </c>
      <c r="J5" s="22">
        <f t="shared" si="0"/>
        <v>2480379.5279999999</v>
      </c>
      <c r="K5" s="22">
        <f t="shared" si="0"/>
        <v>2299756.338</v>
      </c>
      <c r="L5" s="22">
        <f t="shared" si="0"/>
        <v>87740.747999999978</v>
      </c>
      <c r="M5" s="22">
        <f t="shared" si="0"/>
        <v>984099.02</v>
      </c>
      <c r="N5" s="22">
        <f t="shared" si="0"/>
        <v>634621.67000000004</v>
      </c>
      <c r="O5" s="22">
        <f t="shared" si="0"/>
        <v>339484.14400000003</v>
      </c>
      <c r="P5" s="22">
        <f t="shared" si="0"/>
        <v>9993.2060000000001</v>
      </c>
      <c r="Q5" s="22">
        <f>M5/I5*100</f>
        <v>20.216186605258926</v>
      </c>
      <c r="R5" s="22">
        <f>R7+R8+R9+R10+R11+R12+R13+R14+R15+R16</f>
        <v>978199.46900000004</v>
      </c>
      <c r="S5" s="22">
        <f>S7+S8+S9+S10+S11+S12+S13+S14+S15+S16</f>
        <v>634621.13</v>
      </c>
      <c r="T5" s="23">
        <f>T7+T8+T9+T10+T11+T12+T13+T14+T15+T16</f>
        <v>333585.13300000003</v>
      </c>
      <c r="U5" s="22">
        <f>U7+U8+U9+U10+U11+U12+U13+U14+U15+U16</f>
        <v>9993.2060000000001</v>
      </c>
      <c r="V5" s="22">
        <f>R5/I5*100</f>
        <v>20.094993085623837</v>
      </c>
    </row>
    <row r="6" spans="1:22" ht="16.5">
      <c r="A6" s="17" t="s">
        <v>11</v>
      </c>
      <c r="B6" s="103"/>
      <c r="C6" s="24"/>
      <c r="D6" s="17"/>
      <c r="E6" s="17"/>
      <c r="F6" s="17"/>
      <c r="G6" s="17"/>
      <c r="H6" s="25"/>
      <c r="I6" s="26"/>
      <c r="J6" s="26"/>
      <c r="K6" s="79"/>
      <c r="L6" s="26"/>
      <c r="M6" s="26"/>
      <c r="N6" s="26"/>
      <c r="O6" s="26"/>
      <c r="P6" s="26"/>
      <c r="Q6" s="117"/>
      <c r="R6" s="26"/>
      <c r="S6" s="26"/>
      <c r="T6" s="79"/>
      <c r="U6" s="26"/>
      <c r="V6" s="117"/>
    </row>
    <row r="7" spans="1:22" s="124" customFormat="1" ht="16.5">
      <c r="A7" s="125" t="s">
        <v>12</v>
      </c>
      <c r="B7" s="119"/>
      <c r="C7" s="114"/>
      <c r="D7" s="125"/>
      <c r="E7" s="125"/>
      <c r="F7" s="127"/>
      <c r="G7" s="127"/>
      <c r="H7" s="128"/>
      <c r="I7" s="79">
        <f>I18</f>
        <v>1176889.56</v>
      </c>
      <c r="J7" s="26">
        <f t="shared" ref="J7:K7" si="1">J18</f>
        <v>934550.6</v>
      </c>
      <c r="K7" s="79">
        <f t="shared" si="1"/>
        <v>208577.86000000002</v>
      </c>
      <c r="L7" s="79">
        <f t="shared" ref="L7:M7" si="2">L18</f>
        <v>33761.1</v>
      </c>
      <c r="M7" s="79">
        <f t="shared" si="2"/>
        <v>217458.83</v>
      </c>
      <c r="N7" s="79">
        <f t="shared" ref="N7:P7" si="3">N18</f>
        <v>140739.12</v>
      </c>
      <c r="O7" s="79">
        <f t="shared" si="3"/>
        <v>68682.12</v>
      </c>
      <c r="P7" s="79">
        <f t="shared" si="3"/>
        <v>8037.59</v>
      </c>
      <c r="Q7" s="117">
        <f t="shared" ref="Q7:Q69" si="4">M7/I7*100</f>
        <v>18.477420260232403</v>
      </c>
      <c r="R7" s="79">
        <f>R18</f>
        <v>217459.21</v>
      </c>
      <c r="S7" s="79">
        <f t="shared" ref="S7:U7" si="5">S18</f>
        <v>140739.12</v>
      </c>
      <c r="T7" s="79">
        <f>T18</f>
        <v>68682.510000000009</v>
      </c>
      <c r="U7" s="26">
        <f t="shared" si="5"/>
        <v>8037.5800000000008</v>
      </c>
      <c r="V7" s="117">
        <f t="shared" ref="V7:V69" si="6">R7/I7*100</f>
        <v>18.477452548733627</v>
      </c>
    </row>
    <row r="8" spans="1:22" s="124" customFormat="1" ht="16.5">
      <c r="A8" s="125" t="s">
        <v>13</v>
      </c>
      <c r="B8" s="119"/>
      <c r="C8" s="114"/>
      <c r="D8" s="125"/>
      <c r="E8" s="125"/>
      <c r="F8" s="127"/>
      <c r="G8" s="127"/>
      <c r="H8" s="128"/>
      <c r="I8" s="79">
        <f t="shared" ref="I8:K8" si="7">I62</f>
        <v>684994.87</v>
      </c>
      <c r="J8" s="26">
        <f t="shared" si="7"/>
        <v>500725.4</v>
      </c>
      <c r="K8" s="79">
        <f t="shared" si="7"/>
        <v>179766.5</v>
      </c>
      <c r="L8" s="79">
        <f t="shared" ref="L8:M8" si="8">L62</f>
        <v>4502.97</v>
      </c>
      <c r="M8" s="79">
        <f t="shared" si="8"/>
        <v>265654.89</v>
      </c>
      <c r="N8" s="79">
        <f t="shared" ref="N8:P8" si="9">N62</f>
        <v>229816.05</v>
      </c>
      <c r="O8" s="79">
        <f t="shared" si="9"/>
        <v>33979.31</v>
      </c>
      <c r="P8" s="79">
        <f t="shared" si="9"/>
        <v>1859.53</v>
      </c>
      <c r="Q8" s="117">
        <f t="shared" si="4"/>
        <v>38.782026206999184</v>
      </c>
      <c r="R8" s="79">
        <f t="shared" ref="R8:U8" si="10">R62</f>
        <v>265654.35000000003</v>
      </c>
      <c r="S8" s="79">
        <f t="shared" si="10"/>
        <v>229815.51</v>
      </c>
      <c r="T8" s="79">
        <f t="shared" si="10"/>
        <v>33979.31</v>
      </c>
      <c r="U8" s="26">
        <f t="shared" si="10"/>
        <v>1859.53</v>
      </c>
      <c r="V8" s="117">
        <f t="shared" si="6"/>
        <v>38.781947374292017</v>
      </c>
    </row>
    <row r="9" spans="1:22" s="124" customFormat="1" ht="16.5">
      <c r="A9" s="125" t="s">
        <v>14</v>
      </c>
      <c r="B9" s="119"/>
      <c r="C9" s="114"/>
      <c r="D9" s="125"/>
      <c r="E9" s="125"/>
      <c r="F9" s="127"/>
      <c r="G9" s="127"/>
      <c r="H9" s="128"/>
      <c r="I9" s="79">
        <f>I86</f>
        <v>151893.20000000001</v>
      </c>
      <c r="J9" s="26">
        <f t="shared" ref="J9:K9" si="11">J86</f>
        <v>32327.599999999999</v>
      </c>
      <c r="K9" s="79">
        <f t="shared" si="11"/>
        <v>119565.6</v>
      </c>
      <c r="L9" s="79">
        <f t="shared" ref="L9:M9" si="12">L86</f>
        <v>0</v>
      </c>
      <c r="M9" s="79">
        <f t="shared" si="12"/>
        <v>72280.600000000006</v>
      </c>
      <c r="N9" s="79">
        <f t="shared" ref="N9:P9" si="13">N86</f>
        <v>0</v>
      </c>
      <c r="O9" s="79">
        <f t="shared" si="13"/>
        <v>72280.600000000006</v>
      </c>
      <c r="P9" s="79">
        <f t="shared" si="13"/>
        <v>0</v>
      </c>
      <c r="Q9" s="117">
        <f t="shared" si="4"/>
        <v>47.586462066767965</v>
      </c>
      <c r="R9" s="79">
        <f>R86</f>
        <v>72280.600000000006</v>
      </c>
      <c r="S9" s="79">
        <f t="shared" ref="S9:U9" si="14">S86</f>
        <v>0</v>
      </c>
      <c r="T9" s="79">
        <f t="shared" si="14"/>
        <v>72280.600000000006</v>
      </c>
      <c r="U9" s="26">
        <f t="shared" si="14"/>
        <v>0</v>
      </c>
      <c r="V9" s="117">
        <f t="shared" si="6"/>
        <v>47.586462066767965</v>
      </c>
    </row>
    <row r="10" spans="1:22" s="124" customFormat="1" ht="16.5">
      <c r="A10" s="125" t="s">
        <v>40</v>
      </c>
      <c r="B10" s="119"/>
      <c r="C10" s="114"/>
      <c r="D10" s="125"/>
      <c r="E10" s="125"/>
      <c r="F10" s="127"/>
      <c r="G10" s="127"/>
      <c r="H10" s="128"/>
      <c r="I10" s="79">
        <f>I150</f>
        <v>111824.9</v>
      </c>
      <c r="J10" s="26">
        <f t="shared" ref="J10:K10" si="15">J150</f>
        <v>104321.4</v>
      </c>
      <c r="K10" s="79">
        <f t="shared" si="15"/>
        <v>7503.5</v>
      </c>
      <c r="L10" s="79">
        <f t="shared" ref="L10:M10" si="16">L150</f>
        <v>0</v>
      </c>
      <c r="M10" s="79">
        <f t="shared" si="16"/>
        <v>47342.8</v>
      </c>
      <c r="N10" s="79">
        <f t="shared" ref="N10:P10" si="17">N150</f>
        <v>46869.4</v>
      </c>
      <c r="O10" s="79">
        <f t="shared" si="17"/>
        <v>473.4</v>
      </c>
      <c r="P10" s="79">
        <f t="shared" si="17"/>
        <v>0</v>
      </c>
      <c r="Q10" s="117">
        <f t="shared" si="4"/>
        <v>42.336545796150951</v>
      </c>
      <c r="R10" s="79">
        <f>R150</f>
        <v>47342.8</v>
      </c>
      <c r="S10" s="79">
        <f t="shared" ref="S10:U10" si="18">S150</f>
        <v>46869.4</v>
      </c>
      <c r="T10" s="79">
        <f t="shared" si="18"/>
        <v>473.4</v>
      </c>
      <c r="U10" s="26">
        <f t="shared" si="18"/>
        <v>0</v>
      </c>
      <c r="V10" s="117">
        <f t="shared" si="6"/>
        <v>42.336545796150951</v>
      </c>
    </row>
    <row r="11" spans="1:22" s="124" customFormat="1" ht="16.5">
      <c r="A11" s="125" t="s">
        <v>71</v>
      </c>
      <c r="B11" s="119"/>
      <c r="C11" s="114"/>
      <c r="D11" s="125"/>
      <c r="E11" s="125"/>
      <c r="F11" s="127"/>
      <c r="G11" s="127"/>
      <c r="H11" s="128"/>
      <c r="I11" s="79">
        <f>I157</f>
        <v>87624.434000000008</v>
      </c>
      <c r="J11" s="79">
        <f t="shared" ref="J11:K11" si="19">J157</f>
        <v>32723.628000000001</v>
      </c>
      <c r="K11" s="79">
        <f t="shared" si="19"/>
        <v>50937.078000000001</v>
      </c>
      <c r="L11" s="79">
        <f t="shared" ref="L11:M11" si="20">L157</f>
        <v>3963.7280000000001</v>
      </c>
      <c r="M11" s="79">
        <f t="shared" si="20"/>
        <v>10614.946000000002</v>
      </c>
      <c r="N11" s="79">
        <f>N157</f>
        <v>9030.7000000000007</v>
      </c>
      <c r="O11" s="79">
        <f t="shared" ref="O11:P11" si="21">O157</f>
        <v>1578.7</v>
      </c>
      <c r="P11" s="79">
        <f t="shared" si="21"/>
        <v>5.5460000000000003</v>
      </c>
      <c r="Q11" s="117">
        <f t="shared" si="4"/>
        <v>12.114139305025356</v>
      </c>
      <c r="R11" s="79">
        <f>R157</f>
        <v>10614.946000000002</v>
      </c>
      <c r="S11" s="79">
        <f t="shared" ref="S11:U11" si="22">S157</f>
        <v>9030.7000000000007</v>
      </c>
      <c r="T11" s="79">
        <f t="shared" si="22"/>
        <v>1578.7</v>
      </c>
      <c r="U11" s="79">
        <f t="shared" si="22"/>
        <v>5.5460000000000003</v>
      </c>
      <c r="V11" s="117">
        <f t="shared" si="6"/>
        <v>12.114139305025356</v>
      </c>
    </row>
    <row r="12" spans="1:22" s="124" customFormat="1" ht="16.5">
      <c r="A12" s="125" t="s">
        <v>15</v>
      </c>
      <c r="B12" s="119"/>
      <c r="C12" s="114"/>
      <c r="D12" s="125"/>
      <c r="E12" s="125"/>
      <c r="F12" s="127"/>
      <c r="G12" s="127"/>
      <c r="H12" s="128"/>
      <c r="I12" s="79">
        <f>I115</f>
        <v>731888.77</v>
      </c>
      <c r="J12" s="26">
        <f t="shared" ref="J12:K12" si="23">J115</f>
        <v>24997.1</v>
      </c>
      <c r="K12" s="79">
        <f t="shared" si="23"/>
        <v>671328.5</v>
      </c>
      <c r="L12" s="79">
        <f t="shared" ref="L12:M12" si="24">L115</f>
        <v>35563.17</v>
      </c>
      <c r="M12" s="79">
        <f t="shared" si="24"/>
        <v>50267.1</v>
      </c>
      <c r="N12" s="79">
        <f t="shared" ref="N12:P12" si="25">N115</f>
        <v>0</v>
      </c>
      <c r="O12" s="79">
        <f t="shared" si="25"/>
        <v>50267.1</v>
      </c>
      <c r="P12" s="79">
        <f t="shared" si="25"/>
        <v>0</v>
      </c>
      <c r="Q12" s="117">
        <f t="shared" si="4"/>
        <v>6.8681338012605382</v>
      </c>
      <c r="R12" s="79">
        <f>R115</f>
        <v>50267.1</v>
      </c>
      <c r="S12" s="79">
        <f t="shared" ref="S12:U12" si="26">S115</f>
        <v>0</v>
      </c>
      <c r="T12" s="79">
        <f t="shared" si="26"/>
        <v>50267.1</v>
      </c>
      <c r="U12" s="26">
        <f t="shared" si="26"/>
        <v>0</v>
      </c>
      <c r="V12" s="117">
        <f t="shared" si="6"/>
        <v>6.8681338012605382</v>
      </c>
    </row>
    <row r="13" spans="1:22" s="124" customFormat="1" ht="16.5">
      <c r="A13" s="125" t="s">
        <v>16</v>
      </c>
      <c r="B13" s="119"/>
      <c r="C13" s="114"/>
      <c r="D13" s="125"/>
      <c r="E13" s="125"/>
      <c r="F13" s="127"/>
      <c r="G13" s="127"/>
      <c r="H13" s="128"/>
      <c r="I13" s="79">
        <f>I165</f>
        <v>1292006.1000000001</v>
      </c>
      <c r="J13" s="26">
        <f t="shared" ref="J13:K13" si="27">J165</f>
        <v>467164.3</v>
      </c>
      <c r="K13" s="26">
        <f t="shared" si="27"/>
        <v>822710.10000000009</v>
      </c>
      <c r="L13" s="79">
        <f t="shared" ref="L13:M13" si="28">L165</f>
        <v>2131.7000000000003</v>
      </c>
      <c r="M13" s="79">
        <f t="shared" si="28"/>
        <v>160499.614</v>
      </c>
      <c r="N13" s="79">
        <f t="shared" ref="N13:P13" si="29">N165</f>
        <v>50163.4</v>
      </c>
      <c r="O13" s="79">
        <f t="shared" si="29"/>
        <v>110336.21400000001</v>
      </c>
      <c r="P13" s="79">
        <f t="shared" si="29"/>
        <v>0</v>
      </c>
      <c r="Q13" s="117">
        <f t="shared" si="4"/>
        <v>12.422512091854673</v>
      </c>
      <c r="R13" s="79">
        <f>R165</f>
        <v>154600.21300000002</v>
      </c>
      <c r="S13" s="79">
        <f t="shared" ref="S13:U13" si="30">S165</f>
        <v>50163.4</v>
      </c>
      <c r="T13" s="79">
        <f t="shared" si="30"/>
        <v>104436.81300000001</v>
      </c>
      <c r="U13" s="26">
        <f t="shared" si="30"/>
        <v>0</v>
      </c>
      <c r="V13" s="117">
        <f t="shared" si="6"/>
        <v>11.965904263145507</v>
      </c>
    </row>
    <row r="14" spans="1:22" s="124" customFormat="1" ht="16.5">
      <c r="A14" s="125" t="s">
        <v>17</v>
      </c>
      <c r="B14" s="119"/>
      <c r="C14" s="114"/>
      <c r="D14" s="125"/>
      <c r="E14" s="125"/>
      <c r="F14" s="127"/>
      <c r="G14" s="127"/>
      <c r="H14" s="128"/>
      <c r="I14" s="79">
        <f>I201</f>
        <v>263685.17000000004</v>
      </c>
      <c r="J14" s="26">
        <f t="shared" ref="J14:K14" si="31">J201</f>
        <v>25534.1</v>
      </c>
      <c r="K14" s="79">
        <f t="shared" si="31"/>
        <v>230954.7</v>
      </c>
      <c r="L14" s="79">
        <f t="shared" ref="L14:M14" si="32">L201</f>
        <v>7196.3700000000008</v>
      </c>
      <c r="M14" s="79">
        <f t="shared" si="32"/>
        <v>0</v>
      </c>
      <c r="N14" s="79">
        <f t="shared" ref="N14:P14" si="33">N201</f>
        <v>0</v>
      </c>
      <c r="O14" s="79">
        <f t="shared" si="33"/>
        <v>0</v>
      </c>
      <c r="P14" s="79">
        <f t="shared" si="33"/>
        <v>0</v>
      </c>
      <c r="Q14" s="117">
        <f t="shared" si="4"/>
        <v>0</v>
      </c>
      <c r="R14" s="79">
        <f>R201</f>
        <v>0</v>
      </c>
      <c r="S14" s="79">
        <f t="shared" ref="S14:U14" si="34">S201</f>
        <v>0</v>
      </c>
      <c r="T14" s="79">
        <f t="shared" si="34"/>
        <v>0</v>
      </c>
      <c r="U14" s="26">
        <f t="shared" si="34"/>
        <v>0</v>
      </c>
      <c r="V14" s="117">
        <f t="shared" si="6"/>
        <v>0</v>
      </c>
    </row>
    <row r="15" spans="1:22" ht="16.5">
      <c r="A15" s="17" t="s">
        <v>35</v>
      </c>
      <c r="B15" s="103"/>
      <c r="C15" s="24"/>
      <c r="D15" s="17"/>
      <c r="E15" s="17"/>
      <c r="F15" s="18"/>
      <c r="G15" s="18"/>
      <c r="H15" s="25"/>
      <c r="I15" s="26">
        <f>I277</f>
        <v>24917.710000000003</v>
      </c>
      <c r="J15" s="26">
        <f t="shared" ref="J15:K15" si="35">J277</f>
        <v>19594.300000000003</v>
      </c>
      <c r="K15" s="79">
        <f t="shared" si="35"/>
        <v>5031.4000000000005</v>
      </c>
      <c r="L15" s="26">
        <f t="shared" ref="L15" si="36">L277</f>
        <v>292.01</v>
      </c>
      <c r="M15" s="26">
        <f>M277</f>
        <v>893.30000000000007</v>
      </c>
      <c r="N15" s="26">
        <f t="shared" ref="N15:P15" si="37">N277</f>
        <v>690.6</v>
      </c>
      <c r="O15" s="26">
        <f t="shared" si="37"/>
        <v>191.8</v>
      </c>
      <c r="P15" s="26">
        <f t="shared" si="37"/>
        <v>10.9</v>
      </c>
      <c r="Q15" s="117">
        <f t="shared" si="4"/>
        <v>3.5850003872747531</v>
      </c>
      <c r="R15" s="26">
        <f>R277</f>
        <v>893.31000000000006</v>
      </c>
      <c r="S15" s="79">
        <f t="shared" ref="S15:U15" si="38">S277</f>
        <v>690.6</v>
      </c>
      <c r="T15" s="79">
        <f t="shared" si="38"/>
        <v>191.8</v>
      </c>
      <c r="U15" s="26">
        <f t="shared" si="38"/>
        <v>10.91</v>
      </c>
      <c r="V15" s="117">
        <f t="shared" si="6"/>
        <v>3.5850405193735697</v>
      </c>
    </row>
    <row r="16" spans="1:22" s="121" customFormat="1" ht="16.5">
      <c r="A16" s="125" t="s">
        <v>194</v>
      </c>
      <c r="B16" s="119"/>
      <c r="C16" s="114"/>
      <c r="D16" s="125"/>
      <c r="E16" s="125"/>
      <c r="F16" s="125"/>
      <c r="G16" s="125"/>
      <c r="H16" s="128"/>
      <c r="I16" s="79">
        <f>I292</f>
        <v>342151.9</v>
      </c>
      <c r="J16" s="79">
        <f t="shared" ref="J16:K16" si="39">J292</f>
        <v>338441.10000000003</v>
      </c>
      <c r="K16" s="79">
        <f t="shared" si="39"/>
        <v>3381.1000000000004</v>
      </c>
      <c r="L16" s="79">
        <f t="shared" ref="L16:M16" si="40">L292</f>
        <v>329.7</v>
      </c>
      <c r="M16" s="79">
        <f t="shared" si="40"/>
        <v>159086.94</v>
      </c>
      <c r="N16" s="79">
        <f t="shared" ref="N16:P16" si="41">N292</f>
        <v>157312.4</v>
      </c>
      <c r="O16" s="79">
        <f t="shared" si="41"/>
        <v>1694.9</v>
      </c>
      <c r="P16" s="79">
        <f t="shared" si="41"/>
        <v>79.64</v>
      </c>
      <c r="Q16" s="117">
        <f t="shared" si="4"/>
        <v>46.495997830203486</v>
      </c>
      <c r="R16" s="79">
        <f>R292</f>
        <v>159086.94</v>
      </c>
      <c r="S16" s="79">
        <f t="shared" ref="S16:U16" si="42">S292</f>
        <v>157312.4</v>
      </c>
      <c r="T16" s="79">
        <f t="shared" si="42"/>
        <v>1694.9</v>
      </c>
      <c r="U16" s="79">
        <f t="shared" si="42"/>
        <v>79.64</v>
      </c>
      <c r="V16" s="117">
        <f t="shared" si="6"/>
        <v>46.495997830203486</v>
      </c>
    </row>
    <row r="17" spans="1:22" ht="16.5">
      <c r="A17" s="17" t="s">
        <v>11</v>
      </c>
      <c r="B17" s="103"/>
      <c r="C17" s="24"/>
      <c r="D17" s="17"/>
      <c r="E17" s="17"/>
      <c r="F17" s="17"/>
      <c r="G17" s="17"/>
      <c r="H17" s="25"/>
      <c r="I17" s="26"/>
      <c r="J17" s="26"/>
      <c r="K17" s="79"/>
      <c r="L17" s="26"/>
      <c r="M17" s="26">
        <f t="shared" ref="M17" si="43">R17</f>
        <v>0</v>
      </c>
      <c r="N17" s="26">
        <f t="shared" ref="N17" si="44">S17</f>
        <v>0</v>
      </c>
      <c r="O17" s="26">
        <f t="shared" ref="O17" si="45">T17</f>
        <v>0</v>
      </c>
      <c r="P17" s="26">
        <f t="shared" ref="P17" si="46">U17</f>
        <v>0</v>
      </c>
      <c r="Q17" s="117"/>
      <c r="R17" s="26"/>
      <c r="S17" s="26"/>
      <c r="T17" s="79"/>
      <c r="U17" s="26"/>
      <c r="V17" s="117"/>
    </row>
    <row r="18" spans="1:22" s="7" customFormat="1" ht="18" customHeight="1">
      <c r="A18" s="100" t="s">
        <v>18</v>
      </c>
      <c r="B18" s="105"/>
      <c r="C18" s="20"/>
      <c r="D18" s="19"/>
      <c r="E18" s="19"/>
      <c r="F18" s="19"/>
      <c r="G18" s="19"/>
      <c r="H18" s="21"/>
      <c r="I18" s="22">
        <f>J18+K18+L18</f>
        <v>1176889.56</v>
      </c>
      <c r="J18" s="22">
        <f>J20</f>
        <v>934550.6</v>
      </c>
      <c r="K18" s="22">
        <f t="shared" ref="K18:L18" si="47">K20</f>
        <v>208577.86000000002</v>
      </c>
      <c r="L18" s="22">
        <f t="shared" si="47"/>
        <v>33761.1</v>
      </c>
      <c r="M18" s="22">
        <f>N18+O18+P18</f>
        <v>217458.83</v>
      </c>
      <c r="N18" s="22">
        <f t="shared" ref="N18:P18" si="48">N20</f>
        <v>140739.12</v>
      </c>
      <c r="O18" s="22">
        <f t="shared" si="48"/>
        <v>68682.12</v>
      </c>
      <c r="P18" s="22">
        <f t="shared" si="48"/>
        <v>8037.59</v>
      </c>
      <c r="Q18" s="22">
        <f t="shared" si="4"/>
        <v>18.477420260232403</v>
      </c>
      <c r="R18" s="22">
        <f>S18+T18+U18</f>
        <v>217459.21</v>
      </c>
      <c r="S18" s="22">
        <f t="shared" ref="S18:U18" si="49">S20</f>
        <v>140739.12</v>
      </c>
      <c r="T18" s="22">
        <f t="shared" si="49"/>
        <v>68682.510000000009</v>
      </c>
      <c r="U18" s="22">
        <f t="shared" si="49"/>
        <v>8037.5800000000008</v>
      </c>
      <c r="V18" s="22">
        <f t="shared" si="6"/>
        <v>18.477452548733627</v>
      </c>
    </row>
    <row r="19" spans="1:22" s="8" customFormat="1" ht="18.75" customHeight="1">
      <c r="A19" s="27" t="s">
        <v>20</v>
      </c>
      <c r="B19" s="106"/>
      <c r="C19" s="28"/>
      <c r="D19" s="27"/>
      <c r="E19" s="27"/>
      <c r="F19" s="27"/>
      <c r="G19" s="27"/>
      <c r="H19" s="29"/>
      <c r="I19" s="30"/>
      <c r="J19" s="30"/>
      <c r="K19" s="80"/>
      <c r="L19" s="30"/>
      <c r="M19" s="30"/>
      <c r="N19" s="30"/>
      <c r="O19" s="30"/>
      <c r="P19" s="30"/>
      <c r="Q19" s="117"/>
      <c r="R19" s="30"/>
      <c r="S19" s="30"/>
      <c r="T19" s="80"/>
      <c r="U19" s="30"/>
      <c r="V19" s="117"/>
    </row>
    <row r="20" spans="1:22" s="149" customFormat="1" ht="50.25" customHeight="1">
      <c r="A20" s="189" t="s">
        <v>50</v>
      </c>
      <c r="B20" s="190"/>
      <c r="C20" s="150"/>
      <c r="D20" s="151"/>
      <c r="E20" s="151"/>
      <c r="F20" s="151"/>
      <c r="G20" s="151"/>
      <c r="H20" s="152"/>
      <c r="I20" s="143">
        <f>I21</f>
        <v>649620.96</v>
      </c>
      <c r="J20" s="143">
        <f>J21+J51</f>
        <v>934550.6</v>
      </c>
      <c r="K20" s="143">
        <f>K21+K51</f>
        <v>208577.86000000002</v>
      </c>
      <c r="L20" s="143">
        <f>L21+L51</f>
        <v>33761.1</v>
      </c>
      <c r="M20" s="143">
        <f>N20+O20+P20</f>
        <v>217458.83</v>
      </c>
      <c r="N20" s="143">
        <f>N21+N51</f>
        <v>140739.12</v>
      </c>
      <c r="O20" s="143">
        <f>O21+O51</f>
        <v>68682.12</v>
      </c>
      <c r="P20" s="143">
        <f>P21+P51</f>
        <v>8037.59</v>
      </c>
      <c r="Q20" s="145">
        <f t="shared" si="4"/>
        <v>33.474725015030302</v>
      </c>
      <c r="R20" s="143">
        <f>S20+T20+U20</f>
        <v>217459.21</v>
      </c>
      <c r="S20" s="143">
        <f>S21+S51</f>
        <v>140739.12</v>
      </c>
      <c r="T20" s="143">
        <f>T21+T51</f>
        <v>68682.510000000009</v>
      </c>
      <c r="U20" s="143">
        <f>U21+U51</f>
        <v>8037.5800000000008</v>
      </c>
      <c r="V20" s="145">
        <f t="shared" si="6"/>
        <v>33.474783510679828</v>
      </c>
    </row>
    <row r="21" spans="1:22" s="227" customFormat="1" ht="50.25" customHeight="1">
      <c r="A21" s="221" t="s">
        <v>55</v>
      </c>
      <c r="B21" s="222"/>
      <c r="C21" s="223"/>
      <c r="D21" s="224"/>
      <c r="E21" s="224"/>
      <c r="F21" s="224"/>
      <c r="G21" s="224"/>
      <c r="H21" s="225"/>
      <c r="I21" s="226">
        <f>J21+K21+L21</f>
        <v>649620.96</v>
      </c>
      <c r="J21" s="226">
        <f>J23+J26+J29+J32+J34+J36+J38+J39+J41+J43+J45+J46+J47+J48+J49+J50</f>
        <v>600721.1</v>
      </c>
      <c r="K21" s="226">
        <f t="shared" ref="K21:L21" si="50">K23+K26+K29+K32+K34+K36+K38+K39+K41+K43+K45+K46+K47+K48+K49+K50</f>
        <v>43360.76</v>
      </c>
      <c r="L21" s="226">
        <f t="shared" si="50"/>
        <v>5539.0999999999995</v>
      </c>
      <c r="M21" s="226">
        <f>N21+O21+P21</f>
        <v>29160.980000000003</v>
      </c>
      <c r="N21" s="226">
        <f t="shared" ref="N21:P21" si="51">N23+N26+N29+N32+N34+N36+N38+N39+N41+N43+N45+N46+N47+N48+N49+N50</f>
        <v>0</v>
      </c>
      <c r="O21" s="226">
        <f t="shared" si="51"/>
        <v>27516.910000000003</v>
      </c>
      <c r="P21" s="226">
        <f t="shared" si="51"/>
        <v>1644.07</v>
      </c>
      <c r="Q21" s="265">
        <f t="shared" si="4"/>
        <v>4.4889222786161342</v>
      </c>
      <c r="R21" s="226">
        <f>S21+T21+U21</f>
        <v>29160.950000000004</v>
      </c>
      <c r="S21" s="226">
        <f t="shared" ref="S21:U21" si="52">S23+S26+S29+S32+S34+S36+S38+S39+S41+S43+S45+S46+S47+S48+S49+S50</f>
        <v>0</v>
      </c>
      <c r="T21" s="226">
        <f t="shared" si="52"/>
        <v>27516.910000000003</v>
      </c>
      <c r="U21" s="226">
        <f t="shared" si="52"/>
        <v>1644.04</v>
      </c>
      <c r="V21" s="265">
        <f t="shared" si="6"/>
        <v>4.4889176605385401</v>
      </c>
    </row>
    <row r="22" spans="1:22" ht="57.75" customHeight="1">
      <c r="A22" s="74" t="s">
        <v>41</v>
      </c>
      <c r="B22" s="103"/>
      <c r="C22" s="24"/>
      <c r="D22" s="36"/>
      <c r="E22" s="36"/>
      <c r="F22" s="36"/>
      <c r="G22" s="36"/>
      <c r="H22" s="37"/>
      <c r="I22" s="220">
        <f t="shared" ref="I22:I81" si="53">J22+K22+L22</f>
        <v>0</v>
      </c>
      <c r="J22" s="38"/>
      <c r="K22" s="77"/>
      <c r="L22" s="38"/>
      <c r="M22" s="35">
        <f t="shared" ref="M22:M81" si="54">N22+O22+P22</f>
        <v>0</v>
      </c>
      <c r="N22" s="38"/>
      <c r="O22" s="38"/>
      <c r="P22" s="38"/>
      <c r="Q22" s="117"/>
      <c r="R22" s="80">
        <f t="shared" ref="R22:R44" si="55">S22+T22+U22</f>
        <v>0</v>
      </c>
      <c r="S22" s="77"/>
      <c r="T22" s="76"/>
      <c r="U22" s="77"/>
      <c r="V22" s="117"/>
    </row>
    <row r="23" spans="1:22" ht="399" customHeight="1">
      <c r="A23" s="42" t="s">
        <v>201</v>
      </c>
      <c r="B23" s="103"/>
      <c r="C23" s="24">
        <v>3077.36</v>
      </c>
      <c r="D23" s="88" t="s">
        <v>267</v>
      </c>
      <c r="E23" s="88" t="s">
        <v>268</v>
      </c>
      <c r="F23" s="88" t="s">
        <v>269</v>
      </c>
      <c r="G23" s="93">
        <v>3288.98</v>
      </c>
      <c r="H23" s="25">
        <v>43424</v>
      </c>
      <c r="I23" s="220">
        <f>J23+K23+L23</f>
        <v>434.1</v>
      </c>
      <c r="J23" s="38"/>
      <c r="K23" s="77">
        <v>434.1</v>
      </c>
      <c r="L23" s="38"/>
      <c r="M23" s="220">
        <v>328.9</v>
      </c>
      <c r="N23" s="38"/>
      <c r="O23" s="38">
        <v>328.9</v>
      </c>
      <c r="P23" s="38"/>
      <c r="Q23" s="117">
        <f t="shared" si="4"/>
        <v>75.765952545496418</v>
      </c>
      <c r="R23" s="80">
        <f>S23+T23+U23</f>
        <v>328.9</v>
      </c>
      <c r="S23" s="77"/>
      <c r="T23" s="76">
        <v>328.9</v>
      </c>
      <c r="U23" s="77"/>
      <c r="V23" s="117">
        <f t="shared" si="6"/>
        <v>75.765952545496418</v>
      </c>
    </row>
    <row r="24" spans="1:22" ht="21" customHeight="1">
      <c r="A24" s="42" t="s">
        <v>20</v>
      </c>
      <c r="B24" s="103"/>
      <c r="C24" s="24"/>
      <c r="D24" s="36"/>
      <c r="E24" s="36"/>
      <c r="F24" s="36"/>
      <c r="G24" s="36"/>
      <c r="H24" s="37"/>
      <c r="I24" s="220"/>
      <c r="J24" s="38"/>
      <c r="K24" s="77"/>
      <c r="L24" s="38"/>
      <c r="M24" s="220"/>
      <c r="N24" s="38"/>
      <c r="O24" s="38"/>
      <c r="P24" s="38"/>
      <c r="Q24" s="117" t="e">
        <f t="shared" si="4"/>
        <v>#DIV/0!</v>
      </c>
      <c r="R24" s="80"/>
      <c r="S24" s="77"/>
      <c r="T24" s="76"/>
      <c r="U24" s="77"/>
      <c r="V24" s="117" t="e">
        <f t="shared" si="6"/>
        <v>#DIV/0!</v>
      </c>
    </row>
    <row r="25" spans="1:22" ht="34.5" customHeight="1">
      <c r="A25" s="42" t="s">
        <v>39</v>
      </c>
      <c r="B25" s="103"/>
      <c r="C25" s="24"/>
      <c r="D25" s="88" t="s">
        <v>267</v>
      </c>
      <c r="E25" s="36"/>
      <c r="F25" s="36" t="s">
        <v>308</v>
      </c>
      <c r="G25" s="36"/>
      <c r="H25" s="37"/>
      <c r="I25" s="220">
        <f>J25+K25+L25</f>
        <v>105.2</v>
      </c>
      <c r="J25" s="38"/>
      <c r="K25" s="77">
        <v>105.2</v>
      </c>
      <c r="L25" s="38"/>
      <c r="M25" s="220"/>
      <c r="N25" s="38"/>
      <c r="O25" s="38"/>
      <c r="P25" s="38"/>
      <c r="Q25" s="117">
        <f t="shared" si="4"/>
        <v>0</v>
      </c>
      <c r="R25" s="80"/>
      <c r="S25" s="77"/>
      <c r="T25" s="76"/>
      <c r="U25" s="77"/>
      <c r="V25" s="117">
        <f t="shared" si="6"/>
        <v>0</v>
      </c>
    </row>
    <row r="26" spans="1:22" s="124" customFormat="1" ht="126" customHeight="1">
      <c r="A26" s="155" t="s">
        <v>202</v>
      </c>
      <c r="B26" s="119"/>
      <c r="C26" s="114"/>
      <c r="D26" s="122"/>
      <c r="E26" s="122"/>
      <c r="F26" s="122"/>
      <c r="G26" s="122"/>
      <c r="H26" s="123"/>
      <c r="I26" s="220">
        <f>J26+K26+L26</f>
        <v>1298</v>
      </c>
      <c r="J26" s="77"/>
      <c r="K26" s="77">
        <v>1298</v>
      </c>
      <c r="L26" s="77"/>
      <c r="M26" s="220"/>
      <c r="N26" s="77"/>
      <c r="O26" s="77"/>
      <c r="P26" s="77"/>
      <c r="Q26" s="117">
        <f t="shared" si="4"/>
        <v>0</v>
      </c>
      <c r="R26" s="80"/>
      <c r="S26" s="77"/>
      <c r="T26" s="76"/>
      <c r="U26" s="77"/>
      <c r="V26" s="117">
        <f t="shared" si="6"/>
        <v>0</v>
      </c>
    </row>
    <row r="27" spans="1:22" s="124" customFormat="1" ht="29.25" customHeight="1">
      <c r="A27" s="155" t="s">
        <v>20</v>
      </c>
      <c r="B27" s="119"/>
      <c r="C27" s="114"/>
      <c r="D27" s="122"/>
      <c r="E27" s="122"/>
      <c r="F27" s="122"/>
      <c r="G27" s="122"/>
      <c r="H27" s="123"/>
      <c r="I27" s="220"/>
      <c r="J27" s="77"/>
      <c r="K27" s="77"/>
      <c r="L27" s="77"/>
      <c r="M27" s="220"/>
      <c r="N27" s="77"/>
      <c r="O27" s="77"/>
      <c r="P27" s="77"/>
      <c r="Q27" s="117"/>
      <c r="R27" s="80"/>
      <c r="S27" s="77"/>
      <c r="T27" s="76"/>
      <c r="U27" s="77"/>
      <c r="V27" s="117"/>
    </row>
    <row r="28" spans="1:22" s="124" customFormat="1" ht="42.75" customHeight="1">
      <c r="A28" s="155" t="s">
        <v>39</v>
      </c>
      <c r="B28" s="119"/>
      <c r="C28" s="114"/>
      <c r="D28" s="122"/>
      <c r="E28" s="122"/>
      <c r="F28" s="122"/>
      <c r="G28" s="122"/>
      <c r="H28" s="123"/>
      <c r="I28" s="220">
        <f>J28+K28+L28</f>
        <v>1298</v>
      </c>
      <c r="J28" s="77"/>
      <c r="K28" s="77">
        <v>1298</v>
      </c>
      <c r="L28" s="77"/>
      <c r="M28" s="220"/>
      <c r="N28" s="77"/>
      <c r="O28" s="77"/>
      <c r="P28" s="77"/>
      <c r="Q28" s="117">
        <f t="shared" si="4"/>
        <v>0</v>
      </c>
      <c r="R28" s="80"/>
      <c r="S28" s="77"/>
      <c r="T28" s="76"/>
      <c r="U28" s="77"/>
      <c r="V28" s="117">
        <f t="shared" si="6"/>
        <v>0</v>
      </c>
    </row>
    <row r="29" spans="1:22" s="124" customFormat="1" ht="120" customHeight="1">
      <c r="A29" s="155" t="s">
        <v>320</v>
      </c>
      <c r="B29" s="119"/>
      <c r="C29" s="114"/>
      <c r="D29" s="122"/>
      <c r="E29" s="122"/>
      <c r="F29" s="122"/>
      <c r="G29" s="122"/>
      <c r="H29" s="123"/>
      <c r="I29" s="220">
        <f>J29+K29+L29</f>
        <v>1300</v>
      </c>
      <c r="J29" s="77"/>
      <c r="K29" s="77">
        <v>1300</v>
      </c>
      <c r="L29" s="77"/>
      <c r="M29" s="220"/>
      <c r="N29" s="77"/>
      <c r="O29" s="77"/>
      <c r="P29" s="77"/>
      <c r="Q29" s="117">
        <f t="shared" si="4"/>
        <v>0</v>
      </c>
      <c r="R29" s="80"/>
      <c r="S29" s="77"/>
      <c r="T29" s="76"/>
      <c r="U29" s="77"/>
      <c r="V29" s="117">
        <f t="shared" si="6"/>
        <v>0</v>
      </c>
    </row>
    <row r="30" spans="1:22" s="124" customFormat="1" ht="24" customHeight="1">
      <c r="A30" s="155" t="s">
        <v>20</v>
      </c>
      <c r="B30" s="119"/>
      <c r="C30" s="114"/>
      <c r="D30" s="122"/>
      <c r="E30" s="122"/>
      <c r="F30" s="122"/>
      <c r="G30" s="122"/>
      <c r="H30" s="123"/>
      <c r="I30" s="220"/>
      <c r="J30" s="77"/>
      <c r="K30" s="77"/>
      <c r="L30" s="77"/>
      <c r="M30" s="220"/>
      <c r="N30" s="77"/>
      <c r="O30" s="77"/>
      <c r="P30" s="77"/>
      <c r="Q30" s="117"/>
      <c r="R30" s="80"/>
      <c r="S30" s="77"/>
      <c r="T30" s="76"/>
      <c r="U30" s="77"/>
      <c r="V30" s="117"/>
    </row>
    <row r="31" spans="1:22" s="124" customFormat="1" ht="42.75" customHeight="1">
      <c r="A31" s="155" t="s">
        <v>39</v>
      </c>
      <c r="B31" s="119"/>
      <c r="C31" s="114"/>
      <c r="D31" s="122"/>
      <c r="E31" s="122"/>
      <c r="F31" s="122"/>
      <c r="G31" s="122"/>
      <c r="H31" s="123"/>
      <c r="I31" s="220">
        <f>J31+K31+L31</f>
        <v>1300</v>
      </c>
      <c r="J31" s="77"/>
      <c r="K31" s="77">
        <v>1300</v>
      </c>
      <c r="L31" s="77"/>
      <c r="M31" s="220"/>
      <c r="N31" s="77"/>
      <c r="O31" s="77"/>
      <c r="P31" s="77"/>
      <c r="Q31" s="117">
        <f t="shared" si="4"/>
        <v>0</v>
      </c>
      <c r="R31" s="80"/>
      <c r="S31" s="77"/>
      <c r="T31" s="76"/>
      <c r="U31" s="77"/>
      <c r="V31" s="117">
        <f t="shared" si="6"/>
        <v>0</v>
      </c>
    </row>
    <row r="32" spans="1:22" s="124" customFormat="1" ht="190.5" customHeight="1">
      <c r="A32" s="125" t="s">
        <v>83</v>
      </c>
      <c r="B32" s="119"/>
      <c r="C32" s="114" t="s">
        <v>85</v>
      </c>
      <c r="D32" s="155" t="s">
        <v>113</v>
      </c>
      <c r="E32" s="156" t="s">
        <v>321</v>
      </c>
      <c r="F32" s="156" t="s">
        <v>322</v>
      </c>
      <c r="G32" s="157">
        <v>8499.73</v>
      </c>
      <c r="H32" s="128" t="s">
        <v>323</v>
      </c>
      <c r="I32" s="220">
        <f t="shared" ref="I32" si="56">J32+K32+L32</f>
        <v>10967.4</v>
      </c>
      <c r="J32" s="79"/>
      <c r="K32" s="79">
        <v>10967.4</v>
      </c>
      <c r="L32" s="79"/>
      <c r="M32" s="220">
        <f>N32+O32+P32</f>
        <v>10967.4</v>
      </c>
      <c r="N32" s="79"/>
      <c r="O32" s="79">
        <v>10967.4</v>
      </c>
      <c r="P32" s="79"/>
      <c r="Q32" s="117">
        <f t="shared" si="4"/>
        <v>100</v>
      </c>
      <c r="R32" s="80">
        <f>S32+T32+U32</f>
        <v>10967.4</v>
      </c>
      <c r="S32" s="79"/>
      <c r="T32" s="79">
        <v>10967.4</v>
      </c>
      <c r="U32" s="79"/>
      <c r="V32" s="117">
        <f t="shared" si="6"/>
        <v>100</v>
      </c>
    </row>
    <row r="33" spans="1:22" s="124" customFormat="1" ht="33" customHeight="1">
      <c r="A33" s="118" t="s">
        <v>43</v>
      </c>
      <c r="B33" s="119"/>
      <c r="C33" s="114"/>
      <c r="D33" s="122"/>
      <c r="E33" s="122"/>
      <c r="F33" s="122"/>
      <c r="G33" s="122"/>
      <c r="H33" s="123"/>
      <c r="I33" s="220"/>
      <c r="J33" s="77"/>
      <c r="K33" s="77"/>
      <c r="L33" s="77"/>
      <c r="M33" s="220"/>
      <c r="N33" s="77"/>
      <c r="O33" s="77"/>
      <c r="P33" s="77"/>
      <c r="Q33" s="117"/>
      <c r="R33" s="80"/>
      <c r="S33" s="77"/>
      <c r="T33" s="76"/>
      <c r="U33" s="77"/>
      <c r="V33" s="117"/>
    </row>
    <row r="34" spans="1:22" s="124" customFormat="1" ht="57.75" customHeight="1">
      <c r="A34" s="125" t="s">
        <v>138</v>
      </c>
      <c r="B34" s="119" t="s">
        <v>262</v>
      </c>
      <c r="C34" s="114">
        <v>218666.2</v>
      </c>
      <c r="D34" s="122" t="s">
        <v>310</v>
      </c>
      <c r="E34" s="122"/>
      <c r="F34" s="122"/>
      <c r="G34" s="122"/>
      <c r="H34" s="123"/>
      <c r="I34" s="220">
        <f>J34+K34+L34</f>
        <v>67369.600000000006</v>
      </c>
      <c r="J34" s="77">
        <v>66696</v>
      </c>
      <c r="K34" s="77">
        <v>336.8</v>
      </c>
      <c r="L34" s="76">
        <v>336.8</v>
      </c>
      <c r="M34" s="220"/>
      <c r="N34" s="77"/>
      <c r="O34" s="77"/>
      <c r="P34" s="77"/>
      <c r="Q34" s="117">
        <f t="shared" si="4"/>
        <v>0</v>
      </c>
      <c r="R34" s="80"/>
      <c r="S34" s="77"/>
      <c r="T34" s="76"/>
      <c r="U34" s="77"/>
      <c r="V34" s="117">
        <f t="shared" si="6"/>
        <v>0</v>
      </c>
    </row>
    <row r="35" spans="1:22" s="124" customFormat="1" ht="25.5" customHeight="1">
      <c r="A35" s="118" t="s">
        <v>59</v>
      </c>
      <c r="B35" s="119"/>
      <c r="C35" s="114"/>
      <c r="D35" s="122"/>
      <c r="E35" s="122"/>
      <c r="F35" s="122"/>
      <c r="G35" s="122"/>
      <c r="H35" s="123"/>
      <c r="I35" s="220"/>
      <c r="J35" s="77"/>
      <c r="K35" s="77"/>
      <c r="L35" s="76"/>
      <c r="M35" s="220"/>
      <c r="N35" s="77"/>
      <c r="O35" s="77"/>
      <c r="P35" s="77"/>
      <c r="Q35" s="117"/>
      <c r="R35" s="80"/>
      <c r="S35" s="77"/>
      <c r="T35" s="76"/>
      <c r="U35" s="77"/>
      <c r="V35" s="117"/>
    </row>
    <row r="36" spans="1:22" s="124" customFormat="1" ht="65.25" customHeight="1">
      <c r="A36" s="125" t="s">
        <v>139</v>
      </c>
      <c r="B36" s="119" t="s">
        <v>262</v>
      </c>
      <c r="C36" s="114">
        <v>159596</v>
      </c>
      <c r="D36" s="122" t="s">
        <v>309</v>
      </c>
      <c r="E36" s="122"/>
      <c r="F36" s="122"/>
      <c r="G36" s="122"/>
      <c r="H36" s="123"/>
      <c r="I36" s="220">
        <f>J36+K36+L36</f>
        <v>57454.600000000006</v>
      </c>
      <c r="J36" s="77">
        <v>56880</v>
      </c>
      <c r="K36" s="77">
        <v>287.3</v>
      </c>
      <c r="L36" s="76">
        <v>287.3</v>
      </c>
      <c r="M36" s="220"/>
      <c r="N36" s="77"/>
      <c r="O36" s="77"/>
      <c r="P36" s="77"/>
      <c r="Q36" s="117">
        <f t="shared" si="4"/>
        <v>0</v>
      </c>
      <c r="R36" s="80"/>
      <c r="S36" s="77"/>
      <c r="T36" s="76"/>
      <c r="U36" s="77"/>
      <c r="V36" s="117">
        <f t="shared" si="6"/>
        <v>0</v>
      </c>
    </row>
    <row r="37" spans="1:22" s="124" customFormat="1" ht="32.25" customHeight="1">
      <c r="A37" s="118" t="s">
        <v>33</v>
      </c>
      <c r="B37" s="119"/>
      <c r="C37" s="114"/>
      <c r="D37" s="122"/>
      <c r="E37" s="122"/>
      <c r="F37" s="122"/>
      <c r="G37" s="122"/>
      <c r="H37" s="123"/>
      <c r="I37" s="220"/>
      <c r="J37" s="77"/>
      <c r="K37" s="77"/>
      <c r="L37" s="76"/>
      <c r="M37" s="220"/>
      <c r="N37" s="77"/>
      <c r="O37" s="77"/>
      <c r="P37" s="77"/>
      <c r="Q37" s="117"/>
      <c r="R37" s="80"/>
      <c r="S37" s="77"/>
      <c r="T37" s="76"/>
      <c r="U37" s="77"/>
      <c r="V37" s="117"/>
    </row>
    <row r="38" spans="1:22" s="124" customFormat="1" ht="127.5" customHeight="1">
      <c r="A38" s="125" t="s">
        <v>140</v>
      </c>
      <c r="B38" s="119" t="s">
        <v>262</v>
      </c>
      <c r="C38" s="114">
        <v>218666.6</v>
      </c>
      <c r="D38" s="264" t="s">
        <v>324</v>
      </c>
      <c r="E38" s="122"/>
      <c r="F38" s="122"/>
      <c r="G38" s="122"/>
      <c r="H38" s="123"/>
      <c r="I38" s="220">
        <f>J38+K38+L38</f>
        <v>67369.799999999988</v>
      </c>
      <c r="J38" s="77">
        <v>66696</v>
      </c>
      <c r="K38" s="77">
        <v>336.9</v>
      </c>
      <c r="L38" s="76">
        <v>336.9</v>
      </c>
      <c r="M38" s="220"/>
      <c r="N38" s="77"/>
      <c r="O38" s="77"/>
      <c r="P38" s="77"/>
      <c r="Q38" s="117">
        <f t="shared" si="4"/>
        <v>0</v>
      </c>
      <c r="R38" s="80"/>
      <c r="S38" s="77"/>
      <c r="T38" s="76"/>
      <c r="U38" s="77"/>
      <c r="V38" s="117">
        <f t="shared" si="6"/>
        <v>0</v>
      </c>
    </row>
    <row r="39" spans="1:22" s="124" customFormat="1" ht="78" customHeight="1">
      <c r="A39" s="125" t="s">
        <v>203</v>
      </c>
      <c r="B39" s="119" t="s">
        <v>262</v>
      </c>
      <c r="C39" s="114">
        <v>217466.16</v>
      </c>
      <c r="D39" s="122" t="s">
        <v>270</v>
      </c>
      <c r="E39" s="125" t="s">
        <v>271</v>
      </c>
      <c r="F39" s="125" t="s">
        <v>272</v>
      </c>
      <c r="G39" s="157">
        <v>206455.73</v>
      </c>
      <c r="H39" s="128">
        <v>43830</v>
      </c>
      <c r="I39" s="220">
        <f>J39+K39+L39</f>
        <v>11836.9</v>
      </c>
      <c r="J39" s="77"/>
      <c r="K39" s="77">
        <v>10890</v>
      </c>
      <c r="L39" s="76">
        <v>946.9</v>
      </c>
      <c r="M39" s="220">
        <f>SUM(N39:P39)</f>
        <v>7524.6</v>
      </c>
      <c r="N39" s="77"/>
      <c r="O39" s="77">
        <v>6922.6</v>
      </c>
      <c r="P39" s="77">
        <v>602</v>
      </c>
      <c r="Q39" s="117">
        <f t="shared" si="4"/>
        <v>63.569008777636036</v>
      </c>
      <c r="R39" s="80">
        <f>SUM(S39:U39)</f>
        <v>7524.5700000000006</v>
      </c>
      <c r="S39" s="76">
        <v>0</v>
      </c>
      <c r="T39" s="76">
        <v>6922.6</v>
      </c>
      <c r="U39" s="76">
        <v>601.97</v>
      </c>
      <c r="V39" s="117">
        <f t="shared" si="6"/>
        <v>63.56875533289967</v>
      </c>
    </row>
    <row r="40" spans="1:22" s="124" customFormat="1" ht="36.75" customHeight="1">
      <c r="A40" s="118" t="s">
        <v>204</v>
      </c>
      <c r="B40" s="119"/>
      <c r="C40" s="114"/>
      <c r="D40" s="122"/>
      <c r="E40" s="122"/>
      <c r="F40" s="122"/>
      <c r="G40" s="122"/>
      <c r="H40" s="123"/>
      <c r="I40" s="220"/>
      <c r="J40" s="77"/>
      <c r="K40" s="77"/>
      <c r="L40" s="76"/>
      <c r="M40" s="220"/>
      <c r="N40" s="77"/>
      <c r="O40" s="77"/>
      <c r="P40" s="77"/>
      <c r="Q40" s="117"/>
      <c r="R40" s="80"/>
      <c r="S40" s="77"/>
      <c r="T40" s="76"/>
      <c r="U40" s="77"/>
      <c r="V40" s="117"/>
    </row>
    <row r="41" spans="1:22" s="124" customFormat="1" ht="105.75" customHeight="1">
      <c r="A41" s="125" t="s">
        <v>205</v>
      </c>
      <c r="B41" s="119" t="s">
        <v>262</v>
      </c>
      <c r="C41" s="114">
        <v>122042.91</v>
      </c>
      <c r="D41" s="125" t="s">
        <v>273</v>
      </c>
      <c r="E41" s="125" t="s">
        <v>325</v>
      </c>
      <c r="F41" s="125" t="s">
        <v>274</v>
      </c>
      <c r="G41" s="159">
        <v>115628.88</v>
      </c>
      <c r="H41" s="128">
        <v>43800</v>
      </c>
      <c r="I41" s="220">
        <f>J41+K41+L41</f>
        <v>3311</v>
      </c>
      <c r="J41" s="77"/>
      <c r="K41" s="77">
        <v>2979.9</v>
      </c>
      <c r="L41" s="76">
        <v>331.1</v>
      </c>
      <c r="M41" s="220"/>
      <c r="N41" s="77"/>
      <c r="O41" s="77"/>
      <c r="P41" s="77"/>
      <c r="Q41" s="117">
        <f t="shared" si="4"/>
        <v>0</v>
      </c>
      <c r="R41" s="80"/>
      <c r="S41" s="77"/>
      <c r="T41" s="76"/>
      <c r="U41" s="77"/>
      <c r="V41" s="117">
        <f t="shared" si="6"/>
        <v>0</v>
      </c>
    </row>
    <row r="42" spans="1:22" s="124" customFormat="1" ht="37.5" customHeight="1">
      <c r="A42" s="118" t="s">
        <v>206</v>
      </c>
      <c r="B42" s="119"/>
      <c r="C42" s="114"/>
      <c r="D42" s="122"/>
      <c r="E42" s="122"/>
      <c r="F42" s="122"/>
      <c r="G42" s="122"/>
      <c r="H42" s="123"/>
      <c r="I42" s="220"/>
      <c r="J42" s="77"/>
      <c r="K42" s="77"/>
      <c r="L42" s="76"/>
      <c r="M42" s="220"/>
      <c r="N42" s="77"/>
      <c r="O42" s="77"/>
      <c r="P42" s="77"/>
      <c r="Q42" s="117"/>
      <c r="R42" s="80"/>
      <c r="S42" s="77"/>
      <c r="T42" s="76"/>
      <c r="U42" s="77"/>
      <c r="V42" s="117"/>
    </row>
    <row r="43" spans="1:22" s="124" customFormat="1" ht="100.5" customHeight="1">
      <c r="A43" s="125" t="s">
        <v>207</v>
      </c>
      <c r="B43" s="119" t="s">
        <v>262</v>
      </c>
      <c r="C43" s="114">
        <v>130358.1</v>
      </c>
      <c r="D43" s="125" t="s">
        <v>326</v>
      </c>
      <c r="E43" s="125" t="s">
        <v>275</v>
      </c>
      <c r="F43" s="156" t="s">
        <v>327</v>
      </c>
      <c r="G43" s="157">
        <v>123807.52</v>
      </c>
      <c r="H43" s="128">
        <v>43770</v>
      </c>
      <c r="I43" s="220">
        <f>J43+K43+L43</f>
        <v>13370</v>
      </c>
      <c r="J43" s="77"/>
      <c r="K43" s="77">
        <v>12300.4</v>
      </c>
      <c r="L43" s="76">
        <v>1069.5999999999999</v>
      </c>
      <c r="M43" s="220">
        <f>N43+O43+P43</f>
        <v>10340.08</v>
      </c>
      <c r="N43" s="77"/>
      <c r="O43" s="76">
        <v>9298.01</v>
      </c>
      <c r="P43" s="77">
        <v>1042.07</v>
      </c>
      <c r="Q43" s="117">
        <f t="shared" si="4"/>
        <v>77.33792071802543</v>
      </c>
      <c r="R43" s="80">
        <f>S43+T43+U43</f>
        <v>10340.08</v>
      </c>
      <c r="S43" s="77"/>
      <c r="T43" s="76">
        <v>9298.01</v>
      </c>
      <c r="U43" s="77">
        <v>1042.07</v>
      </c>
      <c r="V43" s="117">
        <f t="shared" si="6"/>
        <v>77.33792071802543</v>
      </c>
    </row>
    <row r="44" spans="1:22" s="8" customFormat="1" ht="22.5" customHeight="1">
      <c r="A44" s="31" t="s">
        <v>19</v>
      </c>
      <c r="B44" s="106"/>
      <c r="C44" s="28"/>
      <c r="D44" s="27"/>
      <c r="E44" s="27"/>
      <c r="F44" s="27"/>
      <c r="G44" s="27"/>
      <c r="H44" s="29"/>
      <c r="I44" s="220">
        <f t="shared" si="53"/>
        <v>0</v>
      </c>
      <c r="J44" s="30"/>
      <c r="K44" s="80"/>
      <c r="L44" s="30"/>
      <c r="M44" s="220">
        <f t="shared" si="54"/>
        <v>0</v>
      </c>
      <c r="N44" s="30"/>
      <c r="O44" s="30"/>
      <c r="P44" s="30"/>
      <c r="Q44" s="117"/>
      <c r="R44" s="80">
        <f t="shared" si="55"/>
        <v>0</v>
      </c>
      <c r="S44" s="80"/>
      <c r="T44" s="80"/>
      <c r="U44" s="80"/>
      <c r="V44" s="117"/>
    </row>
    <row r="45" spans="1:22" s="124" customFormat="1" ht="135" customHeight="1">
      <c r="A45" s="125" t="s">
        <v>404</v>
      </c>
      <c r="B45" s="119" t="s">
        <v>262</v>
      </c>
      <c r="C45" s="114">
        <v>140315.29999999999</v>
      </c>
      <c r="D45" s="125" t="s">
        <v>136</v>
      </c>
      <c r="E45" s="122"/>
      <c r="F45" s="160" t="s">
        <v>135</v>
      </c>
      <c r="G45" s="161"/>
      <c r="H45" s="162">
        <v>2020</v>
      </c>
      <c r="I45" s="220">
        <f t="shared" si="53"/>
        <v>50314.759999999995</v>
      </c>
      <c r="J45" s="76">
        <v>49500.1</v>
      </c>
      <c r="K45" s="76">
        <v>407.06</v>
      </c>
      <c r="L45" s="76">
        <v>407.6</v>
      </c>
      <c r="M45" s="220">
        <f>N45+O45+P45</f>
        <v>0</v>
      </c>
      <c r="N45" s="77"/>
      <c r="O45" s="77"/>
      <c r="P45" s="77"/>
      <c r="Q45" s="117">
        <f t="shared" si="4"/>
        <v>0</v>
      </c>
      <c r="R45" s="80">
        <f>S45+T45+U45</f>
        <v>0</v>
      </c>
      <c r="S45" s="77"/>
      <c r="T45" s="76"/>
      <c r="U45" s="77"/>
      <c r="V45" s="117">
        <f t="shared" si="6"/>
        <v>0</v>
      </c>
    </row>
    <row r="46" spans="1:22" s="124" customFormat="1" ht="91.5" customHeight="1">
      <c r="A46" s="125" t="s">
        <v>395</v>
      </c>
      <c r="B46" s="119" t="s">
        <v>262</v>
      </c>
      <c r="C46" s="114">
        <v>249145.42</v>
      </c>
      <c r="D46" s="125" t="s">
        <v>311</v>
      </c>
      <c r="E46" s="156" t="s">
        <v>328</v>
      </c>
      <c r="F46" s="156" t="s">
        <v>329</v>
      </c>
      <c r="G46" s="163">
        <v>222566</v>
      </c>
      <c r="H46" s="164" t="s">
        <v>330</v>
      </c>
      <c r="I46" s="220">
        <f t="shared" si="53"/>
        <v>106207.6</v>
      </c>
      <c r="J46" s="76">
        <v>105145.60000000001</v>
      </c>
      <c r="K46" s="76">
        <v>531</v>
      </c>
      <c r="L46" s="76">
        <v>531</v>
      </c>
      <c r="M46" s="220"/>
      <c r="N46" s="77"/>
      <c r="O46" s="77"/>
      <c r="P46" s="77"/>
      <c r="Q46" s="117">
        <f t="shared" si="4"/>
        <v>0</v>
      </c>
      <c r="R46" s="80"/>
      <c r="S46" s="77"/>
      <c r="T46" s="76"/>
      <c r="U46" s="77"/>
      <c r="V46" s="117">
        <f t="shared" si="6"/>
        <v>0</v>
      </c>
    </row>
    <row r="47" spans="1:22" s="124" customFormat="1" ht="90.75" customHeight="1">
      <c r="A47" s="125" t="s">
        <v>396</v>
      </c>
      <c r="B47" s="119" t="s">
        <v>262</v>
      </c>
      <c r="C47" s="114">
        <v>218350.6</v>
      </c>
      <c r="D47" s="125"/>
      <c r="E47" s="122"/>
      <c r="F47" s="165"/>
      <c r="G47" s="161"/>
      <c r="H47" s="166"/>
      <c r="I47" s="220">
        <f t="shared" si="53"/>
        <v>101891.99999999999</v>
      </c>
      <c r="J47" s="76">
        <v>100873.2</v>
      </c>
      <c r="K47" s="76">
        <v>509.4</v>
      </c>
      <c r="L47" s="76">
        <v>509.4</v>
      </c>
      <c r="M47" s="220"/>
      <c r="N47" s="77"/>
      <c r="O47" s="77"/>
      <c r="P47" s="77"/>
      <c r="Q47" s="117">
        <f t="shared" si="4"/>
        <v>0</v>
      </c>
      <c r="R47" s="80"/>
      <c r="S47" s="77"/>
      <c r="T47" s="76"/>
      <c r="U47" s="77"/>
      <c r="V47" s="117">
        <f t="shared" si="6"/>
        <v>0</v>
      </c>
    </row>
    <row r="48" spans="1:22" s="124" customFormat="1" ht="75" customHeight="1">
      <c r="A48" s="125" t="s">
        <v>397</v>
      </c>
      <c r="B48" s="119" t="s">
        <v>262</v>
      </c>
      <c r="C48" s="114">
        <v>200000.1</v>
      </c>
      <c r="D48" s="125"/>
      <c r="E48" s="122"/>
      <c r="F48" s="165"/>
      <c r="G48" s="161"/>
      <c r="H48" s="166"/>
      <c r="I48" s="220">
        <f t="shared" si="53"/>
        <v>64237.999999999993</v>
      </c>
      <c r="J48" s="76">
        <v>63595.6</v>
      </c>
      <c r="K48" s="76">
        <v>321.2</v>
      </c>
      <c r="L48" s="76">
        <v>321.2</v>
      </c>
      <c r="M48" s="220"/>
      <c r="N48" s="77"/>
      <c r="O48" s="77"/>
      <c r="P48" s="77"/>
      <c r="Q48" s="117">
        <f t="shared" si="4"/>
        <v>0</v>
      </c>
      <c r="R48" s="80"/>
      <c r="S48" s="77"/>
      <c r="T48" s="76"/>
      <c r="U48" s="77"/>
      <c r="V48" s="117">
        <f t="shared" si="6"/>
        <v>0</v>
      </c>
    </row>
    <row r="49" spans="1:22" s="124" customFormat="1" ht="66" customHeight="1">
      <c r="A49" s="125" t="s">
        <v>398</v>
      </c>
      <c r="B49" s="119" t="s">
        <v>262</v>
      </c>
      <c r="C49" s="114">
        <v>140010</v>
      </c>
      <c r="D49" s="125"/>
      <c r="E49" s="122"/>
      <c r="F49" s="165"/>
      <c r="G49" s="161"/>
      <c r="H49" s="166"/>
      <c r="I49" s="220">
        <f t="shared" si="53"/>
        <v>43257.200000000004</v>
      </c>
      <c r="J49" s="76">
        <v>42824.6</v>
      </c>
      <c r="K49" s="76">
        <v>216.3</v>
      </c>
      <c r="L49" s="76">
        <v>216.3</v>
      </c>
      <c r="M49" s="220"/>
      <c r="N49" s="77"/>
      <c r="O49" s="77"/>
      <c r="P49" s="77"/>
      <c r="Q49" s="117">
        <f t="shared" si="4"/>
        <v>0</v>
      </c>
      <c r="R49" s="80"/>
      <c r="S49" s="77"/>
      <c r="T49" s="76"/>
      <c r="U49" s="77"/>
      <c r="V49" s="117">
        <f t="shared" si="6"/>
        <v>0</v>
      </c>
    </row>
    <row r="50" spans="1:22" s="124" customFormat="1" ht="90.75" customHeight="1">
      <c r="A50" s="125" t="s">
        <v>399</v>
      </c>
      <c r="B50" s="119" t="s">
        <v>262</v>
      </c>
      <c r="C50" s="114">
        <v>93981.53</v>
      </c>
      <c r="D50" s="125" t="s">
        <v>312</v>
      </c>
      <c r="E50" s="156" t="s">
        <v>331</v>
      </c>
      <c r="F50" s="156" t="s">
        <v>332</v>
      </c>
      <c r="G50" s="163">
        <v>80233.259999999995</v>
      </c>
      <c r="H50" s="164" t="s">
        <v>330</v>
      </c>
      <c r="I50" s="220">
        <f t="shared" si="53"/>
        <v>49000</v>
      </c>
      <c r="J50" s="76">
        <v>48510</v>
      </c>
      <c r="K50" s="76">
        <v>245</v>
      </c>
      <c r="L50" s="76">
        <v>245</v>
      </c>
      <c r="M50" s="220"/>
      <c r="N50" s="77"/>
      <c r="O50" s="77"/>
      <c r="P50" s="77"/>
      <c r="Q50" s="117">
        <f t="shared" si="4"/>
        <v>0</v>
      </c>
      <c r="R50" s="80"/>
      <c r="S50" s="77"/>
      <c r="T50" s="76"/>
      <c r="U50" s="77"/>
      <c r="V50" s="117">
        <f t="shared" si="6"/>
        <v>0</v>
      </c>
    </row>
    <row r="51" spans="1:22" s="234" customFormat="1" ht="107.25" customHeight="1">
      <c r="A51" s="221" t="s">
        <v>132</v>
      </c>
      <c r="B51" s="228"/>
      <c r="C51" s="229"/>
      <c r="D51" s="230"/>
      <c r="E51" s="231"/>
      <c r="F51" s="231"/>
      <c r="G51" s="231"/>
      <c r="H51" s="232"/>
      <c r="I51" s="226">
        <f t="shared" si="53"/>
        <v>527268.6</v>
      </c>
      <c r="J51" s="233">
        <f>J54+J56+J58+J60+J61</f>
        <v>333829.5</v>
      </c>
      <c r="K51" s="233">
        <f t="shared" ref="K51:L51" si="57">K54+K56+K58+K60+K61</f>
        <v>165217.1</v>
      </c>
      <c r="L51" s="233">
        <f t="shared" si="57"/>
        <v>28222</v>
      </c>
      <c r="M51" s="226">
        <f>N51+O51+P51</f>
        <v>188297.84999999998</v>
      </c>
      <c r="N51" s="233">
        <f t="shared" ref="N51:P51" si="58">N54+N56+N58+N60+N61</f>
        <v>140739.12</v>
      </c>
      <c r="O51" s="233">
        <f t="shared" si="58"/>
        <v>41165.21</v>
      </c>
      <c r="P51" s="233">
        <f t="shared" si="58"/>
        <v>6393.52</v>
      </c>
      <c r="Q51" s="265">
        <f t="shared" si="4"/>
        <v>35.711940745191342</v>
      </c>
      <c r="R51" s="226">
        <f>S51+T51+U51</f>
        <v>188298.26</v>
      </c>
      <c r="S51" s="233">
        <f t="shared" ref="S51:U51" si="59">S54+S56+S58+S60+S61</f>
        <v>140739.12</v>
      </c>
      <c r="T51" s="233">
        <f t="shared" si="59"/>
        <v>41165.599999999999</v>
      </c>
      <c r="U51" s="233">
        <f t="shared" si="59"/>
        <v>6393.5400000000009</v>
      </c>
      <c r="V51" s="265">
        <f t="shared" si="6"/>
        <v>35.712018504420712</v>
      </c>
    </row>
    <row r="52" spans="1:22" ht="63" customHeight="1">
      <c r="A52" s="74" t="s">
        <v>41</v>
      </c>
      <c r="B52" s="103"/>
      <c r="C52" s="24"/>
      <c r="D52" s="47"/>
      <c r="E52" s="47"/>
      <c r="F52" s="48"/>
      <c r="G52" s="48"/>
      <c r="H52" s="49"/>
      <c r="I52" s="220">
        <f t="shared" si="53"/>
        <v>0</v>
      </c>
      <c r="J52" s="38"/>
      <c r="K52" s="77"/>
      <c r="L52" s="38"/>
      <c r="M52" s="220">
        <f t="shared" si="54"/>
        <v>0</v>
      </c>
      <c r="N52" s="38"/>
      <c r="O52" s="38"/>
      <c r="P52" s="38"/>
      <c r="Q52" s="117"/>
      <c r="R52" s="80">
        <f t="shared" ref="R52:R68" si="60">S52+T52+U52</f>
        <v>0</v>
      </c>
      <c r="S52" s="77"/>
      <c r="T52" s="76"/>
      <c r="U52" s="77"/>
      <c r="V52" s="117"/>
    </row>
    <row r="53" spans="1:22" ht="19.5" customHeight="1">
      <c r="A53" s="74" t="s">
        <v>32</v>
      </c>
      <c r="B53" s="103"/>
      <c r="C53" s="24"/>
      <c r="D53" s="47"/>
      <c r="E53" s="47"/>
      <c r="F53" s="48"/>
      <c r="G53" s="48"/>
      <c r="H53" s="49"/>
      <c r="I53" s="220">
        <f t="shared" si="53"/>
        <v>0</v>
      </c>
      <c r="J53" s="38"/>
      <c r="K53" s="77"/>
      <c r="L53" s="38"/>
      <c r="M53" s="220">
        <f t="shared" si="54"/>
        <v>0</v>
      </c>
      <c r="N53" s="38"/>
      <c r="O53" s="38"/>
      <c r="P53" s="38"/>
      <c r="Q53" s="117"/>
      <c r="R53" s="80">
        <f t="shared" si="60"/>
        <v>0</v>
      </c>
      <c r="S53" s="77"/>
      <c r="T53" s="77"/>
      <c r="U53" s="77"/>
      <c r="V53" s="117"/>
    </row>
    <row r="54" spans="1:22" s="124" customFormat="1" ht="83.25" customHeight="1">
      <c r="A54" s="125" t="s">
        <v>141</v>
      </c>
      <c r="B54" s="119" t="s">
        <v>256</v>
      </c>
      <c r="C54" s="114">
        <v>115846.52</v>
      </c>
      <c r="D54" s="125" t="s">
        <v>313</v>
      </c>
      <c r="E54" s="158" t="s">
        <v>333</v>
      </c>
      <c r="F54" s="125"/>
      <c r="G54" s="157">
        <v>108855.63</v>
      </c>
      <c r="H54" s="128"/>
      <c r="I54" s="220">
        <f t="shared" si="53"/>
        <v>50505</v>
      </c>
      <c r="J54" s="79">
        <v>50000</v>
      </c>
      <c r="K54" s="79">
        <v>479.7</v>
      </c>
      <c r="L54" s="79">
        <v>25.3</v>
      </c>
      <c r="M54" s="220">
        <f t="shared" si="54"/>
        <v>6688.5</v>
      </c>
      <c r="N54" s="79">
        <v>6624.9</v>
      </c>
      <c r="O54" s="79">
        <v>63.6</v>
      </c>
      <c r="P54" s="79"/>
      <c r="Q54" s="117">
        <f t="shared" si="4"/>
        <v>13.243243243243244</v>
      </c>
      <c r="R54" s="80">
        <f t="shared" si="60"/>
        <v>6688.5</v>
      </c>
      <c r="S54" s="79">
        <v>6624.9</v>
      </c>
      <c r="T54" s="79">
        <v>63.6</v>
      </c>
      <c r="U54" s="79"/>
      <c r="V54" s="117">
        <f t="shared" si="6"/>
        <v>13.243243243243244</v>
      </c>
    </row>
    <row r="55" spans="1:22" s="8" customFormat="1" ht="18.75" customHeight="1">
      <c r="A55" s="74" t="s">
        <v>59</v>
      </c>
      <c r="B55" s="106"/>
      <c r="C55" s="28"/>
      <c r="D55" s="27"/>
      <c r="E55" s="27"/>
      <c r="F55" s="27"/>
      <c r="G55" s="27"/>
      <c r="H55" s="29"/>
      <c r="I55" s="220">
        <f t="shared" si="53"/>
        <v>0</v>
      </c>
      <c r="J55" s="30"/>
      <c r="K55" s="80"/>
      <c r="L55" s="30"/>
      <c r="M55" s="220">
        <f t="shared" si="54"/>
        <v>0</v>
      </c>
      <c r="N55" s="30"/>
      <c r="O55" s="30"/>
      <c r="P55" s="30"/>
      <c r="Q55" s="117"/>
      <c r="R55" s="80">
        <f t="shared" si="60"/>
        <v>0</v>
      </c>
      <c r="S55" s="80"/>
      <c r="T55" s="80"/>
      <c r="U55" s="80"/>
      <c r="V55" s="117"/>
    </row>
    <row r="56" spans="1:22" s="168" customFormat="1" ht="99" customHeight="1">
      <c r="A56" s="125" t="s">
        <v>72</v>
      </c>
      <c r="B56" s="167"/>
      <c r="C56" s="114">
        <v>169383.55</v>
      </c>
      <c r="D56" s="122" t="s">
        <v>52</v>
      </c>
      <c r="E56" s="122" t="s">
        <v>131</v>
      </c>
      <c r="F56" s="122" t="s">
        <v>118</v>
      </c>
      <c r="G56" s="122">
        <v>167721.15</v>
      </c>
      <c r="H56" s="123">
        <v>44012</v>
      </c>
      <c r="I56" s="244">
        <f t="shared" si="53"/>
        <v>90421.6</v>
      </c>
      <c r="J56" s="77">
        <v>0</v>
      </c>
      <c r="K56" s="77">
        <v>84996.3</v>
      </c>
      <c r="L56" s="76">
        <v>5425.3</v>
      </c>
      <c r="M56" s="220">
        <f xml:space="preserve"> SUM(N56:P56)</f>
        <v>32931.39</v>
      </c>
      <c r="N56" s="78"/>
      <c r="O56" s="77">
        <v>30955.51</v>
      </c>
      <c r="P56" s="78">
        <v>1975.88</v>
      </c>
      <c r="Q56" s="117">
        <f t="shared" si="4"/>
        <v>36.419826678581217</v>
      </c>
      <c r="R56" s="80">
        <f xml:space="preserve"> SUM(S56:U56)</f>
        <v>32931.800000000003</v>
      </c>
      <c r="S56" s="78"/>
      <c r="T56" s="77">
        <v>30955.9</v>
      </c>
      <c r="U56" s="77">
        <v>1975.9</v>
      </c>
      <c r="V56" s="117">
        <f t="shared" si="6"/>
        <v>36.420280110062194</v>
      </c>
    </row>
    <row r="57" spans="1:22" s="168" customFormat="1" ht="16.5">
      <c r="A57" s="118" t="s">
        <v>142</v>
      </c>
      <c r="B57" s="167"/>
      <c r="C57" s="169"/>
      <c r="D57" s="170"/>
      <c r="E57" s="170"/>
      <c r="F57" s="170"/>
      <c r="G57" s="170"/>
      <c r="H57" s="171"/>
      <c r="I57" s="244">
        <f t="shared" si="53"/>
        <v>0</v>
      </c>
      <c r="J57" s="77"/>
      <c r="K57" s="77"/>
      <c r="L57" s="85"/>
      <c r="M57" s="220">
        <f t="shared" si="54"/>
        <v>0</v>
      </c>
      <c r="N57" s="78"/>
      <c r="O57" s="78"/>
      <c r="P57" s="78"/>
      <c r="Q57" s="117"/>
      <c r="R57" s="80">
        <f t="shared" si="60"/>
        <v>0</v>
      </c>
      <c r="S57" s="78"/>
      <c r="T57" s="78"/>
      <c r="U57" s="78"/>
      <c r="V57" s="117"/>
    </row>
    <row r="58" spans="1:22" s="124" customFormat="1" ht="106.5" customHeight="1">
      <c r="A58" s="125" t="s">
        <v>143</v>
      </c>
      <c r="B58" s="119" t="s">
        <v>256</v>
      </c>
      <c r="C58" s="114">
        <v>211000.5</v>
      </c>
      <c r="D58" s="122" t="s">
        <v>314</v>
      </c>
      <c r="E58" s="122"/>
      <c r="F58" s="122"/>
      <c r="G58" s="122"/>
      <c r="H58" s="123"/>
      <c r="I58" s="244">
        <f t="shared" si="53"/>
        <v>68415.3</v>
      </c>
      <c r="J58" s="77">
        <v>67731.100000000006</v>
      </c>
      <c r="K58" s="77">
        <v>650</v>
      </c>
      <c r="L58" s="76">
        <v>34.200000000000003</v>
      </c>
      <c r="M58" s="220">
        <f t="shared" si="54"/>
        <v>0</v>
      </c>
      <c r="N58" s="77"/>
      <c r="O58" s="77"/>
      <c r="P58" s="77"/>
      <c r="Q58" s="117">
        <f t="shared" si="4"/>
        <v>0</v>
      </c>
      <c r="R58" s="80">
        <f t="shared" si="60"/>
        <v>0</v>
      </c>
      <c r="S58" s="77"/>
      <c r="T58" s="76"/>
      <c r="U58" s="77"/>
      <c r="V58" s="117">
        <f t="shared" si="6"/>
        <v>0</v>
      </c>
    </row>
    <row r="59" spans="1:22" s="168" customFormat="1" ht="16.5">
      <c r="A59" s="118" t="s">
        <v>19</v>
      </c>
      <c r="B59" s="167"/>
      <c r="C59" s="169"/>
      <c r="D59" s="170"/>
      <c r="E59" s="170"/>
      <c r="F59" s="170"/>
      <c r="G59" s="170"/>
      <c r="H59" s="171"/>
      <c r="I59" s="244">
        <f t="shared" si="53"/>
        <v>0</v>
      </c>
      <c r="J59" s="77"/>
      <c r="K59" s="77"/>
      <c r="L59" s="85"/>
      <c r="M59" s="220">
        <f t="shared" si="54"/>
        <v>0</v>
      </c>
      <c r="N59" s="78"/>
      <c r="O59" s="78"/>
      <c r="P59" s="78"/>
      <c r="Q59" s="117"/>
      <c r="R59" s="80">
        <f t="shared" si="60"/>
        <v>0</v>
      </c>
      <c r="S59" s="78"/>
      <c r="T59" s="78"/>
      <c r="U59" s="78"/>
      <c r="V59" s="117"/>
    </row>
    <row r="60" spans="1:22" s="124" customFormat="1" ht="98.25" customHeight="1">
      <c r="A60" s="125" t="s">
        <v>405</v>
      </c>
      <c r="B60" s="119" t="s">
        <v>256</v>
      </c>
      <c r="C60" s="114">
        <v>938396.32</v>
      </c>
      <c r="D60" s="122" t="s">
        <v>315</v>
      </c>
      <c r="E60" s="122" t="s">
        <v>117</v>
      </c>
      <c r="F60" s="122" t="s">
        <v>334</v>
      </c>
      <c r="G60" s="159">
        <v>912230.34</v>
      </c>
      <c r="H60" s="166" t="s">
        <v>125</v>
      </c>
      <c r="I60" s="244">
        <f t="shared" si="53"/>
        <v>311676.7</v>
      </c>
      <c r="J60" s="77">
        <v>216098.4</v>
      </c>
      <c r="K60" s="77">
        <v>74091.100000000006</v>
      </c>
      <c r="L60" s="76">
        <v>21487.200000000001</v>
      </c>
      <c r="M60" s="220">
        <f>SUM(N60:P60)</f>
        <v>148677.96000000002</v>
      </c>
      <c r="N60" s="77">
        <v>134114.22</v>
      </c>
      <c r="O60" s="76">
        <v>10146.1</v>
      </c>
      <c r="P60" s="77">
        <v>4417.6400000000003</v>
      </c>
      <c r="Q60" s="117">
        <f t="shared" si="4"/>
        <v>47.702622621453585</v>
      </c>
      <c r="R60" s="80">
        <f>SUM(S60:U60)</f>
        <v>148677.96000000002</v>
      </c>
      <c r="S60" s="77">
        <v>134114.22</v>
      </c>
      <c r="T60" s="77">
        <v>10146.1</v>
      </c>
      <c r="U60" s="77">
        <v>4417.6400000000003</v>
      </c>
      <c r="V60" s="117">
        <f t="shared" si="6"/>
        <v>47.702622621453585</v>
      </c>
    </row>
    <row r="61" spans="1:22" s="124" customFormat="1" ht="81" customHeight="1">
      <c r="A61" s="125" t="s">
        <v>208</v>
      </c>
      <c r="B61" s="119" t="s">
        <v>256</v>
      </c>
      <c r="C61" s="114">
        <v>1269091.6000000001</v>
      </c>
      <c r="D61" s="122" t="s">
        <v>316</v>
      </c>
      <c r="E61" s="122"/>
      <c r="F61" s="122"/>
      <c r="G61" s="172"/>
      <c r="H61" s="166"/>
      <c r="I61" s="244">
        <f t="shared" si="53"/>
        <v>6250</v>
      </c>
      <c r="J61" s="77"/>
      <c r="K61" s="77">
        <v>5000</v>
      </c>
      <c r="L61" s="76">
        <v>1250</v>
      </c>
      <c r="M61" s="220"/>
      <c r="N61" s="77"/>
      <c r="O61" s="77"/>
      <c r="P61" s="77"/>
      <c r="Q61" s="117">
        <f t="shared" si="4"/>
        <v>0</v>
      </c>
      <c r="R61" s="80"/>
      <c r="S61" s="77"/>
      <c r="T61" s="77"/>
      <c r="U61" s="77"/>
      <c r="V61" s="117">
        <f t="shared" si="6"/>
        <v>0</v>
      </c>
    </row>
    <row r="62" spans="1:22" s="7" customFormat="1" ht="20.25" customHeight="1">
      <c r="A62" s="51" t="s">
        <v>22</v>
      </c>
      <c r="B62" s="105"/>
      <c r="C62" s="20"/>
      <c r="D62" s="52"/>
      <c r="E62" s="52"/>
      <c r="F62" s="52"/>
      <c r="G62" s="52"/>
      <c r="H62" s="53"/>
      <c r="I62" s="22">
        <f>J62+K62+L62</f>
        <v>684994.87</v>
      </c>
      <c r="J62" s="54">
        <f>J64</f>
        <v>500725.4</v>
      </c>
      <c r="K62" s="54">
        <f t="shared" ref="K62:L62" si="61">K64</f>
        <v>179766.5</v>
      </c>
      <c r="L62" s="54">
        <f t="shared" si="61"/>
        <v>4502.97</v>
      </c>
      <c r="M62" s="22">
        <f>N62+O62+P62</f>
        <v>265654.89</v>
      </c>
      <c r="N62" s="54">
        <f t="shared" ref="N62:P62" si="62">N64</f>
        <v>229816.05</v>
      </c>
      <c r="O62" s="54">
        <f t="shared" si="62"/>
        <v>33979.31</v>
      </c>
      <c r="P62" s="54">
        <f t="shared" si="62"/>
        <v>1859.53</v>
      </c>
      <c r="Q62" s="22">
        <f t="shared" si="4"/>
        <v>38.782026206999184</v>
      </c>
      <c r="R62" s="22">
        <f t="shared" si="60"/>
        <v>265654.35000000003</v>
      </c>
      <c r="S62" s="54">
        <f t="shared" ref="S62:U62" si="63">S64</f>
        <v>229815.51</v>
      </c>
      <c r="T62" s="54">
        <f t="shared" si="63"/>
        <v>33979.31</v>
      </c>
      <c r="U62" s="54">
        <f t="shared" si="63"/>
        <v>1859.53</v>
      </c>
      <c r="V62" s="22">
        <f t="shared" si="6"/>
        <v>38.781947374292017</v>
      </c>
    </row>
    <row r="63" spans="1:22" ht="18.75" customHeight="1">
      <c r="A63" s="27" t="s">
        <v>20</v>
      </c>
      <c r="B63" s="103"/>
      <c r="C63" s="24"/>
      <c r="D63" s="36"/>
      <c r="E63" s="36"/>
      <c r="F63" s="36"/>
      <c r="G63" s="36"/>
      <c r="H63" s="37"/>
      <c r="I63" s="35">
        <f t="shared" si="53"/>
        <v>0</v>
      </c>
      <c r="J63" s="38"/>
      <c r="K63" s="77"/>
      <c r="L63" s="38"/>
      <c r="M63" s="35">
        <f t="shared" si="54"/>
        <v>0</v>
      </c>
      <c r="N63" s="38"/>
      <c r="O63" s="38"/>
      <c r="P63" s="38"/>
      <c r="Q63" s="117"/>
      <c r="R63" s="35">
        <f t="shared" si="60"/>
        <v>0</v>
      </c>
      <c r="S63" s="38"/>
      <c r="T63" s="76"/>
      <c r="U63" s="38"/>
      <c r="V63" s="117"/>
    </row>
    <row r="64" spans="1:22" s="149" customFormat="1" ht="58.5" customHeight="1">
      <c r="A64" s="189" t="s">
        <v>42</v>
      </c>
      <c r="B64" s="190"/>
      <c r="C64" s="150"/>
      <c r="D64" s="151"/>
      <c r="E64" s="151"/>
      <c r="F64" s="151"/>
      <c r="G64" s="151"/>
      <c r="H64" s="152"/>
      <c r="I64" s="143">
        <f t="shared" si="53"/>
        <v>684994.87</v>
      </c>
      <c r="J64" s="148">
        <f>J65+J78</f>
        <v>500725.4</v>
      </c>
      <c r="K64" s="148">
        <f t="shared" ref="K64:L64" si="64">K65+K78</f>
        <v>179766.5</v>
      </c>
      <c r="L64" s="148">
        <f t="shared" si="64"/>
        <v>4502.97</v>
      </c>
      <c r="M64" s="143">
        <f t="shared" si="54"/>
        <v>265654.89</v>
      </c>
      <c r="N64" s="148">
        <f t="shared" ref="N64:P64" si="65">N65+N78</f>
        <v>229816.05</v>
      </c>
      <c r="O64" s="148">
        <f t="shared" si="65"/>
        <v>33979.31</v>
      </c>
      <c r="P64" s="148">
        <f t="shared" si="65"/>
        <v>1859.53</v>
      </c>
      <c r="Q64" s="145">
        <f t="shared" si="4"/>
        <v>38.782026206999184</v>
      </c>
      <c r="R64" s="143">
        <f t="shared" si="60"/>
        <v>265654.35000000003</v>
      </c>
      <c r="S64" s="148">
        <f t="shared" ref="S64:U64" si="66">S65+S78</f>
        <v>229815.51</v>
      </c>
      <c r="T64" s="148">
        <f t="shared" si="66"/>
        <v>33979.31</v>
      </c>
      <c r="U64" s="148">
        <f t="shared" si="66"/>
        <v>1859.53</v>
      </c>
      <c r="V64" s="145">
        <f t="shared" si="6"/>
        <v>38.781947374292017</v>
      </c>
    </row>
    <row r="65" spans="1:22" s="227" customFormat="1" ht="44.25" customHeight="1">
      <c r="A65" s="221" t="s">
        <v>24</v>
      </c>
      <c r="B65" s="222"/>
      <c r="C65" s="223"/>
      <c r="D65" s="224"/>
      <c r="E65" s="224"/>
      <c r="F65" s="224"/>
      <c r="G65" s="224"/>
      <c r="H65" s="225"/>
      <c r="I65" s="226">
        <f t="shared" si="53"/>
        <v>331992.65999999997</v>
      </c>
      <c r="J65" s="235">
        <f>J67+J69+J71+J73+J75+J77</f>
        <v>168138.4</v>
      </c>
      <c r="K65" s="235">
        <f t="shared" ref="K65:L65" si="67">K67+K69+K71+K73+K75+K77</f>
        <v>162783.29999999999</v>
      </c>
      <c r="L65" s="235">
        <f t="shared" si="67"/>
        <v>1070.96</v>
      </c>
      <c r="M65" s="226">
        <f t="shared" si="54"/>
        <v>54428.19</v>
      </c>
      <c r="N65" s="235">
        <f t="shared" ref="N65:P65" si="68">N67+N69+N71+N73+N75+N77</f>
        <v>30620.050000000003</v>
      </c>
      <c r="O65" s="235">
        <f t="shared" si="68"/>
        <v>23807.609999999997</v>
      </c>
      <c r="P65" s="235">
        <f t="shared" si="68"/>
        <v>0.53</v>
      </c>
      <c r="Q65" s="265">
        <f t="shared" si="4"/>
        <v>16.394395586938582</v>
      </c>
      <c r="R65" s="226">
        <f t="shared" si="60"/>
        <v>54427.649999999994</v>
      </c>
      <c r="S65" s="235">
        <f t="shared" ref="S65:U65" si="69">S67+S69+S71+S73+S75+S77</f>
        <v>30619.510000000002</v>
      </c>
      <c r="T65" s="235">
        <f t="shared" si="69"/>
        <v>23807.609999999997</v>
      </c>
      <c r="U65" s="235">
        <f t="shared" si="69"/>
        <v>0.53</v>
      </c>
      <c r="V65" s="265">
        <f t="shared" si="6"/>
        <v>16.394232932740138</v>
      </c>
    </row>
    <row r="66" spans="1:22" s="8" customFormat="1" ht="56.25" customHeight="1">
      <c r="A66" s="74" t="s">
        <v>209</v>
      </c>
      <c r="B66" s="106"/>
      <c r="C66" s="28"/>
      <c r="D66" s="45"/>
      <c r="E66" s="45"/>
      <c r="F66" s="45"/>
      <c r="G66" s="45"/>
      <c r="H66" s="50"/>
      <c r="I66" s="220"/>
      <c r="J66" s="44"/>
      <c r="K66" s="44"/>
      <c r="L66" s="44"/>
      <c r="M66" s="220"/>
      <c r="N66" s="44"/>
      <c r="O66" s="44"/>
      <c r="P66" s="44"/>
      <c r="Q66" s="117"/>
      <c r="R66" s="80"/>
      <c r="S66" s="78"/>
      <c r="T66" s="78"/>
      <c r="U66" s="78"/>
      <c r="V66" s="117"/>
    </row>
    <row r="67" spans="1:22" s="168" customFormat="1" ht="107.25" customHeight="1">
      <c r="A67" s="155" t="s">
        <v>210</v>
      </c>
      <c r="B67" s="167"/>
      <c r="C67" s="114" t="s">
        <v>276</v>
      </c>
      <c r="D67" s="122" t="s">
        <v>277</v>
      </c>
      <c r="E67" s="122" t="s">
        <v>278</v>
      </c>
      <c r="F67" s="122" t="s">
        <v>279</v>
      </c>
      <c r="G67" s="122">
        <v>53075.296000000002</v>
      </c>
      <c r="H67" s="173">
        <v>2019</v>
      </c>
      <c r="I67" s="220">
        <f t="shared" si="53"/>
        <v>16211.6</v>
      </c>
      <c r="J67" s="78"/>
      <c r="K67" s="78">
        <v>16211.6</v>
      </c>
      <c r="L67" s="78"/>
      <c r="M67" s="220"/>
      <c r="N67" s="78"/>
      <c r="O67" s="78"/>
      <c r="P67" s="78"/>
      <c r="Q67" s="117">
        <f t="shared" si="4"/>
        <v>0</v>
      </c>
      <c r="R67" s="80"/>
      <c r="S67" s="78"/>
      <c r="T67" s="78"/>
      <c r="U67" s="78"/>
      <c r="V67" s="117">
        <f t="shared" si="6"/>
        <v>0</v>
      </c>
    </row>
    <row r="68" spans="1:22" s="124" customFormat="1" ht="58.5" customHeight="1">
      <c r="A68" s="118" t="s">
        <v>58</v>
      </c>
      <c r="B68" s="119"/>
      <c r="C68" s="114"/>
      <c r="D68" s="122"/>
      <c r="E68" s="122"/>
      <c r="F68" s="122"/>
      <c r="G68" s="122"/>
      <c r="H68" s="123"/>
      <c r="I68" s="220">
        <f t="shared" si="53"/>
        <v>0</v>
      </c>
      <c r="J68" s="77"/>
      <c r="K68" s="77"/>
      <c r="L68" s="77"/>
      <c r="M68" s="220">
        <f t="shared" si="54"/>
        <v>0</v>
      </c>
      <c r="N68" s="77"/>
      <c r="O68" s="77"/>
      <c r="P68" s="77"/>
      <c r="Q68" s="117"/>
      <c r="R68" s="80">
        <f t="shared" si="60"/>
        <v>0</v>
      </c>
      <c r="S68" s="77"/>
      <c r="T68" s="76"/>
      <c r="U68" s="77"/>
      <c r="V68" s="117"/>
    </row>
    <row r="69" spans="1:22" s="124" customFormat="1" ht="152.25" customHeight="1">
      <c r="A69" s="125" t="s">
        <v>137</v>
      </c>
      <c r="B69" s="119"/>
      <c r="C69" s="114">
        <v>382092.04</v>
      </c>
      <c r="D69" s="122" t="s">
        <v>126</v>
      </c>
      <c r="E69" s="122" t="s">
        <v>298</v>
      </c>
      <c r="F69" s="174" t="s">
        <v>345</v>
      </c>
      <c r="G69" s="172">
        <v>149500</v>
      </c>
      <c r="H69" s="175" t="s">
        <v>299</v>
      </c>
      <c r="I69" s="220">
        <f t="shared" si="53"/>
        <v>228710.2</v>
      </c>
      <c r="J69" s="77">
        <v>98800</v>
      </c>
      <c r="K69" s="77">
        <v>129910.2</v>
      </c>
      <c r="L69" s="77"/>
      <c r="M69" s="220">
        <f t="shared" si="54"/>
        <v>53674</v>
      </c>
      <c r="N69" s="77">
        <v>29873.4</v>
      </c>
      <c r="O69" s="77">
        <v>23800.6</v>
      </c>
      <c r="P69" s="77"/>
      <c r="Q69" s="117">
        <f t="shared" si="4"/>
        <v>23.468126913447669</v>
      </c>
      <c r="R69" s="80">
        <f>SUM(S69:U69)</f>
        <v>53674</v>
      </c>
      <c r="S69" s="77">
        <v>29873.4</v>
      </c>
      <c r="T69" s="77">
        <v>23800.6</v>
      </c>
      <c r="U69" s="77"/>
      <c r="V69" s="117">
        <f t="shared" si="6"/>
        <v>23.468126913447669</v>
      </c>
    </row>
    <row r="70" spans="1:22" s="124" customFormat="1" ht="25.5" customHeight="1">
      <c r="A70" s="118" t="s">
        <v>144</v>
      </c>
      <c r="B70" s="119"/>
      <c r="C70" s="114"/>
      <c r="D70" s="122"/>
      <c r="E70" s="122"/>
      <c r="F70" s="122"/>
      <c r="G70" s="122"/>
      <c r="H70" s="123"/>
      <c r="I70" s="220">
        <f>J70+K70+L70</f>
        <v>0</v>
      </c>
      <c r="J70" s="77"/>
      <c r="K70" s="77"/>
      <c r="L70" s="77"/>
      <c r="M70" s="220">
        <f>N70+O70+P70</f>
        <v>0</v>
      </c>
      <c r="N70" s="77"/>
      <c r="O70" s="77"/>
      <c r="P70" s="77"/>
      <c r="Q70" s="117"/>
      <c r="R70" s="80">
        <f t="shared" ref="R70:R81" si="70">S70+T70+U70</f>
        <v>0</v>
      </c>
      <c r="S70" s="77"/>
      <c r="T70" s="77"/>
      <c r="U70" s="77"/>
      <c r="V70" s="117"/>
    </row>
    <row r="71" spans="1:22" s="124" customFormat="1" ht="129.75" customHeight="1">
      <c r="A71" s="125" t="s">
        <v>145</v>
      </c>
      <c r="B71" s="119" t="s">
        <v>255</v>
      </c>
      <c r="C71" s="114">
        <v>29248.799999999999</v>
      </c>
      <c r="D71" s="176" t="s">
        <v>346</v>
      </c>
      <c r="E71" s="176" t="s">
        <v>347</v>
      </c>
      <c r="F71" s="176" t="s">
        <v>348</v>
      </c>
      <c r="G71" s="177">
        <v>28807.11</v>
      </c>
      <c r="H71" s="173" t="s">
        <v>317</v>
      </c>
      <c r="I71" s="220">
        <f>J71+K71+L71</f>
        <v>29248.799999999999</v>
      </c>
      <c r="J71" s="77">
        <v>28956.3</v>
      </c>
      <c r="K71" s="77">
        <v>269.10000000000002</v>
      </c>
      <c r="L71" s="77">
        <v>23.4</v>
      </c>
      <c r="M71" s="220">
        <f>N71+O71+P71</f>
        <v>0</v>
      </c>
      <c r="N71" s="77"/>
      <c r="O71" s="77"/>
      <c r="P71" s="77"/>
      <c r="Q71" s="117">
        <f t="shared" ref="Q71:Q133" si="71">M71/I71*100</f>
        <v>0</v>
      </c>
      <c r="R71" s="80">
        <f t="shared" si="70"/>
        <v>0</v>
      </c>
      <c r="S71" s="77"/>
      <c r="T71" s="77"/>
      <c r="U71" s="77"/>
      <c r="V71" s="117">
        <f t="shared" ref="V71:V133" si="72">R71/I71*100</f>
        <v>0</v>
      </c>
    </row>
    <row r="72" spans="1:22" ht="25.5" customHeight="1">
      <c r="A72" s="74" t="s">
        <v>34</v>
      </c>
      <c r="B72" s="103"/>
      <c r="C72" s="24"/>
      <c r="D72" s="36"/>
      <c r="E72" s="36"/>
      <c r="F72" s="36"/>
      <c r="G72" s="36"/>
      <c r="H72" s="37"/>
      <c r="I72" s="220"/>
      <c r="J72" s="38"/>
      <c r="K72" s="77"/>
      <c r="L72" s="38"/>
      <c r="M72" s="220"/>
      <c r="N72" s="38"/>
      <c r="O72" s="38"/>
      <c r="P72" s="38"/>
      <c r="Q72" s="117"/>
      <c r="R72" s="80"/>
      <c r="S72" s="77"/>
      <c r="T72" s="77"/>
      <c r="U72" s="77"/>
      <c r="V72" s="117"/>
    </row>
    <row r="73" spans="1:22" s="184" customFormat="1" ht="160.5" customHeight="1">
      <c r="A73" s="178" t="s">
        <v>146</v>
      </c>
      <c r="B73" s="179" t="s">
        <v>255</v>
      </c>
      <c r="C73" s="180">
        <v>14528.07</v>
      </c>
      <c r="D73" s="181" t="s">
        <v>349</v>
      </c>
      <c r="E73" s="181" t="s">
        <v>350</v>
      </c>
      <c r="F73" s="181" t="s">
        <v>351</v>
      </c>
      <c r="G73" s="182">
        <v>14528.07</v>
      </c>
      <c r="H73" s="183" t="s">
        <v>318</v>
      </c>
      <c r="I73" s="245">
        <f>J73+K73+L73</f>
        <v>14528.06</v>
      </c>
      <c r="J73" s="154">
        <v>14382.8</v>
      </c>
      <c r="K73" s="154">
        <v>138</v>
      </c>
      <c r="L73" s="154">
        <v>7.26</v>
      </c>
      <c r="M73" s="245">
        <f>N73+O73+P73</f>
        <v>0</v>
      </c>
      <c r="N73" s="154"/>
      <c r="O73" s="154"/>
      <c r="P73" s="154"/>
      <c r="Q73" s="117">
        <f t="shared" si="71"/>
        <v>0</v>
      </c>
      <c r="R73" s="266">
        <f t="shared" si="70"/>
        <v>0</v>
      </c>
      <c r="S73" s="154"/>
      <c r="T73" s="154"/>
      <c r="U73" s="154"/>
      <c r="V73" s="117">
        <f t="shared" si="72"/>
        <v>0</v>
      </c>
    </row>
    <row r="74" spans="1:22" s="124" customFormat="1" ht="41.25" customHeight="1">
      <c r="A74" s="118" t="s">
        <v>44</v>
      </c>
      <c r="B74" s="119"/>
      <c r="C74" s="114"/>
      <c r="D74" s="122"/>
      <c r="E74" s="122"/>
      <c r="F74" s="122"/>
      <c r="G74" s="172"/>
      <c r="H74" s="129"/>
      <c r="I74" s="220"/>
      <c r="J74" s="77"/>
      <c r="K74" s="77"/>
      <c r="L74" s="77"/>
      <c r="M74" s="220"/>
      <c r="N74" s="77"/>
      <c r="O74" s="77"/>
      <c r="P74" s="77"/>
      <c r="Q74" s="117"/>
      <c r="R74" s="80"/>
      <c r="S74" s="77"/>
      <c r="T74" s="77"/>
      <c r="U74" s="77"/>
      <c r="V74" s="117"/>
    </row>
    <row r="75" spans="1:22" s="124" customFormat="1" ht="83.25" customHeight="1">
      <c r="A75" s="125" t="s">
        <v>211</v>
      </c>
      <c r="B75" s="119" t="s">
        <v>255</v>
      </c>
      <c r="C75" s="114"/>
      <c r="D75" s="122"/>
      <c r="E75" s="122"/>
      <c r="F75" s="122"/>
      <c r="G75" s="172"/>
      <c r="H75" s="173" t="s">
        <v>317</v>
      </c>
      <c r="I75" s="220">
        <f>J75+K75+L75</f>
        <v>17032.02</v>
      </c>
      <c r="J75" s="77"/>
      <c r="K75" s="77">
        <v>16010.1</v>
      </c>
      <c r="L75" s="77">
        <v>1021.92</v>
      </c>
      <c r="M75" s="220"/>
      <c r="N75" s="77"/>
      <c r="O75" s="77"/>
      <c r="P75" s="77"/>
      <c r="Q75" s="117">
        <f t="shared" si="71"/>
        <v>0</v>
      </c>
      <c r="R75" s="80"/>
      <c r="S75" s="77"/>
      <c r="T75" s="77"/>
      <c r="U75" s="77"/>
      <c r="V75" s="117">
        <f t="shared" si="72"/>
        <v>0</v>
      </c>
    </row>
    <row r="76" spans="1:22" s="124" customFormat="1" ht="27" customHeight="1">
      <c r="A76" s="118" t="s">
        <v>57</v>
      </c>
      <c r="B76" s="119"/>
      <c r="C76" s="114"/>
      <c r="D76" s="122"/>
      <c r="E76" s="122"/>
      <c r="F76" s="122"/>
      <c r="G76" s="122"/>
      <c r="H76" s="128"/>
      <c r="I76" s="220"/>
      <c r="J76" s="77"/>
      <c r="K76" s="77"/>
      <c r="L76" s="77"/>
      <c r="M76" s="220"/>
      <c r="N76" s="77"/>
      <c r="O76" s="77"/>
      <c r="P76" s="77"/>
      <c r="Q76" s="117"/>
      <c r="R76" s="80"/>
      <c r="S76" s="77"/>
      <c r="T76" s="77"/>
      <c r="U76" s="77"/>
      <c r="V76" s="117"/>
    </row>
    <row r="77" spans="1:22" s="124" customFormat="1" ht="198" customHeight="1">
      <c r="A77" s="125" t="s">
        <v>147</v>
      </c>
      <c r="B77" s="119" t="s">
        <v>255</v>
      </c>
      <c r="C77" s="114">
        <v>26261.93</v>
      </c>
      <c r="D77" s="126" t="s">
        <v>346</v>
      </c>
      <c r="E77" s="126" t="s">
        <v>352</v>
      </c>
      <c r="F77" s="126" t="s">
        <v>353</v>
      </c>
      <c r="G77" s="122">
        <v>26261.93</v>
      </c>
      <c r="H77" s="173" t="s">
        <v>318</v>
      </c>
      <c r="I77" s="80">
        <f t="shared" si="53"/>
        <v>26261.98</v>
      </c>
      <c r="J77" s="77">
        <v>25999.3</v>
      </c>
      <c r="K77" s="77">
        <v>244.3</v>
      </c>
      <c r="L77" s="77">
        <v>18.38</v>
      </c>
      <c r="M77" s="80">
        <f t="shared" si="54"/>
        <v>754.18999999999994</v>
      </c>
      <c r="N77" s="77">
        <v>746.65</v>
      </c>
      <c r="O77" s="77">
        <v>7.01</v>
      </c>
      <c r="P77" s="77">
        <v>0.53</v>
      </c>
      <c r="Q77" s="117">
        <f t="shared" si="71"/>
        <v>2.8717941297647775</v>
      </c>
      <c r="R77" s="80">
        <f t="shared" si="70"/>
        <v>753.65</v>
      </c>
      <c r="S77" s="77">
        <v>746.11</v>
      </c>
      <c r="T77" s="77">
        <v>7.01</v>
      </c>
      <c r="U77" s="77">
        <v>0.53</v>
      </c>
      <c r="V77" s="117">
        <f t="shared" si="72"/>
        <v>2.8697379253201776</v>
      </c>
    </row>
    <row r="78" spans="1:22" s="10" customFormat="1" ht="65.25" customHeight="1">
      <c r="A78" s="89" t="s">
        <v>25</v>
      </c>
      <c r="B78" s="130"/>
      <c r="C78" s="131"/>
      <c r="D78" s="33"/>
      <c r="E78" s="33"/>
      <c r="F78" s="33"/>
      <c r="G78" s="33"/>
      <c r="H78" s="34"/>
      <c r="I78" s="220">
        <f t="shared" si="53"/>
        <v>353002.21</v>
      </c>
      <c r="J78" s="41">
        <f>J81</f>
        <v>332587</v>
      </c>
      <c r="K78" s="41">
        <f t="shared" ref="K78:L78" si="73">K81</f>
        <v>16983.2</v>
      </c>
      <c r="L78" s="41">
        <f t="shared" si="73"/>
        <v>3432.01</v>
      </c>
      <c r="M78" s="220">
        <f t="shared" si="54"/>
        <v>211226.7</v>
      </c>
      <c r="N78" s="41">
        <v>199196</v>
      </c>
      <c r="O78" s="41">
        <v>10171.700000000001</v>
      </c>
      <c r="P78" s="41">
        <f t="shared" ref="P78" si="74">P81</f>
        <v>1859</v>
      </c>
      <c r="Q78" s="117">
        <f t="shared" si="71"/>
        <v>59.837217449715119</v>
      </c>
      <c r="R78" s="80">
        <f t="shared" si="70"/>
        <v>211226.7</v>
      </c>
      <c r="S78" s="78">
        <f>S81</f>
        <v>199196</v>
      </c>
      <c r="T78" s="78">
        <f t="shared" ref="T78:U78" si="75">T81</f>
        <v>10171.700000000001</v>
      </c>
      <c r="U78" s="78">
        <f t="shared" si="75"/>
        <v>1859</v>
      </c>
      <c r="V78" s="117">
        <f t="shared" si="72"/>
        <v>59.837217449715119</v>
      </c>
    </row>
    <row r="79" spans="1:22" ht="62.25" customHeight="1">
      <c r="A79" s="118" t="s">
        <v>378</v>
      </c>
      <c r="B79" s="119"/>
      <c r="C79" s="114"/>
      <c r="D79" s="36"/>
      <c r="E79" s="36"/>
      <c r="F79" s="36"/>
      <c r="G79" s="36"/>
      <c r="H79" s="37"/>
      <c r="I79" s="220">
        <f t="shared" si="53"/>
        <v>0</v>
      </c>
      <c r="J79" s="38"/>
      <c r="K79" s="77"/>
      <c r="L79" s="38"/>
      <c r="M79" s="220">
        <f t="shared" si="54"/>
        <v>0</v>
      </c>
      <c r="N79" s="38"/>
      <c r="O79" s="38"/>
      <c r="P79" s="38"/>
      <c r="Q79" s="117"/>
      <c r="R79" s="80">
        <f t="shared" si="70"/>
        <v>0</v>
      </c>
      <c r="S79" s="77"/>
      <c r="T79" s="76"/>
      <c r="U79" s="77"/>
      <c r="V79" s="117"/>
    </row>
    <row r="80" spans="1:22" ht="21" customHeight="1">
      <c r="A80" s="118" t="s">
        <v>19</v>
      </c>
      <c r="B80" s="126"/>
      <c r="C80" s="115"/>
      <c r="D80" s="36"/>
      <c r="E80" s="36"/>
      <c r="F80" s="36"/>
      <c r="G80" s="36"/>
      <c r="H80" s="37"/>
      <c r="I80" s="220">
        <f t="shared" si="53"/>
        <v>0</v>
      </c>
      <c r="J80" s="38"/>
      <c r="K80" s="77"/>
      <c r="L80" s="38"/>
      <c r="M80" s="220">
        <f t="shared" si="54"/>
        <v>0</v>
      </c>
      <c r="N80" s="38"/>
      <c r="O80" s="38"/>
      <c r="P80" s="38"/>
      <c r="Q80" s="117"/>
      <c r="R80" s="80">
        <f t="shared" si="70"/>
        <v>0</v>
      </c>
      <c r="S80" s="77"/>
      <c r="T80" s="77"/>
      <c r="U80" s="77"/>
      <c r="V80" s="117"/>
    </row>
    <row r="81" spans="1:22" s="121" customFormat="1" ht="146.25" customHeight="1">
      <c r="A81" s="125" t="s">
        <v>400</v>
      </c>
      <c r="B81" s="119"/>
      <c r="C81" s="114">
        <v>361203.1</v>
      </c>
      <c r="D81" s="95"/>
      <c r="E81" s="95"/>
      <c r="F81" s="95"/>
      <c r="G81" s="95"/>
      <c r="H81" s="95"/>
      <c r="I81" s="220">
        <f t="shared" si="53"/>
        <v>353002.21</v>
      </c>
      <c r="J81" s="76">
        <v>332587</v>
      </c>
      <c r="K81" s="76">
        <v>16983.2</v>
      </c>
      <c r="L81" s="76">
        <f t="shared" ref="L81" si="76">L83+L84</f>
        <v>3432.01</v>
      </c>
      <c r="M81" s="220">
        <f t="shared" si="54"/>
        <v>211226.7</v>
      </c>
      <c r="N81" s="76">
        <v>199196</v>
      </c>
      <c r="O81" s="76">
        <v>10171.700000000001</v>
      </c>
      <c r="P81" s="76">
        <v>1859</v>
      </c>
      <c r="Q81" s="117">
        <f t="shared" si="71"/>
        <v>59.837217449715119</v>
      </c>
      <c r="R81" s="80">
        <f t="shared" si="70"/>
        <v>211226.7</v>
      </c>
      <c r="S81" s="76">
        <v>199196</v>
      </c>
      <c r="T81" s="76">
        <v>10171.700000000001</v>
      </c>
      <c r="U81" s="76">
        <v>1859</v>
      </c>
      <c r="V81" s="117">
        <f t="shared" si="72"/>
        <v>59.837217449715119</v>
      </c>
    </row>
    <row r="82" spans="1:22" ht="24" hidden="1" customHeight="1">
      <c r="A82" s="40" t="s">
        <v>53</v>
      </c>
      <c r="B82" s="103"/>
      <c r="C82" s="24"/>
      <c r="D82" s="36"/>
      <c r="E82" s="36"/>
      <c r="F82" s="36"/>
      <c r="G82" s="36"/>
      <c r="H82" s="37"/>
      <c r="I82" s="35"/>
      <c r="J82" s="38"/>
      <c r="K82" s="77"/>
      <c r="L82" s="38"/>
      <c r="M82" s="35"/>
      <c r="N82" s="38"/>
      <c r="O82" s="38"/>
      <c r="P82" s="38"/>
      <c r="Q82" s="22" t="e">
        <f t="shared" si="71"/>
        <v>#DIV/0!</v>
      </c>
      <c r="R82" s="35"/>
      <c r="S82" s="38"/>
      <c r="T82" s="76"/>
      <c r="U82" s="38"/>
      <c r="V82" s="22" t="e">
        <f t="shared" si="72"/>
        <v>#DIV/0!</v>
      </c>
    </row>
    <row r="83" spans="1:22" ht="256.5" hidden="1" customHeight="1">
      <c r="A83" s="99" t="s">
        <v>82</v>
      </c>
      <c r="B83" s="103"/>
      <c r="C83" s="75">
        <v>104515.67</v>
      </c>
      <c r="D83" s="58" t="s">
        <v>109</v>
      </c>
      <c r="E83" s="58" t="s">
        <v>110</v>
      </c>
      <c r="F83" s="58" t="s">
        <v>111</v>
      </c>
      <c r="G83" s="96">
        <v>105376.59</v>
      </c>
      <c r="H83" s="75" t="s">
        <v>300</v>
      </c>
      <c r="I83" s="35">
        <f>J83+K83+L83</f>
        <v>9400</v>
      </c>
      <c r="J83" s="39">
        <v>8836</v>
      </c>
      <c r="K83" s="76">
        <v>451.2</v>
      </c>
      <c r="L83" s="39">
        <v>112.8</v>
      </c>
      <c r="M83" s="35">
        <f>N83+O83+P83</f>
        <v>0</v>
      </c>
      <c r="N83" s="39"/>
      <c r="O83" s="38"/>
      <c r="P83" s="38"/>
      <c r="Q83" s="22">
        <f t="shared" si="71"/>
        <v>0</v>
      </c>
      <c r="R83" s="35">
        <f>S83+T83+U83</f>
        <v>0</v>
      </c>
      <c r="S83" s="39"/>
      <c r="T83" s="38"/>
      <c r="U83" s="38"/>
      <c r="V83" s="22">
        <f t="shared" si="72"/>
        <v>0</v>
      </c>
    </row>
    <row r="84" spans="1:22" ht="154.5" hidden="1" customHeight="1">
      <c r="A84" s="99" t="s">
        <v>112</v>
      </c>
      <c r="B84" s="103"/>
      <c r="C84" s="58">
        <v>1283609.3600000001</v>
      </c>
      <c r="D84" s="58" t="s">
        <v>106</v>
      </c>
      <c r="E84" s="58" t="s">
        <v>107</v>
      </c>
      <c r="F84" s="58" t="s">
        <v>108</v>
      </c>
      <c r="G84" s="96">
        <v>1252353.31</v>
      </c>
      <c r="H84" s="59" t="s">
        <v>301</v>
      </c>
      <c r="I84" s="35">
        <f>J84+K84+L84</f>
        <v>276600.56</v>
      </c>
      <c r="J84" s="39">
        <v>260004.52</v>
      </c>
      <c r="K84" s="76">
        <v>13276.83</v>
      </c>
      <c r="L84" s="39">
        <v>3319.21</v>
      </c>
      <c r="M84" s="35">
        <f>N84+O84+P84</f>
        <v>81787.58</v>
      </c>
      <c r="N84" s="39">
        <v>76880.33</v>
      </c>
      <c r="O84" s="38">
        <v>3925.8</v>
      </c>
      <c r="P84" s="38">
        <v>981.45</v>
      </c>
      <c r="Q84" s="22">
        <f t="shared" si="71"/>
        <v>29.568841075375985</v>
      </c>
      <c r="R84" s="35">
        <f>S84+T84+U84</f>
        <v>81787.58</v>
      </c>
      <c r="S84" s="39">
        <v>76880.33</v>
      </c>
      <c r="T84" s="38">
        <v>3925.8</v>
      </c>
      <c r="U84" s="38">
        <v>981.45</v>
      </c>
      <c r="V84" s="22">
        <f t="shared" si="72"/>
        <v>29.568841075375985</v>
      </c>
    </row>
    <row r="85" spans="1:22" ht="94.5" hidden="1" customHeight="1">
      <c r="A85" s="99" t="s">
        <v>302</v>
      </c>
      <c r="B85" s="103"/>
      <c r="C85" s="58">
        <v>231352.13</v>
      </c>
      <c r="D85" s="58" t="s">
        <v>106</v>
      </c>
      <c r="E85" s="58"/>
      <c r="F85" s="58"/>
      <c r="G85" s="96"/>
      <c r="H85" s="59" t="s">
        <v>303</v>
      </c>
      <c r="I85" s="35">
        <f>J85+K85+L85</f>
        <v>67815.429999999993</v>
      </c>
      <c r="J85" s="39">
        <v>63746.5</v>
      </c>
      <c r="K85" s="76">
        <v>3255.14</v>
      </c>
      <c r="L85" s="39">
        <v>813.79</v>
      </c>
      <c r="M85" s="35">
        <f>N85+O85+P85</f>
        <v>0</v>
      </c>
      <c r="N85" s="39"/>
      <c r="O85" s="38"/>
      <c r="P85" s="38"/>
      <c r="Q85" s="22">
        <f t="shared" si="71"/>
        <v>0</v>
      </c>
      <c r="R85" s="35">
        <f>S85+T85+U85</f>
        <v>0</v>
      </c>
      <c r="S85" s="39"/>
      <c r="T85" s="38"/>
      <c r="U85" s="38"/>
      <c r="V85" s="22">
        <f t="shared" si="72"/>
        <v>0</v>
      </c>
    </row>
    <row r="86" spans="1:22" s="7" customFormat="1" ht="26.25" customHeight="1">
      <c r="A86" s="19" t="s">
        <v>26</v>
      </c>
      <c r="B86" s="105"/>
      <c r="C86" s="20"/>
      <c r="D86" s="19"/>
      <c r="E86" s="19"/>
      <c r="F86" s="19"/>
      <c r="G86" s="19"/>
      <c r="H86" s="21"/>
      <c r="I86" s="22">
        <f t="shared" ref="I86:I111" si="77">J86+K86+L86</f>
        <v>151893.20000000001</v>
      </c>
      <c r="J86" s="22">
        <f>J88</f>
        <v>32327.599999999999</v>
      </c>
      <c r="K86" s="22">
        <f t="shared" ref="K86:L86" si="78">K88</f>
        <v>119565.6</v>
      </c>
      <c r="L86" s="22">
        <f t="shared" si="78"/>
        <v>0</v>
      </c>
      <c r="M86" s="22">
        <f>M91+M94+M97+M98+M99+M100+M112</f>
        <v>72280.600000000006</v>
      </c>
      <c r="N86" s="22">
        <f t="shared" ref="N86:P86" si="79">N88</f>
        <v>0</v>
      </c>
      <c r="O86" s="22">
        <f>O91+O94+O97+O98+O99+O100+O103+O112</f>
        <v>72280.600000000006</v>
      </c>
      <c r="P86" s="22">
        <f t="shared" si="79"/>
        <v>0</v>
      </c>
      <c r="Q86" s="22">
        <f t="shared" si="71"/>
        <v>47.586462066767965</v>
      </c>
      <c r="R86" s="22">
        <f t="shared" ref="R86:R98" si="80">S86+T86+U86</f>
        <v>72280.600000000006</v>
      </c>
      <c r="S86" s="22">
        <f t="shared" ref="S86:U86" si="81">S88</f>
        <v>0</v>
      </c>
      <c r="T86" s="22">
        <f t="shared" si="81"/>
        <v>72280.600000000006</v>
      </c>
      <c r="U86" s="22">
        <f t="shared" si="81"/>
        <v>0</v>
      </c>
      <c r="V86" s="22">
        <f t="shared" si="72"/>
        <v>47.586462066767965</v>
      </c>
    </row>
    <row r="87" spans="1:22" ht="16.5">
      <c r="A87" s="27" t="s">
        <v>20</v>
      </c>
      <c r="B87" s="103"/>
      <c r="C87" s="24"/>
      <c r="D87" s="17"/>
      <c r="E87" s="17"/>
      <c r="F87" s="17"/>
      <c r="G87" s="17"/>
      <c r="H87" s="25"/>
      <c r="I87" s="35">
        <f t="shared" si="77"/>
        <v>0</v>
      </c>
      <c r="J87" s="26"/>
      <c r="K87" s="79"/>
      <c r="L87" s="26"/>
      <c r="M87" s="35">
        <f t="shared" ref="M87:M111" si="82">N87+O87+P87</f>
        <v>0</v>
      </c>
      <c r="N87" s="26"/>
      <c r="O87" s="26"/>
      <c r="P87" s="26"/>
      <c r="Q87" s="117"/>
      <c r="R87" s="35">
        <f t="shared" si="80"/>
        <v>0</v>
      </c>
      <c r="S87" s="26"/>
      <c r="T87" s="79"/>
      <c r="U87" s="26"/>
      <c r="V87" s="117"/>
    </row>
    <row r="88" spans="1:22" s="149" customFormat="1" ht="54" customHeight="1">
      <c r="A88" s="189" t="s">
        <v>45</v>
      </c>
      <c r="B88" s="190"/>
      <c r="C88" s="150"/>
      <c r="D88" s="151"/>
      <c r="E88" s="151"/>
      <c r="F88" s="151"/>
      <c r="G88" s="151"/>
      <c r="H88" s="152"/>
      <c r="I88" s="143">
        <f t="shared" si="77"/>
        <v>151893.20000000001</v>
      </c>
      <c r="J88" s="148">
        <f>J89+J111</f>
        <v>32327.599999999999</v>
      </c>
      <c r="K88" s="148">
        <f>K89+K111</f>
        <v>119565.6</v>
      </c>
      <c r="L88" s="148">
        <f>L89+L111</f>
        <v>0</v>
      </c>
      <c r="M88" s="143">
        <f t="shared" si="82"/>
        <v>28215.3</v>
      </c>
      <c r="N88" s="148">
        <f>N89+N111</f>
        <v>0</v>
      </c>
      <c r="O88" s="148">
        <v>28215.3</v>
      </c>
      <c r="P88" s="148">
        <f>P89+P111</f>
        <v>0</v>
      </c>
      <c r="Q88" s="145">
        <f t="shared" si="71"/>
        <v>18.575749276465302</v>
      </c>
      <c r="R88" s="143">
        <f t="shared" si="80"/>
        <v>72280.600000000006</v>
      </c>
      <c r="S88" s="148">
        <f>S89+S111</f>
        <v>0</v>
      </c>
      <c r="T88" s="148">
        <f>T89+T111</f>
        <v>72280.600000000006</v>
      </c>
      <c r="U88" s="148">
        <f>U89+U111</f>
        <v>0</v>
      </c>
      <c r="V88" s="145">
        <f t="shared" si="72"/>
        <v>47.586462066767965</v>
      </c>
    </row>
    <row r="89" spans="1:22" s="227" customFormat="1" ht="88.5" customHeight="1">
      <c r="A89" s="221" t="s">
        <v>60</v>
      </c>
      <c r="B89" s="222"/>
      <c r="C89" s="223"/>
      <c r="D89" s="224"/>
      <c r="E89" s="224"/>
      <c r="F89" s="224"/>
      <c r="G89" s="224"/>
      <c r="H89" s="225"/>
      <c r="I89" s="226">
        <f t="shared" si="77"/>
        <v>136893.20000000001</v>
      </c>
      <c r="J89" s="235">
        <f>J91+J94+J97+J98+J99+J100+J103</f>
        <v>32327.599999999999</v>
      </c>
      <c r="K89" s="235">
        <f t="shared" ref="K89:L89" si="83">K91+K94+K97+K98+K99+K100+K103</f>
        <v>104565.6</v>
      </c>
      <c r="L89" s="235">
        <f t="shared" si="83"/>
        <v>0</v>
      </c>
      <c r="M89" s="226">
        <f t="shared" si="82"/>
        <v>13215.3</v>
      </c>
      <c r="N89" s="235">
        <f t="shared" ref="N89:P89" si="84">N91+N94+N97+N98+N99+N100+N103</f>
        <v>0</v>
      </c>
      <c r="O89" s="235">
        <v>13215.3</v>
      </c>
      <c r="P89" s="235">
        <f t="shared" si="84"/>
        <v>0</v>
      </c>
      <c r="Q89" s="265">
        <f t="shared" si="71"/>
        <v>9.6537300610987238</v>
      </c>
      <c r="R89" s="226">
        <f t="shared" si="80"/>
        <v>57280.6</v>
      </c>
      <c r="S89" s="235">
        <f t="shared" ref="S89:U89" si="85">S91+S94+S97+S98+S99+S100+S103</f>
        <v>0</v>
      </c>
      <c r="T89" s="235">
        <f t="shared" si="85"/>
        <v>57280.6</v>
      </c>
      <c r="U89" s="235">
        <f t="shared" si="85"/>
        <v>0</v>
      </c>
      <c r="V89" s="265">
        <f t="shared" si="72"/>
        <v>41.843276364348256</v>
      </c>
    </row>
    <row r="90" spans="1:22" s="8" customFormat="1" ht="45.75" customHeight="1">
      <c r="A90" s="74" t="s">
        <v>27</v>
      </c>
      <c r="B90" s="106"/>
      <c r="C90" s="28"/>
      <c r="D90" s="45"/>
      <c r="E90" s="45"/>
      <c r="F90" s="45"/>
      <c r="G90" s="45"/>
      <c r="H90" s="50"/>
      <c r="I90" s="35">
        <f t="shared" si="77"/>
        <v>0</v>
      </c>
      <c r="J90" s="44"/>
      <c r="K90" s="78"/>
      <c r="L90" s="44"/>
      <c r="M90" s="35">
        <f t="shared" si="82"/>
        <v>0</v>
      </c>
      <c r="N90" s="44"/>
      <c r="O90" s="44"/>
      <c r="P90" s="44"/>
      <c r="Q90" s="117"/>
      <c r="R90" s="80">
        <f t="shared" si="80"/>
        <v>0</v>
      </c>
      <c r="S90" s="78"/>
      <c r="T90" s="85"/>
      <c r="U90" s="78"/>
      <c r="V90" s="117"/>
    </row>
    <row r="91" spans="1:22" s="168" customFormat="1" ht="111" customHeight="1">
      <c r="A91" s="155" t="s">
        <v>148</v>
      </c>
      <c r="B91" s="167"/>
      <c r="C91" s="169"/>
      <c r="D91" s="170"/>
      <c r="E91" s="170"/>
      <c r="F91" s="170"/>
      <c r="G91" s="170"/>
      <c r="H91" s="171"/>
      <c r="I91" s="220">
        <f>J91+K91+L91</f>
        <v>34163.9</v>
      </c>
      <c r="J91" s="78"/>
      <c r="K91" s="78">
        <v>34163.9</v>
      </c>
      <c r="L91" s="78"/>
      <c r="M91" s="220">
        <f>SUM(N91:P91)</f>
        <v>15000</v>
      </c>
      <c r="N91" s="78"/>
      <c r="O91" s="78">
        <v>15000</v>
      </c>
      <c r="P91" s="78"/>
      <c r="Q91" s="117">
        <f t="shared" si="71"/>
        <v>43.905994339053791</v>
      </c>
      <c r="R91" s="80">
        <f>SUM(S91:U91)</f>
        <v>15000</v>
      </c>
      <c r="S91" s="78"/>
      <c r="T91" s="85">
        <v>15000</v>
      </c>
      <c r="U91" s="78"/>
      <c r="V91" s="117">
        <f t="shared" si="72"/>
        <v>43.905994339053791</v>
      </c>
    </row>
    <row r="92" spans="1:22" s="168" customFormat="1" ht="28.5" customHeight="1">
      <c r="A92" s="155" t="s">
        <v>20</v>
      </c>
      <c r="B92" s="167"/>
      <c r="C92" s="169"/>
      <c r="D92" s="170"/>
      <c r="E92" s="170"/>
      <c r="F92" s="170"/>
      <c r="G92" s="170"/>
      <c r="H92" s="171"/>
      <c r="I92" s="220"/>
      <c r="J92" s="78"/>
      <c r="K92" s="78"/>
      <c r="L92" s="78"/>
      <c r="M92" s="220"/>
      <c r="N92" s="78"/>
      <c r="O92" s="78"/>
      <c r="P92" s="78"/>
      <c r="Q92" s="117"/>
      <c r="R92" s="80"/>
      <c r="S92" s="78"/>
      <c r="T92" s="85"/>
      <c r="U92" s="78"/>
      <c r="V92" s="117"/>
    </row>
    <row r="93" spans="1:22" s="168" customFormat="1" ht="42" customHeight="1">
      <c r="A93" s="155" t="s">
        <v>39</v>
      </c>
      <c r="B93" s="167"/>
      <c r="C93" s="169"/>
      <c r="D93" s="170"/>
      <c r="E93" s="170"/>
      <c r="F93" s="170"/>
      <c r="G93" s="170"/>
      <c r="H93" s="171"/>
      <c r="I93" s="220">
        <f>J93+K93+L93</f>
        <v>34163.9</v>
      </c>
      <c r="J93" s="78"/>
      <c r="K93" s="78">
        <v>34163.9</v>
      </c>
      <c r="L93" s="78"/>
      <c r="M93" s="220"/>
      <c r="N93" s="78"/>
      <c r="O93" s="78"/>
      <c r="P93" s="78"/>
      <c r="Q93" s="117">
        <f t="shared" si="71"/>
        <v>0</v>
      </c>
      <c r="R93" s="80"/>
      <c r="S93" s="78"/>
      <c r="T93" s="85"/>
      <c r="U93" s="78"/>
      <c r="V93" s="117">
        <f t="shared" si="72"/>
        <v>0</v>
      </c>
    </row>
    <row r="94" spans="1:22" s="168" customFormat="1" ht="165" customHeight="1">
      <c r="A94" s="155" t="s">
        <v>149</v>
      </c>
      <c r="B94" s="167"/>
      <c r="C94" s="169"/>
      <c r="D94" s="186" t="s">
        <v>319</v>
      </c>
      <c r="E94" s="170"/>
      <c r="F94" s="170"/>
      <c r="G94" s="170"/>
      <c r="H94" s="171"/>
      <c r="I94" s="244">
        <f>J94+K94+L94</f>
        <v>700</v>
      </c>
      <c r="J94" s="77"/>
      <c r="K94" s="77">
        <v>700</v>
      </c>
      <c r="L94" s="78"/>
      <c r="M94" s="220">
        <f>SUM(N94:P94)</f>
        <v>700</v>
      </c>
      <c r="N94" s="78"/>
      <c r="O94" s="78">
        <v>700</v>
      </c>
      <c r="P94" s="78"/>
      <c r="Q94" s="117">
        <f t="shared" si="71"/>
        <v>100</v>
      </c>
      <c r="R94" s="80">
        <f>S94+T94+U94</f>
        <v>700</v>
      </c>
      <c r="S94" s="85"/>
      <c r="T94" s="85">
        <v>700</v>
      </c>
      <c r="U94" s="78"/>
      <c r="V94" s="117">
        <f t="shared" si="72"/>
        <v>100</v>
      </c>
    </row>
    <row r="95" spans="1:22" s="8" customFormat="1" ht="30.75" customHeight="1">
      <c r="A95" s="42" t="s">
        <v>20</v>
      </c>
      <c r="B95" s="106"/>
      <c r="C95" s="28"/>
      <c r="D95" s="45"/>
      <c r="E95" s="45"/>
      <c r="F95" s="45"/>
      <c r="G95" s="45"/>
      <c r="H95" s="50"/>
      <c r="I95" s="244"/>
      <c r="J95" s="38"/>
      <c r="K95" s="77"/>
      <c r="L95" s="44"/>
      <c r="M95" s="220">
        <f t="shared" ref="M95:M96" si="86">SUM(N95:P95)</f>
        <v>0</v>
      </c>
      <c r="N95" s="44"/>
      <c r="O95" s="44"/>
      <c r="P95" s="44"/>
      <c r="Q95" s="117"/>
      <c r="R95" s="80"/>
      <c r="S95" s="78"/>
      <c r="T95" s="85"/>
      <c r="U95" s="78"/>
      <c r="V95" s="117"/>
    </row>
    <row r="96" spans="1:22" s="8" customFormat="1" ht="42" customHeight="1">
      <c r="A96" s="42" t="s">
        <v>39</v>
      </c>
      <c r="B96" s="106"/>
      <c r="C96" s="28"/>
      <c r="D96" s="45"/>
      <c r="E96" s="45"/>
      <c r="F96" s="45"/>
      <c r="G96" s="45"/>
      <c r="H96" s="50"/>
      <c r="I96" s="244">
        <f t="shared" ref="I96:I97" si="87">J96+K96+L96</f>
        <v>700</v>
      </c>
      <c r="J96" s="38"/>
      <c r="K96" s="77">
        <v>700</v>
      </c>
      <c r="L96" s="44"/>
      <c r="M96" s="220">
        <f t="shared" si="86"/>
        <v>700</v>
      </c>
      <c r="N96" s="44"/>
      <c r="O96" s="44">
        <v>700</v>
      </c>
      <c r="P96" s="44"/>
      <c r="Q96" s="117">
        <f t="shared" si="71"/>
        <v>100</v>
      </c>
      <c r="R96" s="80">
        <f>S96+T96+U96</f>
        <v>700</v>
      </c>
      <c r="S96" s="78"/>
      <c r="T96" s="85">
        <v>700</v>
      </c>
      <c r="U96" s="78"/>
      <c r="V96" s="117">
        <f t="shared" si="72"/>
        <v>100</v>
      </c>
    </row>
    <row r="97" spans="1:22" s="168" customFormat="1" ht="123" customHeight="1">
      <c r="A97" s="155" t="s">
        <v>150</v>
      </c>
      <c r="B97" s="167"/>
      <c r="C97" s="114">
        <v>2412.6</v>
      </c>
      <c r="D97" s="122" t="s">
        <v>195</v>
      </c>
      <c r="E97" s="170"/>
      <c r="F97" s="170"/>
      <c r="G97" s="170"/>
      <c r="H97" s="171"/>
      <c r="I97" s="244">
        <f t="shared" si="87"/>
        <v>2412.6</v>
      </c>
      <c r="J97" s="77"/>
      <c r="K97" s="77">
        <v>2412.6</v>
      </c>
      <c r="L97" s="78"/>
      <c r="M97" s="220"/>
      <c r="N97" s="78"/>
      <c r="O97" s="78"/>
      <c r="P97" s="78"/>
      <c r="Q97" s="117">
        <f t="shared" si="71"/>
        <v>0</v>
      </c>
      <c r="R97" s="80"/>
      <c r="S97" s="78"/>
      <c r="T97" s="85"/>
      <c r="U97" s="78"/>
      <c r="V97" s="117">
        <f t="shared" si="72"/>
        <v>0</v>
      </c>
    </row>
    <row r="98" spans="1:22" s="124" customFormat="1" ht="159.75" customHeight="1">
      <c r="A98" s="125" t="s">
        <v>151</v>
      </c>
      <c r="B98" s="119"/>
      <c r="C98" s="114">
        <v>19917</v>
      </c>
      <c r="D98" s="122" t="s">
        <v>93</v>
      </c>
      <c r="E98" s="122"/>
      <c r="F98" s="122" t="s">
        <v>94</v>
      </c>
      <c r="G98" s="122">
        <v>492.15</v>
      </c>
      <c r="H98" s="123">
        <v>43636</v>
      </c>
      <c r="I98" s="244">
        <f t="shared" si="77"/>
        <v>19917</v>
      </c>
      <c r="J98" s="77">
        <v>0</v>
      </c>
      <c r="K98" s="77">
        <v>19917</v>
      </c>
      <c r="L98" s="77"/>
      <c r="M98" s="220">
        <f t="shared" si="82"/>
        <v>19917</v>
      </c>
      <c r="N98" s="77"/>
      <c r="O98" s="77">
        <v>19917</v>
      </c>
      <c r="P98" s="77"/>
      <c r="Q98" s="117">
        <f t="shared" si="71"/>
        <v>100</v>
      </c>
      <c r="R98" s="80">
        <f t="shared" si="80"/>
        <v>19917</v>
      </c>
      <c r="S98" s="77"/>
      <c r="T98" s="77">
        <v>19917</v>
      </c>
      <c r="U98" s="77"/>
      <c r="V98" s="117">
        <f t="shared" si="72"/>
        <v>100</v>
      </c>
    </row>
    <row r="99" spans="1:22" s="168" customFormat="1" ht="118.5" customHeight="1">
      <c r="A99" s="125" t="s">
        <v>152</v>
      </c>
      <c r="B99" s="167"/>
      <c r="C99" s="114">
        <v>21633.599999999999</v>
      </c>
      <c r="D99" s="122" t="s">
        <v>335</v>
      </c>
      <c r="E99" s="187"/>
      <c r="F99" s="122" t="s">
        <v>103</v>
      </c>
      <c r="G99" s="172">
        <v>554</v>
      </c>
      <c r="H99" s="123" t="s">
        <v>130</v>
      </c>
      <c r="I99" s="220">
        <f>J99+K99+L99</f>
        <v>21663.599999999999</v>
      </c>
      <c r="J99" s="77"/>
      <c r="K99" s="76">
        <v>21663.599999999999</v>
      </c>
      <c r="L99" s="77"/>
      <c r="M99" s="220">
        <f>N99+O99+P99</f>
        <v>21663.599999999999</v>
      </c>
      <c r="N99" s="77"/>
      <c r="O99" s="76">
        <v>21663.599999999999</v>
      </c>
      <c r="P99" s="77"/>
      <c r="Q99" s="117">
        <f t="shared" si="71"/>
        <v>100</v>
      </c>
      <c r="R99" s="80">
        <f>S99+T99+U99</f>
        <v>21663.599999999999</v>
      </c>
      <c r="S99" s="78"/>
      <c r="T99" s="77">
        <v>21663.599999999999</v>
      </c>
      <c r="U99" s="77"/>
      <c r="V99" s="117">
        <f t="shared" si="72"/>
        <v>100</v>
      </c>
    </row>
    <row r="100" spans="1:22" s="168" customFormat="1" ht="105" customHeight="1">
      <c r="A100" s="125" t="s">
        <v>212</v>
      </c>
      <c r="B100" s="167"/>
      <c r="C100" s="114">
        <v>25382</v>
      </c>
      <c r="D100" s="122" t="s">
        <v>309</v>
      </c>
      <c r="E100" s="187"/>
      <c r="F100" s="122"/>
      <c r="G100" s="172"/>
      <c r="H100" s="123"/>
      <c r="I100" s="220">
        <f>J100+K100+L100</f>
        <v>25382</v>
      </c>
      <c r="J100" s="77"/>
      <c r="K100" s="76">
        <v>25382</v>
      </c>
      <c r="L100" s="77"/>
      <c r="M100" s="220"/>
      <c r="N100" s="77"/>
      <c r="O100" s="76"/>
      <c r="P100" s="77"/>
      <c r="Q100" s="117">
        <f t="shared" si="71"/>
        <v>0</v>
      </c>
      <c r="R100" s="80"/>
      <c r="S100" s="78"/>
      <c r="T100" s="78"/>
      <c r="U100" s="78"/>
      <c r="V100" s="117">
        <f t="shared" si="72"/>
        <v>0</v>
      </c>
    </row>
    <row r="101" spans="1:22" s="8" customFormat="1" ht="66" customHeight="1">
      <c r="A101" s="74" t="s">
        <v>31</v>
      </c>
      <c r="B101" s="106"/>
      <c r="C101" s="28"/>
      <c r="D101" s="36"/>
      <c r="E101" s="36"/>
      <c r="F101" s="36"/>
      <c r="G101" s="36"/>
      <c r="H101" s="37"/>
      <c r="I101" s="35">
        <f t="shared" si="77"/>
        <v>0</v>
      </c>
      <c r="J101" s="38"/>
      <c r="K101" s="77"/>
      <c r="L101" s="38"/>
      <c r="M101" s="35">
        <f t="shared" si="82"/>
        <v>0</v>
      </c>
      <c r="N101" s="38"/>
      <c r="O101" s="38"/>
      <c r="P101" s="38"/>
      <c r="Q101" s="117"/>
      <c r="R101" s="79">
        <f t="shared" ref="R101:R111" si="88">S101+T101+U101</f>
        <v>0</v>
      </c>
      <c r="S101" s="77"/>
      <c r="T101" s="76"/>
      <c r="U101" s="77"/>
      <c r="V101" s="117"/>
    </row>
    <row r="102" spans="1:22" ht="76.5" customHeight="1">
      <c r="A102" s="31" t="s">
        <v>133</v>
      </c>
      <c r="B102" s="103"/>
      <c r="C102" s="24"/>
      <c r="D102" s="36"/>
      <c r="E102" s="36"/>
      <c r="F102" s="36"/>
      <c r="G102" s="36"/>
      <c r="H102" s="37"/>
      <c r="I102" s="35">
        <f t="shared" si="77"/>
        <v>0</v>
      </c>
      <c r="J102" s="38"/>
      <c r="K102" s="77"/>
      <c r="L102" s="38"/>
      <c r="M102" s="35">
        <f t="shared" si="82"/>
        <v>0</v>
      </c>
      <c r="N102" s="38"/>
      <c r="O102" s="38"/>
      <c r="P102" s="38"/>
      <c r="Q102" s="117"/>
      <c r="R102" s="80">
        <f t="shared" si="88"/>
        <v>0</v>
      </c>
      <c r="S102" s="77"/>
      <c r="T102" s="76"/>
      <c r="U102" s="77"/>
      <c r="V102" s="117"/>
    </row>
    <row r="103" spans="1:22" s="121" customFormat="1" ht="129" customHeight="1">
      <c r="A103" s="125" t="s">
        <v>61</v>
      </c>
      <c r="B103" s="119" t="s">
        <v>261</v>
      </c>
      <c r="C103" s="114"/>
      <c r="D103" s="185"/>
      <c r="E103" s="185"/>
      <c r="F103" s="185"/>
      <c r="G103" s="185">
        <v>13344</v>
      </c>
      <c r="H103" s="188"/>
      <c r="I103" s="220">
        <f>J103+K103+L103</f>
        <v>32654.1</v>
      </c>
      <c r="J103" s="76">
        <f>J105+J106+J107+J108+J109+J110</f>
        <v>32327.599999999999</v>
      </c>
      <c r="K103" s="76">
        <f t="shared" ref="K103:L103" si="89">K105+K106+K107+K108+K109+K110</f>
        <v>326.5</v>
      </c>
      <c r="L103" s="76">
        <f t="shared" si="89"/>
        <v>0</v>
      </c>
      <c r="M103" s="220">
        <f t="shared" si="82"/>
        <v>0</v>
      </c>
      <c r="N103" s="76">
        <f t="shared" ref="N103:P103" si="90">N105+N106+N107+N108+N109+N110</f>
        <v>0</v>
      </c>
      <c r="O103" s="76">
        <f t="shared" si="90"/>
        <v>0</v>
      </c>
      <c r="P103" s="76">
        <f t="shared" si="90"/>
        <v>0</v>
      </c>
      <c r="Q103" s="117">
        <f t="shared" si="71"/>
        <v>0</v>
      </c>
      <c r="R103" s="80">
        <f t="shared" si="88"/>
        <v>0</v>
      </c>
      <c r="S103" s="76">
        <f t="shared" ref="S103:U103" si="91">S105+S106+S107+S108+S109+S110</f>
        <v>0</v>
      </c>
      <c r="T103" s="76">
        <f t="shared" si="91"/>
        <v>0</v>
      </c>
      <c r="U103" s="76">
        <f t="shared" si="91"/>
        <v>0</v>
      </c>
      <c r="V103" s="117">
        <f t="shared" si="72"/>
        <v>0</v>
      </c>
    </row>
    <row r="104" spans="1:22" s="124" customFormat="1" ht="18.75" customHeight="1">
      <c r="A104" s="120" t="s">
        <v>62</v>
      </c>
      <c r="B104" s="119"/>
      <c r="C104" s="114"/>
      <c r="D104" s="122"/>
      <c r="E104" s="122"/>
      <c r="F104" s="122"/>
      <c r="G104" s="122"/>
      <c r="H104" s="123"/>
      <c r="I104" s="220">
        <f t="shared" si="77"/>
        <v>0</v>
      </c>
      <c r="J104" s="77"/>
      <c r="K104" s="77"/>
      <c r="L104" s="77"/>
      <c r="M104" s="220">
        <f t="shared" si="82"/>
        <v>0</v>
      </c>
      <c r="N104" s="77"/>
      <c r="O104" s="77"/>
      <c r="P104" s="77"/>
      <c r="Q104" s="117"/>
      <c r="R104" s="80">
        <f t="shared" si="88"/>
        <v>0</v>
      </c>
      <c r="S104" s="77"/>
      <c r="T104" s="76"/>
      <c r="U104" s="77"/>
      <c r="V104" s="117"/>
    </row>
    <row r="105" spans="1:22" s="168" customFormat="1" ht="50.25" customHeight="1">
      <c r="A105" s="125" t="s">
        <v>153</v>
      </c>
      <c r="B105" s="167"/>
      <c r="C105" s="169"/>
      <c r="D105" s="122"/>
      <c r="E105" s="122"/>
      <c r="F105" s="122"/>
      <c r="G105" s="122"/>
      <c r="H105" s="123"/>
      <c r="I105" s="220">
        <f t="shared" si="77"/>
        <v>5442.2999999999993</v>
      </c>
      <c r="J105" s="77">
        <v>5387.9</v>
      </c>
      <c r="K105" s="77">
        <v>54.4</v>
      </c>
      <c r="L105" s="78"/>
      <c r="M105" s="220">
        <f t="shared" si="82"/>
        <v>0</v>
      </c>
      <c r="N105" s="77"/>
      <c r="O105" s="78"/>
      <c r="P105" s="78"/>
      <c r="Q105" s="117">
        <f t="shared" si="71"/>
        <v>0</v>
      </c>
      <c r="R105" s="80">
        <f t="shared" si="88"/>
        <v>0</v>
      </c>
      <c r="S105" s="78"/>
      <c r="T105" s="78"/>
      <c r="U105" s="78"/>
      <c r="V105" s="117">
        <f t="shared" si="72"/>
        <v>0</v>
      </c>
    </row>
    <row r="106" spans="1:22" s="168" customFormat="1" ht="57.75" customHeight="1">
      <c r="A106" s="125" t="s">
        <v>154</v>
      </c>
      <c r="B106" s="167"/>
      <c r="C106" s="169"/>
      <c r="D106" s="122"/>
      <c r="E106" s="122"/>
      <c r="F106" s="122"/>
      <c r="G106" s="122"/>
      <c r="H106" s="123"/>
      <c r="I106" s="220">
        <f t="shared" si="77"/>
        <v>5442.2999999999993</v>
      </c>
      <c r="J106" s="77">
        <v>5387.9</v>
      </c>
      <c r="K106" s="77">
        <v>54.4</v>
      </c>
      <c r="L106" s="78"/>
      <c r="M106" s="220">
        <f t="shared" si="82"/>
        <v>0</v>
      </c>
      <c r="N106" s="77"/>
      <c r="O106" s="77"/>
      <c r="P106" s="78"/>
      <c r="Q106" s="117">
        <f t="shared" si="71"/>
        <v>0</v>
      </c>
      <c r="R106" s="80">
        <f t="shared" si="88"/>
        <v>0</v>
      </c>
      <c r="S106" s="78"/>
      <c r="T106" s="78"/>
      <c r="U106" s="78"/>
      <c r="V106" s="117">
        <f t="shared" si="72"/>
        <v>0</v>
      </c>
    </row>
    <row r="107" spans="1:22" s="168" customFormat="1" ht="54.75" customHeight="1">
      <c r="A107" s="125" t="s">
        <v>155</v>
      </c>
      <c r="B107" s="167"/>
      <c r="C107" s="169"/>
      <c r="D107" s="122"/>
      <c r="E107" s="122"/>
      <c r="F107" s="122"/>
      <c r="G107" s="122"/>
      <c r="H107" s="123"/>
      <c r="I107" s="220">
        <f t="shared" si="77"/>
        <v>5442.2999999999993</v>
      </c>
      <c r="J107" s="77">
        <v>5387.9</v>
      </c>
      <c r="K107" s="77">
        <v>54.4</v>
      </c>
      <c r="L107" s="78"/>
      <c r="M107" s="220">
        <f t="shared" si="82"/>
        <v>0</v>
      </c>
      <c r="N107" s="77"/>
      <c r="O107" s="85"/>
      <c r="P107" s="78"/>
      <c r="Q107" s="117">
        <f t="shared" si="71"/>
        <v>0</v>
      </c>
      <c r="R107" s="80">
        <f t="shared" si="88"/>
        <v>0</v>
      </c>
      <c r="S107" s="78"/>
      <c r="T107" s="85"/>
      <c r="U107" s="78"/>
      <c r="V107" s="117">
        <f t="shared" si="72"/>
        <v>0</v>
      </c>
    </row>
    <row r="108" spans="1:22" s="168" customFormat="1" ht="51" customHeight="1">
      <c r="A108" s="125" t="s">
        <v>213</v>
      </c>
      <c r="B108" s="167"/>
      <c r="C108" s="169"/>
      <c r="D108" s="185"/>
      <c r="E108" s="185"/>
      <c r="F108" s="185"/>
      <c r="G108" s="122"/>
      <c r="H108" s="188"/>
      <c r="I108" s="220">
        <f>J108+K108+L108</f>
        <v>5442.4</v>
      </c>
      <c r="J108" s="77">
        <v>5388</v>
      </c>
      <c r="K108" s="77">
        <v>54.4</v>
      </c>
      <c r="L108" s="78"/>
      <c r="M108" s="220">
        <f>N108+O108+P108</f>
        <v>0</v>
      </c>
      <c r="N108" s="77"/>
      <c r="O108" s="77"/>
      <c r="P108" s="78"/>
      <c r="Q108" s="117">
        <f t="shared" si="71"/>
        <v>0</v>
      </c>
      <c r="R108" s="80">
        <f>S108+T108+U108</f>
        <v>0</v>
      </c>
      <c r="S108" s="78"/>
      <c r="T108" s="85"/>
      <c r="U108" s="78"/>
      <c r="V108" s="117">
        <f t="shared" si="72"/>
        <v>0</v>
      </c>
    </row>
    <row r="109" spans="1:22" s="124" customFormat="1" ht="54" customHeight="1">
      <c r="A109" s="125" t="s">
        <v>214</v>
      </c>
      <c r="B109" s="119"/>
      <c r="C109" s="169"/>
      <c r="D109" s="122"/>
      <c r="E109" s="122"/>
      <c r="F109" s="122"/>
      <c r="G109" s="122"/>
      <c r="H109" s="123"/>
      <c r="I109" s="220">
        <f t="shared" si="77"/>
        <v>5442.2999999999993</v>
      </c>
      <c r="J109" s="77">
        <v>5387.9</v>
      </c>
      <c r="K109" s="77">
        <v>54.4</v>
      </c>
      <c r="L109" s="77"/>
      <c r="M109" s="220">
        <f t="shared" si="82"/>
        <v>0</v>
      </c>
      <c r="N109" s="77"/>
      <c r="O109" s="76"/>
      <c r="P109" s="77"/>
      <c r="Q109" s="117">
        <f t="shared" si="71"/>
        <v>0</v>
      </c>
      <c r="R109" s="80">
        <f t="shared" si="88"/>
        <v>0</v>
      </c>
      <c r="S109" s="77"/>
      <c r="T109" s="76"/>
      <c r="U109" s="77"/>
      <c r="V109" s="117">
        <f t="shared" si="72"/>
        <v>0</v>
      </c>
    </row>
    <row r="110" spans="1:22" s="124" customFormat="1" ht="54.75" customHeight="1">
      <c r="A110" s="125" t="s">
        <v>156</v>
      </c>
      <c r="B110" s="119"/>
      <c r="C110" s="169"/>
      <c r="D110" s="122"/>
      <c r="E110" s="122"/>
      <c r="F110" s="122"/>
      <c r="G110" s="122"/>
      <c r="H110" s="123"/>
      <c r="I110" s="220">
        <f t="shared" si="77"/>
        <v>5442.5</v>
      </c>
      <c r="J110" s="77">
        <v>5388</v>
      </c>
      <c r="K110" s="77">
        <v>54.5</v>
      </c>
      <c r="L110" s="77"/>
      <c r="M110" s="220">
        <f t="shared" si="82"/>
        <v>0</v>
      </c>
      <c r="N110" s="77"/>
      <c r="O110" s="77"/>
      <c r="P110" s="77"/>
      <c r="Q110" s="117">
        <f t="shared" si="71"/>
        <v>0</v>
      </c>
      <c r="R110" s="80">
        <f t="shared" si="88"/>
        <v>0</v>
      </c>
      <c r="S110" s="77"/>
      <c r="T110" s="76"/>
      <c r="U110" s="77"/>
      <c r="V110" s="117">
        <f t="shared" si="72"/>
        <v>0</v>
      </c>
    </row>
    <row r="111" spans="1:22" s="227" customFormat="1" ht="59.25" customHeight="1">
      <c r="A111" s="221" t="s">
        <v>157</v>
      </c>
      <c r="B111" s="222"/>
      <c r="C111" s="223"/>
      <c r="D111" s="224"/>
      <c r="E111" s="224"/>
      <c r="F111" s="224"/>
      <c r="G111" s="224"/>
      <c r="H111" s="225"/>
      <c r="I111" s="226">
        <f t="shared" si="77"/>
        <v>15000</v>
      </c>
      <c r="J111" s="235">
        <f>J112</f>
        <v>0</v>
      </c>
      <c r="K111" s="235">
        <f t="shared" ref="K111:L111" si="92">K112</f>
        <v>15000</v>
      </c>
      <c r="L111" s="235">
        <f t="shared" si="92"/>
        <v>0</v>
      </c>
      <c r="M111" s="226">
        <f t="shared" si="82"/>
        <v>15000</v>
      </c>
      <c r="N111" s="235">
        <f t="shared" ref="N111:P111" si="93">N112</f>
        <v>0</v>
      </c>
      <c r="O111" s="235">
        <v>15000</v>
      </c>
      <c r="P111" s="235">
        <f t="shared" si="93"/>
        <v>0</v>
      </c>
      <c r="Q111" s="265">
        <f t="shared" si="71"/>
        <v>100</v>
      </c>
      <c r="R111" s="226">
        <f t="shared" si="88"/>
        <v>15000</v>
      </c>
      <c r="S111" s="235">
        <f t="shared" ref="S111:U111" si="94">S112</f>
        <v>0</v>
      </c>
      <c r="T111" s="235">
        <f t="shared" si="94"/>
        <v>15000</v>
      </c>
      <c r="U111" s="235">
        <f t="shared" si="94"/>
        <v>0</v>
      </c>
      <c r="V111" s="265">
        <f t="shared" si="72"/>
        <v>100</v>
      </c>
    </row>
    <row r="112" spans="1:22" s="124" customFormat="1" ht="93" customHeight="1">
      <c r="A112" s="125" t="s">
        <v>158</v>
      </c>
      <c r="B112" s="119"/>
      <c r="C112" s="114"/>
      <c r="D112" s="122"/>
      <c r="E112" s="122"/>
      <c r="F112" s="122"/>
      <c r="G112" s="172"/>
      <c r="H112" s="123"/>
      <c r="I112" s="220">
        <f>J112+K112+L112</f>
        <v>15000</v>
      </c>
      <c r="J112" s="77"/>
      <c r="K112" s="77">
        <v>15000</v>
      </c>
      <c r="L112" s="77"/>
      <c r="M112" s="220">
        <f>SUM(N112:P112)</f>
        <v>15000</v>
      </c>
      <c r="N112" s="77"/>
      <c r="O112" s="77">
        <v>15000</v>
      </c>
      <c r="P112" s="77"/>
      <c r="Q112" s="117">
        <f t="shared" si="71"/>
        <v>100</v>
      </c>
      <c r="R112" s="220">
        <f>S112+T112+U112</f>
        <v>15000</v>
      </c>
      <c r="S112" s="76"/>
      <c r="T112" s="76">
        <v>15000</v>
      </c>
      <c r="U112" s="77"/>
      <c r="V112" s="117">
        <f t="shared" si="72"/>
        <v>100</v>
      </c>
    </row>
    <row r="113" spans="1:22" ht="27" customHeight="1">
      <c r="A113" s="88" t="s">
        <v>159</v>
      </c>
      <c r="B113" s="103"/>
      <c r="C113" s="24"/>
      <c r="D113" s="36"/>
      <c r="E113" s="36"/>
      <c r="F113" s="36"/>
      <c r="G113" s="94"/>
      <c r="H113" s="37"/>
      <c r="I113" s="220"/>
      <c r="J113" s="38"/>
      <c r="K113" s="77"/>
      <c r="L113" s="38"/>
      <c r="M113" s="220"/>
      <c r="N113" s="38"/>
      <c r="O113" s="38"/>
      <c r="P113" s="38"/>
      <c r="Q113" s="117"/>
      <c r="R113" s="220"/>
      <c r="S113" s="38"/>
      <c r="T113" s="77"/>
      <c r="U113" s="38"/>
      <c r="V113" s="117"/>
    </row>
    <row r="114" spans="1:22" ht="40.5" customHeight="1">
      <c r="A114" s="88" t="s">
        <v>39</v>
      </c>
      <c r="B114" s="103"/>
      <c r="C114" s="24"/>
      <c r="D114" s="36"/>
      <c r="E114" s="36"/>
      <c r="F114" s="36"/>
      <c r="G114" s="94"/>
      <c r="H114" s="37"/>
      <c r="I114" s="220">
        <f>J114+K114+L114</f>
        <v>15000</v>
      </c>
      <c r="J114" s="38"/>
      <c r="K114" s="77">
        <v>15000</v>
      </c>
      <c r="L114" s="38"/>
      <c r="M114" s="220">
        <f>N114+O114+P114</f>
        <v>15000</v>
      </c>
      <c r="N114" s="38"/>
      <c r="O114" s="38">
        <v>15000</v>
      </c>
      <c r="P114" s="38"/>
      <c r="Q114" s="117">
        <f t="shared" si="71"/>
        <v>100</v>
      </c>
      <c r="R114" s="220">
        <f>S114+T114+U114</f>
        <v>15000</v>
      </c>
      <c r="S114" s="38"/>
      <c r="T114" s="77">
        <v>15000</v>
      </c>
      <c r="U114" s="38"/>
      <c r="V114" s="117">
        <f t="shared" si="72"/>
        <v>100</v>
      </c>
    </row>
    <row r="115" spans="1:22" s="7" customFormat="1" ht="33">
      <c r="A115" s="51" t="s">
        <v>28</v>
      </c>
      <c r="B115" s="105"/>
      <c r="C115" s="20"/>
      <c r="D115" s="52"/>
      <c r="E115" s="52"/>
      <c r="F115" s="52"/>
      <c r="G115" s="52"/>
      <c r="H115" s="53"/>
      <c r="I115" s="22">
        <f t="shared" ref="I115:I200" si="95">J115+K115+L115</f>
        <v>731888.77</v>
      </c>
      <c r="J115" s="54">
        <f>J117</f>
        <v>24997.1</v>
      </c>
      <c r="K115" s="54">
        <f t="shared" ref="K115:L115" si="96">K117</f>
        <v>671328.5</v>
      </c>
      <c r="L115" s="54">
        <f t="shared" si="96"/>
        <v>35563.17</v>
      </c>
      <c r="M115" s="22">
        <f t="shared" ref="M115:M199" si="97">N115+O115+P115</f>
        <v>50267.1</v>
      </c>
      <c r="N115" s="54">
        <f t="shared" ref="N115:P115" si="98">N117</f>
        <v>0</v>
      </c>
      <c r="O115" s="54">
        <f t="shared" si="98"/>
        <v>50267.1</v>
      </c>
      <c r="P115" s="54">
        <f t="shared" si="98"/>
        <v>0</v>
      </c>
      <c r="Q115" s="22">
        <f t="shared" si="71"/>
        <v>6.8681338012605382</v>
      </c>
      <c r="R115" s="22">
        <f t="shared" ref="R115:R178" si="99">S115+T115+U115</f>
        <v>50267.1</v>
      </c>
      <c r="S115" s="54">
        <f t="shared" ref="S115:U115" si="100">S117</f>
        <v>0</v>
      </c>
      <c r="T115" s="54">
        <f t="shared" si="100"/>
        <v>50267.1</v>
      </c>
      <c r="U115" s="54">
        <f t="shared" si="100"/>
        <v>0</v>
      </c>
      <c r="V115" s="22">
        <f t="shared" si="72"/>
        <v>6.8681338012605382</v>
      </c>
    </row>
    <row r="116" spans="1:22" ht="16.5">
      <c r="A116" s="57" t="s">
        <v>20</v>
      </c>
      <c r="B116" s="103"/>
      <c r="C116" s="24"/>
      <c r="D116" s="36"/>
      <c r="E116" s="36"/>
      <c r="F116" s="36"/>
      <c r="G116" s="36"/>
      <c r="H116" s="37"/>
      <c r="I116" s="26"/>
      <c r="J116" s="38"/>
      <c r="K116" s="77"/>
      <c r="L116" s="38"/>
      <c r="M116" s="26"/>
      <c r="N116" s="38"/>
      <c r="O116" s="38"/>
      <c r="P116" s="38"/>
      <c r="Q116" s="117"/>
      <c r="R116" s="26"/>
      <c r="S116" s="38"/>
      <c r="T116" s="77"/>
      <c r="U116" s="38"/>
      <c r="V116" s="117"/>
    </row>
    <row r="117" spans="1:22" s="149" customFormat="1" ht="56.25" customHeight="1">
      <c r="A117" s="189" t="s">
        <v>46</v>
      </c>
      <c r="B117" s="190"/>
      <c r="C117" s="150"/>
      <c r="D117" s="151"/>
      <c r="E117" s="151"/>
      <c r="F117" s="151"/>
      <c r="G117" s="151"/>
      <c r="H117" s="152"/>
      <c r="I117" s="143">
        <f t="shared" si="95"/>
        <v>731888.77</v>
      </c>
      <c r="J117" s="148">
        <f>J118</f>
        <v>24997.1</v>
      </c>
      <c r="K117" s="148">
        <f t="shared" ref="K117:L117" si="101">K118</f>
        <v>671328.5</v>
      </c>
      <c r="L117" s="148">
        <f t="shared" si="101"/>
        <v>35563.17</v>
      </c>
      <c r="M117" s="143">
        <f t="shared" si="97"/>
        <v>50267.1</v>
      </c>
      <c r="N117" s="148">
        <f t="shared" ref="N117:P117" si="102">N118</f>
        <v>0</v>
      </c>
      <c r="O117" s="148">
        <f t="shared" si="102"/>
        <v>50267.1</v>
      </c>
      <c r="P117" s="148">
        <f t="shared" si="102"/>
        <v>0</v>
      </c>
      <c r="Q117" s="145">
        <f t="shared" si="71"/>
        <v>6.8681338012605382</v>
      </c>
      <c r="R117" s="143">
        <f t="shared" si="99"/>
        <v>50267.1</v>
      </c>
      <c r="S117" s="148">
        <f t="shared" ref="S117:U117" si="103">S118</f>
        <v>0</v>
      </c>
      <c r="T117" s="148">
        <f t="shared" si="103"/>
        <v>50267.1</v>
      </c>
      <c r="U117" s="148">
        <f t="shared" si="103"/>
        <v>0</v>
      </c>
      <c r="V117" s="145">
        <f t="shared" si="72"/>
        <v>6.8681338012605382</v>
      </c>
    </row>
    <row r="118" spans="1:22" s="227" customFormat="1" ht="39" customHeight="1">
      <c r="A118" s="221" t="s">
        <v>51</v>
      </c>
      <c r="B118" s="222"/>
      <c r="C118" s="223"/>
      <c r="D118" s="224"/>
      <c r="E118" s="224"/>
      <c r="F118" s="224"/>
      <c r="G118" s="224"/>
      <c r="H118" s="225"/>
      <c r="I118" s="226">
        <f t="shared" si="95"/>
        <v>731888.77</v>
      </c>
      <c r="J118" s="235">
        <f>J120+J121+J122+J123+J125+J127+J129+J131+J133+J135+J137+J139+J141+J143+J145+J147+J149</f>
        <v>24997.1</v>
      </c>
      <c r="K118" s="235">
        <f t="shared" ref="K118:L118" si="104">K120+K121+K122+K123+K125+K127+K129+K131+K133+K135+K137+K139+K141+K143+K145+K147+K149</f>
        <v>671328.5</v>
      </c>
      <c r="L118" s="235">
        <f t="shared" si="104"/>
        <v>35563.17</v>
      </c>
      <c r="M118" s="226">
        <f t="shared" si="97"/>
        <v>50267.1</v>
      </c>
      <c r="N118" s="235">
        <f t="shared" ref="N118:P118" si="105">N120+N121+N122+N123+N125+N127+N129+N131+N133+N135+N137+N139+N141+N143+N145+N147+N149</f>
        <v>0</v>
      </c>
      <c r="O118" s="235">
        <f t="shared" si="105"/>
        <v>50267.1</v>
      </c>
      <c r="P118" s="235">
        <f t="shared" si="105"/>
        <v>0</v>
      </c>
      <c r="Q118" s="265">
        <f t="shared" si="71"/>
        <v>6.8681338012605382</v>
      </c>
      <c r="R118" s="226">
        <f t="shared" si="99"/>
        <v>50267.1</v>
      </c>
      <c r="S118" s="235">
        <f t="shared" ref="S118:U118" si="106">S120+S121+S122+S123+S125+S127+S129+S131+S133+S135+S137+S139+S141+S143+S145+S147+S149</f>
        <v>0</v>
      </c>
      <c r="T118" s="235">
        <f t="shared" si="106"/>
        <v>50267.1</v>
      </c>
      <c r="U118" s="235">
        <f t="shared" si="106"/>
        <v>0</v>
      </c>
      <c r="V118" s="265">
        <f t="shared" si="72"/>
        <v>6.8681338012605382</v>
      </c>
    </row>
    <row r="119" spans="1:22" s="8" customFormat="1" ht="43.5" customHeight="1">
      <c r="A119" s="74" t="s">
        <v>63</v>
      </c>
      <c r="B119" s="106"/>
      <c r="C119" s="28"/>
      <c r="D119" s="27"/>
      <c r="E119" s="27"/>
      <c r="F119" s="27"/>
      <c r="G119" s="27"/>
      <c r="H119" s="29"/>
      <c r="I119" s="35">
        <f t="shared" si="95"/>
        <v>0</v>
      </c>
      <c r="J119" s="30"/>
      <c r="K119" s="80"/>
      <c r="L119" s="30"/>
      <c r="M119" s="35">
        <f t="shared" si="97"/>
        <v>0</v>
      </c>
      <c r="N119" s="30"/>
      <c r="O119" s="30"/>
      <c r="P119" s="30"/>
      <c r="Q119" s="117"/>
      <c r="R119" s="80">
        <f t="shared" si="99"/>
        <v>0</v>
      </c>
      <c r="S119" s="80"/>
      <c r="T119" s="80"/>
      <c r="U119" s="80"/>
      <c r="V119" s="117"/>
    </row>
    <row r="120" spans="1:22" s="168" customFormat="1" ht="160.5" customHeight="1">
      <c r="A120" s="155" t="s">
        <v>215</v>
      </c>
      <c r="B120" s="119" t="s">
        <v>264</v>
      </c>
      <c r="C120" s="114" t="s">
        <v>280</v>
      </c>
      <c r="D120" s="122" t="s">
        <v>281</v>
      </c>
      <c r="E120" s="122" t="s">
        <v>282</v>
      </c>
      <c r="F120" s="122" t="s">
        <v>283</v>
      </c>
      <c r="G120" s="122">
        <v>214158.56</v>
      </c>
      <c r="H120" s="123" t="s">
        <v>284</v>
      </c>
      <c r="I120" s="220">
        <f>J120+K120+L120</f>
        <v>18257.099999999999</v>
      </c>
      <c r="J120" s="80"/>
      <c r="K120" s="80">
        <v>18257.099999999999</v>
      </c>
      <c r="L120" s="80"/>
      <c r="M120" s="220">
        <v>18257.099999999999</v>
      </c>
      <c r="N120" s="80"/>
      <c r="O120" s="80">
        <v>18257.099999999999</v>
      </c>
      <c r="P120" s="80"/>
      <c r="Q120" s="117">
        <f t="shared" si="71"/>
        <v>100</v>
      </c>
      <c r="R120" s="80">
        <f>S120+T120+U120</f>
        <v>18257.099999999999</v>
      </c>
      <c r="S120" s="80"/>
      <c r="T120" s="80">
        <v>18257.099999999999</v>
      </c>
      <c r="U120" s="80"/>
      <c r="V120" s="117">
        <f t="shared" si="72"/>
        <v>100</v>
      </c>
    </row>
    <row r="121" spans="1:22" s="168" customFormat="1" ht="183.75" customHeight="1">
      <c r="A121" s="155" t="s">
        <v>160</v>
      </c>
      <c r="B121" s="119" t="s">
        <v>264</v>
      </c>
      <c r="C121" s="169">
        <v>40510</v>
      </c>
      <c r="D121" s="191" t="s">
        <v>354</v>
      </c>
      <c r="E121" s="214" t="s">
        <v>388</v>
      </c>
      <c r="F121" s="120" t="s">
        <v>389</v>
      </c>
      <c r="G121" s="263">
        <v>31615</v>
      </c>
      <c r="H121" s="192"/>
      <c r="I121" s="220">
        <f>J121+K121+L121</f>
        <v>32010</v>
      </c>
      <c r="J121" s="193"/>
      <c r="K121" s="80">
        <v>32010</v>
      </c>
      <c r="L121" s="80"/>
      <c r="M121" s="220">
        <f>SUM(N121:P121)</f>
        <v>32010</v>
      </c>
      <c r="N121" s="193"/>
      <c r="O121" s="80">
        <v>32010</v>
      </c>
      <c r="P121" s="80"/>
      <c r="Q121" s="117">
        <f t="shared" si="71"/>
        <v>100</v>
      </c>
      <c r="R121" s="80">
        <f>SUM(S121:U121)</f>
        <v>32010</v>
      </c>
      <c r="S121" s="80"/>
      <c r="T121" s="80">
        <v>32010</v>
      </c>
      <c r="U121" s="80"/>
      <c r="V121" s="117">
        <f t="shared" si="72"/>
        <v>100</v>
      </c>
    </row>
    <row r="122" spans="1:22" s="168" customFormat="1" ht="142.5" customHeight="1">
      <c r="A122" s="155" t="s">
        <v>216</v>
      </c>
      <c r="B122" s="167"/>
      <c r="C122" s="169">
        <v>275730.3</v>
      </c>
      <c r="D122" s="120"/>
      <c r="E122" s="120"/>
      <c r="F122" s="120"/>
      <c r="G122" s="120"/>
      <c r="H122" s="192"/>
      <c r="I122" s="220">
        <f>J122+K122+L122</f>
        <v>131876.29999999999</v>
      </c>
      <c r="J122" s="80"/>
      <c r="K122" s="80">
        <v>131876.29999999999</v>
      </c>
      <c r="L122" s="80"/>
      <c r="M122" s="220"/>
      <c r="N122" s="80"/>
      <c r="O122" s="80"/>
      <c r="P122" s="80"/>
      <c r="Q122" s="117">
        <f t="shared" si="71"/>
        <v>0</v>
      </c>
      <c r="R122" s="80"/>
      <c r="S122" s="80"/>
      <c r="T122" s="80"/>
      <c r="U122" s="80"/>
      <c r="V122" s="117">
        <f t="shared" si="72"/>
        <v>0</v>
      </c>
    </row>
    <row r="123" spans="1:22" s="168" customFormat="1" ht="103.5" customHeight="1">
      <c r="A123" s="155" t="s">
        <v>217</v>
      </c>
      <c r="B123" s="167"/>
      <c r="C123" s="169">
        <v>56766.41</v>
      </c>
      <c r="D123" s="120"/>
      <c r="E123" s="120"/>
      <c r="F123" s="120"/>
      <c r="G123" s="120"/>
      <c r="H123" s="192"/>
      <c r="I123" s="220">
        <f>J123+K123+L123</f>
        <v>56766.400000000001</v>
      </c>
      <c r="J123" s="80"/>
      <c r="K123" s="80">
        <v>56766.400000000001</v>
      </c>
      <c r="L123" s="80"/>
      <c r="M123" s="220"/>
      <c r="N123" s="80"/>
      <c r="O123" s="80"/>
      <c r="P123" s="80"/>
      <c r="Q123" s="117">
        <f t="shared" si="71"/>
        <v>0</v>
      </c>
      <c r="R123" s="80"/>
      <c r="S123" s="80"/>
      <c r="T123" s="80"/>
      <c r="U123" s="80"/>
      <c r="V123" s="117">
        <f t="shared" si="72"/>
        <v>0</v>
      </c>
    </row>
    <row r="124" spans="1:22" s="168" customFormat="1" ht="35.25" customHeight="1">
      <c r="A124" s="118" t="s">
        <v>43</v>
      </c>
      <c r="B124" s="167"/>
      <c r="C124" s="169"/>
      <c r="D124" s="120"/>
      <c r="E124" s="120"/>
      <c r="F124" s="120"/>
      <c r="G124" s="120"/>
      <c r="H124" s="192"/>
      <c r="I124" s="220"/>
      <c r="J124" s="80"/>
      <c r="K124" s="80"/>
      <c r="L124" s="80"/>
      <c r="M124" s="220"/>
      <c r="N124" s="80"/>
      <c r="O124" s="80"/>
      <c r="P124" s="80"/>
      <c r="Q124" s="117"/>
      <c r="R124" s="80"/>
      <c r="S124" s="80"/>
      <c r="T124" s="80"/>
      <c r="U124" s="80"/>
      <c r="V124" s="117"/>
    </row>
    <row r="125" spans="1:22" s="168" customFormat="1" ht="219" customHeight="1">
      <c r="A125" s="155" t="s">
        <v>161</v>
      </c>
      <c r="B125" s="119" t="s">
        <v>264</v>
      </c>
      <c r="C125" s="169">
        <v>118121.22</v>
      </c>
      <c r="D125" s="191" t="s">
        <v>355</v>
      </c>
      <c r="E125" s="191" t="s">
        <v>356</v>
      </c>
      <c r="F125" s="191" t="s">
        <v>357</v>
      </c>
      <c r="G125" s="194">
        <v>110152.55499999999</v>
      </c>
      <c r="H125" s="191" t="s">
        <v>358</v>
      </c>
      <c r="I125" s="220">
        <f>J125+K125+L125</f>
        <v>118121.21</v>
      </c>
      <c r="J125" s="79">
        <v>24997.1</v>
      </c>
      <c r="K125" s="79">
        <v>88467.9</v>
      </c>
      <c r="L125" s="80">
        <v>4656.21</v>
      </c>
      <c r="M125" s="220"/>
      <c r="N125" s="80"/>
      <c r="O125" s="80"/>
      <c r="P125" s="80"/>
      <c r="Q125" s="117">
        <f t="shared" si="71"/>
        <v>0</v>
      </c>
      <c r="R125" s="80"/>
      <c r="S125" s="80"/>
      <c r="T125" s="80"/>
      <c r="U125" s="80"/>
      <c r="V125" s="117">
        <f t="shared" si="72"/>
        <v>0</v>
      </c>
    </row>
    <row r="126" spans="1:22" s="8" customFormat="1" ht="37.5" customHeight="1">
      <c r="A126" s="118" t="s">
        <v>59</v>
      </c>
      <c r="B126" s="106"/>
      <c r="C126" s="28"/>
      <c r="D126" s="27"/>
      <c r="E126" s="27"/>
      <c r="F126" s="27"/>
      <c r="G126" s="27"/>
      <c r="H126" s="29"/>
      <c r="I126" s="220"/>
      <c r="J126" s="26"/>
      <c r="K126" s="79"/>
      <c r="L126" s="30"/>
      <c r="M126" s="220"/>
      <c r="N126" s="30"/>
      <c r="O126" s="30"/>
      <c r="P126" s="30"/>
      <c r="Q126" s="117"/>
      <c r="R126" s="80"/>
      <c r="S126" s="80"/>
      <c r="T126" s="80"/>
      <c r="U126" s="80"/>
      <c r="V126" s="117"/>
    </row>
    <row r="127" spans="1:22" s="168" customFormat="1" ht="64.5" customHeight="1">
      <c r="A127" s="155" t="s">
        <v>162</v>
      </c>
      <c r="B127" s="167"/>
      <c r="C127" s="169">
        <v>32000</v>
      </c>
      <c r="D127" s="120" t="s">
        <v>392</v>
      </c>
      <c r="E127" s="120"/>
      <c r="F127" s="120" t="s">
        <v>393</v>
      </c>
      <c r="G127" s="120">
        <v>31432.5</v>
      </c>
      <c r="H127" s="192"/>
      <c r="I127" s="220">
        <f>J127+K127+L127</f>
        <v>32000</v>
      </c>
      <c r="J127" s="79"/>
      <c r="K127" s="79">
        <v>30080</v>
      </c>
      <c r="L127" s="80">
        <v>1920</v>
      </c>
      <c r="M127" s="220"/>
      <c r="N127" s="80"/>
      <c r="O127" s="80"/>
      <c r="P127" s="80"/>
      <c r="Q127" s="117">
        <f t="shared" si="71"/>
        <v>0</v>
      </c>
      <c r="R127" s="80"/>
      <c r="S127" s="80"/>
      <c r="T127" s="80"/>
      <c r="U127" s="80"/>
      <c r="V127" s="117">
        <f t="shared" si="72"/>
        <v>0</v>
      </c>
    </row>
    <row r="128" spans="1:22" s="8" customFormat="1" ht="38.25" customHeight="1">
      <c r="A128" s="118" t="s">
        <v>44</v>
      </c>
      <c r="B128" s="106"/>
      <c r="C128" s="28"/>
      <c r="D128" s="27"/>
      <c r="E128" s="27"/>
      <c r="F128" s="27"/>
      <c r="G128" s="27"/>
      <c r="H128" s="29"/>
      <c r="I128" s="220"/>
      <c r="J128" s="26"/>
      <c r="K128" s="79"/>
      <c r="L128" s="30"/>
      <c r="M128" s="220"/>
      <c r="N128" s="30"/>
      <c r="O128" s="30"/>
      <c r="P128" s="30"/>
      <c r="Q128" s="117"/>
      <c r="R128" s="80"/>
      <c r="S128" s="80"/>
      <c r="T128" s="80"/>
      <c r="U128" s="80"/>
      <c r="V128" s="117"/>
    </row>
    <row r="129" spans="1:25" s="168" customFormat="1" ht="148.5" customHeight="1">
      <c r="A129" s="155" t="s">
        <v>163</v>
      </c>
      <c r="B129" s="167"/>
      <c r="C129" s="169">
        <v>32000</v>
      </c>
      <c r="D129" s="120"/>
      <c r="E129" s="120"/>
      <c r="F129" s="120"/>
      <c r="G129" s="120"/>
      <c r="H129" s="192"/>
      <c r="I129" s="220">
        <f>J129+K129+L129</f>
        <v>32000</v>
      </c>
      <c r="J129" s="79"/>
      <c r="K129" s="79">
        <v>30080</v>
      </c>
      <c r="L129" s="80">
        <v>1920</v>
      </c>
      <c r="M129" s="220"/>
      <c r="N129" s="80"/>
      <c r="O129" s="80"/>
      <c r="P129" s="80"/>
      <c r="Q129" s="117">
        <f t="shared" si="71"/>
        <v>0</v>
      </c>
      <c r="R129" s="80"/>
      <c r="S129" s="80"/>
      <c r="T129" s="80"/>
      <c r="U129" s="80"/>
      <c r="V129" s="117">
        <f t="shared" si="72"/>
        <v>0</v>
      </c>
    </row>
    <row r="130" spans="1:25" s="8" customFormat="1" ht="58.5" customHeight="1">
      <c r="A130" s="118" t="s">
        <v>164</v>
      </c>
      <c r="B130" s="106"/>
      <c r="C130" s="28"/>
      <c r="D130" s="27"/>
      <c r="E130" s="27"/>
      <c r="F130" s="27"/>
      <c r="G130" s="27"/>
      <c r="H130" s="29"/>
      <c r="I130" s="35"/>
      <c r="J130" s="26"/>
      <c r="K130" s="79"/>
      <c r="L130" s="30"/>
      <c r="M130" s="220"/>
      <c r="N130" s="30"/>
      <c r="O130" s="30"/>
      <c r="P130" s="30"/>
      <c r="Q130" s="117"/>
      <c r="R130" s="80"/>
      <c r="S130" s="80"/>
      <c r="T130" s="80"/>
      <c r="U130" s="80"/>
      <c r="V130" s="117"/>
    </row>
    <row r="131" spans="1:25" s="168" customFormat="1" ht="180.75" customHeight="1">
      <c r="A131" s="155" t="s">
        <v>165</v>
      </c>
      <c r="B131" s="167"/>
      <c r="C131" s="169">
        <v>32000</v>
      </c>
      <c r="D131" s="191" t="s">
        <v>359</v>
      </c>
      <c r="E131" s="195" t="s">
        <v>360</v>
      </c>
      <c r="F131" s="195" t="s">
        <v>361</v>
      </c>
      <c r="G131" s="196">
        <v>31999.61</v>
      </c>
      <c r="H131" s="195" t="s">
        <v>362</v>
      </c>
      <c r="I131" s="220">
        <f>J131+K131+L131</f>
        <v>32000</v>
      </c>
      <c r="J131" s="79"/>
      <c r="K131" s="79">
        <v>29760</v>
      </c>
      <c r="L131" s="80">
        <v>2240</v>
      </c>
      <c r="M131" s="220"/>
      <c r="N131" s="80"/>
      <c r="O131" s="80"/>
      <c r="P131" s="80"/>
      <c r="Q131" s="117">
        <f t="shared" si="71"/>
        <v>0</v>
      </c>
      <c r="R131" s="80"/>
      <c r="S131" s="80"/>
      <c r="T131" s="80"/>
      <c r="U131" s="80"/>
      <c r="V131" s="117">
        <f t="shared" si="72"/>
        <v>0</v>
      </c>
    </row>
    <row r="132" spans="1:25" s="8" customFormat="1" ht="48.75" customHeight="1">
      <c r="A132" s="118" t="s">
        <v>166</v>
      </c>
      <c r="B132" s="106"/>
      <c r="C132" s="28"/>
      <c r="D132" s="27"/>
      <c r="E132" s="27"/>
      <c r="F132" s="27"/>
      <c r="G132" s="27"/>
      <c r="H132" s="29"/>
      <c r="I132" s="220"/>
      <c r="J132" s="26"/>
      <c r="K132" s="79"/>
      <c r="L132" s="30"/>
      <c r="M132" s="220"/>
      <c r="N132" s="30"/>
      <c r="O132" s="30"/>
      <c r="P132" s="30"/>
      <c r="Q132" s="117"/>
      <c r="R132" s="80"/>
      <c r="S132" s="80"/>
      <c r="T132" s="80"/>
      <c r="U132" s="80"/>
      <c r="V132" s="117"/>
    </row>
    <row r="133" spans="1:25" s="201" customFormat="1" ht="73.5" customHeight="1" thickBot="1">
      <c r="A133" s="155" t="s">
        <v>167</v>
      </c>
      <c r="B133" s="167"/>
      <c r="C133" s="169">
        <v>32000</v>
      </c>
      <c r="D133" s="120"/>
      <c r="E133" s="197"/>
      <c r="F133" s="197"/>
      <c r="G133" s="197"/>
      <c r="H133" s="198"/>
      <c r="I133" s="246">
        <f>J133+K133+L133</f>
        <v>32000</v>
      </c>
      <c r="J133" s="200"/>
      <c r="K133" s="200">
        <v>30400</v>
      </c>
      <c r="L133" s="199">
        <v>1600</v>
      </c>
      <c r="M133" s="247"/>
      <c r="N133" s="193"/>
      <c r="O133" s="193"/>
      <c r="P133" s="193"/>
      <c r="Q133" s="117">
        <f t="shared" si="71"/>
        <v>0</v>
      </c>
      <c r="R133" s="193"/>
      <c r="S133" s="193"/>
      <c r="T133" s="193"/>
      <c r="U133" s="193"/>
      <c r="V133" s="117">
        <f t="shared" si="72"/>
        <v>0</v>
      </c>
    </row>
    <row r="134" spans="1:25" s="8" customFormat="1" ht="58.5" customHeight="1" thickBot="1">
      <c r="A134" s="74" t="s">
        <v>36</v>
      </c>
      <c r="B134" s="106"/>
      <c r="C134" s="28"/>
      <c r="D134" s="27"/>
      <c r="E134" s="27"/>
      <c r="F134" s="27"/>
      <c r="G134" s="27"/>
      <c r="H134" s="29"/>
      <c r="I134" s="220"/>
      <c r="J134" s="26"/>
      <c r="K134" s="79"/>
      <c r="L134" s="30"/>
      <c r="M134" s="220"/>
      <c r="N134" s="30"/>
      <c r="O134" s="30"/>
      <c r="P134" s="30"/>
      <c r="Q134" s="117"/>
      <c r="R134" s="80"/>
      <c r="S134" s="80"/>
      <c r="T134" s="80"/>
      <c r="U134" s="80"/>
      <c r="V134" s="117"/>
      <c r="W134" s="116"/>
      <c r="X134" s="116"/>
      <c r="Y134" s="116"/>
    </row>
    <row r="135" spans="1:25" s="168" customFormat="1" ht="302.25" customHeight="1">
      <c r="A135" s="155" t="s">
        <v>218</v>
      </c>
      <c r="B135" s="167"/>
      <c r="C135" s="169"/>
      <c r="D135" s="120"/>
      <c r="E135" s="120"/>
      <c r="F135" s="120"/>
      <c r="G135" s="120"/>
      <c r="H135" s="192"/>
      <c r="I135" s="244">
        <f xml:space="preserve"> SUM(J135:L135)</f>
        <v>15789.5</v>
      </c>
      <c r="J135" s="79"/>
      <c r="K135" s="79">
        <v>15000</v>
      </c>
      <c r="L135" s="80">
        <v>789.5</v>
      </c>
      <c r="M135" s="220"/>
      <c r="N135" s="80"/>
      <c r="O135" s="80"/>
      <c r="P135" s="80"/>
      <c r="Q135" s="117">
        <f t="shared" ref="Q135:Q197" si="107">M135/I135*100</f>
        <v>0</v>
      </c>
      <c r="R135" s="80"/>
      <c r="S135" s="80"/>
      <c r="T135" s="80"/>
      <c r="U135" s="80"/>
      <c r="V135" s="117">
        <f t="shared" ref="V135:V197" si="108">R135/I135*100</f>
        <v>0</v>
      </c>
    </row>
    <row r="136" spans="1:25" s="8" customFormat="1" ht="37.5" customHeight="1">
      <c r="A136" s="118" t="s">
        <v>142</v>
      </c>
      <c r="B136" s="106"/>
      <c r="C136" s="28"/>
      <c r="D136" s="27"/>
      <c r="E136" s="27"/>
      <c r="F136" s="27"/>
      <c r="G136" s="27"/>
      <c r="H136" s="29"/>
      <c r="I136" s="35"/>
      <c r="J136" s="26"/>
      <c r="K136" s="79"/>
      <c r="L136" s="30"/>
      <c r="M136" s="35"/>
      <c r="N136" s="30"/>
      <c r="O136" s="30"/>
      <c r="P136" s="30"/>
      <c r="Q136" s="117"/>
      <c r="R136" s="80"/>
      <c r="S136" s="80"/>
      <c r="T136" s="80"/>
      <c r="U136" s="80"/>
      <c r="V136" s="117"/>
    </row>
    <row r="137" spans="1:25" s="168" customFormat="1" ht="117.75" customHeight="1">
      <c r="A137" s="202" t="s">
        <v>168</v>
      </c>
      <c r="B137" s="203"/>
      <c r="C137" s="204">
        <v>32000</v>
      </c>
      <c r="D137" s="191" t="s">
        <v>363</v>
      </c>
      <c r="E137" s="205"/>
      <c r="F137" s="205"/>
      <c r="G137" s="205"/>
      <c r="H137" s="206"/>
      <c r="I137" s="246">
        <f>J137+K137+L137</f>
        <v>32000</v>
      </c>
      <c r="J137" s="200"/>
      <c r="K137" s="200">
        <v>29760</v>
      </c>
      <c r="L137" s="199">
        <v>2240</v>
      </c>
      <c r="M137" s="246"/>
      <c r="N137" s="199"/>
      <c r="O137" s="199"/>
      <c r="P137" s="199"/>
      <c r="Q137" s="117">
        <f t="shared" si="107"/>
        <v>0</v>
      </c>
      <c r="R137" s="199"/>
      <c r="S137" s="199"/>
      <c r="T137" s="199"/>
      <c r="U137" s="199"/>
      <c r="V137" s="117">
        <f t="shared" si="108"/>
        <v>0</v>
      </c>
    </row>
    <row r="138" spans="1:25" s="8" customFormat="1" ht="40.5" customHeight="1">
      <c r="A138" s="118" t="s">
        <v>74</v>
      </c>
      <c r="B138" s="106"/>
      <c r="C138" s="28"/>
      <c r="D138" s="27"/>
      <c r="E138" s="27"/>
      <c r="F138" s="27"/>
      <c r="G138" s="27"/>
      <c r="H138" s="29"/>
      <c r="I138" s="220"/>
      <c r="J138" s="26"/>
      <c r="K138" s="79"/>
      <c r="L138" s="30"/>
      <c r="M138" s="220"/>
      <c r="N138" s="30"/>
      <c r="O138" s="30"/>
      <c r="P138" s="30"/>
      <c r="Q138" s="117"/>
      <c r="R138" s="220"/>
      <c r="S138" s="30"/>
      <c r="T138" s="80"/>
      <c r="U138" s="30"/>
      <c r="V138" s="117"/>
    </row>
    <row r="139" spans="1:25" s="168" customFormat="1" ht="72.75" customHeight="1">
      <c r="A139" s="155" t="s">
        <v>219</v>
      </c>
      <c r="B139" s="167"/>
      <c r="C139" s="207">
        <v>13862.2</v>
      </c>
      <c r="D139" s="191" t="s">
        <v>364</v>
      </c>
      <c r="E139" s="195" t="s">
        <v>365</v>
      </c>
      <c r="F139" s="191" t="s">
        <v>366</v>
      </c>
      <c r="G139" s="194">
        <v>14580.647999999999</v>
      </c>
      <c r="H139" s="191" t="s">
        <v>367</v>
      </c>
      <c r="I139" s="220">
        <f>J139+K139+L139</f>
        <v>13862.2</v>
      </c>
      <c r="J139" s="79"/>
      <c r="K139" s="79">
        <v>13169.1</v>
      </c>
      <c r="L139" s="80">
        <v>693.1</v>
      </c>
      <c r="M139" s="220"/>
      <c r="N139" s="80"/>
      <c r="O139" s="80"/>
      <c r="P139" s="80"/>
      <c r="Q139" s="117">
        <f t="shared" si="107"/>
        <v>0</v>
      </c>
      <c r="R139" s="220"/>
      <c r="S139" s="80"/>
      <c r="T139" s="80"/>
      <c r="U139" s="80"/>
      <c r="V139" s="117">
        <f t="shared" si="108"/>
        <v>0</v>
      </c>
    </row>
    <row r="140" spans="1:25" s="8" customFormat="1" ht="39.75" customHeight="1">
      <c r="A140" s="118" t="s">
        <v>23</v>
      </c>
      <c r="B140" s="106"/>
      <c r="C140" s="28"/>
      <c r="D140" s="27"/>
      <c r="E140" s="27"/>
      <c r="F140" s="27"/>
      <c r="G140" s="27"/>
      <c r="H140" s="29"/>
      <c r="I140" s="220"/>
      <c r="J140" s="26"/>
      <c r="K140" s="79"/>
      <c r="L140" s="30"/>
      <c r="M140" s="220"/>
      <c r="N140" s="30"/>
      <c r="O140" s="30"/>
      <c r="P140" s="30"/>
      <c r="Q140" s="117"/>
      <c r="R140" s="80"/>
      <c r="S140" s="80"/>
      <c r="T140" s="80"/>
      <c r="U140" s="80"/>
      <c r="V140" s="117"/>
    </row>
    <row r="141" spans="1:25" s="168" customFormat="1" ht="192.75" customHeight="1">
      <c r="A141" s="155" t="s">
        <v>169</v>
      </c>
      <c r="B141" s="167"/>
      <c r="C141" s="169">
        <v>32000</v>
      </c>
      <c r="D141" s="191" t="s">
        <v>368</v>
      </c>
      <c r="E141" s="120"/>
      <c r="F141" s="120"/>
      <c r="G141" s="120"/>
      <c r="H141" s="192"/>
      <c r="I141" s="220">
        <f>J141+K141+L141</f>
        <v>32000</v>
      </c>
      <c r="J141" s="79"/>
      <c r="K141" s="79">
        <v>30400</v>
      </c>
      <c r="L141" s="80">
        <v>1600</v>
      </c>
      <c r="M141" s="220"/>
      <c r="N141" s="80"/>
      <c r="O141" s="80"/>
      <c r="P141" s="80"/>
      <c r="Q141" s="117">
        <f t="shared" si="107"/>
        <v>0</v>
      </c>
      <c r="R141" s="80"/>
      <c r="S141" s="80"/>
      <c r="T141" s="80"/>
      <c r="U141" s="80"/>
      <c r="V141" s="117">
        <f t="shared" si="108"/>
        <v>0</v>
      </c>
    </row>
    <row r="142" spans="1:25" s="8" customFormat="1" ht="40.5" customHeight="1">
      <c r="A142" s="118" t="s">
        <v>57</v>
      </c>
      <c r="B142" s="106"/>
      <c r="C142" s="28"/>
      <c r="D142" s="27"/>
      <c r="E142" s="27"/>
      <c r="F142" s="27"/>
      <c r="G142" s="27"/>
      <c r="H142" s="29"/>
      <c r="I142" s="220"/>
      <c r="J142" s="26"/>
      <c r="K142" s="79"/>
      <c r="L142" s="30"/>
      <c r="M142" s="35"/>
      <c r="N142" s="30"/>
      <c r="O142" s="30"/>
      <c r="P142" s="30"/>
      <c r="Q142" s="117"/>
      <c r="R142" s="80"/>
      <c r="S142" s="80"/>
      <c r="T142" s="80"/>
      <c r="U142" s="80"/>
      <c r="V142" s="117"/>
    </row>
    <row r="143" spans="1:25" s="168" customFormat="1" ht="176.25" customHeight="1">
      <c r="A143" s="155" t="s">
        <v>170</v>
      </c>
      <c r="B143" s="167"/>
      <c r="C143" s="169">
        <v>32000</v>
      </c>
      <c r="D143" s="191" t="s">
        <v>363</v>
      </c>
      <c r="E143" s="120"/>
      <c r="F143" s="120"/>
      <c r="G143" s="120"/>
      <c r="H143" s="192"/>
      <c r="I143" s="220">
        <f>J143+K143+L143</f>
        <v>32000</v>
      </c>
      <c r="J143" s="79"/>
      <c r="K143" s="79">
        <v>29760</v>
      </c>
      <c r="L143" s="80">
        <v>2240</v>
      </c>
      <c r="M143" s="220"/>
      <c r="N143" s="80"/>
      <c r="O143" s="80"/>
      <c r="P143" s="80"/>
      <c r="Q143" s="117">
        <f t="shared" si="107"/>
        <v>0</v>
      </c>
      <c r="R143" s="80"/>
      <c r="S143" s="80"/>
      <c r="T143" s="80"/>
      <c r="U143" s="80"/>
      <c r="V143" s="117">
        <f t="shared" si="108"/>
        <v>0</v>
      </c>
    </row>
    <row r="144" spans="1:25" s="8" customFormat="1" ht="33" customHeight="1">
      <c r="A144" s="118" t="s">
        <v>171</v>
      </c>
      <c r="B144" s="106"/>
      <c r="C144" s="28"/>
      <c r="D144" s="27"/>
      <c r="E144" s="27"/>
      <c r="F144" s="27"/>
      <c r="G144" s="27"/>
      <c r="H144" s="29"/>
      <c r="I144" s="220"/>
      <c r="J144" s="26"/>
      <c r="K144" s="79"/>
      <c r="L144" s="30"/>
      <c r="M144" s="220"/>
      <c r="N144" s="30"/>
      <c r="O144" s="30"/>
      <c r="P144" s="30"/>
      <c r="Q144" s="117"/>
      <c r="R144" s="80"/>
      <c r="S144" s="80"/>
      <c r="T144" s="80"/>
      <c r="U144" s="80"/>
      <c r="V144" s="117"/>
    </row>
    <row r="145" spans="1:22" s="168" customFormat="1" ht="137.25" customHeight="1">
      <c r="A145" s="155" t="s">
        <v>285</v>
      </c>
      <c r="B145" s="167"/>
      <c r="C145" s="169">
        <v>31166.99</v>
      </c>
      <c r="D145" s="195" t="s">
        <v>369</v>
      </c>
      <c r="E145" s="195" t="s">
        <v>370</v>
      </c>
      <c r="F145" s="195" t="s">
        <v>371</v>
      </c>
      <c r="G145" s="196">
        <v>31014.27</v>
      </c>
      <c r="H145" s="195" t="s">
        <v>372</v>
      </c>
      <c r="I145" s="220">
        <f>J145+K145+L145</f>
        <v>31166.989999999998</v>
      </c>
      <c r="J145" s="79"/>
      <c r="K145" s="79">
        <v>28985.3</v>
      </c>
      <c r="L145" s="80">
        <v>2181.69</v>
      </c>
      <c r="M145" s="220"/>
      <c r="N145" s="80"/>
      <c r="O145" s="80"/>
      <c r="P145" s="80"/>
      <c r="Q145" s="117">
        <f t="shared" si="107"/>
        <v>0</v>
      </c>
      <c r="R145" s="80"/>
      <c r="S145" s="80"/>
      <c r="T145" s="80"/>
      <c r="U145" s="80"/>
      <c r="V145" s="117">
        <f t="shared" si="108"/>
        <v>0</v>
      </c>
    </row>
    <row r="146" spans="1:22" s="168" customFormat="1" ht="31.5" customHeight="1">
      <c r="A146" s="118" t="s">
        <v>172</v>
      </c>
      <c r="B146" s="167"/>
      <c r="C146" s="169"/>
      <c r="D146" s="120"/>
      <c r="E146" s="120"/>
      <c r="F146" s="120"/>
      <c r="G146" s="120"/>
      <c r="H146" s="192"/>
      <c r="I146" s="220"/>
      <c r="J146" s="79"/>
      <c r="K146" s="79"/>
      <c r="L146" s="80"/>
      <c r="M146" s="220"/>
      <c r="N146" s="80"/>
      <c r="O146" s="80"/>
      <c r="P146" s="80"/>
      <c r="Q146" s="117"/>
      <c r="R146" s="80"/>
      <c r="S146" s="80"/>
      <c r="T146" s="80"/>
      <c r="U146" s="80"/>
      <c r="V146" s="117"/>
    </row>
    <row r="147" spans="1:22" s="168" customFormat="1" ht="138" customHeight="1">
      <c r="A147" s="155" t="s">
        <v>173</v>
      </c>
      <c r="B147" s="167"/>
      <c r="C147" s="169">
        <v>32322.45</v>
      </c>
      <c r="D147" s="191" t="s">
        <v>364</v>
      </c>
      <c r="E147" s="191" t="s">
        <v>373</v>
      </c>
      <c r="F147" s="195" t="s">
        <v>374</v>
      </c>
      <c r="G147" s="196">
        <v>30722.547999999999</v>
      </c>
      <c r="H147" s="195" t="s">
        <v>375</v>
      </c>
      <c r="I147" s="220">
        <f>J147+K147+L147</f>
        <v>32322.449999999997</v>
      </c>
      <c r="J147" s="79"/>
      <c r="K147" s="79">
        <v>30383.1</v>
      </c>
      <c r="L147" s="79">
        <v>1939.35</v>
      </c>
      <c r="M147" s="220"/>
      <c r="N147" s="80"/>
      <c r="O147" s="80"/>
      <c r="P147" s="80"/>
      <c r="Q147" s="117">
        <f t="shared" si="107"/>
        <v>0</v>
      </c>
      <c r="R147" s="80"/>
      <c r="S147" s="80"/>
      <c r="T147" s="80"/>
      <c r="U147" s="80"/>
      <c r="V147" s="117">
        <f t="shared" si="108"/>
        <v>0</v>
      </c>
    </row>
    <row r="148" spans="1:22" s="8" customFormat="1" ht="31.5" customHeight="1">
      <c r="A148" s="118" t="s">
        <v>19</v>
      </c>
      <c r="B148" s="106"/>
      <c r="C148" s="28"/>
      <c r="D148" s="27"/>
      <c r="E148" s="27"/>
      <c r="F148" s="27"/>
      <c r="G148" s="27"/>
      <c r="H148" s="29"/>
      <c r="I148" s="220"/>
      <c r="J148" s="26"/>
      <c r="K148" s="79"/>
      <c r="L148" s="26"/>
      <c r="M148" s="220"/>
      <c r="N148" s="30"/>
      <c r="O148" s="30"/>
      <c r="P148" s="30"/>
      <c r="Q148" s="117"/>
      <c r="R148" s="80"/>
      <c r="S148" s="80"/>
      <c r="T148" s="80"/>
      <c r="U148" s="80"/>
      <c r="V148" s="117"/>
    </row>
    <row r="149" spans="1:22" s="168" customFormat="1" ht="318.75" customHeight="1">
      <c r="A149" s="155" t="s">
        <v>220</v>
      </c>
      <c r="B149" s="167"/>
      <c r="C149" s="169">
        <v>57716.62</v>
      </c>
      <c r="D149" s="191" t="s">
        <v>355</v>
      </c>
      <c r="E149" s="120"/>
      <c r="F149" s="120"/>
      <c r="G149" s="120"/>
      <c r="H149" s="192"/>
      <c r="I149" s="220">
        <f>J149+K149+L149</f>
        <v>57716.62</v>
      </c>
      <c r="J149" s="79"/>
      <c r="K149" s="79">
        <v>46173.3</v>
      </c>
      <c r="L149" s="79">
        <v>11543.32</v>
      </c>
      <c r="M149" s="220"/>
      <c r="N149" s="80"/>
      <c r="O149" s="80"/>
      <c r="P149" s="80"/>
      <c r="Q149" s="117">
        <f t="shared" si="107"/>
        <v>0</v>
      </c>
      <c r="R149" s="80"/>
      <c r="S149" s="80"/>
      <c r="T149" s="80"/>
      <c r="U149" s="80"/>
      <c r="V149" s="117">
        <f t="shared" si="108"/>
        <v>0</v>
      </c>
    </row>
    <row r="150" spans="1:22" s="7" customFormat="1" ht="22.5" customHeight="1">
      <c r="A150" s="51" t="s">
        <v>37</v>
      </c>
      <c r="B150" s="105"/>
      <c r="C150" s="20"/>
      <c r="D150" s="52"/>
      <c r="E150" s="52"/>
      <c r="F150" s="52"/>
      <c r="G150" s="52"/>
      <c r="H150" s="53"/>
      <c r="I150" s="22">
        <f t="shared" si="95"/>
        <v>111824.9</v>
      </c>
      <c r="J150" s="54">
        <f>J152</f>
        <v>104321.4</v>
      </c>
      <c r="K150" s="54">
        <f t="shared" ref="K150:L150" si="109">K152</f>
        <v>7503.5</v>
      </c>
      <c r="L150" s="54">
        <f t="shared" si="109"/>
        <v>0</v>
      </c>
      <c r="M150" s="22">
        <f t="shared" si="97"/>
        <v>47342.8</v>
      </c>
      <c r="N150" s="54">
        <f t="shared" ref="N150:P150" si="110">N152</f>
        <v>46869.4</v>
      </c>
      <c r="O150" s="54">
        <f t="shared" si="110"/>
        <v>473.4</v>
      </c>
      <c r="P150" s="54">
        <f t="shared" si="110"/>
        <v>0</v>
      </c>
      <c r="Q150" s="22">
        <f t="shared" si="107"/>
        <v>42.336545796150951</v>
      </c>
      <c r="R150" s="22">
        <f>S150+T150+U150</f>
        <v>47342.8</v>
      </c>
      <c r="S150" s="54">
        <f t="shared" ref="S150:U150" si="111">S152</f>
        <v>46869.4</v>
      </c>
      <c r="T150" s="54">
        <f t="shared" si="111"/>
        <v>473.4</v>
      </c>
      <c r="U150" s="54">
        <f t="shared" si="111"/>
        <v>0</v>
      </c>
      <c r="V150" s="22">
        <f t="shared" si="108"/>
        <v>42.336545796150951</v>
      </c>
    </row>
    <row r="151" spans="1:22" s="8" customFormat="1" ht="20.25" customHeight="1">
      <c r="A151" s="27" t="s">
        <v>20</v>
      </c>
      <c r="B151" s="106"/>
      <c r="C151" s="28"/>
      <c r="D151" s="45"/>
      <c r="E151" s="45"/>
      <c r="F151" s="45"/>
      <c r="G151" s="45"/>
      <c r="H151" s="50"/>
      <c r="I151" s="35">
        <f t="shared" si="95"/>
        <v>0</v>
      </c>
      <c r="J151" s="44"/>
      <c r="K151" s="78"/>
      <c r="L151" s="44"/>
      <c r="M151" s="35">
        <f t="shared" si="97"/>
        <v>0</v>
      </c>
      <c r="N151" s="44"/>
      <c r="O151" s="44"/>
      <c r="P151" s="44"/>
      <c r="Q151" s="117"/>
      <c r="R151" s="80">
        <f t="shared" si="99"/>
        <v>0</v>
      </c>
      <c r="S151" s="78"/>
      <c r="T151" s="78"/>
      <c r="U151" s="78"/>
      <c r="V151" s="117"/>
    </row>
    <row r="152" spans="1:22" s="149" customFormat="1" ht="50.25" customHeight="1">
      <c r="A152" s="189" t="s">
        <v>54</v>
      </c>
      <c r="B152" s="190"/>
      <c r="C152" s="150"/>
      <c r="D152" s="151"/>
      <c r="E152" s="151"/>
      <c r="F152" s="151"/>
      <c r="G152" s="151"/>
      <c r="H152" s="152"/>
      <c r="I152" s="143">
        <f t="shared" si="95"/>
        <v>111824.9</v>
      </c>
      <c r="J152" s="148">
        <f>J153</f>
        <v>104321.4</v>
      </c>
      <c r="K152" s="148">
        <f t="shared" ref="K152:L152" si="112">K153</f>
        <v>7503.5</v>
      </c>
      <c r="L152" s="148">
        <f t="shared" si="112"/>
        <v>0</v>
      </c>
      <c r="M152" s="143">
        <f t="shared" si="97"/>
        <v>47342.8</v>
      </c>
      <c r="N152" s="148">
        <f t="shared" ref="N152:P152" si="113">N153</f>
        <v>46869.4</v>
      </c>
      <c r="O152" s="148">
        <f t="shared" si="113"/>
        <v>473.4</v>
      </c>
      <c r="P152" s="148">
        <f t="shared" si="113"/>
        <v>0</v>
      </c>
      <c r="Q152" s="145">
        <f t="shared" si="107"/>
        <v>42.336545796150951</v>
      </c>
      <c r="R152" s="143">
        <f t="shared" si="99"/>
        <v>47342.8</v>
      </c>
      <c r="S152" s="148">
        <f t="shared" ref="S152:U152" si="114">S153</f>
        <v>46869.4</v>
      </c>
      <c r="T152" s="148">
        <f t="shared" si="114"/>
        <v>473.4</v>
      </c>
      <c r="U152" s="148">
        <f t="shared" si="114"/>
        <v>0</v>
      </c>
      <c r="V152" s="145">
        <f t="shared" si="108"/>
        <v>42.336545796150951</v>
      </c>
    </row>
    <row r="153" spans="1:22" s="227" customFormat="1" ht="39" customHeight="1">
      <c r="A153" s="221" t="s">
        <v>119</v>
      </c>
      <c r="B153" s="222"/>
      <c r="C153" s="223"/>
      <c r="D153" s="224"/>
      <c r="E153" s="224"/>
      <c r="F153" s="224"/>
      <c r="G153" s="224"/>
      <c r="H153" s="225"/>
      <c r="I153" s="226">
        <f t="shared" si="95"/>
        <v>111824.9</v>
      </c>
      <c r="J153" s="235">
        <f>J155+J156</f>
        <v>104321.4</v>
      </c>
      <c r="K153" s="235">
        <f t="shared" ref="K153:L153" si="115">K155+K156</f>
        <v>7503.5</v>
      </c>
      <c r="L153" s="235">
        <f t="shared" si="115"/>
        <v>0</v>
      </c>
      <c r="M153" s="226">
        <f t="shared" si="97"/>
        <v>47342.8</v>
      </c>
      <c r="N153" s="235">
        <f t="shared" ref="N153:P153" si="116">N155+N156</f>
        <v>46869.4</v>
      </c>
      <c r="O153" s="235">
        <f t="shared" si="116"/>
        <v>473.4</v>
      </c>
      <c r="P153" s="235">
        <f t="shared" si="116"/>
        <v>0</v>
      </c>
      <c r="Q153" s="265">
        <f t="shared" si="107"/>
        <v>42.336545796150951</v>
      </c>
      <c r="R153" s="226">
        <f t="shared" si="99"/>
        <v>47342.8</v>
      </c>
      <c r="S153" s="235">
        <f t="shared" ref="S153:U153" si="117">S155+S156</f>
        <v>46869.4</v>
      </c>
      <c r="T153" s="235">
        <f t="shared" si="117"/>
        <v>473.4</v>
      </c>
      <c r="U153" s="235">
        <f t="shared" si="117"/>
        <v>0</v>
      </c>
      <c r="V153" s="265">
        <f t="shared" si="108"/>
        <v>42.336545796150951</v>
      </c>
    </row>
    <row r="154" spans="1:22" ht="42" customHeight="1">
      <c r="A154" s="74" t="s">
        <v>38</v>
      </c>
      <c r="B154" s="103"/>
      <c r="C154" s="24"/>
      <c r="D154" s="36"/>
      <c r="E154" s="36"/>
      <c r="F154" s="36"/>
      <c r="G154" s="36"/>
      <c r="H154" s="37"/>
      <c r="I154" s="35">
        <f t="shared" si="95"/>
        <v>0</v>
      </c>
      <c r="J154" s="38"/>
      <c r="K154" s="77"/>
      <c r="L154" s="38"/>
      <c r="M154" s="35">
        <f t="shared" si="97"/>
        <v>0</v>
      </c>
      <c r="N154" s="38"/>
      <c r="O154" s="38"/>
      <c r="P154" s="38"/>
      <c r="Q154" s="117"/>
      <c r="R154" s="80">
        <f t="shared" si="99"/>
        <v>0</v>
      </c>
      <c r="S154" s="77"/>
      <c r="T154" s="76"/>
      <c r="U154" s="77"/>
      <c r="V154" s="117"/>
    </row>
    <row r="155" spans="1:22" s="124" customFormat="1" ht="228" customHeight="1">
      <c r="A155" s="155" t="s">
        <v>221</v>
      </c>
      <c r="B155" s="119"/>
      <c r="C155" s="114">
        <v>233197.9</v>
      </c>
      <c r="D155" s="125" t="s">
        <v>304</v>
      </c>
      <c r="E155" s="125" t="s">
        <v>336</v>
      </c>
      <c r="F155" s="125" t="s">
        <v>337</v>
      </c>
      <c r="G155" s="157">
        <v>205819.58</v>
      </c>
      <c r="H155" s="128">
        <v>43794</v>
      </c>
      <c r="I155" s="220">
        <f t="shared" si="95"/>
        <v>6449.7</v>
      </c>
      <c r="J155" s="77"/>
      <c r="K155" s="77">
        <v>6449.7</v>
      </c>
      <c r="L155" s="77"/>
      <c r="M155" s="220"/>
      <c r="N155" s="77"/>
      <c r="O155" s="77"/>
      <c r="P155" s="77"/>
      <c r="Q155" s="117">
        <f t="shared" si="107"/>
        <v>0</v>
      </c>
      <c r="R155" s="80">
        <f t="shared" si="99"/>
        <v>0</v>
      </c>
      <c r="S155" s="77"/>
      <c r="T155" s="76"/>
      <c r="U155" s="77"/>
      <c r="V155" s="117">
        <f t="shared" si="108"/>
        <v>0</v>
      </c>
    </row>
    <row r="156" spans="1:22" s="168" customFormat="1" ht="272.25" customHeight="1">
      <c r="A156" s="125" t="s">
        <v>401</v>
      </c>
      <c r="B156" s="119" t="s">
        <v>263</v>
      </c>
      <c r="C156" s="208">
        <v>108569.5</v>
      </c>
      <c r="D156" s="101" t="s">
        <v>198</v>
      </c>
      <c r="E156" s="101" t="s">
        <v>199</v>
      </c>
      <c r="F156" s="101" t="s">
        <v>200</v>
      </c>
      <c r="G156" s="209">
        <v>94710.3</v>
      </c>
      <c r="H156" s="210">
        <v>44185</v>
      </c>
      <c r="I156" s="220">
        <f t="shared" si="95"/>
        <v>105375.2</v>
      </c>
      <c r="J156" s="79">
        <v>104321.4</v>
      </c>
      <c r="K156" s="79">
        <v>1053.8</v>
      </c>
      <c r="L156" s="79"/>
      <c r="M156" s="220">
        <f>SUM(N156:P156)</f>
        <v>47342.8</v>
      </c>
      <c r="N156" s="200">
        <v>46869.4</v>
      </c>
      <c r="O156" s="79">
        <v>473.4</v>
      </c>
      <c r="P156" s="79"/>
      <c r="Q156" s="117">
        <f t="shared" si="107"/>
        <v>44.927838808372371</v>
      </c>
      <c r="R156" s="80">
        <f>SUM(S156:U156)</f>
        <v>47342.8</v>
      </c>
      <c r="S156" s="79">
        <v>46869.4</v>
      </c>
      <c r="T156" s="79">
        <v>473.4</v>
      </c>
      <c r="U156" s="79"/>
      <c r="V156" s="117">
        <f t="shared" si="108"/>
        <v>44.927838808372371</v>
      </c>
    </row>
    <row r="157" spans="1:22" s="7" customFormat="1" ht="22.5" customHeight="1">
      <c r="A157" s="51" t="s">
        <v>64</v>
      </c>
      <c r="B157" s="105"/>
      <c r="C157" s="20"/>
      <c r="D157" s="52"/>
      <c r="E157" s="52"/>
      <c r="F157" s="52"/>
      <c r="G157" s="52"/>
      <c r="H157" s="53"/>
      <c r="I157" s="22">
        <f t="shared" si="95"/>
        <v>87624.434000000008</v>
      </c>
      <c r="J157" s="54">
        <f>J159</f>
        <v>32723.628000000001</v>
      </c>
      <c r="K157" s="54">
        <f t="shared" ref="K157:L157" si="118">K159</f>
        <v>50937.078000000001</v>
      </c>
      <c r="L157" s="54">
        <f t="shared" si="118"/>
        <v>3963.7280000000001</v>
      </c>
      <c r="M157" s="22">
        <f t="shared" si="97"/>
        <v>10614.946000000002</v>
      </c>
      <c r="N157" s="54">
        <f t="shared" ref="N157:P157" si="119">N159</f>
        <v>9030.7000000000007</v>
      </c>
      <c r="O157" s="54">
        <f t="shared" si="119"/>
        <v>1578.7</v>
      </c>
      <c r="P157" s="54">
        <f t="shared" si="119"/>
        <v>5.5460000000000003</v>
      </c>
      <c r="Q157" s="22">
        <f t="shared" si="107"/>
        <v>12.114139305025356</v>
      </c>
      <c r="R157" s="22">
        <f t="shared" si="99"/>
        <v>10614.946000000002</v>
      </c>
      <c r="S157" s="54">
        <f t="shared" ref="S157:U157" si="120">S159</f>
        <v>9030.7000000000007</v>
      </c>
      <c r="T157" s="54">
        <f t="shared" si="120"/>
        <v>1578.7</v>
      </c>
      <c r="U157" s="54">
        <f t="shared" si="120"/>
        <v>5.5460000000000003</v>
      </c>
      <c r="V157" s="22">
        <f t="shared" si="108"/>
        <v>12.114139305025356</v>
      </c>
    </row>
    <row r="158" spans="1:22" s="8" customFormat="1" ht="23.25" customHeight="1">
      <c r="A158" s="27" t="s">
        <v>20</v>
      </c>
      <c r="B158" s="106"/>
      <c r="C158" s="28"/>
      <c r="D158" s="45"/>
      <c r="E158" s="45"/>
      <c r="F158" s="45"/>
      <c r="G158" s="45"/>
      <c r="H158" s="50"/>
      <c r="I158" s="35">
        <f t="shared" si="95"/>
        <v>0</v>
      </c>
      <c r="J158" s="44"/>
      <c r="K158" s="78"/>
      <c r="L158" s="44"/>
      <c r="M158" s="35">
        <f t="shared" si="97"/>
        <v>0</v>
      </c>
      <c r="N158" s="44"/>
      <c r="O158" s="44"/>
      <c r="P158" s="44"/>
      <c r="Q158" s="117"/>
      <c r="R158" s="35">
        <f t="shared" si="99"/>
        <v>0</v>
      </c>
      <c r="S158" s="44"/>
      <c r="T158" s="85"/>
      <c r="U158" s="44"/>
      <c r="V158" s="117"/>
    </row>
    <row r="159" spans="1:22" s="149" customFormat="1" ht="75" customHeight="1">
      <c r="A159" s="189" t="s">
        <v>65</v>
      </c>
      <c r="B159" s="190"/>
      <c r="C159" s="150"/>
      <c r="D159" s="151"/>
      <c r="E159" s="151"/>
      <c r="F159" s="151"/>
      <c r="G159" s="151"/>
      <c r="H159" s="152"/>
      <c r="I159" s="143">
        <f t="shared" si="95"/>
        <v>87624.434000000008</v>
      </c>
      <c r="J159" s="148">
        <f>J160</f>
        <v>32723.628000000001</v>
      </c>
      <c r="K159" s="148">
        <f t="shared" ref="K159:L159" si="121">K160</f>
        <v>50937.078000000001</v>
      </c>
      <c r="L159" s="148">
        <f t="shared" si="121"/>
        <v>3963.7280000000001</v>
      </c>
      <c r="M159" s="143">
        <f t="shared" si="97"/>
        <v>10614.946000000002</v>
      </c>
      <c r="N159" s="148">
        <f t="shared" ref="N159:P159" si="122">N160</f>
        <v>9030.7000000000007</v>
      </c>
      <c r="O159" s="148">
        <f t="shared" si="122"/>
        <v>1578.7</v>
      </c>
      <c r="P159" s="148">
        <f t="shared" si="122"/>
        <v>5.5460000000000003</v>
      </c>
      <c r="Q159" s="145">
        <f t="shared" si="107"/>
        <v>12.114139305025356</v>
      </c>
      <c r="R159" s="143">
        <f t="shared" si="99"/>
        <v>10614.946000000002</v>
      </c>
      <c r="S159" s="148">
        <f t="shared" ref="S159:U159" si="123">S160</f>
        <v>9030.7000000000007</v>
      </c>
      <c r="T159" s="148">
        <f t="shared" si="123"/>
        <v>1578.7</v>
      </c>
      <c r="U159" s="148">
        <f t="shared" si="123"/>
        <v>5.5460000000000003</v>
      </c>
      <c r="V159" s="145">
        <f t="shared" si="108"/>
        <v>12.114139305025356</v>
      </c>
    </row>
    <row r="160" spans="1:22" s="227" customFormat="1" ht="57.75" customHeight="1">
      <c r="A160" s="221" t="s">
        <v>21</v>
      </c>
      <c r="B160" s="222"/>
      <c r="C160" s="223"/>
      <c r="D160" s="224"/>
      <c r="E160" s="224"/>
      <c r="F160" s="224"/>
      <c r="G160" s="224"/>
      <c r="H160" s="225"/>
      <c r="I160" s="226">
        <f t="shared" si="95"/>
        <v>87624.434000000008</v>
      </c>
      <c r="J160" s="235">
        <f>J162+J163+J164</f>
        <v>32723.628000000001</v>
      </c>
      <c r="K160" s="235">
        <f t="shared" ref="K160:L160" si="124">K162+K163+K164</f>
        <v>50937.078000000001</v>
      </c>
      <c r="L160" s="235">
        <f t="shared" si="124"/>
        <v>3963.7280000000001</v>
      </c>
      <c r="M160" s="226">
        <f t="shared" si="97"/>
        <v>10614.946000000002</v>
      </c>
      <c r="N160" s="235">
        <f t="shared" ref="N160:P160" si="125">N162+N163+N164</f>
        <v>9030.7000000000007</v>
      </c>
      <c r="O160" s="235">
        <f t="shared" si="125"/>
        <v>1578.7</v>
      </c>
      <c r="P160" s="235">
        <f t="shared" si="125"/>
        <v>5.5460000000000003</v>
      </c>
      <c r="Q160" s="265">
        <f t="shared" si="107"/>
        <v>12.114139305025356</v>
      </c>
      <c r="R160" s="226">
        <f t="shared" si="99"/>
        <v>10614.946000000002</v>
      </c>
      <c r="S160" s="235">
        <f t="shared" ref="S160:U160" si="126">S162+S163+S164</f>
        <v>9030.7000000000007</v>
      </c>
      <c r="T160" s="235">
        <f t="shared" si="126"/>
        <v>1578.7</v>
      </c>
      <c r="U160" s="235">
        <f t="shared" si="126"/>
        <v>5.5460000000000003</v>
      </c>
      <c r="V160" s="265">
        <f t="shared" si="108"/>
        <v>12.114139305025356</v>
      </c>
    </row>
    <row r="161" spans="1:22" ht="73.5" customHeight="1">
      <c r="A161" s="74" t="s">
        <v>31</v>
      </c>
      <c r="B161" s="103"/>
      <c r="C161" s="24"/>
      <c r="D161" s="36"/>
      <c r="E161" s="36"/>
      <c r="F161" s="36"/>
      <c r="G161" s="36"/>
      <c r="H161" s="37"/>
      <c r="I161" s="35">
        <f t="shared" si="95"/>
        <v>0</v>
      </c>
      <c r="J161" s="38"/>
      <c r="K161" s="77"/>
      <c r="L161" s="38"/>
      <c r="M161" s="35">
        <f t="shared" si="97"/>
        <v>0</v>
      </c>
      <c r="N161" s="38"/>
      <c r="O161" s="38"/>
      <c r="P161" s="38"/>
      <c r="Q161" s="117"/>
      <c r="R161" s="80">
        <f t="shared" si="99"/>
        <v>0</v>
      </c>
      <c r="S161" s="77"/>
      <c r="T161" s="76"/>
      <c r="U161" s="77"/>
      <c r="V161" s="117"/>
    </row>
    <row r="162" spans="1:22" s="124" customFormat="1" ht="171" customHeight="1">
      <c r="A162" s="125" t="s">
        <v>222</v>
      </c>
      <c r="B162" s="119"/>
      <c r="C162" s="114"/>
      <c r="D162" s="122"/>
      <c r="E162" s="122"/>
      <c r="F162" s="122"/>
      <c r="G162" s="122"/>
      <c r="H162" s="123"/>
      <c r="I162" s="220">
        <f>SUM(J162:L162)</f>
        <v>39194.699999999997</v>
      </c>
      <c r="J162" s="76"/>
      <c r="K162" s="80">
        <v>36489.5</v>
      </c>
      <c r="L162" s="211">
        <v>2705.2</v>
      </c>
      <c r="M162" s="220">
        <f>SUM(N162:P162)</f>
        <v>1496.5</v>
      </c>
      <c r="N162" s="77"/>
      <c r="O162" s="77">
        <v>1496.5</v>
      </c>
      <c r="P162" s="77"/>
      <c r="Q162" s="117">
        <f t="shared" si="107"/>
        <v>3.8181182659900448</v>
      </c>
      <c r="R162" s="80">
        <f>SUM(S162:U162)</f>
        <v>1496.5</v>
      </c>
      <c r="S162" s="77"/>
      <c r="T162" s="76">
        <v>1496.5</v>
      </c>
      <c r="U162" s="77"/>
      <c r="V162" s="117">
        <f t="shared" si="108"/>
        <v>3.8181182659900448</v>
      </c>
    </row>
    <row r="163" spans="1:22" s="124" customFormat="1" ht="162.75" customHeight="1">
      <c r="A163" s="125" t="s">
        <v>223</v>
      </c>
      <c r="B163" s="119" t="s">
        <v>258</v>
      </c>
      <c r="C163" s="114"/>
      <c r="D163" s="122"/>
      <c r="E163" s="122"/>
      <c r="F163" s="122"/>
      <c r="G163" s="122"/>
      <c r="H163" s="123"/>
      <c r="I163" s="248">
        <f t="shared" ref="I163:I164" si="127">J163+K163+L163</f>
        <v>32723.628000000001</v>
      </c>
      <c r="J163" s="212">
        <v>32723.628000000001</v>
      </c>
      <c r="K163" s="212"/>
      <c r="L163" s="212"/>
      <c r="M163" s="248">
        <f t="shared" ref="M163:M164" si="128">N163+O163+P163</f>
        <v>9030.7000000000007</v>
      </c>
      <c r="N163" s="212">
        <v>9030.7000000000007</v>
      </c>
      <c r="O163" s="212"/>
      <c r="P163" s="212"/>
      <c r="Q163" s="117">
        <f t="shared" si="107"/>
        <v>27.596878927972167</v>
      </c>
      <c r="R163" s="212">
        <f t="shared" ref="R163:R164" si="129">S163+T163+U163</f>
        <v>9030.7000000000007</v>
      </c>
      <c r="S163" s="212">
        <v>9030.7000000000007</v>
      </c>
      <c r="T163" s="212"/>
      <c r="U163" s="212"/>
      <c r="V163" s="117">
        <f t="shared" si="108"/>
        <v>27.596878927972167</v>
      </c>
    </row>
    <row r="164" spans="1:22" s="124" customFormat="1" ht="113.25" customHeight="1">
      <c r="A164" s="125" t="s">
        <v>84</v>
      </c>
      <c r="B164" s="119" t="s">
        <v>258</v>
      </c>
      <c r="C164" s="114"/>
      <c r="D164" s="122"/>
      <c r="E164" s="122"/>
      <c r="F164" s="122"/>
      <c r="G164" s="122"/>
      <c r="H164" s="123"/>
      <c r="I164" s="248">
        <f t="shared" si="127"/>
        <v>15706.106</v>
      </c>
      <c r="J164" s="212"/>
      <c r="K164" s="212">
        <v>14447.578</v>
      </c>
      <c r="L164" s="212">
        <v>1258.528</v>
      </c>
      <c r="M164" s="248">
        <f t="shared" si="128"/>
        <v>87.746000000000009</v>
      </c>
      <c r="N164" s="212"/>
      <c r="O164" s="212">
        <v>82.2</v>
      </c>
      <c r="P164" s="212">
        <v>5.5460000000000003</v>
      </c>
      <c r="Q164" s="117">
        <f t="shared" si="107"/>
        <v>0.55867444164708946</v>
      </c>
      <c r="R164" s="212">
        <f t="shared" si="129"/>
        <v>87.746000000000009</v>
      </c>
      <c r="S164" s="212"/>
      <c r="T164" s="212">
        <v>82.2</v>
      </c>
      <c r="U164" s="212">
        <v>5.5460000000000003</v>
      </c>
      <c r="V164" s="117">
        <f t="shared" si="108"/>
        <v>0.55867444164708946</v>
      </c>
    </row>
    <row r="165" spans="1:22" s="7" customFormat="1" ht="22.5" customHeight="1">
      <c r="A165" s="51" t="s">
        <v>47</v>
      </c>
      <c r="B165" s="105"/>
      <c r="C165" s="20"/>
      <c r="D165" s="52"/>
      <c r="E165" s="52"/>
      <c r="F165" s="52"/>
      <c r="G165" s="52"/>
      <c r="H165" s="53"/>
      <c r="I165" s="22">
        <f t="shared" si="95"/>
        <v>1292006.1000000001</v>
      </c>
      <c r="J165" s="54">
        <f>J167+J174+J181+J186</f>
        <v>467164.3</v>
      </c>
      <c r="K165" s="54">
        <f t="shared" ref="K165:L165" si="130">K167+K174+K181+K186</f>
        <v>822710.10000000009</v>
      </c>
      <c r="L165" s="54">
        <f t="shared" si="130"/>
        <v>2131.7000000000003</v>
      </c>
      <c r="M165" s="22">
        <f t="shared" si="97"/>
        <v>160499.614</v>
      </c>
      <c r="N165" s="54">
        <f t="shared" ref="N165:P165" si="131">N167+N174+N181+N186</f>
        <v>50163.4</v>
      </c>
      <c r="O165" s="54">
        <f t="shared" si="131"/>
        <v>110336.21400000001</v>
      </c>
      <c r="P165" s="54">
        <f t="shared" si="131"/>
        <v>0</v>
      </c>
      <c r="Q165" s="22">
        <f t="shared" si="107"/>
        <v>12.422512091854673</v>
      </c>
      <c r="R165" s="22">
        <f t="shared" si="99"/>
        <v>154600.21300000002</v>
      </c>
      <c r="S165" s="54">
        <f t="shared" ref="S165:U165" si="132">S167+S174+S181+S186</f>
        <v>50163.4</v>
      </c>
      <c r="T165" s="54">
        <f t="shared" si="132"/>
        <v>104436.81300000001</v>
      </c>
      <c r="U165" s="54">
        <f t="shared" si="132"/>
        <v>0</v>
      </c>
      <c r="V165" s="22">
        <f t="shared" si="108"/>
        <v>11.965904263145507</v>
      </c>
    </row>
    <row r="166" spans="1:22" ht="16.5">
      <c r="A166" s="17" t="s">
        <v>20</v>
      </c>
      <c r="B166" s="103"/>
      <c r="C166" s="24"/>
      <c r="D166" s="17"/>
      <c r="E166" s="17"/>
      <c r="F166" s="17"/>
      <c r="G166" s="17"/>
      <c r="H166" s="25"/>
      <c r="I166" s="35">
        <f t="shared" si="95"/>
        <v>0</v>
      </c>
      <c r="J166" s="26"/>
      <c r="K166" s="79"/>
      <c r="L166" s="26"/>
      <c r="M166" s="35">
        <f t="shared" si="97"/>
        <v>0</v>
      </c>
      <c r="N166" s="26"/>
      <c r="O166" s="26"/>
      <c r="P166" s="26"/>
      <c r="Q166" s="117"/>
      <c r="R166" s="35">
        <f t="shared" si="99"/>
        <v>0</v>
      </c>
      <c r="S166" s="26"/>
      <c r="T166" s="79"/>
      <c r="U166" s="26"/>
      <c r="V166" s="117"/>
    </row>
    <row r="167" spans="1:22" s="149" customFormat="1" ht="69.75" customHeight="1">
      <c r="A167" s="189" t="s">
        <v>65</v>
      </c>
      <c r="B167" s="190"/>
      <c r="C167" s="150"/>
      <c r="D167" s="151"/>
      <c r="E167" s="151"/>
      <c r="F167" s="151"/>
      <c r="G167" s="151"/>
      <c r="H167" s="152"/>
      <c r="I167" s="143">
        <f t="shared" si="95"/>
        <v>80817.5</v>
      </c>
      <c r="J167" s="148">
        <f>J168</f>
        <v>76093</v>
      </c>
      <c r="K167" s="148">
        <f t="shared" ref="K167:L167" si="133">K168</f>
        <v>2592.8000000000002</v>
      </c>
      <c r="L167" s="148">
        <f t="shared" si="133"/>
        <v>2131.7000000000003</v>
      </c>
      <c r="M167" s="143">
        <f t="shared" si="97"/>
        <v>0</v>
      </c>
      <c r="N167" s="148">
        <f t="shared" ref="N167:P167" si="134">N168</f>
        <v>0</v>
      </c>
      <c r="O167" s="148">
        <f t="shared" si="134"/>
        <v>0</v>
      </c>
      <c r="P167" s="148">
        <f t="shared" si="134"/>
        <v>0</v>
      </c>
      <c r="Q167" s="145">
        <f t="shared" si="107"/>
        <v>0</v>
      </c>
      <c r="R167" s="143">
        <f t="shared" si="99"/>
        <v>0</v>
      </c>
      <c r="S167" s="148">
        <f t="shared" ref="S167:U167" si="135">S168</f>
        <v>0</v>
      </c>
      <c r="T167" s="148">
        <f t="shared" si="135"/>
        <v>0</v>
      </c>
      <c r="U167" s="148">
        <f t="shared" si="135"/>
        <v>0</v>
      </c>
      <c r="V167" s="145">
        <f t="shared" si="108"/>
        <v>0</v>
      </c>
    </row>
    <row r="168" spans="1:22" s="227" customFormat="1" ht="69.75" customHeight="1">
      <c r="A168" s="221" t="s">
        <v>21</v>
      </c>
      <c r="B168" s="222"/>
      <c r="C168" s="223"/>
      <c r="D168" s="224"/>
      <c r="E168" s="224"/>
      <c r="F168" s="224"/>
      <c r="G168" s="224"/>
      <c r="H168" s="225"/>
      <c r="I168" s="226">
        <f t="shared" si="95"/>
        <v>80817.5</v>
      </c>
      <c r="J168" s="235">
        <f>J171+J172+J173</f>
        <v>76093</v>
      </c>
      <c r="K168" s="235">
        <f t="shared" ref="K168:L168" si="136">K171+K172+K173</f>
        <v>2592.8000000000002</v>
      </c>
      <c r="L168" s="235">
        <f t="shared" si="136"/>
        <v>2131.7000000000003</v>
      </c>
      <c r="M168" s="226">
        <f t="shared" si="97"/>
        <v>0</v>
      </c>
      <c r="N168" s="235">
        <f t="shared" ref="N168:P168" si="137">N171+N172+N173</f>
        <v>0</v>
      </c>
      <c r="O168" s="235">
        <f t="shared" si="137"/>
        <v>0</v>
      </c>
      <c r="P168" s="235">
        <f t="shared" si="137"/>
        <v>0</v>
      </c>
      <c r="Q168" s="265">
        <f t="shared" si="107"/>
        <v>0</v>
      </c>
      <c r="R168" s="226">
        <f t="shared" si="99"/>
        <v>0</v>
      </c>
      <c r="S168" s="235">
        <f t="shared" ref="S168:U168" si="138">S171+S172+S173</f>
        <v>0</v>
      </c>
      <c r="T168" s="235">
        <f t="shared" si="138"/>
        <v>0</v>
      </c>
      <c r="U168" s="235">
        <f t="shared" si="138"/>
        <v>0</v>
      </c>
      <c r="V168" s="265">
        <f t="shared" si="108"/>
        <v>0</v>
      </c>
    </row>
    <row r="169" spans="1:22" s="10" customFormat="1" ht="69.75" customHeight="1">
      <c r="A169" s="74" t="s">
        <v>174</v>
      </c>
      <c r="B169" s="106"/>
      <c r="C169" s="28"/>
      <c r="D169" s="45"/>
      <c r="E169" s="45"/>
      <c r="F169" s="45"/>
      <c r="G169" s="45"/>
      <c r="H169" s="50"/>
      <c r="I169" s="35"/>
      <c r="J169" s="44"/>
      <c r="K169" s="44"/>
      <c r="L169" s="44"/>
      <c r="M169" s="35"/>
      <c r="N169" s="44"/>
      <c r="O169" s="44"/>
      <c r="P169" s="44"/>
      <c r="Q169" s="117"/>
      <c r="R169" s="80"/>
      <c r="S169" s="78"/>
      <c r="T169" s="78"/>
      <c r="U169" s="78"/>
      <c r="V169" s="117"/>
    </row>
    <row r="170" spans="1:22" s="10" customFormat="1" ht="32.25" customHeight="1">
      <c r="A170" s="74" t="s">
        <v>19</v>
      </c>
      <c r="B170" s="106"/>
      <c r="C170" s="28"/>
      <c r="D170" s="45"/>
      <c r="E170" s="45"/>
      <c r="F170" s="45"/>
      <c r="G170" s="45"/>
      <c r="H170" s="50"/>
      <c r="I170" s="35"/>
      <c r="J170" s="44"/>
      <c r="K170" s="44"/>
      <c r="L170" s="44"/>
      <c r="M170" s="35"/>
      <c r="N170" s="44"/>
      <c r="O170" s="44"/>
      <c r="P170" s="44"/>
      <c r="Q170" s="117"/>
      <c r="R170" s="80"/>
      <c r="S170" s="78"/>
      <c r="T170" s="78"/>
      <c r="U170" s="78"/>
      <c r="V170" s="117"/>
    </row>
    <row r="171" spans="1:22" s="168" customFormat="1" ht="97.5" customHeight="1">
      <c r="A171" s="155" t="s">
        <v>402</v>
      </c>
      <c r="B171" s="119" t="s">
        <v>257</v>
      </c>
      <c r="C171" s="114">
        <v>266823.99</v>
      </c>
      <c r="D171" s="122" t="s">
        <v>286</v>
      </c>
      <c r="E171" s="122" t="s">
        <v>287</v>
      </c>
      <c r="F171" s="122" t="s">
        <v>288</v>
      </c>
      <c r="G171" s="122">
        <v>242857.74</v>
      </c>
      <c r="H171" s="123">
        <v>44046</v>
      </c>
      <c r="I171" s="244">
        <f>J171+K171+L171</f>
        <v>3955.8</v>
      </c>
      <c r="J171" s="76">
        <v>0</v>
      </c>
      <c r="K171" s="76">
        <v>1977.9</v>
      </c>
      <c r="L171" s="85">
        <v>1977.9</v>
      </c>
      <c r="M171" s="220"/>
      <c r="N171" s="78"/>
      <c r="O171" s="78"/>
      <c r="P171" s="78"/>
      <c r="Q171" s="117">
        <f t="shared" si="107"/>
        <v>0</v>
      </c>
      <c r="R171" s="80"/>
      <c r="S171" s="78"/>
      <c r="T171" s="78"/>
      <c r="U171" s="78"/>
      <c r="V171" s="117">
        <f t="shared" si="108"/>
        <v>0</v>
      </c>
    </row>
    <row r="172" spans="1:22" s="168" customFormat="1" ht="108" customHeight="1">
      <c r="A172" s="155" t="s">
        <v>289</v>
      </c>
      <c r="B172" s="119" t="s">
        <v>257</v>
      </c>
      <c r="C172" s="169"/>
      <c r="D172" s="170"/>
      <c r="E172" s="170"/>
      <c r="F172" s="170"/>
      <c r="G172" s="170"/>
      <c r="H172" s="171"/>
      <c r="I172" s="220">
        <f>J172+K172+L172</f>
        <v>22949.4</v>
      </c>
      <c r="J172" s="76">
        <v>22719.9</v>
      </c>
      <c r="K172" s="76">
        <v>183.6</v>
      </c>
      <c r="L172" s="85">
        <v>45.9</v>
      </c>
      <c r="M172" s="220"/>
      <c r="N172" s="78"/>
      <c r="O172" s="78"/>
      <c r="P172" s="78"/>
      <c r="Q172" s="117">
        <f t="shared" si="107"/>
        <v>0</v>
      </c>
      <c r="R172" s="80"/>
      <c r="S172" s="78"/>
      <c r="T172" s="78"/>
      <c r="U172" s="78"/>
      <c r="V172" s="117">
        <f t="shared" si="108"/>
        <v>0</v>
      </c>
    </row>
    <row r="173" spans="1:22" s="168" customFormat="1" ht="97.5" customHeight="1">
      <c r="A173" s="155" t="s">
        <v>224</v>
      </c>
      <c r="B173" s="119" t="s">
        <v>257</v>
      </c>
      <c r="C173" s="169"/>
      <c r="D173" s="170"/>
      <c r="E173" s="170"/>
      <c r="F173" s="170"/>
      <c r="G173" s="170"/>
      <c r="H173" s="171"/>
      <c r="I173" s="220">
        <f>J173+K173+L173</f>
        <v>53912.3</v>
      </c>
      <c r="J173" s="76">
        <v>53373.1</v>
      </c>
      <c r="K173" s="76">
        <v>431.3</v>
      </c>
      <c r="L173" s="85">
        <v>107.9</v>
      </c>
      <c r="M173" s="220"/>
      <c r="N173" s="78"/>
      <c r="O173" s="78"/>
      <c r="P173" s="78"/>
      <c r="Q173" s="117">
        <f t="shared" si="107"/>
        <v>0</v>
      </c>
      <c r="R173" s="80"/>
      <c r="S173" s="78"/>
      <c r="T173" s="78"/>
      <c r="U173" s="78"/>
      <c r="V173" s="117">
        <f t="shared" si="108"/>
        <v>0</v>
      </c>
    </row>
    <row r="174" spans="1:22" s="149" customFormat="1" ht="105" customHeight="1">
      <c r="A174" s="189" t="s">
        <v>225</v>
      </c>
      <c r="B174" s="190"/>
      <c r="C174" s="150"/>
      <c r="D174" s="151"/>
      <c r="E174" s="151"/>
      <c r="F174" s="151"/>
      <c r="G174" s="151"/>
      <c r="H174" s="152"/>
      <c r="I174" s="143">
        <f t="shared" si="95"/>
        <v>324467.09999999998</v>
      </c>
      <c r="J174" s="148">
        <f>J175</f>
        <v>98315.7</v>
      </c>
      <c r="K174" s="148">
        <f t="shared" ref="K174:L174" si="139">K175</f>
        <v>226151.4</v>
      </c>
      <c r="L174" s="148">
        <f t="shared" si="139"/>
        <v>0</v>
      </c>
      <c r="M174" s="143">
        <f t="shared" si="97"/>
        <v>38964.200000000004</v>
      </c>
      <c r="N174" s="148">
        <f t="shared" ref="N174:P174" si="140">N175</f>
        <v>7932.6</v>
      </c>
      <c r="O174" s="148">
        <f t="shared" si="140"/>
        <v>31031.600000000002</v>
      </c>
      <c r="P174" s="148">
        <f t="shared" si="140"/>
        <v>0</v>
      </c>
      <c r="Q174" s="145">
        <f t="shared" si="107"/>
        <v>12.008675147649795</v>
      </c>
      <c r="R174" s="143">
        <f t="shared" si="99"/>
        <v>38964.200000000004</v>
      </c>
      <c r="S174" s="148">
        <f t="shared" ref="S174:U174" si="141">S175</f>
        <v>7932.6</v>
      </c>
      <c r="T174" s="148">
        <f t="shared" si="141"/>
        <v>31031.600000000002</v>
      </c>
      <c r="U174" s="148">
        <f t="shared" si="141"/>
        <v>0</v>
      </c>
      <c r="V174" s="145">
        <f t="shared" si="108"/>
        <v>12.008675147649795</v>
      </c>
    </row>
    <row r="175" spans="1:22" s="227" customFormat="1" ht="60.75" customHeight="1">
      <c r="A175" s="221" t="s">
        <v>226</v>
      </c>
      <c r="B175" s="222"/>
      <c r="C175" s="223"/>
      <c r="D175" s="224"/>
      <c r="E175" s="224"/>
      <c r="F175" s="224"/>
      <c r="G175" s="224"/>
      <c r="H175" s="225"/>
      <c r="I175" s="226">
        <f t="shared" si="95"/>
        <v>324467.09999999998</v>
      </c>
      <c r="J175" s="235">
        <f>J177+J180</f>
        <v>98315.7</v>
      </c>
      <c r="K175" s="235">
        <f t="shared" ref="K175:L175" si="142">K177+K180</f>
        <v>226151.4</v>
      </c>
      <c r="L175" s="235">
        <f t="shared" si="142"/>
        <v>0</v>
      </c>
      <c r="M175" s="226">
        <f t="shared" si="97"/>
        <v>38964.200000000004</v>
      </c>
      <c r="N175" s="235">
        <f t="shared" ref="N175:P175" si="143">N177+N180</f>
        <v>7932.6</v>
      </c>
      <c r="O175" s="235">
        <f t="shared" si="143"/>
        <v>31031.600000000002</v>
      </c>
      <c r="P175" s="235">
        <f t="shared" si="143"/>
        <v>0</v>
      </c>
      <c r="Q175" s="265">
        <f t="shared" si="107"/>
        <v>12.008675147649795</v>
      </c>
      <c r="R175" s="226">
        <f t="shared" si="99"/>
        <v>38964.200000000004</v>
      </c>
      <c r="S175" s="235">
        <f t="shared" ref="S175:U175" si="144">S177+S180</f>
        <v>7932.6</v>
      </c>
      <c r="T175" s="235">
        <f t="shared" si="144"/>
        <v>31031.600000000002</v>
      </c>
      <c r="U175" s="235">
        <f t="shared" si="144"/>
        <v>0</v>
      </c>
      <c r="V175" s="265">
        <f t="shared" si="108"/>
        <v>12.008675147649795</v>
      </c>
    </row>
    <row r="176" spans="1:22" ht="57" customHeight="1">
      <c r="A176" s="74" t="s">
        <v>29</v>
      </c>
      <c r="B176" s="103"/>
      <c r="C176" s="24"/>
      <c r="D176" s="36"/>
      <c r="E176" s="36"/>
      <c r="F176" s="36"/>
      <c r="G176" s="36"/>
      <c r="H176" s="37"/>
      <c r="I176" s="35">
        <f t="shared" si="95"/>
        <v>0</v>
      </c>
      <c r="J176" s="38"/>
      <c r="K176" s="77"/>
      <c r="L176" s="38"/>
      <c r="M176" s="35">
        <f t="shared" si="97"/>
        <v>0</v>
      </c>
      <c r="N176" s="38"/>
      <c r="O176" s="38"/>
      <c r="P176" s="38"/>
      <c r="Q176" s="117"/>
      <c r="R176" s="80">
        <f t="shared" si="99"/>
        <v>0</v>
      </c>
      <c r="S176" s="77"/>
      <c r="T176" s="77"/>
      <c r="U176" s="77"/>
      <c r="V176" s="117"/>
    </row>
    <row r="177" spans="1:22" ht="126.75" customHeight="1">
      <c r="A177" s="125" t="s">
        <v>48</v>
      </c>
      <c r="B177" s="103"/>
      <c r="C177" s="24"/>
      <c r="D177" s="36"/>
      <c r="E177" s="36"/>
      <c r="F177" s="36"/>
      <c r="G177" s="36"/>
      <c r="H177" s="37"/>
      <c r="I177" s="35">
        <f t="shared" si="95"/>
        <v>150180</v>
      </c>
      <c r="J177" s="38">
        <v>0</v>
      </c>
      <c r="K177" s="77">
        <v>150180</v>
      </c>
      <c r="L177" s="38"/>
      <c r="M177" s="35">
        <f>SUM(N177:P177)</f>
        <v>24901.9</v>
      </c>
      <c r="N177" s="38"/>
      <c r="O177" s="76">
        <v>24901.9</v>
      </c>
      <c r="P177" s="38"/>
      <c r="Q177" s="117">
        <f t="shared" si="107"/>
        <v>16.581369023838061</v>
      </c>
      <c r="R177" s="80">
        <f t="shared" si="99"/>
        <v>24901.9</v>
      </c>
      <c r="S177" s="77"/>
      <c r="T177" s="76">
        <v>24901.9</v>
      </c>
      <c r="U177" s="77"/>
      <c r="V177" s="117">
        <f t="shared" si="108"/>
        <v>16.581369023838061</v>
      </c>
    </row>
    <row r="178" spans="1:22" ht="16.5">
      <c r="A178" s="27" t="s">
        <v>20</v>
      </c>
      <c r="B178" s="103"/>
      <c r="C178" s="24"/>
      <c r="D178" s="36"/>
      <c r="E178" s="36"/>
      <c r="F178" s="36"/>
      <c r="G178" s="36"/>
      <c r="H178" s="37"/>
      <c r="I178" s="35">
        <f t="shared" si="95"/>
        <v>0</v>
      </c>
      <c r="J178" s="38"/>
      <c r="K178" s="77"/>
      <c r="L178" s="38"/>
      <c r="M178" s="35">
        <f t="shared" si="97"/>
        <v>0</v>
      </c>
      <c r="N178" s="38"/>
      <c r="O178" s="38"/>
      <c r="P178" s="38"/>
      <c r="Q178" s="117"/>
      <c r="R178" s="80">
        <f t="shared" si="99"/>
        <v>0</v>
      </c>
      <c r="S178" s="77"/>
      <c r="T178" s="76"/>
      <c r="U178" s="77"/>
      <c r="V178" s="117"/>
    </row>
    <row r="179" spans="1:22" ht="30" customHeight="1">
      <c r="A179" s="40" t="s">
        <v>39</v>
      </c>
      <c r="B179" s="103"/>
      <c r="C179" s="24"/>
      <c r="D179" s="36"/>
      <c r="E179" s="36"/>
      <c r="F179" s="36"/>
      <c r="G179" s="36"/>
      <c r="H179" s="37"/>
      <c r="I179" s="35">
        <f t="shared" si="95"/>
        <v>12500</v>
      </c>
      <c r="J179" s="38">
        <v>0</v>
      </c>
      <c r="K179" s="77">
        <v>12500</v>
      </c>
      <c r="L179" s="38"/>
      <c r="M179" s="35">
        <f t="shared" si="97"/>
        <v>0</v>
      </c>
      <c r="N179" s="38"/>
      <c r="O179" s="76"/>
      <c r="P179" s="38"/>
      <c r="Q179" s="117">
        <f t="shared" si="107"/>
        <v>0</v>
      </c>
      <c r="R179" s="80">
        <f t="shared" ref="R179:R193" si="145">S179+T179+U179</f>
        <v>0</v>
      </c>
      <c r="S179" s="77"/>
      <c r="T179" s="76"/>
      <c r="U179" s="77"/>
      <c r="V179" s="117">
        <f t="shared" si="108"/>
        <v>0</v>
      </c>
    </row>
    <row r="180" spans="1:22" ht="333" customHeight="1">
      <c r="A180" s="125" t="s">
        <v>175</v>
      </c>
      <c r="B180" s="103"/>
      <c r="C180" s="24"/>
      <c r="D180" s="36"/>
      <c r="E180" s="36"/>
      <c r="F180" s="36"/>
      <c r="G180" s="36"/>
      <c r="H180" s="37"/>
      <c r="I180" s="35">
        <f t="shared" si="95"/>
        <v>174287.09999999998</v>
      </c>
      <c r="J180" s="38">
        <v>98315.7</v>
      </c>
      <c r="K180" s="77">
        <v>75971.399999999994</v>
      </c>
      <c r="L180" s="38"/>
      <c r="M180" s="35">
        <f t="shared" si="97"/>
        <v>14062.3</v>
      </c>
      <c r="N180" s="38">
        <v>7932.6</v>
      </c>
      <c r="O180" s="76">
        <v>6129.7</v>
      </c>
      <c r="P180" s="38"/>
      <c r="Q180" s="117">
        <f t="shared" si="107"/>
        <v>8.0684686359460933</v>
      </c>
      <c r="R180" s="80">
        <f t="shared" si="145"/>
        <v>14062.3</v>
      </c>
      <c r="S180" s="77">
        <v>7932.6</v>
      </c>
      <c r="T180" s="76">
        <v>6129.7</v>
      </c>
      <c r="U180" s="77"/>
      <c r="V180" s="117">
        <f t="shared" si="108"/>
        <v>8.0684686359460933</v>
      </c>
    </row>
    <row r="181" spans="1:22" s="10" customFormat="1" ht="57.75" customHeight="1">
      <c r="A181" s="89" t="s">
        <v>42</v>
      </c>
      <c r="B181" s="107"/>
      <c r="C181" s="32"/>
      <c r="D181" s="33"/>
      <c r="E181" s="33"/>
      <c r="F181" s="33"/>
      <c r="G181" s="33"/>
      <c r="H181" s="34"/>
      <c r="I181" s="35">
        <f t="shared" si="95"/>
        <v>28410.6</v>
      </c>
      <c r="J181" s="41">
        <f>J182</f>
        <v>0</v>
      </c>
      <c r="K181" s="41">
        <f t="shared" ref="K181:L181" si="146">K182</f>
        <v>28410.6</v>
      </c>
      <c r="L181" s="41">
        <f t="shared" si="146"/>
        <v>0</v>
      </c>
      <c r="M181" s="35">
        <f t="shared" si="97"/>
        <v>0</v>
      </c>
      <c r="N181" s="41">
        <f t="shared" ref="N181:P181" si="147">N182</f>
        <v>0</v>
      </c>
      <c r="O181" s="41">
        <f t="shared" si="147"/>
        <v>0</v>
      </c>
      <c r="P181" s="41">
        <f t="shared" si="147"/>
        <v>0</v>
      </c>
      <c r="Q181" s="117">
        <f t="shared" si="107"/>
        <v>0</v>
      </c>
      <c r="R181" s="80">
        <f t="shared" si="145"/>
        <v>0</v>
      </c>
      <c r="S181" s="78">
        <f t="shared" ref="S181:U181" si="148">S182</f>
        <v>0</v>
      </c>
      <c r="T181" s="78">
        <f t="shared" si="148"/>
        <v>0</v>
      </c>
      <c r="U181" s="78">
        <f t="shared" si="148"/>
        <v>0</v>
      </c>
      <c r="V181" s="117">
        <f t="shared" si="108"/>
        <v>0</v>
      </c>
    </row>
    <row r="182" spans="1:22" s="10" customFormat="1" ht="41.25" customHeight="1">
      <c r="A182" s="89" t="s">
        <v>25</v>
      </c>
      <c r="B182" s="107"/>
      <c r="C182" s="32"/>
      <c r="D182" s="33"/>
      <c r="E182" s="33"/>
      <c r="F182" s="33"/>
      <c r="G182" s="33"/>
      <c r="H182" s="34"/>
      <c r="I182" s="35">
        <f t="shared" si="95"/>
        <v>28410.6</v>
      </c>
      <c r="J182" s="41">
        <f>J185</f>
        <v>0</v>
      </c>
      <c r="K182" s="41">
        <f t="shared" ref="K182:L182" si="149">K185</f>
        <v>28410.6</v>
      </c>
      <c r="L182" s="41">
        <f t="shared" si="149"/>
        <v>0</v>
      </c>
      <c r="M182" s="35">
        <f t="shared" si="97"/>
        <v>0</v>
      </c>
      <c r="N182" s="41">
        <f t="shared" ref="N182:P182" si="150">N185</f>
        <v>0</v>
      </c>
      <c r="O182" s="41">
        <f t="shared" si="150"/>
        <v>0</v>
      </c>
      <c r="P182" s="41">
        <f t="shared" si="150"/>
        <v>0</v>
      </c>
      <c r="Q182" s="117">
        <f t="shared" si="107"/>
        <v>0</v>
      </c>
      <c r="R182" s="80">
        <f t="shared" si="145"/>
        <v>0</v>
      </c>
      <c r="S182" s="78">
        <f t="shared" ref="S182:U182" si="151">S185</f>
        <v>0</v>
      </c>
      <c r="T182" s="78">
        <f t="shared" si="151"/>
        <v>0</v>
      </c>
      <c r="U182" s="78">
        <f t="shared" si="151"/>
        <v>0</v>
      </c>
      <c r="V182" s="117">
        <f t="shared" si="108"/>
        <v>0</v>
      </c>
    </row>
    <row r="183" spans="1:22" ht="55.5" customHeight="1">
      <c r="A183" s="74" t="s">
        <v>29</v>
      </c>
      <c r="B183" s="103"/>
      <c r="C183" s="24"/>
      <c r="D183" s="17"/>
      <c r="E183" s="17"/>
      <c r="F183" s="17"/>
      <c r="G183" s="17"/>
      <c r="H183" s="25"/>
      <c r="I183" s="35">
        <f t="shared" si="95"/>
        <v>0</v>
      </c>
      <c r="J183" s="26"/>
      <c r="K183" s="79"/>
      <c r="L183" s="26"/>
      <c r="M183" s="35">
        <f t="shared" si="97"/>
        <v>0</v>
      </c>
      <c r="N183" s="26"/>
      <c r="O183" s="26"/>
      <c r="P183" s="26"/>
      <c r="Q183" s="117"/>
      <c r="R183" s="80">
        <f t="shared" si="145"/>
        <v>0</v>
      </c>
      <c r="S183" s="79"/>
      <c r="T183" s="79"/>
      <c r="U183" s="79"/>
      <c r="V183" s="117"/>
    </row>
    <row r="184" spans="1:22" ht="30.75" customHeight="1">
      <c r="A184" s="74" t="s">
        <v>19</v>
      </c>
      <c r="B184" s="103"/>
      <c r="C184" s="24"/>
      <c r="D184" s="88"/>
      <c r="E184" s="88"/>
      <c r="F184" s="88"/>
      <c r="G184" s="88"/>
      <c r="H184" s="25"/>
      <c r="I184" s="35"/>
      <c r="J184" s="26"/>
      <c r="K184" s="79"/>
      <c r="L184" s="26"/>
      <c r="M184" s="35"/>
      <c r="N184" s="26"/>
      <c r="O184" s="26"/>
      <c r="P184" s="26"/>
      <c r="Q184" s="117"/>
      <c r="R184" s="80"/>
      <c r="S184" s="79"/>
      <c r="T184" s="79"/>
      <c r="U184" s="79"/>
      <c r="V184" s="117"/>
    </row>
    <row r="185" spans="1:22" ht="55.5" customHeight="1">
      <c r="A185" s="42" t="s">
        <v>377</v>
      </c>
      <c r="B185" s="103"/>
      <c r="C185" s="24"/>
      <c r="D185" s="88"/>
      <c r="E185" s="88"/>
      <c r="F185" s="88"/>
      <c r="G185" s="88"/>
      <c r="H185" s="25"/>
      <c r="I185" s="35">
        <f t="shared" si="95"/>
        <v>28410.6</v>
      </c>
      <c r="J185" s="26"/>
      <c r="K185" s="79">
        <v>28410.6</v>
      </c>
      <c r="L185" s="26"/>
      <c r="M185" s="35"/>
      <c r="N185" s="26"/>
      <c r="O185" s="26"/>
      <c r="P185" s="26"/>
      <c r="Q185" s="117">
        <f t="shared" si="107"/>
        <v>0</v>
      </c>
      <c r="R185" s="80"/>
      <c r="S185" s="79"/>
      <c r="T185" s="79"/>
      <c r="U185" s="79"/>
      <c r="V185" s="117">
        <f t="shared" si="108"/>
        <v>0</v>
      </c>
    </row>
    <row r="186" spans="1:22" s="146" customFormat="1" ht="55.5" customHeight="1">
      <c r="A186" s="189" t="s">
        <v>56</v>
      </c>
      <c r="B186" s="139"/>
      <c r="C186" s="140"/>
      <c r="D186" s="138"/>
      <c r="E186" s="138"/>
      <c r="F186" s="138"/>
      <c r="G186" s="138"/>
      <c r="H186" s="153"/>
      <c r="I186" s="143">
        <f>J186+K186+L186</f>
        <v>858310.9</v>
      </c>
      <c r="J186" s="147">
        <f>J187</f>
        <v>292755.59999999998</v>
      </c>
      <c r="K186" s="147">
        <f t="shared" ref="K186:L186" si="152">K187</f>
        <v>565555.30000000005</v>
      </c>
      <c r="L186" s="147">
        <f t="shared" si="152"/>
        <v>0</v>
      </c>
      <c r="M186" s="143">
        <f>N186+O186+P186</f>
        <v>121535.414</v>
      </c>
      <c r="N186" s="147">
        <f>N187</f>
        <v>42230.8</v>
      </c>
      <c r="O186" s="147">
        <f t="shared" ref="O186:P186" si="153">O187</f>
        <v>79304.614000000001</v>
      </c>
      <c r="P186" s="147">
        <f t="shared" si="153"/>
        <v>0</v>
      </c>
      <c r="Q186" s="145">
        <f t="shared" si="107"/>
        <v>14.159835789106257</v>
      </c>
      <c r="R186" s="143">
        <f>S186+T186+U186</f>
        <v>115636.01300000001</v>
      </c>
      <c r="S186" s="147">
        <f t="shared" ref="S186:U186" si="154">S187</f>
        <v>42230.8</v>
      </c>
      <c r="T186" s="147">
        <f t="shared" si="154"/>
        <v>73405.213000000003</v>
      </c>
      <c r="U186" s="147">
        <f t="shared" si="154"/>
        <v>0</v>
      </c>
      <c r="V186" s="145">
        <f t="shared" si="108"/>
        <v>13.472508970816985</v>
      </c>
    </row>
    <row r="187" spans="1:22" s="234" customFormat="1" ht="55.5" customHeight="1">
      <c r="A187" s="221" t="s">
        <v>227</v>
      </c>
      <c r="B187" s="228"/>
      <c r="C187" s="229"/>
      <c r="D187" s="230"/>
      <c r="E187" s="230"/>
      <c r="F187" s="230"/>
      <c r="G187" s="230"/>
      <c r="H187" s="236"/>
      <c r="I187" s="226">
        <f>J187+K187+L187</f>
        <v>858310.9</v>
      </c>
      <c r="J187" s="237">
        <f>J189+J191+J195+J198+J199+J200</f>
        <v>292755.59999999998</v>
      </c>
      <c r="K187" s="237">
        <f t="shared" ref="K187:L187" si="155">K189+K191+K195+K198+K199+K200</f>
        <v>565555.30000000005</v>
      </c>
      <c r="L187" s="237">
        <f t="shared" si="155"/>
        <v>0</v>
      </c>
      <c r="M187" s="226">
        <f>N187+O187+P187</f>
        <v>121535.414</v>
      </c>
      <c r="N187" s="237">
        <f t="shared" ref="N187:P187" si="156">N189+N191+N195+N198+N199+N200</f>
        <v>42230.8</v>
      </c>
      <c r="O187" s="237">
        <f t="shared" si="156"/>
        <v>79304.614000000001</v>
      </c>
      <c r="P187" s="237">
        <f t="shared" si="156"/>
        <v>0</v>
      </c>
      <c r="Q187" s="265">
        <f t="shared" si="107"/>
        <v>14.159835789106257</v>
      </c>
      <c r="R187" s="226">
        <f>S187+T187+U187</f>
        <v>115636.01300000001</v>
      </c>
      <c r="S187" s="237">
        <f t="shared" ref="S187:U187" si="157">S189+S191+S195+S198+S199+S200</f>
        <v>42230.8</v>
      </c>
      <c r="T187" s="237">
        <f t="shared" si="157"/>
        <v>73405.213000000003</v>
      </c>
      <c r="U187" s="237">
        <f t="shared" si="157"/>
        <v>0</v>
      </c>
      <c r="V187" s="265">
        <f t="shared" si="108"/>
        <v>13.472508970816985</v>
      </c>
    </row>
    <row r="188" spans="1:22" ht="55.5" customHeight="1">
      <c r="A188" s="74" t="s">
        <v>29</v>
      </c>
      <c r="B188" s="103"/>
      <c r="C188" s="24"/>
      <c r="D188" s="88"/>
      <c r="E188" s="88"/>
      <c r="F188" s="88"/>
      <c r="G188" s="88"/>
      <c r="H188" s="25"/>
      <c r="I188" s="35"/>
      <c r="J188" s="26"/>
      <c r="K188" s="26"/>
      <c r="L188" s="26"/>
      <c r="M188" s="35"/>
      <c r="N188" s="26"/>
      <c r="O188" s="26"/>
      <c r="P188" s="26"/>
      <c r="Q188" s="117"/>
      <c r="R188" s="35"/>
      <c r="S188" s="26"/>
      <c r="T188" s="26"/>
      <c r="U188" s="26"/>
      <c r="V188" s="117"/>
    </row>
    <row r="189" spans="1:22" ht="94.5" customHeight="1">
      <c r="A189" s="125" t="s">
        <v>66</v>
      </c>
      <c r="B189" s="103"/>
      <c r="C189" s="24"/>
      <c r="D189" s="17"/>
      <c r="E189" s="17"/>
      <c r="F189" s="17"/>
      <c r="G189" s="17"/>
      <c r="H189" s="25"/>
      <c r="I189" s="35">
        <f t="shared" si="95"/>
        <v>110000</v>
      </c>
      <c r="J189" s="26">
        <v>0</v>
      </c>
      <c r="K189" s="79">
        <v>110000</v>
      </c>
      <c r="L189" s="26"/>
      <c r="M189" s="35">
        <f t="shared" si="97"/>
        <v>17167.3</v>
      </c>
      <c r="N189" s="26"/>
      <c r="O189" s="79">
        <v>17167.3</v>
      </c>
      <c r="P189" s="26"/>
      <c r="Q189" s="117">
        <f t="shared" si="107"/>
        <v>15.606636363636364</v>
      </c>
      <c r="R189" s="35">
        <f t="shared" si="145"/>
        <v>17167.3</v>
      </c>
      <c r="S189" s="26"/>
      <c r="T189" s="79">
        <v>17167.3</v>
      </c>
      <c r="U189" s="26"/>
      <c r="V189" s="117">
        <f t="shared" si="108"/>
        <v>15.606636363636364</v>
      </c>
    </row>
    <row r="190" spans="1:22" ht="33" customHeight="1">
      <c r="A190" s="98" t="s">
        <v>19</v>
      </c>
      <c r="B190" s="103"/>
      <c r="C190" s="24"/>
      <c r="D190" s="88"/>
      <c r="E190" s="88"/>
      <c r="F190" s="88"/>
      <c r="G190" s="88"/>
      <c r="H190" s="25"/>
      <c r="I190" s="35">
        <f t="shared" si="95"/>
        <v>0</v>
      </c>
      <c r="J190" s="26"/>
      <c r="K190" s="79"/>
      <c r="L190" s="26"/>
      <c r="M190" s="35">
        <f t="shared" si="97"/>
        <v>0</v>
      </c>
      <c r="N190" s="26"/>
      <c r="O190" s="26"/>
      <c r="P190" s="26"/>
      <c r="Q190" s="117"/>
      <c r="R190" s="35">
        <f t="shared" si="145"/>
        <v>0</v>
      </c>
      <c r="S190" s="26"/>
      <c r="T190" s="79"/>
      <c r="U190" s="26"/>
      <c r="V190" s="117"/>
    </row>
    <row r="191" spans="1:22" ht="52.5" customHeight="1">
      <c r="A191" s="125" t="s">
        <v>73</v>
      </c>
      <c r="B191" s="103"/>
      <c r="C191" s="24"/>
      <c r="D191" s="88" t="s">
        <v>123</v>
      </c>
      <c r="E191" s="88"/>
      <c r="F191" s="88" t="s">
        <v>124</v>
      </c>
      <c r="G191" s="88">
        <v>117526.72</v>
      </c>
      <c r="H191" s="25">
        <v>43830</v>
      </c>
      <c r="I191" s="35">
        <f t="shared" si="95"/>
        <v>62680.9</v>
      </c>
      <c r="J191" s="26">
        <v>0</v>
      </c>
      <c r="K191" s="79">
        <v>62680.9</v>
      </c>
      <c r="L191" s="26"/>
      <c r="M191" s="35">
        <f t="shared" si="97"/>
        <v>0</v>
      </c>
      <c r="N191" s="26"/>
      <c r="O191" s="26"/>
      <c r="P191" s="26"/>
      <c r="Q191" s="117">
        <f t="shared" si="107"/>
        <v>0</v>
      </c>
      <c r="R191" s="35">
        <f t="shared" si="145"/>
        <v>0</v>
      </c>
      <c r="S191" s="26"/>
      <c r="T191" s="79"/>
      <c r="U191" s="26"/>
      <c r="V191" s="117">
        <f t="shared" si="108"/>
        <v>0</v>
      </c>
    </row>
    <row r="192" spans="1:22" ht="29.25" customHeight="1">
      <c r="A192" s="27" t="s">
        <v>20</v>
      </c>
      <c r="B192" s="103"/>
      <c r="C192" s="24"/>
      <c r="D192" s="36"/>
      <c r="E192" s="36"/>
      <c r="F192" s="36"/>
      <c r="G192" s="36"/>
      <c r="H192" s="37"/>
      <c r="I192" s="35">
        <f t="shared" si="95"/>
        <v>0</v>
      </c>
      <c r="J192" s="38"/>
      <c r="K192" s="77"/>
      <c r="L192" s="38"/>
      <c r="M192" s="35">
        <f t="shared" si="97"/>
        <v>0</v>
      </c>
      <c r="N192" s="38"/>
      <c r="O192" s="38"/>
      <c r="P192" s="38"/>
      <c r="Q192" s="117"/>
      <c r="R192" s="35">
        <f t="shared" si="145"/>
        <v>0</v>
      </c>
      <c r="S192" s="38"/>
      <c r="T192" s="76"/>
      <c r="U192" s="38"/>
      <c r="V192" s="117"/>
    </row>
    <row r="193" spans="1:22" ht="36.75" customHeight="1">
      <c r="A193" s="88" t="s">
        <v>39</v>
      </c>
      <c r="B193" s="103"/>
      <c r="C193" s="24"/>
      <c r="D193" s="36"/>
      <c r="E193" s="36"/>
      <c r="F193" s="36"/>
      <c r="G193" s="36"/>
      <c r="H193" s="37"/>
      <c r="I193" s="35">
        <f t="shared" si="95"/>
        <v>62680.9</v>
      </c>
      <c r="J193" s="38">
        <v>0</v>
      </c>
      <c r="K193" s="79">
        <v>62680.9</v>
      </c>
      <c r="L193" s="38"/>
      <c r="M193" s="35">
        <f t="shared" si="97"/>
        <v>0</v>
      </c>
      <c r="N193" s="38"/>
      <c r="O193" s="38"/>
      <c r="P193" s="38"/>
      <c r="Q193" s="117">
        <f t="shared" si="107"/>
        <v>0</v>
      </c>
      <c r="R193" s="35">
        <f t="shared" si="145"/>
        <v>0</v>
      </c>
      <c r="S193" s="38"/>
      <c r="T193" s="77"/>
      <c r="U193" s="38"/>
      <c r="V193" s="117"/>
    </row>
    <row r="194" spans="1:22" ht="54" customHeight="1">
      <c r="A194" s="74" t="s">
        <v>29</v>
      </c>
      <c r="B194" s="103"/>
      <c r="C194" s="24"/>
      <c r="D194" s="36"/>
      <c r="E194" s="36"/>
      <c r="F194" s="36"/>
      <c r="G194" s="36"/>
      <c r="H194" s="37"/>
      <c r="I194" s="35"/>
      <c r="J194" s="38"/>
      <c r="K194" s="79"/>
      <c r="L194" s="38"/>
      <c r="M194" s="35"/>
      <c r="N194" s="38"/>
      <c r="O194" s="38"/>
      <c r="P194" s="38"/>
      <c r="Q194" s="117"/>
      <c r="R194" s="35"/>
      <c r="S194" s="38"/>
      <c r="T194" s="77"/>
      <c r="U194" s="38"/>
      <c r="V194" s="117"/>
    </row>
    <row r="195" spans="1:22" ht="126" customHeight="1">
      <c r="A195" s="125" t="s">
        <v>176</v>
      </c>
      <c r="B195" s="103"/>
      <c r="C195" s="24"/>
      <c r="D195" s="17"/>
      <c r="E195" s="17"/>
      <c r="F195" s="17"/>
      <c r="G195" s="17"/>
      <c r="H195" s="25"/>
      <c r="I195" s="35">
        <v>15000</v>
      </c>
      <c r="J195" s="26"/>
      <c r="K195" s="79">
        <v>15000</v>
      </c>
      <c r="L195" s="26"/>
      <c r="M195" s="35">
        <f>N195+O195+P195</f>
        <v>3001</v>
      </c>
      <c r="N195" s="26"/>
      <c r="O195" s="79">
        <v>3001</v>
      </c>
      <c r="P195" s="26"/>
      <c r="Q195" s="117">
        <f t="shared" si="107"/>
        <v>20.006666666666668</v>
      </c>
      <c r="R195" s="35">
        <f>S195+T195+U195</f>
        <v>1325.6</v>
      </c>
      <c r="S195" s="26"/>
      <c r="T195" s="79">
        <v>1325.6</v>
      </c>
      <c r="U195" s="26"/>
      <c r="V195" s="117">
        <f t="shared" si="108"/>
        <v>8.8373333333333335</v>
      </c>
    </row>
    <row r="196" spans="1:22" ht="18" customHeight="1">
      <c r="A196" s="27" t="s">
        <v>20</v>
      </c>
      <c r="B196" s="103"/>
      <c r="C196" s="24"/>
      <c r="D196" s="17"/>
      <c r="E196" s="17"/>
      <c r="F196" s="17"/>
      <c r="G196" s="17"/>
      <c r="H196" s="25"/>
      <c r="I196" s="35"/>
      <c r="J196" s="26"/>
      <c r="K196" s="79"/>
      <c r="L196" s="26"/>
      <c r="M196" s="35"/>
      <c r="N196" s="26"/>
      <c r="O196" s="26"/>
      <c r="P196" s="26"/>
      <c r="Q196" s="117"/>
      <c r="R196" s="35"/>
      <c r="S196" s="26"/>
      <c r="T196" s="79"/>
      <c r="U196" s="26"/>
      <c r="V196" s="117"/>
    </row>
    <row r="197" spans="1:22" ht="32.25" customHeight="1">
      <c r="A197" s="88" t="s">
        <v>39</v>
      </c>
      <c r="B197" s="103"/>
      <c r="C197" s="24"/>
      <c r="D197" s="17"/>
      <c r="E197" s="17"/>
      <c r="F197" s="17"/>
      <c r="G197" s="17"/>
      <c r="H197" s="25"/>
      <c r="I197" s="35">
        <f t="shared" si="95"/>
        <v>14000</v>
      </c>
      <c r="J197" s="26"/>
      <c r="K197" s="79">
        <v>14000</v>
      </c>
      <c r="L197" s="26"/>
      <c r="M197" s="35">
        <f>N197+O197+P197</f>
        <v>0</v>
      </c>
      <c r="N197" s="26"/>
      <c r="O197" s="79"/>
      <c r="P197" s="26"/>
      <c r="Q197" s="117">
        <f t="shared" si="107"/>
        <v>0</v>
      </c>
      <c r="R197" s="35">
        <f t="shared" ref="R197:R245" si="158">S197+T197+U197</f>
        <v>0</v>
      </c>
      <c r="S197" s="26"/>
      <c r="T197" s="79"/>
      <c r="U197" s="26"/>
      <c r="V197" s="117">
        <f t="shared" si="108"/>
        <v>0</v>
      </c>
    </row>
    <row r="198" spans="1:22" ht="130.5" customHeight="1">
      <c r="A198" s="125" t="s">
        <v>120</v>
      </c>
      <c r="B198" s="103" t="s">
        <v>265</v>
      </c>
      <c r="C198" s="24"/>
      <c r="D198" s="36"/>
      <c r="E198" s="36"/>
      <c r="F198" s="36"/>
      <c r="G198" s="36"/>
      <c r="H198" s="37"/>
      <c r="I198" s="35">
        <f t="shared" si="95"/>
        <v>94170</v>
      </c>
      <c r="J198" s="38">
        <v>0</v>
      </c>
      <c r="K198" s="77">
        <v>94170</v>
      </c>
      <c r="L198" s="38"/>
      <c r="M198" s="35">
        <f>SUM(N198:P198)</f>
        <v>25347.5</v>
      </c>
      <c r="N198" s="38"/>
      <c r="O198" s="76">
        <v>25347.5</v>
      </c>
      <c r="P198" s="38"/>
      <c r="Q198" s="117">
        <f t="shared" ref="Q198:Q261" si="159">M198/I198*100</f>
        <v>26.916746309865136</v>
      </c>
      <c r="R198" s="35">
        <f t="shared" si="158"/>
        <v>21123.5</v>
      </c>
      <c r="S198" s="38"/>
      <c r="T198" s="76">
        <v>21123.5</v>
      </c>
      <c r="U198" s="38"/>
      <c r="V198" s="117">
        <f t="shared" ref="V198:V261" si="160">R198/I198*100</f>
        <v>22.431241371986832</v>
      </c>
    </row>
    <row r="199" spans="1:22" ht="111.75" customHeight="1">
      <c r="A199" s="125" t="s">
        <v>177</v>
      </c>
      <c r="B199" s="103" t="s">
        <v>265</v>
      </c>
      <c r="C199" s="24"/>
      <c r="D199" s="36"/>
      <c r="E199" s="36"/>
      <c r="F199" s="36"/>
      <c r="G199" s="36"/>
      <c r="H199" s="37"/>
      <c r="I199" s="35">
        <f t="shared" si="95"/>
        <v>526960</v>
      </c>
      <c r="J199" s="38">
        <v>292755.59999999998</v>
      </c>
      <c r="K199" s="77">
        <v>234204.4</v>
      </c>
      <c r="L199" s="38"/>
      <c r="M199" s="35">
        <f t="shared" si="97"/>
        <v>76015.399999999994</v>
      </c>
      <c r="N199" s="38">
        <v>42230.8</v>
      </c>
      <c r="O199" s="76">
        <v>33784.6</v>
      </c>
      <c r="P199" s="38"/>
      <c r="Q199" s="117">
        <f t="shared" si="159"/>
        <v>14.425269470168512</v>
      </c>
      <c r="R199" s="35">
        <f t="shared" si="158"/>
        <v>76015.399999999994</v>
      </c>
      <c r="S199" s="38">
        <v>42230.8</v>
      </c>
      <c r="T199" s="76">
        <v>33784.6</v>
      </c>
      <c r="U199" s="38"/>
      <c r="V199" s="117">
        <f t="shared" si="160"/>
        <v>14.425269470168512</v>
      </c>
    </row>
    <row r="200" spans="1:22" ht="95.25" customHeight="1">
      <c r="A200" s="88" t="s">
        <v>67</v>
      </c>
      <c r="B200" s="103" t="s">
        <v>266</v>
      </c>
      <c r="C200" s="24"/>
      <c r="D200" s="36" t="s">
        <v>114</v>
      </c>
      <c r="E200" s="36"/>
      <c r="F200" s="36"/>
      <c r="G200" s="36"/>
      <c r="H200" s="37"/>
      <c r="I200" s="35">
        <f t="shared" si="95"/>
        <v>49500</v>
      </c>
      <c r="J200" s="38">
        <v>0</v>
      </c>
      <c r="K200" s="77">
        <v>49500</v>
      </c>
      <c r="L200" s="38"/>
      <c r="M200" s="35">
        <v>4.2140000000000004</v>
      </c>
      <c r="N200" s="38"/>
      <c r="O200" s="76">
        <v>4.2140000000000004</v>
      </c>
      <c r="P200" s="38"/>
      <c r="Q200" s="117">
        <f t="shared" si="159"/>
        <v>8.5131313131313145E-3</v>
      </c>
      <c r="R200" s="35">
        <f t="shared" si="158"/>
        <v>4.2130000000000001</v>
      </c>
      <c r="S200" s="38"/>
      <c r="T200" s="76">
        <v>4.2130000000000001</v>
      </c>
      <c r="U200" s="38"/>
      <c r="V200" s="117">
        <f t="shared" si="160"/>
        <v>8.5111111111111117E-3</v>
      </c>
    </row>
    <row r="201" spans="1:22" s="7" customFormat="1" ht="18.75" customHeight="1">
      <c r="A201" s="19" t="s">
        <v>30</v>
      </c>
      <c r="B201" s="105"/>
      <c r="C201" s="20"/>
      <c r="D201" s="52"/>
      <c r="E201" s="52"/>
      <c r="F201" s="52"/>
      <c r="G201" s="52"/>
      <c r="H201" s="53"/>
      <c r="I201" s="22">
        <f t="shared" ref="I201:I280" si="161">J201+K201+L201</f>
        <v>263685.17000000004</v>
      </c>
      <c r="J201" s="54">
        <f>J203+J254+J260+J274</f>
        <v>25534.1</v>
      </c>
      <c r="K201" s="54">
        <f t="shared" ref="K201:L201" si="162">K203+K254+K260+K274</f>
        <v>230954.7</v>
      </c>
      <c r="L201" s="54">
        <f t="shared" si="162"/>
        <v>7196.3700000000008</v>
      </c>
      <c r="M201" s="22">
        <f t="shared" ref="M201:M280" si="163">N201+O201+P201</f>
        <v>0</v>
      </c>
      <c r="N201" s="54">
        <f t="shared" ref="N201:P201" si="164">N203+N254+N260+N274</f>
        <v>0</v>
      </c>
      <c r="O201" s="54">
        <f t="shared" si="164"/>
        <v>0</v>
      </c>
      <c r="P201" s="54">
        <f t="shared" si="164"/>
        <v>0</v>
      </c>
      <c r="Q201" s="22">
        <f t="shared" si="159"/>
        <v>0</v>
      </c>
      <c r="R201" s="22">
        <f>S201+T201+U201</f>
        <v>0</v>
      </c>
      <c r="S201" s="54">
        <f t="shared" ref="S201:U201" si="165">S203+S254+S260+S274</f>
        <v>0</v>
      </c>
      <c r="T201" s="54">
        <f t="shared" si="165"/>
        <v>0</v>
      </c>
      <c r="U201" s="54">
        <f t="shared" si="165"/>
        <v>0</v>
      </c>
      <c r="V201" s="22">
        <f t="shared" si="160"/>
        <v>0</v>
      </c>
    </row>
    <row r="202" spans="1:22" ht="18.75" customHeight="1">
      <c r="A202" s="27" t="s">
        <v>20</v>
      </c>
      <c r="B202" s="103"/>
      <c r="C202" s="24"/>
      <c r="D202" s="36"/>
      <c r="E202" s="36"/>
      <c r="F202" s="36"/>
      <c r="G202" s="36"/>
      <c r="H202" s="37"/>
      <c r="I202" s="35">
        <f t="shared" si="161"/>
        <v>0</v>
      </c>
      <c r="J202" s="38"/>
      <c r="K202" s="77"/>
      <c r="L202" s="38"/>
      <c r="M202" s="35">
        <f t="shared" si="163"/>
        <v>0</v>
      </c>
      <c r="N202" s="38"/>
      <c r="O202" s="38"/>
      <c r="P202" s="38"/>
      <c r="Q202" s="117"/>
      <c r="R202" s="35">
        <f t="shared" si="158"/>
        <v>0</v>
      </c>
      <c r="S202" s="38"/>
      <c r="T202" s="77"/>
      <c r="U202" s="38"/>
      <c r="V202" s="117"/>
    </row>
    <row r="203" spans="1:22" s="149" customFormat="1" ht="74.25" customHeight="1">
      <c r="A203" s="189" t="s">
        <v>68</v>
      </c>
      <c r="B203" s="190"/>
      <c r="C203" s="150"/>
      <c r="D203" s="151"/>
      <c r="E203" s="151"/>
      <c r="F203" s="151"/>
      <c r="G203" s="151"/>
      <c r="H203" s="152"/>
      <c r="I203" s="143">
        <f t="shared" si="161"/>
        <v>172036.90000000002</v>
      </c>
      <c r="J203" s="148">
        <f>J204+J234+J238+J246</f>
        <v>0</v>
      </c>
      <c r="K203" s="148">
        <f t="shared" ref="K203:L203" si="166">K204+K234+K238+K246</f>
        <v>170627.40000000002</v>
      </c>
      <c r="L203" s="148">
        <f t="shared" si="166"/>
        <v>1409.5</v>
      </c>
      <c r="M203" s="143">
        <f t="shared" si="163"/>
        <v>0</v>
      </c>
      <c r="N203" s="148">
        <f t="shared" ref="N203:P203" si="167">N204+N234+N238+N246</f>
        <v>0</v>
      </c>
      <c r="O203" s="148">
        <f t="shared" si="167"/>
        <v>0</v>
      </c>
      <c r="P203" s="148">
        <f t="shared" si="167"/>
        <v>0</v>
      </c>
      <c r="Q203" s="145">
        <f t="shared" si="159"/>
        <v>0</v>
      </c>
      <c r="R203" s="143">
        <f t="shared" si="158"/>
        <v>0</v>
      </c>
      <c r="S203" s="148">
        <f t="shared" ref="S203:U203" si="168">S204+S234+S238+S246</f>
        <v>0</v>
      </c>
      <c r="T203" s="148">
        <f t="shared" si="168"/>
        <v>0</v>
      </c>
      <c r="U203" s="148">
        <f t="shared" si="168"/>
        <v>0</v>
      </c>
      <c r="V203" s="145">
        <f t="shared" si="160"/>
        <v>0</v>
      </c>
    </row>
    <row r="204" spans="1:22" s="227" customFormat="1" ht="69.75" customHeight="1">
      <c r="A204" s="221" t="s">
        <v>228</v>
      </c>
      <c r="B204" s="222"/>
      <c r="C204" s="223"/>
      <c r="D204" s="224"/>
      <c r="E204" s="224"/>
      <c r="F204" s="224"/>
      <c r="G204" s="224"/>
      <c r="H204" s="225"/>
      <c r="I204" s="226">
        <f t="shared" si="161"/>
        <v>69088.800000000003</v>
      </c>
      <c r="J204" s="235">
        <f>J206+J209+J212+J215+J218+J221+J224+J227+J231+J233</f>
        <v>0</v>
      </c>
      <c r="K204" s="235">
        <f t="shared" ref="K204:L204" si="169">K206+K209+K212+K215+K218+K221+K224+K227+K231+K233</f>
        <v>69088.800000000003</v>
      </c>
      <c r="L204" s="235">
        <f t="shared" si="169"/>
        <v>0</v>
      </c>
      <c r="M204" s="226">
        <f t="shared" si="163"/>
        <v>0</v>
      </c>
      <c r="N204" s="235">
        <f t="shared" ref="N204:P204" si="170">N206+N209+N212+N215+N218+N221+N224+N227+N231+N233</f>
        <v>0</v>
      </c>
      <c r="O204" s="235">
        <f t="shared" si="170"/>
        <v>0</v>
      </c>
      <c r="P204" s="235">
        <f t="shared" si="170"/>
        <v>0</v>
      </c>
      <c r="Q204" s="265">
        <f t="shared" si="159"/>
        <v>0</v>
      </c>
      <c r="R204" s="226">
        <f t="shared" si="158"/>
        <v>0</v>
      </c>
      <c r="S204" s="235">
        <f t="shared" ref="S204:U204" si="171">S206+S209+S212+S215+S218+S221+S224+S227+S231+S233</f>
        <v>0</v>
      </c>
      <c r="T204" s="235">
        <f t="shared" si="171"/>
        <v>0</v>
      </c>
      <c r="U204" s="235">
        <f t="shared" si="171"/>
        <v>0</v>
      </c>
      <c r="V204" s="265">
        <f t="shared" si="160"/>
        <v>0</v>
      </c>
    </row>
    <row r="205" spans="1:22" ht="65.25" customHeight="1">
      <c r="A205" s="74" t="s">
        <v>31</v>
      </c>
      <c r="B205" s="103"/>
      <c r="C205" s="24"/>
      <c r="D205" s="36"/>
      <c r="E205" s="36"/>
      <c r="F205" s="36"/>
      <c r="G205" s="36"/>
      <c r="H205" s="37"/>
      <c r="I205" s="35">
        <f t="shared" si="161"/>
        <v>0</v>
      </c>
      <c r="J205" s="38"/>
      <c r="K205" s="77"/>
      <c r="L205" s="38"/>
      <c r="M205" s="220">
        <f t="shared" si="163"/>
        <v>0</v>
      </c>
      <c r="N205" s="38"/>
      <c r="O205" s="38"/>
      <c r="P205" s="38"/>
      <c r="Q205" s="117"/>
      <c r="R205" s="80">
        <f t="shared" si="158"/>
        <v>0</v>
      </c>
      <c r="S205" s="77"/>
      <c r="T205" s="76"/>
      <c r="U205" s="77"/>
      <c r="V205" s="117"/>
    </row>
    <row r="206" spans="1:22" s="124" customFormat="1" ht="99" customHeight="1">
      <c r="A206" s="155" t="s">
        <v>229</v>
      </c>
      <c r="B206" s="119"/>
      <c r="C206" s="114"/>
      <c r="D206" s="122"/>
      <c r="E206" s="122"/>
      <c r="F206" s="122"/>
      <c r="G206" s="122"/>
      <c r="H206" s="123"/>
      <c r="I206" s="220">
        <f t="shared" si="161"/>
        <v>3000</v>
      </c>
      <c r="J206" s="77"/>
      <c r="K206" s="77">
        <v>3000</v>
      </c>
      <c r="L206" s="77"/>
      <c r="M206" s="220"/>
      <c r="N206" s="77"/>
      <c r="O206" s="77"/>
      <c r="P206" s="77"/>
      <c r="Q206" s="117">
        <f t="shared" si="159"/>
        <v>0</v>
      </c>
      <c r="R206" s="80"/>
      <c r="S206" s="77"/>
      <c r="T206" s="76"/>
      <c r="U206" s="77"/>
      <c r="V206" s="117">
        <f t="shared" si="160"/>
        <v>0</v>
      </c>
    </row>
    <row r="207" spans="1:22" s="124" customFormat="1" ht="35.25" customHeight="1">
      <c r="A207" s="213" t="s">
        <v>20</v>
      </c>
      <c r="B207" s="119"/>
      <c r="C207" s="114"/>
      <c r="D207" s="122"/>
      <c r="E207" s="122"/>
      <c r="F207" s="122"/>
      <c r="G207" s="122"/>
      <c r="H207" s="123"/>
      <c r="I207" s="220"/>
      <c r="J207" s="77"/>
      <c r="K207" s="77"/>
      <c r="L207" s="77"/>
      <c r="M207" s="220"/>
      <c r="N207" s="77"/>
      <c r="O207" s="77"/>
      <c r="P207" s="77"/>
      <c r="Q207" s="117"/>
      <c r="R207" s="80"/>
      <c r="S207" s="77"/>
      <c r="T207" s="76"/>
      <c r="U207" s="77"/>
      <c r="V207" s="117"/>
    </row>
    <row r="208" spans="1:22" s="124" customFormat="1" ht="45.75" customHeight="1">
      <c r="A208" s="155" t="s">
        <v>39</v>
      </c>
      <c r="B208" s="119"/>
      <c r="C208" s="114"/>
      <c r="D208" s="122"/>
      <c r="E208" s="122"/>
      <c r="F208" s="122"/>
      <c r="G208" s="122"/>
      <c r="H208" s="123"/>
      <c r="I208" s="220">
        <f t="shared" si="161"/>
        <v>3000</v>
      </c>
      <c r="J208" s="77"/>
      <c r="K208" s="77">
        <v>3000</v>
      </c>
      <c r="L208" s="77"/>
      <c r="M208" s="220"/>
      <c r="N208" s="77"/>
      <c r="O208" s="77"/>
      <c r="P208" s="77"/>
      <c r="Q208" s="117">
        <f t="shared" si="159"/>
        <v>0</v>
      </c>
      <c r="R208" s="80"/>
      <c r="S208" s="77"/>
      <c r="T208" s="76"/>
      <c r="U208" s="77"/>
      <c r="V208" s="117">
        <f t="shared" si="160"/>
        <v>0</v>
      </c>
    </row>
    <row r="209" spans="1:22" s="124" customFormat="1" ht="110.25" customHeight="1">
      <c r="A209" s="155" t="s">
        <v>230</v>
      </c>
      <c r="B209" s="119"/>
      <c r="C209" s="114"/>
      <c r="D209" s="122"/>
      <c r="E209" s="122"/>
      <c r="F209" s="122"/>
      <c r="G209" s="122"/>
      <c r="H209" s="123"/>
      <c r="I209" s="220">
        <f t="shared" si="161"/>
        <v>4140</v>
      </c>
      <c r="J209" s="77"/>
      <c r="K209" s="77">
        <v>4140</v>
      </c>
      <c r="L209" s="77"/>
      <c r="M209" s="220"/>
      <c r="N209" s="77"/>
      <c r="O209" s="77"/>
      <c r="P209" s="77"/>
      <c r="Q209" s="117">
        <f t="shared" si="159"/>
        <v>0</v>
      </c>
      <c r="R209" s="80"/>
      <c r="S209" s="77"/>
      <c r="T209" s="76"/>
      <c r="U209" s="77"/>
      <c r="V209" s="117">
        <f t="shared" si="160"/>
        <v>0</v>
      </c>
    </row>
    <row r="210" spans="1:22" s="124" customFormat="1" ht="45.75" customHeight="1">
      <c r="A210" s="213" t="s">
        <v>20</v>
      </c>
      <c r="B210" s="119"/>
      <c r="C210" s="114"/>
      <c r="D210" s="122"/>
      <c r="E210" s="122"/>
      <c r="F210" s="122"/>
      <c r="G210" s="122"/>
      <c r="H210" s="123"/>
      <c r="I210" s="220"/>
      <c r="J210" s="77"/>
      <c r="K210" s="77"/>
      <c r="L210" s="77"/>
      <c r="M210" s="220"/>
      <c r="N210" s="77"/>
      <c r="O210" s="77"/>
      <c r="P210" s="77"/>
      <c r="Q210" s="117"/>
      <c r="R210" s="80"/>
      <c r="S210" s="77"/>
      <c r="T210" s="76"/>
      <c r="U210" s="77"/>
      <c r="V210" s="117"/>
    </row>
    <row r="211" spans="1:22" s="124" customFormat="1" ht="45.75" customHeight="1">
      <c r="A211" s="155" t="s">
        <v>39</v>
      </c>
      <c r="B211" s="119"/>
      <c r="C211" s="114"/>
      <c r="D211" s="122"/>
      <c r="E211" s="122"/>
      <c r="F211" s="122"/>
      <c r="G211" s="122"/>
      <c r="H211" s="123"/>
      <c r="I211" s="220">
        <f t="shared" si="161"/>
        <v>4140</v>
      </c>
      <c r="J211" s="77"/>
      <c r="K211" s="77">
        <v>4140</v>
      </c>
      <c r="L211" s="77"/>
      <c r="M211" s="220"/>
      <c r="N211" s="77"/>
      <c r="O211" s="77"/>
      <c r="P211" s="77"/>
      <c r="Q211" s="117">
        <f t="shared" si="159"/>
        <v>0</v>
      </c>
      <c r="R211" s="80"/>
      <c r="S211" s="77"/>
      <c r="T211" s="76"/>
      <c r="U211" s="77"/>
      <c r="V211" s="117">
        <f t="shared" si="160"/>
        <v>0</v>
      </c>
    </row>
    <row r="212" spans="1:22" s="124" customFormat="1" ht="105.75" customHeight="1">
      <c r="A212" s="155" t="s">
        <v>231</v>
      </c>
      <c r="B212" s="119"/>
      <c r="C212" s="114"/>
      <c r="D212" s="122"/>
      <c r="E212" s="122"/>
      <c r="F212" s="122"/>
      <c r="G212" s="122"/>
      <c r="H212" s="123"/>
      <c r="I212" s="220">
        <f t="shared" si="161"/>
        <v>4100</v>
      </c>
      <c r="J212" s="77"/>
      <c r="K212" s="77">
        <v>4100</v>
      </c>
      <c r="L212" s="77"/>
      <c r="M212" s="220"/>
      <c r="N212" s="77"/>
      <c r="O212" s="77"/>
      <c r="P212" s="77"/>
      <c r="Q212" s="117">
        <f t="shared" si="159"/>
        <v>0</v>
      </c>
      <c r="R212" s="80"/>
      <c r="S212" s="77"/>
      <c r="T212" s="76"/>
      <c r="U212" s="77"/>
      <c r="V212" s="117">
        <f t="shared" si="160"/>
        <v>0</v>
      </c>
    </row>
    <row r="213" spans="1:22" ht="30.75" customHeight="1">
      <c r="A213" s="102" t="s">
        <v>20</v>
      </c>
      <c r="B213" s="103"/>
      <c r="C213" s="24"/>
      <c r="D213" s="36"/>
      <c r="E213" s="36"/>
      <c r="F213" s="36"/>
      <c r="G213" s="36"/>
      <c r="H213" s="37"/>
      <c r="I213" s="220"/>
      <c r="J213" s="38"/>
      <c r="K213" s="77"/>
      <c r="L213" s="38"/>
      <c r="M213" s="220"/>
      <c r="N213" s="38"/>
      <c r="O213" s="38"/>
      <c r="P213" s="38"/>
      <c r="Q213" s="117"/>
      <c r="R213" s="80"/>
      <c r="S213" s="77"/>
      <c r="T213" s="76"/>
      <c r="U213" s="77"/>
      <c r="V213" s="117"/>
    </row>
    <row r="214" spans="1:22" ht="45.75" customHeight="1">
      <c r="A214" s="42" t="s">
        <v>39</v>
      </c>
      <c r="B214" s="103"/>
      <c r="C214" s="24"/>
      <c r="D214" s="36"/>
      <c r="E214" s="36"/>
      <c r="F214" s="36"/>
      <c r="G214" s="36"/>
      <c r="H214" s="37"/>
      <c r="I214" s="220">
        <f t="shared" si="161"/>
        <v>4100</v>
      </c>
      <c r="J214" s="38"/>
      <c r="K214" s="77">
        <v>4100</v>
      </c>
      <c r="L214" s="38"/>
      <c r="M214" s="220"/>
      <c r="N214" s="38"/>
      <c r="O214" s="38"/>
      <c r="P214" s="38"/>
      <c r="Q214" s="117">
        <f t="shared" si="159"/>
        <v>0</v>
      </c>
      <c r="R214" s="80"/>
      <c r="S214" s="77"/>
      <c r="T214" s="76"/>
      <c r="U214" s="77"/>
      <c r="V214" s="117">
        <f t="shared" si="160"/>
        <v>0</v>
      </c>
    </row>
    <row r="215" spans="1:22" s="124" customFormat="1" ht="111" customHeight="1">
      <c r="A215" s="155" t="s">
        <v>232</v>
      </c>
      <c r="B215" s="119"/>
      <c r="C215" s="114"/>
      <c r="D215" s="122"/>
      <c r="E215" s="122"/>
      <c r="F215" s="122"/>
      <c r="G215" s="122"/>
      <c r="H215" s="123"/>
      <c r="I215" s="220">
        <f t="shared" si="161"/>
        <v>4800</v>
      </c>
      <c r="J215" s="77"/>
      <c r="K215" s="77">
        <v>4800</v>
      </c>
      <c r="L215" s="77"/>
      <c r="M215" s="220"/>
      <c r="N215" s="77"/>
      <c r="O215" s="77"/>
      <c r="P215" s="77"/>
      <c r="Q215" s="117">
        <f t="shared" si="159"/>
        <v>0</v>
      </c>
      <c r="R215" s="80"/>
      <c r="S215" s="77"/>
      <c r="T215" s="76"/>
      <c r="U215" s="77"/>
      <c r="V215" s="117">
        <f t="shared" si="160"/>
        <v>0</v>
      </c>
    </row>
    <row r="216" spans="1:22" s="124" customFormat="1" ht="34.5" customHeight="1">
      <c r="A216" s="213" t="s">
        <v>20</v>
      </c>
      <c r="B216" s="119"/>
      <c r="C216" s="114"/>
      <c r="D216" s="122"/>
      <c r="E216" s="122"/>
      <c r="F216" s="122"/>
      <c r="G216" s="122"/>
      <c r="H216" s="123"/>
      <c r="I216" s="220"/>
      <c r="J216" s="77"/>
      <c r="K216" s="77"/>
      <c r="L216" s="77"/>
      <c r="M216" s="220"/>
      <c r="N216" s="77"/>
      <c r="O216" s="77"/>
      <c r="P216" s="77"/>
      <c r="Q216" s="117"/>
      <c r="R216" s="80"/>
      <c r="S216" s="77"/>
      <c r="T216" s="76"/>
      <c r="U216" s="77"/>
      <c r="V216" s="117"/>
    </row>
    <row r="217" spans="1:22" s="124" customFormat="1" ht="45.75" customHeight="1">
      <c r="A217" s="155" t="s">
        <v>39</v>
      </c>
      <c r="B217" s="119"/>
      <c r="C217" s="114"/>
      <c r="D217" s="122"/>
      <c r="E217" s="122"/>
      <c r="F217" s="122"/>
      <c r="G217" s="122"/>
      <c r="H217" s="123"/>
      <c r="I217" s="220">
        <f t="shared" si="161"/>
        <v>4800</v>
      </c>
      <c r="J217" s="77"/>
      <c r="K217" s="77">
        <v>4800</v>
      </c>
      <c r="L217" s="77"/>
      <c r="M217" s="220"/>
      <c r="N217" s="77"/>
      <c r="O217" s="77"/>
      <c r="P217" s="77"/>
      <c r="Q217" s="117">
        <f t="shared" si="159"/>
        <v>0</v>
      </c>
      <c r="R217" s="80"/>
      <c r="S217" s="77"/>
      <c r="T217" s="76"/>
      <c r="U217" s="77"/>
      <c r="V217" s="117">
        <f t="shared" si="160"/>
        <v>0</v>
      </c>
    </row>
    <row r="218" spans="1:22" s="124" customFormat="1" ht="115.5" customHeight="1">
      <c r="A218" s="155" t="s">
        <v>233</v>
      </c>
      <c r="B218" s="119"/>
      <c r="C218" s="114"/>
      <c r="D218" s="122"/>
      <c r="E218" s="122"/>
      <c r="F218" s="122"/>
      <c r="G218" s="122"/>
      <c r="H218" s="123"/>
      <c r="I218" s="220">
        <f t="shared" si="161"/>
        <v>4140</v>
      </c>
      <c r="J218" s="77"/>
      <c r="K218" s="77">
        <v>4140</v>
      </c>
      <c r="L218" s="77"/>
      <c r="M218" s="220"/>
      <c r="N218" s="77"/>
      <c r="O218" s="77"/>
      <c r="P218" s="77"/>
      <c r="Q218" s="117">
        <f t="shared" si="159"/>
        <v>0</v>
      </c>
      <c r="R218" s="80"/>
      <c r="S218" s="77"/>
      <c r="T218" s="76"/>
      <c r="U218" s="77"/>
      <c r="V218" s="117">
        <f t="shared" si="160"/>
        <v>0</v>
      </c>
    </row>
    <row r="219" spans="1:22" ht="29.25" customHeight="1">
      <c r="A219" s="102" t="s">
        <v>20</v>
      </c>
      <c r="B219" s="103"/>
      <c r="C219" s="24"/>
      <c r="D219" s="36"/>
      <c r="E219" s="36"/>
      <c r="F219" s="36"/>
      <c r="G219" s="36"/>
      <c r="H219" s="37"/>
      <c r="I219" s="220"/>
      <c r="J219" s="38"/>
      <c r="K219" s="77"/>
      <c r="L219" s="38"/>
      <c r="M219" s="220"/>
      <c r="N219" s="38"/>
      <c r="O219" s="38"/>
      <c r="P219" s="38"/>
      <c r="Q219" s="117"/>
      <c r="R219" s="80"/>
      <c r="S219" s="77"/>
      <c r="T219" s="76"/>
      <c r="U219" s="77"/>
      <c r="V219" s="117"/>
    </row>
    <row r="220" spans="1:22" ht="45.75" customHeight="1">
      <c r="A220" s="42" t="s">
        <v>39</v>
      </c>
      <c r="B220" s="103"/>
      <c r="C220" s="24"/>
      <c r="D220" s="36"/>
      <c r="E220" s="36"/>
      <c r="F220" s="36"/>
      <c r="G220" s="36"/>
      <c r="H220" s="37"/>
      <c r="I220" s="220">
        <f t="shared" si="161"/>
        <v>4140</v>
      </c>
      <c r="J220" s="38"/>
      <c r="K220" s="77">
        <v>4140</v>
      </c>
      <c r="L220" s="38"/>
      <c r="M220" s="220"/>
      <c r="N220" s="38"/>
      <c r="O220" s="38"/>
      <c r="P220" s="38"/>
      <c r="Q220" s="117">
        <f t="shared" si="159"/>
        <v>0</v>
      </c>
      <c r="R220" s="80"/>
      <c r="S220" s="77"/>
      <c r="T220" s="76"/>
      <c r="U220" s="77"/>
      <c r="V220" s="117">
        <f t="shared" si="160"/>
        <v>0</v>
      </c>
    </row>
    <row r="221" spans="1:22" s="124" customFormat="1" ht="105" customHeight="1">
      <c r="A221" s="155" t="s">
        <v>234</v>
      </c>
      <c r="B221" s="119"/>
      <c r="C221" s="114"/>
      <c r="D221" s="122"/>
      <c r="E221" s="122"/>
      <c r="F221" s="122"/>
      <c r="G221" s="122"/>
      <c r="H221" s="123"/>
      <c r="I221" s="220">
        <f t="shared" si="161"/>
        <v>4420</v>
      </c>
      <c r="J221" s="77"/>
      <c r="K221" s="77">
        <v>4420</v>
      </c>
      <c r="L221" s="77"/>
      <c r="M221" s="220"/>
      <c r="N221" s="77"/>
      <c r="O221" s="77"/>
      <c r="P221" s="77"/>
      <c r="Q221" s="117">
        <f t="shared" si="159"/>
        <v>0</v>
      </c>
      <c r="R221" s="80"/>
      <c r="S221" s="77"/>
      <c r="T221" s="76"/>
      <c r="U221" s="77"/>
      <c r="V221" s="117">
        <f t="shared" si="160"/>
        <v>0</v>
      </c>
    </row>
    <row r="222" spans="1:22" ht="39" customHeight="1">
      <c r="A222" s="102" t="s">
        <v>20</v>
      </c>
      <c r="B222" s="103"/>
      <c r="C222" s="24"/>
      <c r="D222" s="36"/>
      <c r="E222" s="36"/>
      <c r="F222" s="36"/>
      <c r="G222" s="36"/>
      <c r="H222" s="37"/>
      <c r="I222" s="220"/>
      <c r="J222" s="38"/>
      <c r="K222" s="77"/>
      <c r="L222" s="38"/>
      <c r="M222" s="220"/>
      <c r="N222" s="38"/>
      <c r="O222" s="38"/>
      <c r="P222" s="38"/>
      <c r="Q222" s="117"/>
      <c r="R222" s="80"/>
      <c r="S222" s="77"/>
      <c r="T222" s="76"/>
      <c r="U222" s="77"/>
      <c r="V222" s="117"/>
    </row>
    <row r="223" spans="1:22" ht="45.75" customHeight="1">
      <c r="A223" s="42" t="s">
        <v>39</v>
      </c>
      <c r="B223" s="103"/>
      <c r="C223" s="24"/>
      <c r="D223" s="36"/>
      <c r="E223" s="36"/>
      <c r="F223" s="36"/>
      <c r="G223" s="36"/>
      <c r="H223" s="37"/>
      <c r="I223" s="220">
        <f t="shared" si="161"/>
        <v>4420</v>
      </c>
      <c r="J223" s="38"/>
      <c r="K223" s="77">
        <v>4420</v>
      </c>
      <c r="L223" s="38"/>
      <c r="M223" s="220"/>
      <c r="N223" s="38"/>
      <c r="O223" s="38"/>
      <c r="P223" s="38"/>
      <c r="Q223" s="117">
        <f t="shared" si="159"/>
        <v>0</v>
      </c>
      <c r="R223" s="80"/>
      <c r="S223" s="77"/>
      <c r="T223" s="76"/>
      <c r="U223" s="77"/>
      <c r="V223" s="117">
        <f t="shared" si="160"/>
        <v>0</v>
      </c>
    </row>
    <row r="224" spans="1:22" s="124" customFormat="1" ht="108" customHeight="1">
      <c r="A224" s="155" t="s">
        <v>235</v>
      </c>
      <c r="B224" s="119"/>
      <c r="C224" s="114"/>
      <c r="D224" s="122"/>
      <c r="E224" s="122"/>
      <c r="F224" s="122"/>
      <c r="G224" s="122"/>
      <c r="H224" s="123"/>
      <c r="I224" s="80">
        <f t="shared" si="161"/>
        <v>4780</v>
      </c>
      <c r="J224" s="77"/>
      <c r="K224" s="77">
        <v>4780</v>
      </c>
      <c r="L224" s="77"/>
      <c r="M224" s="80"/>
      <c r="N224" s="77"/>
      <c r="O224" s="77"/>
      <c r="P224" s="77"/>
      <c r="Q224" s="117">
        <f t="shared" si="159"/>
        <v>0</v>
      </c>
      <c r="R224" s="80"/>
      <c r="S224" s="77"/>
      <c r="T224" s="76"/>
      <c r="U224" s="77"/>
      <c r="V224" s="117">
        <f t="shared" si="160"/>
        <v>0</v>
      </c>
    </row>
    <row r="225" spans="1:22" ht="45.75" customHeight="1">
      <c r="A225" s="102" t="s">
        <v>20</v>
      </c>
      <c r="B225" s="103"/>
      <c r="C225" s="24"/>
      <c r="D225" s="36"/>
      <c r="E225" s="36"/>
      <c r="F225" s="36"/>
      <c r="G225" s="36"/>
      <c r="H225" s="37"/>
      <c r="I225" s="35"/>
      <c r="J225" s="38"/>
      <c r="K225" s="77"/>
      <c r="L225" s="38"/>
      <c r="M225" s="35"/>
      <c r="N225" s="38"/>
      <c r="O225" s="38"/>
      <c r="P225" s="38"/>
      <c r="Q225" s="117"/>
      <c r="R225" s="80"/>
      <c r="S225" s="77"/>
      <c r="T225" s="76"/>
      <c r="U225" s="77"/>
      <c r="V225" s="117">
        <v>0</v>
      </c>
    </row>
    <row r="226" spans="1:22" ht="45.75" customHeight="1">
      <c r="A226" s="42" t="s">
        <v>39</v>
      </c>
      <c r="B226" s="103"/>
      <c r="C226" s="24"/>
      <c r="D226" s="36"/>
      <c r="E226" s="36"/>
      <c r="F226" s="36"/>
      <c r="G226" s="36"/>
      <c r="H226" s="37"/>
      <c r="I226" s="35">
        <f t="shared" si="161"/>
        <v>4780</v>
      </c>
      <c r="J226" s="38"/>
      <c r="K226" s="77">
        <v>4780</v>
      </c>
      <c r="L226" s="38"/>
      <c r="M226" s="35"/>
      <c r="N226" s="38">
        <v>0</v>
      </c>
      <c r="O226" s="38">
        <v>0</v>
      </c>
      <c r="P226" s="38">
        <v>0</v>
      </c>
      <c r="Q226" s="117">
        <f t="shared" si="159"/>
        <v>0</v>
      </c>
      <c r="R226" s="80"/>
      <c r="S226" s="77"/>
      <c r="T226" s="76"/>
      <c r="U226" s="77"/>
      <c r="V226" s="117">
        <f t="shared" si="160"/>
        <v>0</v>
      </c>
    </row>
    <row r="227" spans="1:22" s="124" customFormat="1" ht="102" customHeight="1">
      <c r="A227" s="155" t="s">
        <v>236</v>
      </c>
      <c r="B227" s="119"/>
      <c r="C227" s="114"/>
      <c r="D227" s="122"/>
      <c r="E227" s="122"/>
      <c r="F227" s="122"/>
      <c r="G227" s="122"/>
      <c r="H227" s="123"/>
      <c r="I227" s="80">
        <f t="shared" si="161"/>
        <v>4840</v>
      </c>
      <c r="J227" s="77"/>
      <c r="K227" s="77">
        <v>4840</v>
      </c>
      <c r="L227" s="77"/>
      <c r="M227" s="80"/>
      <c r="N227" s="77"/>
      <c r="O227" s="77"/>
      <c r="P227" s="77"/>
      <c r="Q227" s="117">
        <f t="shared" si="159"/>
        <v>0</v>
      </c>
      <c r="R227" s="80"/>
      <c r="S227" s="77"/>
      <c r="T227" s="76"/>
      <c r="U227" s="77"/>
      <c r="V227" s="117">
        <f t="shared" si="160"/>
        <v>0</v>
      </c>
    </row>
    <row r="228" spans="1:22" ht="38.25" customHeight="1">
      <c r="A228" s="102" t="s">
        <v>20</v>
      </c>
      <c r="B228" s="103"/>
      <c r="C228" s="24"/>
      <c r="D228" s="36"/>
      <c r="E228" s="36"/>
      <c r="F228" s="36"/>
      <c r="G228" s="36"/>
      <c r="H228" s="37"/>
      <c r="I228" s="35"/>
      <c r="J228" s="38"/>
      <c r="K228" s="77"/>
      <c r="L228" s="38"/>
      <c r="M228" s="35"/>
      <c r="N228" s="38"/>
      <c r="O228" s="38"/>
      <c r="P228" s="38"/>
      <c r="Q228" s="117"/>
      <c r="R228" s="80"/>
      <c r="S228" s="77"/>
      <c r="T228" s="76"/>
      <c r="U228" s="77"/>
      <c r="V228" s="117"/>
    </row>
    <row r="229" spans="1:22" ht="45.75" customHeight="1">
      <c r="A229" s="42" t="s">
        <v>39</v>
      </c>
      <c r="B229" s="103"/>
      <c r="C229" s="24"/>
      <c r="D229" s="36"/>
      <c r="E229" s="36"/>
      <c r="F229" s="36"/>
      <c r="G229" s="36"/>
      <c r="H229" s="37"/>
      <c r="I229" s="35">
        <f t="shared" si="161"/>
        <v>4840</v>
      </c>
      <c r="J229" s="38"/>
      <c r="K229" s="77">
        <v>4840</v>
      </c>
      <c r="L229" s="38"/>
      <c r="M229" s="35"/>
      <c r="N229" s="38"/>
      <c r="O229" s="38"/>
      <c r="P229" s="38"/>
      <c r="Q229" s="117">
        <f t="shared" si="159"/>
        <v>0</v>
      </c>
      <c r="R229" s="80"/>
      <c r="S229" s="77"/>
      <c r="T229" s="76"/>
      <c r="U229" s="77"/>
      <c r="V229" s="117">
        <f t="shared" si="160"/>
        <v>0</v>
      </c>
    </row>
    <row r="230" spans="1:22" ht="45.75" customHeight="1">
      <c r="A230" s="74" t="s">
        <v>237</v>
      </c>
      <c r="B230" s="103"/>
      <c r="C230" s="24"/>
      <c r="D230" s="36"/>
      <c r="E230" s="36"/>
      <c r="F230" s="36"/>
      <c r="G230" s="36"/>
      <c r="H230" s="37"/>
      <c r="I230" s="35"/>
      <c r="J230" s="38"/>
      <c r="K230" s="77"/>
      <c r="L230" s="38"/>
      <c r="M230" s="35"/>
      <c r="N230" s="38"/>
      <c r="O230" s="38"/>
      <c r="P230" s="38"/>
      <c r="Q230" s="117"/>
      <c r="R230" s="80"/>
      <c r="S230" s="77"/>
      <c r="T230" s="76"/>
      <c r="U230" s="77"/>
      <c r="V230" s="117"/>
    </row>
    <row r="231" spans="1:22" s="124" customFormat="1" ht="61.5" customHeight="1">
      <c r="A231" s="155" t="s">
        <v>238</v>
      </c>
      <c r="B231" s="119"/>
      <c r="C231" s="114"/>
      <c r="D231" s="122"/>
      <c r="E231" s="122"/>
      <c r="F231" s="122"/>
      <c r="G231" s="122"/>
      <c r="H231" s="123"/>
      <c r="I231" s="80">
        <f t="shared" si="161"/>
        <v>14268.8</v>
      </c>
      <c r="J231" s="77"/>
      <c r="K231" s="77">
        <v>14268.8</v>
      </c>
      <c r="L231" s="77"/>
      <c r="M231" s="80"/>
      <c r="N231" s="77"/>
      <c r="O231" s="77"/>
      <c r="P231" s="77"/>
      <c r="Q231" s="117">
        <f t="shared" si="159"/>
        <v>0</v>
      </c>
      <c r="R231" s="80"/>
      <c r="S231" s="77"/>
      <c r="T231" s="76"/>
      <c r="U231" s="77"/>
      <c r="V231" s="117">
        <f t="shared" si="160"/>
        <v>0</v>
      </c>
    </row>
    <row r="232" spans="1:22" ht="43.5" customHeight="1">
      <c r="A232" s="74" t="s">
        <v>239</v>
      </c>
      <c r="B232" s="103"/>
      <c r="C232" s="24"/>
      <c r="D232" s="36"/>
      <c r="E232" s="36"/>
      <c r="F232" s="36"/>
      <c r="G232" s="36"/>
      <c r="H232" s="37"/>
      <c r="I232" s="35"/>
      <c r="J232" s="38"/>
      <c r="K232" s="77"/>
      <c r="L232" s="38"/>
      <c r="M232" s="35"/>
      <c r="N232" s="38"/>
      <c r="O232" s="38"/>
      <c r="P232" s="38"/>
      <c r="Q232" s="117"/>
      <c r="R232" s="80"/>
      <c r="S232" s="77"/>
      <c r="T232" s="76"/>
      <c r="U232" s="77"/>
      <c r="V232" s="117"/>
    </row>
    <row r="233" spans="1:22" s="124" customFormat="1" ht="45.75" customHeight="1">
      <c r="A233" s="155" t="s">
        <v>240</v>
      </c>
      <c r="B233" s="119"/>
      <c r="C233" s="114"/>
      <c r="D233" s="122"/>
      <c r="E233" s="122"/>
      <c r="F233" s="122"/>
      <c r="G233" s="122"/>
      <c r="H233" s="123"/>
      <c r="I233" s="80">
        <f t="shared" si="161"/>
        <v>20600</v>
      </c>
      <c r="J233" s="77"/>
      <c r="K233" s="77">
        <v>20600</v>
      </c>
      <c r="L233" s="77"/>
      <c r="M233" s="80"/>
      <c r="N233" s="77"/>
      <c r="O233" s="77"/>
      <c r="P233" s="77"/>
      <c r="Q233" s="117">
        <f t="shared" si="159"/>
        <v>0</v>
      </c>
      <c r="R233" s="80"/>
      <c r="S233" s="77"/>
      <c r="T233" s="76"/>
      <c r="U233" s="77"/>
      <c r="V233" s="117">
        <f t="shared" si="160"/>
        <v>0</v>
      </c>
    </row>
    <row r="234" spans="1:22" s="16" customFormat="1" ht="77.25" customHeight="1">
      <c r="A234" s="89" t="s">
        <v>121</v>
      </c>
      <c r="B234" s="108"/>
      <c r="C234" s="66"/>
      <c r="D234" s="67"/>
      <c r="E234" s="67"/>
      <c r="F234" s="67"/>
      <c r="G234" s="67"/>
      <c r="H234" s="68"/>
      <c r="I234" s="35">
        <f>J234+K234+L234</f>
        <v>47837</v>
      </c>
      <c r="J234" s="65">
        <f>J237</f>
        <v>0</v>
      </c>
      <c r="K234" s="65">
        <f t="shared" ref="K234:L234" si="172">K237</f>
        <v>47837</v>
      </c>
      <c r="L234" s="65">
        <f t="shared" si="172"/>
        <v>0</v>
      </c>
      <c r="M234" s="35">
        <f>N234+O234+P234</f>
        <v>0</v>
      </c>
      <c r="N234" s="65">
        <f t="shared" ref="N234:P234" si="173">N237</f>
        <v>0</v>
      </c>
      <c r="O234" s="65">
        <f t="shared" si="173"/>
        <v>0</v>
      </c>
      <c r="P234" s="65">
        <f t="shared" si="173"/>
        <v>0</v>
      </c>
      <c r="Q234" s="117">
        <f t="shared" si="159"/>
        <v>0</v>
      </c>
      <c r="R234" s="80">
        <f>S234+T234+U234</f>
        <v>0</v>
      </c>
      <c r="S234" s="77">
        <f t="shared" ref="S234:U234" si="174">S237</f>
        <v>0</v>
      </c>
      <c r="T234" s="77">
        <f t="shared" si="174"/>
        <v>0</v>
      </c>
      <c r="U234" s="77">
        <f t="shared" si="174"/>
        <v>0</v>
      </c>
      <c r="V234" s="117">
        <f t="shared" si="160"/>
        <v>0</v>
      </c>
    </row>
    <row r="235" spans="1:22" ht="77.25" customHeight="1">
      <c r="A235" s="74" t="s">
        <v>31</v>
      </c>
      <c r="B235" s="103"/>
      <c r="C235" s="24"/>
      <c r="D235" s="36"/>
      <c r="E235" s="36"/>
      <c r="F235" s="36"/>
      <c r="G235" s="36"/>
      <c r="H235" s="37"/>
      <c r="I235" s="35"/>
      <c r="J235" s="38"/>
      <c r="K235" s="38"/>
      <c r="L235" s="38"/>
      <c r="M235" s="35"/>
      <c r="N235" s="38"/>
      <c r="O235" s="38"/>
      <c r="P235" s="38"/>
      <c r="Q235" s="117"/>
      <c r="R235" s="80"/>
      <c r="S235" s="77"/>
      <c r="T235" s="76"/>
      <c r="U235" s="77"/>
      <c r="V235" s="117"/>
    </row>
    <row r="236" spans="1:22" ht="37.5" customHeight="1">
      <c r="A236" s="74" t="s">
        <v>178</v>
      </c>
      <c r="B236" s="103"/>
      <c r="C236" s="24"/>
      <c r="D236" s="36"/>
      <c r="E236" s="36"/>
      <c r="F236" s="36"/>
      <c r="G236" s="36"/>
      <c r="H236" s="37"/>
      <c r="I236" s="35"/>
      <c r="J236" s="38"/>
      <c r="K236" s="77"/>
      <c r="L236" s="38"/>
      <c r="M236" s="35"/>
      <c r="N236" s="38"/>
      <c r="O236" s="38"/>
      <c r="P236" s="38"/>
      <c r="Q236" s="117"/>
      <c r="R236" s="80"/>
      <c r="S236" s="77"/>
      <c r="T236" s="76"/>
      <c r="U236" s="77"/>
      <c r="V236" s="117"/>
    </row>
    <row r="237" spans="1:22" s="124" customFormat="1" ht="97.5" customHeight="1">
      <c r="A237" s="155" t="s">
        <v>179</v>
      </c>
      <c r="B237" s="119"/>
      <c r="C237" s="114"/>
      <c r="D237" s="122"/>
      <c r="E237" s="122" t="s">
        <v>379</v>
      </c>
      <c r="F237" s="122" t="s">
        <v>380</v>
      </c>
      <c r="G237" s="122">
        <v>42509.7</v>
      </c>
      <c r="H237" s="123"/>
      <c r="I237" s="220">
        <f>J237+K237+L237</f>
        <v>47837</v>
      </c>
      <c r="J237" s="77"/>
      <c r="K237" s="77">
        <v>47837</v>
      </c>
      <c r="L237" s="77"/>
      <c r="M237" s="220"/>
      <c r="N237" s="77"/>
      <c r="O237" s="77"/>
      <c r="P237" s="77"/>
      <c r="Q237" s="117">
        <f t="shared" si="159"/>
        <v>0</v>
      </c>
      <c r="R237" s="80"/>
      <c r="S237" s="77"/>
      <c r="T237" s="76"/>
      <c r="U237" s="77"/>
      <c r="V237" s="117">
        <f t="shared" si="160"/>
        <v>0</v>
      </c>
    </row>
    <row r="238" spans="1:22" s="234" customFormat="1" ht="103.5" customHeight="1">
      <c r="A238" s="221" t="s">
        <v>122</v>
      </c>
      <c r="B238" s="228"/>
      <c r="C238" s="229"/>
      <c r="D238" s="231"/>
      <c r="E238" s="231"/>
      <c r="F238" s="231"/>
      <c r="G238" s="231"/>
      <c r="H238" s="232"/>
      <c r="I238" s="226">
        <f>J238+K238+L238</f>
        <v>1608.6</v>
      </c>
      <c r="J238" s="233">
        <f>J241+J243+J245</f>
        <v>0</v>
      </c>
      <c r="K238" s="233">
        <f t="shared" ref="K238:L238" si="175">K241+K243+K245</f>
        <v>1608.6</v>
      </c>
      <c r="L238" s="233">
        <f t="shared" si="175"/>
        <v>0</v>
      </c>
      <c r="M238" s="226">
        <f>N238+O238+P238</f>
        <v>0</v>
      </c>
      <c r="N238" s="233">
        <f t="shared" ref="N238:P238" si="176">N241+N243+N245</f>
        <v>0</v>
      </c>
      <c r="O238" s="233">
        <f t="shared" si="176"/>
        <v>0</v>
      </c>
      <c r="P238" s="233">
        <f t="shared" si="176"/>
        <v>0</v>
      </c>
      <c r="Q238" s="117">
        <f t="shared" si="159"/>
        <v>0</v>
      </c>
      <c r="R238" s="80">
        <f>S238+T238+U238</f>
        <v>0</v>
      </c>
      <c r="S238" s="77">
        <f t="shared" ref="S238:U238" si="177">S241+S243+S245</f>
        <v>0</v>
      </c>
      <c r="T238" s="77">
        <f t="shared" si="177"/>
        <v>0</v>
      </c>
      <c r="U238" s="77">
        <f t="shared" si="177"/>
        <v>0</v>
      </c>
      <c r="V238" s="117">
        <f t="shared" si="160"/>
        <v>0</v>
      </c>
    </row>
    <row r="239" spans="1:22" ht="69.75" customHeight="1">
      <c r="A239" s="74" t="s">
        <v>31</v>
      </c>
      <c r="B239" s="103"/>
      <c r="C239" s="24"/>
      <c r="D239" s="36"/>
      <c r="E239" s="36"/>
      <c r="F239" s="36"/>
      <c r="G239" s="36"/>
      <c r="H239" s="37"/>
      <c r="I239" s="35"/>
      <c r="J239" s="38"/>
      <c r="K239" s="77"/>
      <c r="L239" s="38"/>
      <c r="M239" s="35"/>
      <c r="N239" s="38"/>
      <c r="O239" s="38"/>
      <c r="P239" s="38"/>
      <c r="Q239" s="117"/>
      <c r="R239" s="80"/>
      <c r="S239" s="77"/>
      <c r="T239" s="76"/>
      <c r="U239" s="77"/>
      <c r="V239" s="117"/>
    </row>
    <row r="240" spans="1:22" ht="21.75" customHeight="1">
      <c r="A240" s="31" t="s">
        <v>74</v>
      </c>
      <c r="B240" s="103"/>
      <c r="C240" s="24"/>
      <c r="D240" s="36"/>
      <c r="E240" s="36"/>
      <c r="F240" s="36"/>
      <c r="G240" s="36"/>
      <c r="H240" s="37"/>
      <c r="I240" s="35">
        <f t="shared" si="161"/>
        <v>0</v>
      </c>
      <c r="J240" s="38"/>
      <c r="K240" s="77"/>
      <c r="L240" s="38"/>
      <c r="M240" s="35">
        <f t="shared" si="163"/>
        <v>0</v>
      </c>
      <c r="N240" s="38"/>
      <c r="O240" s="38"/>
      <c r="P240" s="38"/>
      <c r="Q240" s="117"/>
      <c r="R240" s="35">
        <f t="shared" si="158"/>
        <v>0</v>
      </c>
      <c r="S240" s="38"/>
      <c r="T240" s="76"/>
      <c r="U240" s="38"/>
      <c r="V240" s="117"/>
    </row>
    <row r="241" spans="1:22" s="124" customFormat="1" ht="193.5" customHeight="1">
      <c r="A241" s="125" t="s">
        <v>403</v>
      </c>
      <c r="B241" s="119" t="s">
        <v>259</v>
      </c>
      <c r="C241" s="114">
        <v>64434.01</v>
      </c>
      <c r="D241" s="125" t="s">
        <v>79</v>
      </c>
      <c r="E241" s="125" t="s">
        <v>95</v>
      </c>
      <c r="F241" s="125" t="s">
        <v>127</v>
      </c>
      <c r="G241" s="114">
        <v>58824.58</v>
      </c>
      <c r="H241" s="128">
        <v>44196</v>
      </c>
      <c r="I241" s="220">
        <f t="shared" si="161"/>
        <v>199.5</v>
      </c>
      <c r="J241" s="79"/>
      <c r="K241" s="79">
        <v>199.5</v>
      </c>
      <c r="L241" s="79"/>
      <c r="M241" s="220">
        <f t="shared" si="163"/>
        <v>0</v>
      </c>
      <c r="N241" s="79"/>
      <c r="O241" s="79"/>
      <c r="P241" s="79"/>
      <c r="Q241" s="117">
        <f t="shared" si="159"/>
        <v>0</v>
      </c>
      <c r="R241" s="220">
        <f t="shared" si="158"/>
        <v>0</v>
      </c>
      <c r="S241" s="79"/>
      <c r="T241" s="79"/>
      <c r="U241" s="79"/>
      <c r="V241" s="117">
        <f t="shared" si="160"/>
        <v>0</v>
      </c>
    </row>
    <row r="242" spans="1:22" ht="33" customHeight="1">
      <c r="A242" s="74" t="s">
        <v>171</v>
      </c>
      <c r="B242" s="103"/>
      <c r="C242" s="24"/>
      <c r="D242" s="88"/>
      <c r="E242" s="88"/>
      <c r="F242" s="88"/>
      <c r="G242" s="24"/>
      <c r="H242" s="25"/>
      <c r="I242" s="220"/>
      <c r="J242" s="26"/>
      <c r="K242" s="79"/>
      <c r="L242" s="26"/>
      <c r="M242" s="220"/>
      <c r="N242" s="26"/>
      <c r="O242" s="26"/>
      <c r="P242" s="26"/>
      <c r="Q242" s="117"/>
      <c r="R242" s="220"/>
      <c r="S242" s="26"/>
      <c r="T242" s="79"/>
      <c r="U242" s="26"/>
      <c r="V242" s="117"/>
    </row>
    <row r="243" spans="1:22" s="124" customFormat="1" ht="79.5" customHeight="1">
      <c r="A243" s="125" t="s">
        <v>180</v>
      </c>
      <c r="B243" s="119" t="s">
        <v>259</v>
      </c>
      <c r="C243" s="114">
        <v>128380.98</v>
      </c>
      <c r="D243" s="125"/>
      <c r="E243" s="125"/>
      <c r="F243" s="125"/>
      <c r="G243" s="114"/>
      <c r="H243" s="128"/>
      <c r="I243" s="220">
        <f t="shared" si="161"/>
        <v>1147.7</v>
      </c>
      <c r="J243" s="79"/>
      <c r="K243" s="79">
        <v>1147.7</v>
      </c>
      <c r="L243" s="79"/>
      <c r="M243" s="220"/>
      <c r="N243" s="79"/>
      <c r="O243" s="79"/>
      <c r="P243" s="79"/>
      <c r="Q243" s="117">
        <f t="shared" si="159"/>
        <v>0</v>
      </c>
      <c r="R243" s="220"/>
      <c r="S243" s="79"/>
      <c r="T243" s="79"/>
      <c r="U243" s="79"/>
      <c r="V243" s="117">
        <f t="shared" si="160"/>
        <v>0</v>
      </c>
    </row>
    <row r="244" spans="1:22" s="124" customFormat="1" ht="29.25" customHeight="1">
      <c r="A244" s="214" t="s">
        <v>19</v>
      </c>
      <c r="B244" s="119"/>
      <c r="C244" s="114"/>
      <c r="D244" s="122"/>
      <c r="E244" s="122"/>
      <c r="F244" s="122"/>
      <c r="G244" s="115"/>
      <c r="H244" s="123"/>
      <c r="I244" s="220">
        <f t="shared" si="161"/>
        <v>0</v>
      </c>
      <c r="J244" s="77"/>
      <c r="K244" s="77"/>
      <c r="L244" s="77"/>
      <c r="M244" s="220">
        <f t="shared" si="163"/>
        <v>0</v>
      </c>
      <c r="N244" s="77"/>
      <c r="O244" s="77"/>
      <c r="P244" s="77"/>
      <c r="Q244" s="117"/>
      <c r="R244" s="220">
        <f t="shared" si="158"/>
        <v>0</v>
      </c>
      <c r="S244" s="77"/>
      <c r="T244" s="76"/>
      <c r="U244" s="77"/>
      <c r="V244" s="117"/>
    </row>
    <row r="245" spans="1:22" s="124" customFormat="1" ht="195" customHeight="1">
      <c r="A245" s="125" t="s">
        <v>192</v>
      </c>
      <c r="B245" s="119" t="s">
        <v>259</v>
      </c>
      <c r="C245" s="114">
        <v>71844.45</v>
      </c>
      <c r="D245" s="122" t="s">
        <v>80</v>
      </c>
      <c r="E245" s="122" t="s">
        <v>128</v>
      </c>
      <c r="F245" s="122" t="s">
        <v>129</v>
      </c>
      <c r="G245" s="122">
        <v>70497.87</v>
      </c>
      <c r="H245" s="123">
        <v>44043</v>
      </c>
      <c r="I245" s="220">
        <f t="shared" si="161"/>
        <v>261.39999999999998</v>
      </c>
      <c r="J245" s="77"/>
      <c r="K245" s="77">
        <v>261.39999999999998</v>
      </c>
      <c r="L245" s="77"/>
      <c r="M245" s="220">
        <f t="shared" si="163"/>
        <v>0</v>
      </c>
      <c r="N245" s="77"/>
      <c r="O245" s="77"/>
      <c r="P245" s="77"/>
      <c r="Q245" s="117">
        <f t="shared" si="159"/>
        <v>0</v>
      </c>
      <c r="R245" s="220">
        <f t="shared" si="158"/>
        <v>0</v>
      </c>
      <c r="S245" s="77"/>
      <c r="T245" s="77"/>
      <c r="U245" s="77"/>
      <c r="V245" s="117">
        <f t="shared" si="160"/>
        <v>0</v>
      </c>
    </row>
    <row r="246" spans="1:22" s="146" customFormat="1" ht="59.25" customHeight="1">
      <c r="A246" s="189" t="s">
        <v>241</v>
      </c>
      <c r="B246" s="139"/>
      <c r="C246" s="140"/>
      <c r="D246" s="141"/>
      <c r="E246" s="141"/>
      <c r="F246" s="141"/>
      <c r="G246" s="141"/>
      <c r="H246" s="142"/>
      <c r="I246" s="143">
        <f>J246+K246+L246</f>
        <v>53502.5</v>
      </c>
      <c r="J246" s="144">
        <f>J248+J250+J252+J253</f>
        <v>0</v>
      </c>
      <c r="K246" s="144">
        <f t="shared" ref="K246:L246" si="178">K248+K250+K252+K253</f>
        <v>52093</v>
      </c>
      <c r="L246" s="144">
        <f t="shared" si="178"/>
        <v>1409.5</v>
      </c>
      <c r="M246" s="143">
        <f>N246+O246+P246</f>
        <v>0</v>
      </c>
      <c r="N246" s="144">
        <f t="shared" ref="N246:P246" si="179">N248+N250+N252+N253</f>
        <v>0</v>
      </c>
      <c r="O246" s="144">
        <f t="shared" si="179"/>
        <v>0</v>
      </c>
      <c r="P246" s="144">
        <f t="shared" si="179"/>
        <v>0</v>
      </c>
      <c r="Q246" s="145">
        <f t="shared" si="159"/>
        <v>0</v>
      </c>
      <c r="R246" s="143">
        <f>S246+T246+U246</f>
        <v>0</v>
      </c>
      <c r="S246" s="144">
        <f t="shared" ref="S246:U246" si="180">S248+S250+S252+S253</f>
        <v>0</v>
      </c>
      <c r="T246" s="144">
        <f t="shared" si="180"/>
        <v>0</v>
      </c>
      <c r="U246" s="144">
        <f t="shared" si="180"/>
        <v>0</v>
      </c>
      <c r="V246" s="145">
        <f t="shared" si="160"/>
        <v>0</v>
      </c>
    </row>
    <row r="247" spans="1:22" s="124" customFormat="1" ht="56.25" customHeight="1">
      <c r="A247" s="118" t="s">
        <v>164</v>
      </c>
      <c r="B247" s="119"/>
      <c r="C247" s="114"/>
      <c r="D247" s="122"/>
      <c r="E247" s="122"/>
      <c r="F247" s="122"/>
      <c r="G247" s="122"/>
      <c r="H247" s="123"/>
      <c r="I247" s="220"/>
      <c r="J247" s="77"/>
      <c r="K247" s="77"/>
      <c r="L247" s="77"/>
      <c r="M247" s="220"/>
      <c r="N247" s="77"/>
      <c r="O247" s="77"/>
      <c r="P247" s="77"/>
      <c r="Q247" s="117"/>
      <c r="R247" s="220"/>
      <c r="S247" s="77"/>
      <c r="T247" s="77"/>
      <c r="U247" s="77"/>
      <c r="V247" s="117"/>
    </row>
    <row r="248" spans="1:22" s="124" customFormat="1" ht="113.25" customHeight="1">
      <c r="A248" s="155" t="s">
        <v>242</v>
      </c>
      <c r="B248" s="119"/>
      <c r="C248" s="114"/>
      <c r="D248" s="122"/>
      <c r="E248" s="122"/>
      <c r="F248" s="122"/>
      <c r="G248" s="122"/>
      <c r="H248" s="123"/>
      <c r="I248" s="220">
        <f>J248+K248+L248</f>
        <v>3714.6</v>
      </c>
      <c r="J248" s="77"/>
      <c r="K248" s="77">
        <v>3454.6</v>
      </c>
      <c r="L248" s="77">
        <v>260</v>
      </c>
      <c r="M248" s="220"/>
      <c r="N248" s="77"/>
      <c r="O248" s="77"/>
      <c r="P248" s="77"/>
      <c r="Q248" s="117">
        <f t="shared" si="159"/>
        <v>0</v>
      </c>
      <c r="R248" s="220"/>
      <c r="S248" s="77"/>
      <c r="T248" s="77"/>
      <c r="U248" s="77"/>
      <c r="V248" s="117">
        <f t="shared" si="160"/>
        <v>0</v>
      </c>
    </row>
    <row r="249" spans="1:22" ht="46.5" customHeight="1">
      <c r="A249" s="74" t="s">
        <v>33</v>
      </c>
      <c r="B249" s="103"/>
      <c r="C249" s="24"/>
      <c r="D249" s="36"/>
      <c r="E249" s="36"/>
      <c r="F249" s="36"/>
      <c r="G249" s="36"/>
      <c r="H249" s="37"/>
      <c r="I249" s="220"/>
      <c r="J249" s="38"/>
      <c r="K249" s="77"/>
      <c r="L249" s="38"/>
      <c r="M249" s="220"/>
      <c r="N249" s="38"/>
      <c r="O249" s="77"/>
      <c r="P249" s="38"/>
      <c r="Q249" s="117"/>
      <c r="R249" s="220"/>
      <c r="S249" s="38"/>
      <c r="T249" s="77"/>
      <c r="U249" s="77"/>
      <c r="V249" s="117"/>
    </row>
    <row r="250" spans="1:22" s="124" customFormat="1" ht="93" customHeight="1">
      <c r="A250" s="155" t="s">
        <v>243</v>
      </c>
      <c r="B250" s="119"/>
      <c r="C250" s="114"/>
      <c r="D250" s="122"/>
      <c r="E250" s="122"/>
      <c r="F250" s="122"/>
      <c r="G250" s="122"/>
      <c r="H250" s="123"/>
      <c r="I250" s="220">
        <f>J250+K250+L250</f>
        <v>2720.9</v>
      </c>
      <c r="J250" s="77"/>
      <c r="K250" s="77">
        <v>2720.9</v>
      </c>
      <c r="L250" s="77"/>
      <c r="M250" s="220"/>
      <c r="N250" s="77"/>
      <c r="O250" s="77"/>
      <c r="P250" s="77"/>
      <c r="Q250" s="117">
        <f t="shared" si="159"/>
        <v>0</v>
      </c>
      <c r="R250" s="220"/>
      <c r="S250" s="77"/>
      <c r="T250" s="77"/>
      <c r="U250" s="77"/>
      <c r="V250" s="117">
        <f t="shared" si="160"/>
        <v>0</v>
      </c>
    </row>
    <row r="251" spans="1:22" s="124" customFormat="1" ht="39.75" customHeight="1">
      <c r="A251" s="118" t="s">
        <v>19</v>
      </c>
      <c r="B251" s="119"/>
      <c r="C251" s="114"/>
      <c r="D251" s="122"/>
      <c r="E251" s="122"/>
      <c r="F251" s="122"/>
      <c r="G251" s="122"/>
      <c r="H251" s="123"/>
      <c r="I251" s="220"/>
      <c r="J251" s="77"/>
      <c r="K251" s="77"/>
      <c r="L251" s="77"/>
      <c r="M251" s="220"/>
      <c r="N251" s="77"/>
      <c r="O251" s="77"/>
      <c r="P251" s="77"/>
      <c r="Q251" s="117"/>
      <c r="R251" s="220"/>
      <c r="S251" s="77"/>
      <c r="T251" s="77"/>
      <c r="U251" s="77"/>
      <c r="V251" s="117"/>
    </row>
    <row r="252" spans="1:22" s="124" customFormat="1" ht="96" customHeight="1">
      <c r="A252" s="155" t="s">
        <v>244</v>
      </c>
      <c r="B252" s="119"/>
      <c r="C252" s="114"/>
      <c r="D252" s="122"/>
      <c r="E252" s="122"/>
      <c r="F252" s="122"/>
      <c r="G252" s="122"/>
      <c r="H252" s="123"/>
      <c r="I252" s="220">
        <f>J252+K252+L252</f>
        <v>5747.3</v>
      </c>
      <c r="J252" s="77"/>
      <c r="K252" s="77">
        <v>4597.8</v>
      </c>
      <c r="L252" s="76">
        <v>1149.5</v>
      </c>
      <c r="M252" s="220"/>
      <c r="N252" s="77"/>
      <c r="O252" s="77"/>
      <c r="P252" s="77"/>
      <c r="Q252" s="117">
        <f t="shared" si="159"/>
        <v>0</v>
      </c>
      <c r="R252" s="220"/>
      <c r="S252" s="77"/>
      <c r="T252" s="77"/>
      <c r="U252" s="77"/>
      <c r="V252" s="117">
        <f t="shared" si="160"/>
        <v>0</v>
      </c>
    </row>
    <row r="253" spans="1:22" s="124" customFormat="1" ht="54" customHeight="1">
      <c r="A253" s="155" t="s">
        <v>245</v>
      </c>
      <c r="B253" s="119"/>
      <c r="C253" s="114"/>
      <c r="D253" s="122"/>
      <c r="E253" s="122"/>
      <c r="F253" s="122"/>
      <c r="G253" s="122"/>
      <c r="H253" s="123"/>
      <c r="I253" s="220">
        <f>J253+K253+L253</f>
        <v>41319.699999999997</v>
      </c>
      <c r="J253" s="77"/>
      <c r="K253" s="77">
        <v>41319.699999999997</v>
      </c>
      <c r="L253" s="77"/>
      <c r="M253" s="220"/>
      <c r="N253" s="77"/>
      <c r="O253" s="77"/>
      <c r="P253" s="77"/>
      <c r="Q253" s="117">
        <f t="shared" si="159"/>
        <v>0</v>
      </c>
      <c r="R253" s="220"/>
      <c r="S253" s="77"/>
      <c r="T253" s="77"/>
      <c r="U253" s="77"/>
      <c r="V253" s="117">
        <f t="shared" si="160"/>
        <v>0</v>
      </c>
    </row>
    <row r="254" spans="1:22" s="146" customFormat="1" ht="75" customHeight="1">
      <c r="A254" s="189" t="s">
        <v>181</v>
      </c>
      <c r="B254" s="139"/>
      <c r="C254" s="140"/>
      <c r="D254" s="141"/>
      <c r="E254" s="141"/>
      <c r="F254" s="141"/>
      <c r="G254" s="141"/>
      <c r="H254" s="142"/>
      <c r="I254" s="143">
        <f>J254+K254+L254</f>
        <v>7766.2</v>
      </c>
      <c r="J254" s="144">
        <f>J255</f>
        <v>0</v>
      </c>
      <c r="K254" s="144">
        <f t="shared" ref="K254:L254" si="181">K255</f>
        <v>7766.2</v>
      </c>
      <c r="L254" s="144">
        <f t="shared" si="181"/>
        <v>0</v>
      </c>
      <c r="M254" s="143">
        <f>N254+O254+P254</f>
        <v>0</v>
      </c>
      <c r="N254" s="144">
        <f t="shared" ref="N254:P254" si="182">N255</f>
        <v>0</v>
      </c>
      <c r="O254" s="144">
        <f t="shared" si="182"/>
        <v>0</v>
      </c>
      <c r="P254" s="144">
        <f t="shared" si="182"/>
        <v>0</v>
      </c>
      <c r="Q254" s="117">
        <f t="shared" si="159"/>
        <v>0</v>
      </c>
      <c r="R254" s="143">
        <f>S254+T254+U254</f>
        <v>0</v>
      </c>
      <c r="S254" s="144">
        <f t="shared" ref="S254:U254" si="183">S255</f>
        <v>0</v>
      </c>
      <c r="T254" s="144">
        <f t="shared" si="183"/>
        <v>0</v>
      </c>
      <c r="U254" s="144">
        <f t="shared" si="183"/>
        <v>0</v>
      </c>
      <c r="V254" s="117">
        <f t="shared" si="160"/>
        <v>0</v>
      </c>
    </row>
    <row r="255" spans="1:22" s="234" customFormat="1" ht="75" customHeight="1">
      <c r="A255" s="221" t="s">
        <v>182</v>
      </c>
      <c r="B255" s="228"/>
      <c r="C255" s="229"/>
      <c r="D255" s="231"/>
      <c r="E255" s="231"/>
      <c r="F255" s="231"/>
      <c r="G255" s="231"/>
      <c r="H255" s="232"/>
      <c r="I255" s="226">
        <f>J255+K255+L255</f>
        <v>7766.2</v>
      </c>
      <c r="J255" s="233">
        <f>J258+J259</f>
        <v>0</v>
      </c>
      <c r="K255" s="233">
        <f t="shared" ref="K255:L255" si="184">K258+K259</f>
        <v>7766.2</v>
      </c>
      <c r="L255" s="233">
        <f t="shared" si="184"/>
        <v>0</v>
      </c>
      <c r="M255" s="226">
        <f>N255+O255+P255</f>
        <v>0</v>
      </c>
      <c r="N255" s="233">
        <f t="shared" ref="N255:P255" si="185">N258+N259</f>
        <v>0</v>
      </c>
      <c r="O255" s="233">
        <f t="shared" si="185"/>
        <v>0</v>
      </c>
      <c r="P255" s="233">
        <f t="shared" si="185"/>
        <v>0</v>
      </c>
      <c r="Q255" s="117">
        <f t="shared" si="159"/>
        <v>0</v>
      </c>
      <c r="R255" s="226">
        <f>S255+T255+U255</f>
        <v>0</v>
      </c>
      <c r="S255" s="233">
        <f t="shared" ref="S255:U255" si="186">S258+S259</f>
        <v>0</v>
      </c>
      <c r="T255" s="233">
        <f t="shared" si="186"/>
        <v>0</v>
      </c>
      <c r="U255" s="233">
        <f t="shared" si="186"/>
        <v>0</v>
      </c>
      <c r="V255" s="117">
        <f t="shared" si="160"/>
        <v>0</v>
      </c>
    </row>
    <row r="256" spans="1:22" ht="75" customHeight="1">
      <c r="A256" s="74" t="s">
        <v>183</v>
      </c>
      <c r="B256" s="103"/>
      <c r="C256" s="24"/>
      <c r="D256" s="36"/>
      <c r="E256" s="36"/>
      <c r="F256" s="36"/>
      <c r="G256" s="36"/>
      <c r="H256" s="37"/>
      <c r="I256" s="35"/>
      <c r="J256" s="38"/>
      <c r="K256" s="77"/>
      <c r="L256" s="38"/>
      <c r="M256" s="35"/>
      <c r="N256" s="38"/>
      <c r="O256" s="77"/>
      <c r="P256" s="38"/>
      <c r="Q256" s="117"/>
      <c r="R256" s="35"/>
      <c r="S256" s="38"/>
      <c r="T256" s="77"/>
      <c r="U256" s="77"/>
      <c r="V256" s="117"/>
    </row>
    <row r="257" spans="1:22" ht="36" customHeight="1">
      <c r="A257" s="74" t="s">
        <v>142</v>
      </c>
      <c r="B257" s="103"/>
      <c r="C257" s="24"/>
      <c r="D257" s="36"/>
      <c r="E257" s="36"/>
      <c r="F257" s="36"/>
      <c r="G257" s="36"/>
      <c r="H257" s="37"/>
      <c r="I257" s="35"/>
      <c r="J257" s="38"/>
      <c r="K257" s="77"/>
      <c r="L257" s="38"/>
      <c r="M257" s="35"/>
      <c r="N257" s="38"/>
      <c r="O257" s="77"/>
      <c r="P257" s="38"/>
      <c r="Q257" s="117"/>
      <c r="R257" s="35"/>
      <c r="S257" s="38"/>
      <c r="T257" s="77"/>
      <c r="U257" s="77"/>
      <c r="V257" s="117"/>
    </row>
    <row r="258" spans="1:22" s="124" customFormat="1" ht="119.25" customHeight="1">
      <c r="A258" s="125" t="s">
        <v>291</v>
      </c>
      <c r="B258" s="119"/>
      <c r="C258" s="114"/>
      <c r="D258" s="122"/>
      <c r="E258" s="122"/>
      <c r="F258" s="122"/>
      <c r="G258" s="122"/>
      <c r="H258" s="123"/>
      <c r="I258" s="220">
        <f>J258+K258+L258</f>
        <v>5144.7</v>
      </c>
      <c r="J258" s="77"/>
      <c r="K258" s="77">
        <v>5144.7</v>
      </c>
      <c r="L258" s="77"/>
      <c r="M258" s="220"/>
      <c r="N258" s="77"/>
      <c r="O258" s="77"/>
      <c r="P258" s="77"/>
      <c r="Q258" s="117">
        <f t="shared" si="159"/>
        <v>0</v>
      </c>
      <c r="R258" s="220"/>
      <c r="S258" s="77"/>
      <c r="T258" s="77"/>
      <c r="U258" s="77"/>
      <c r="V258" s="117">
        <f t="shared" si="160"/>
        <v>0</v>
      </c>
    </row>
    <row r="259" spans="1:22" s="124" customFormat="1" ht="120" customHeight="1">
      <c r="A259" s="125" t="s">
        <v>290</v>
      </c>
      <c r="B259" s="119"/>
      <c r="C259" s="114"/>
      <c r="D259" s="122"/>
      <c r="E259" s="122"/>
      <c r="F259" s="122"/>
      <c r="G259" s="122"/>
      <c r="H259" s="123"/>
      <c r="I259" s="220">
        <f>J259+K259+L259</f>
        <v>2621.5</v>
      </c>
      <c r="J259" s="77"/>
      <c r="K259" s="77">
        <v>2621.5</v>
      </c>
      <c r="L259" s="77"/>
      <c r="M259" s="220"/>
      <c r="N259" s="77"/>
      <c r="O259" s="77"/>
      <c r="P259" s="77"/>
      <c r="Q259" s="117">
        <f t="shared" si="159"/>
        <v>0</v>
      </c>
      <c r="R259" s="220"/>
      <c r="S259" s="77"/>
      <c r="T259" s="77"/>
      <c r="U259" s="77"/>
      <c r="V259" s="117">
        <f t="shared" si="160"/>
        <v>0</v>
      </c>
    </row>
    <row r="260" spans="1:22" s="149" customFormat="1" ht="81" customHeight="1">
      <c r="A260" s="189" t="s">
        <v>225</v>
      </c>
      <c r="B260" s="190"/>
      <c r="C260" s="150"/>
      <c r="D260" s="151"/>
      <c r="E260" s="151"/>
      <c r="F260" s="151"/>
      <c r="G260" s="151"/>
      <c r="H260" s="152"/>
      <c r="I260" s="143">
        <f t="shared" si="161"/>
        <v>27165.77</v>
      </c>
      <c r="J260" s="148">
        <f>J261</f>
        <v>25534.1</v>
      </c>
      <c r="K260" s="148">
        <f t="shared" ref="K260:L260" si="187">K261</f>
        <v>1516.4</v>
      </c>
      <c r="L260" s="148">
        <f t="shared" si="187"/>
        <v>115.27</v>
      </c>
      <c r="M260" s="143">
        <f t="shared" si="163"/>
        <v>0</v>
      </c>
      <c r="N260" s="148">
        <f t="shared" ref="N260:P260" si="188">N261</f>
        <v>0</v>
      </c>
      <c r="O260" s="148">
        <f t="shared" si="188"/>
        <v>0</v>
      </c>
      <c r="P260" s="148">
        <f t="shared" si="188"/>
        <v>0</v>
      </c>
      <c r="Q260" s="117">
        <f t="shared" si="159"/>
        <v>0</v>
      </c>
      <c r="R260" s="143">
        <f t="shared" ref="R260:R272" si="189">S260+T260+U260</f>
        <v>0</v>
      </c>
      <c r="S260" s="148">
        <f t="shared" ref="S260:U260" si="190">S261</f>
        <v>0</v>
      </c>
      <c r="T260" s="148">
        <f t="shared" si="190"/>
        <v>0</v>
      </c>
      <c r="U260" s="148">
        <f t="shared" si="190"/>
        <v>0</v>
      </c>
      <c r="V260" s="117">
        <f t="shared" si="160"/>
        <v>0</v>
      </c>
    </row>
    <row r="261" spans="1:22" s="227" customFormat="1" ht="55.5" customHeight="1">
      <c r="A261" s="221" t="s">
        <v>226</v>
      </c>
      <c r="B261" s="222"/>
      <c r="C261" s="223"/>
      <c r="D261" s="224"/>
      <c r="E261" s="224"/>
      <c r="F261" s="224"/>
      <c r="G261" s="224"/>
      <c r="H261" s="225"/>
      <c r="I261" s="226">
        <f t="shared" si="161"/>
        <v>27165.77</v>
      </c>
      <c r="J261" s="235">
        <f>J263+J267</f>
        <v>25534.1</v>
      </c>
      <c r="K261" s="235">
        <f t="shared" ref="K261:L261" si="191">K263+K267</f>
        <v>1516.4</v>
      </c>
      <c r="L261" s="235">
        <f t="shared" si="191"/>
        <v>115.27</v>
      </c>
      <c r="M261" s="226">
        <f t="shared" si="163"/>
        <v>0</v>
      </c>
      <c r="N261" s="235">
        <f t="shared" ref="N261:P261" si="192">N263+N267</f>
        <v>0</v>
      </c>
      <c r="O261" s="235">
        <f t="shared" si="192"/>
        <v>0</v>
      </c>
      <c r="P261" s="235">
        <f t="shared" si="192"/>
        <v>0</v>
      </c>
      <c r="Q261" s="117">
        <f t="shared" si="159"/>
        <v>0</v>
      </c>
      <c r="R261" s="226">
        <f t="shared" si="189"/>
        <v>0</v>
      </c>
      <c r="S261" s="235">
        <f t="shared" ref="S261:U261" si="193">S263+S267</f>
        <v>0</v>
      </c>
      <c r="T261" s="235">
        <f t="shared" si="193"/>
        <v>0</v>
      </c>
      <c r="U261" s="235">
        <f t="shared" si="193"/>
        <v>0</v>
      </c>
      <c r="V261" s="117">
        <f t="shared" si="160"/>
        <v>0</v>
      </c>
    </row>
    <row r="262" spans="1:22" ht="73.5" customHeight="1">
      <c r="A262" s="90" t="s">
        <v>31</v>
      </c>
      <c r="B262" s="109"/>
      <c r="C262" s="46"/>
      <c r="D262" s="36"/>
      <c r="E262" s="36"/>
      <c r="F262" s="36"/>
      <c r="G262" s="36"/>
      <c r="H262" s="37"/>
      <c r="I262" s="35">
        <f t="shared" si="161"/>
        <v>0</v>
      </c>
      <c r="J262" s="38"/>
      <c r="K262" s="77"/>
      <c r="L262" s="38"/>
      <c r="M262" s="35">
        <f t="shared" si="163"/>
        <v>0</v>
      </c>
      <c r="N262" s="38"/>
      <c r="O262" s="38"/>
      <c r="P262" s="38"/>
      <c r="Q262" s="117"/>
      <c r="R262" s="35">
        <f t="shared" si="189"/>
        <v>0</v>
      </c>
      <c r="S262" s="38"/>
      <c r="T262" s="76"/>
      <c r="U262" s="38"/>
      <c r="V262" s="117"/>
    </row>
    <row r="263" spans="1:22" s="124" customFormat="1" ht="81" customHeight="1">
      <c r="A263" s="118" t="s">
        <v>246</v>
      </c>
      <c r="B263" s="126"/>
      <c r="C263" s="115"/>
      <c r="D263" s="122"/>
      <c r="E263" s="122"/>
      <c r="F263" s="122"/>
      <c r="G263" s="122"/>
      <c r="H263" s="123"/>
      <c r="I263" s="220">
        <f t="shared" si="161"/>
        <v>12238.3</v>
      </c>
      <c r="J263" s="77">
        <f>J266</f>
        <v>11504</v>
      </c>
      <c r="K263" s="77">
        <f t="shared" ref="K263" si="194">K266</f>
        <v>682.9</v>
      </c>
      <c r="L263" s="77">
        <v>51.4</v>
      </c>
      <c r="M263" s="220">
        <f t="shared" si="163"/>
        <v>0</v>
      </c>
      <c r="N263" s="77">
        <f t="shared" ref="N263:P263" si="195">N266</f>
        <v>0</v>
      </c>
      <c r="O263" s="77">
        <f t="shared" si="195"/>
        <v>0</v>
      </c>
      <c r="P263" s="77">
        <f t="shared" si="195"/>
        <v>0</v>
      </c>
      <c r="Q263" s="117"/>
      <c r="R263" s="220">
        <f t="shared" si="189"/>
        <v>0</v>
      </c>
      <c r="S263" s="77">
        <f t="shared" ref="S263:U263" si="196">S266</f>
        <v>0</v>
      </c>
      <c r="T263" s="77">
        <f t="shared" si="196"/>
        <v>0</v>
      </c>
      <c r="U263" s="77">
        <f t="shared" si="196"/>
        <v>0</v>
      </c>
      <c r="V263" s="117">
        <f t="shared" ref="V263:V290" si="197">R263/I263*100</f>
        <v>0</v>
      </c>
    </row>
    <row r="264" spans="1:22" ht="16.5">
      <c r="A264" s="45" t="s">
        <v>20</v>
      </c>
      <c r="B264" s="109"/>
      <c r="C264" s="46"/>
      <c r="D264" s="36"/>
      <c r="E264" s="36"/>
      <c r="F264" s="36"/>
      <c r="G264" s="36"/>
      <c r="H264" s="37"/>
      <c r="I264" s="35">
        <f t="shared" si="161"/>
        <v>0</v>
      </c>
      <c r="J264" s="38"/>
      <c r="K264" s="77"/>
      <c r="L264" s="38"/>
      <c r="M264" s="35">
        <f t="shared" si="163"/>
        <v>0</v>
      </c>
      <c r="N264" s="38"/>
      <c r="O264" s="38"/>
      <c r="P264" s="38"/>
      <c r="Q264" s="117"/>
      <c r="R264" s="35">
        <f t="shared" si="189"/>
        <v>0</v>
      </c>
      <c r="S264" s="38"/>
      <c r="T264" s="76"/>
      <c r="U264" s="38"/>
      <c r="V264" s="117"/>
    </row>
    <row r="265" spans="1:22" ht="38.25" customHeight="1">
      <c r="A265" s="90" t="s">
        <v>164</v>
      </c>
      <c r="B265" s="109"/>
      <c r="C265" s="46"/>
      <c r="D265" s="36"/>
      <c r="E265" s="36"/>
      <c r="F265" s="36"/>
      <c r="G265" s="36"/>
      <c r="H265" s="37"/>
      <c r="I265" s="35">
        <f t="shared" si="161"/>
        <v>0</v>
      </c>
      <c r="J265" s="38"/>
      <c r="K265" s="77"/>
      <c r="L265" s="38"/>
      <c r="M265" s="35">
        <f t="shared" si="163"/>
        <v>0</v>
      </c>
      <c r="N265" s="38"/>
      <c r="O265" s="38"/>
      <c r="P265" s="38"/>
      <c r="Q265" s="117"/>
      <c r="R265" s="35">
        <f t="shared" si="189"/>
        <v>0</v>
      </c>
      <c r="S265" s="38"/>
      <c r="T265" s="76"/>
      <c r="U265" s="38"/>
      <c r="V265" s="117"/>
    </row>
    <row r="266" spans="1:22" s="124" customFormat="1" ht="91.5" customHeight="1">
      <c r="A266" s="125" t="s">
        <v>184</v>
      </c>
      <c r="B266" s="126"/>
      <c r="C266" s="115"/>
      <c r="D266" s="122"/>
      <c r="E266" s="122"/>
      <c r="F266" s="122"/>
      <c r="G266" s="115">
        <v>11932.3</v>
      </c>
      <c r="H266" s="123" t="s">
        <v>381</v>
      </c>
      <c r="I266" s="35">
        <f t="shared" si="161"/>
        <v>12238.3</v>
      </c>
      <c r="J266" s="77">
        <v>11504</v>
      </c>
      <c r="K266" s="77">
        <v>682.9</v>
      </c>
      <c r="L266" s="76">
        <v>51.4</v>
      </c>
      <c r="M266" s="35">
        <f t="shared" si="163"/>
        <v>0</v>
      </c>
      <c r="N266" s="77"/>
      <c r="O266" s="77"/>
      <c r="P266" s="77"/>
      <c r="Q266" s="117">
        <f t="shared" ref="Q266:Q291" si="198">M266/I266*100</f>
        <v>0</v>
      </c>
      <c r="R266" s="35">
        <f t="shared" si="189"/>
        <v>0</v>
      </c>
      <c r="S266" s="77"/>
      <c r="T266" s="76"/>
      <c r="U266" s="77"/>
      <c r="V266" s="117">
        <f t="shared" si="197"/>
        <v>0</v>
      </c>
    </row>
    <row r="267" spans="1:22" s="124" customFormat="1" ht="156" customHeight="1">
      <c r="A267" s="118" t="s">
        <v>247</v>
      </c>
      <c r="B267" s="126"/>
      <c r="C267" s="115"/>
      <c r="D267" s="122"/>
      <c r="E267" s="122"/>
      <c r="F267" s="122"/>
      <c r="G267" s="115"/>
      <c r="H267" s="123"/>
      <c r="I267" s="220">
        <f t="shared" si="161"/>
        <v>14927.47</v>
      </c>
      <c r="J267" s="77">
        <f>J270+J272+J273</f>
        <v>14030.099999999999</v>
      </c>
      <c r="K267" s="77">
        <f t="shared" ref="K267" si="199">K270+K272+K273</f>
        <v>833.5</v>
      </c>
      <c r="L267" s="77">
        <v>63.87</v>
      </c>
      <c r="M267" s="220"/>
      <c r="N267" s="77">
        <f t="shared" ref="N267:P267" si="200">N270+N272+N273</f>
        <v>0</v>
      </c>
      <c r="O267" s="77">
        <f t="shared" si="200"/>
        <v>0</v>
      </c>
      <c r="P267" s="77">
        <f t="shared" si="200"/>
        <v>0</v>
      </c>
      <c r="Q267" s="117">
        <f t="shared" si="198"/>
        <v>0</v>
      </c>
      <c r="R267" s="220"/>
      <c r="S267" s="77">
        <f t="shared" ref="S267:U267" si="201">S270+S272+S273</f>
        <v>0</v>
      </c>
      <c r="T267" s="77">
        <f t="shared" si="201"/>
        <v>0</v>
      </c>
      <c r="U267" s="77">
        <f t="shared" si="201"/>
        <v>0</v>
      </c>
      <c r="V267" s="117">
        <f t="shared" si="197"/>
        <v>0</v>
      </c>
    </row>
    <row r="268" spans="1:22" ht="27" customHeight="1">
      <c r="A268" s="88" t="s">
        <v>20</v>
      </c>
      <c r="B268" s="109"/>
      <c r="C268" s="46"/>
      <c r="D268" s="36"/>
      <c r="E268" s="36"/>
      <c r="F268" s="36"/>
      <c r="G268" s="46"/>
      <c r="H268" s="37"/>
      <c r="I268" s="35"/>
      <c r="J268" s="38"/>
      <c r="K268" s="77"/>
      <c r="L268" s="38"/>
      <c r="M268" s="35"/>
      <c r="N268" s="38"/>
      <c r="O268" s="38"/>
      <c r="P268" s="38"/>
      <c r="Q268" s="117"/>
      <c r="R268" s="35"/>
      <c r="S268" s="38"/>
      <c r="T268" s="76"/>
      <c r="U268" s="38"/>
      <c r="V268" s="117"/>
    </row>
    <row r="269" spans="1:22" ht="38.25" customHeight="1">
      <c r="A269" s="74" t="s">
        <v>43</v>
      </c>
      <c r="B269" s="109"/>
      <c r="C269" s="46"/>
      <c r="D269" s="36"/>
      <c r="E269" s="36"/>
      <c r="F269" s="36"/>
      <c r="G269" s="46"/>
      <c r="H269" s="37"/>
      <c r="I269" s="35"/>
      <c r="J269" s="38"/>
      <c r="K269" s="77"/>
      <c r="L269" s="38"/>
      <c r="M269" s="35"/>
      <c r="N269" s="38"/>
      <c r="O269" s="38"/>
      <c r="P269" s="38"/>
      <c r="Q269" s="117"/>
      <c r="R269" s="35"/>
      <c r="S269" s="38"/>
      <c r="T269" s="76"/>
      <c r="U269" s="38"/>
      <c r="V269" s="117"/>
    </row>
    <row r="270" spans="1:22" ht="49.5" customHeight="1">
      <c r="A270" s="88" t="s">
        <v>69</v>
      </c>
      <c r="B270" s="109"/>
      <c r="C270" s="46">
        <v>20019</v>
      </c>
      <c r="D270" s="36" t="s">
        <v>96</v>
      </c>
      <c r="E270" s="36" t="s">
        <v>116</v>
      </c>
      <c r="F270" s="36" t="s">
        <v>115</v>
      </c>
      <c r="G270" s="46">
        <v>14076.68</v>
      </c>
      <c r="H270" s="37">
        <v>44046</v>
      </c>
      <c r="I270" s="35">
        <f t="shared" ref="I270" si="202">J270+K270+L270</f>
        <v>599</v>
      </c>
      <c r="J270" s="38">
        <v>564.79999999999995</v>
      </c>
      <c r="K270" s="77">
        <v>34.200000000000003</v>
      </c>
      <c r="L270" s="38"/>
      <c r="M270" s="35">
        <f t="shared" ref="M270" si="203">N270+O270+P270</f>
        <v>0</v>
      </c>
      <c r="N270" s="38"/>
      <c r="O270" s="77"/>
      <c r="P270" s="38"/>
      <c r="Q270" s="117">
        <f t="shared" si="198"/>
        <v>0</v>
      </c>
      <c r="R270" s="35">
        <f t="shared" ref="R270" si="204">S270+T270+U270</f>
        <v>0</v>
      </c>
      <c r="S270" s="38"/>
      <c r="T270" s="77"/>
      <c r="U270" s="38"/>
      <c r="V270" s="117">
        <f t="shared" si="197"/>
        <v>0</v>
      </c>
    </row>
    <row r="271" spans="1:22" ht="39" customHeight="1">
      <c r="A271" s="90" t="s">
        <v>57</v>
      </c>
      <c r="B271" s="109"/>
      <c r="C271" s="46"/>
      <c r="D271" s="36"/>
      <c r="E271" s="36"/>
      <c r="F271" s="36"/>
      <c r="G271" s="36"/>
      <c r="H271" s="37"/>
      <c r="I271" s="35">
        <f t="shared" si="161"/>
        <v>0</v>
      </c>
      <c r="J271" s="38"/>
      <c r="K271" s="77"/>
      <c r="L271" s="38"/>
      <c r="M271" s="35">
        <f t="shared" si="163"/>
        <v>0</v>
      </c>
      <c r="N271" s="38"/>
      <c r="O271" s="38"/>
      <c r="P271" s="38"/>
      <c r="Q271" s="117"/>
      <c r="R271" s="35">
        <f t="shared" si="189"/>
        <v>0</v>
      </c>
      <c r="S271" s="38"/>
      <c r="T271" s="76"/>
      <c r="U271" s="38"/>
      <c r="V271" s="117"/>
    </row>
    <row r="272" spans="1:22" ht="168" customHeight="1">
      <c r="A272" s="88" t="s">
        <v>185</v>
      </c>
      <c r="B272" s="109"/>
      <c r="C272" s="46"/>
      <c r="D272" s="36"/>
      <c r="E272" s="36" t="s">
        <v>386</v>
      </c>
      <c r="F272" s="36" t="s">
        <v>385</v>
      </c>
      <c r="G272" s="46">
        <v>10131.200000000001</v>
      </c>
      <c r="H272" s="37" t="s">
        <v>387</v>
      </c>
      <c r="I272" s="35">
        <f t="shared" si="161"/>
        <v>9295</v>
      </c>
      <c r="J272" s="38">
        <v>8774.1</v>
      </c>
      <c r="K272" s="77">
        <v>520.9</v>
      </c>
      <c r="L272" s="38"/>
      <c r="M272" s="35">
        <f t="shared" si="163"/>
        <v>0</v>
      </c>
      <c r="N272" s="38"/>
      <c r="O272" s="76"/>
      <c r="P272" s="38"/>
      <c r="Q272" s="117">
        <f t="shared" si="198"/>
        <v>0</v>
      </c>
      <c r="R272" s="35">
        <f t="shared" si="189"/>
        <v>0</v>
      </c>
      <c r="S272" s="38"/>
      <c r="T272" s="76"/>
      <c r="U272" s="38"/>
      <c r="V272" s="117">
        <f t="shared" si="197"/>
        <v>0</v>
      </c>
    </row>
    <row r="273" spans="1:22" ht="164.25" customHeight="1">
      <c r="A273" s="88" t="s">
        <v>186</v>
      </c>
      <c r="B273" s="109"/>
      <c r="C273" s="46"/>
      <c r="D273" s="36"/>
      <c r="E273" s="36" t="s">
        <v>383</v>
      </c>
      <c r="F273" s="36" t="s">
        <v>384</v>
      </c>
      <c r="G273" s="46">
        <v>3465.2</v>
      </c>
      <c r="H273" s="37" t="s">
        <v>382</v>
      </c>
      <c r="I273" s="80">
        <f t="shared" si="161"/>
        <v>4969.5999999999995</v>
      </c>
      <c r="J273" s="77">
        <v>4691.2</v>
      </c>
      <c r="K273" s="77">
        <v>278.39999999999998</v>
      </c>
      <c r="L273" s="77"/>
      <c r="M273" s="80"/>
      <c r="N273" s="77"/>
      <c r="O273" s="76"/>
      <c r="P273" s="77"/>
      <c r="Q273" s="117">
        <f t="shared" si="198"/>
        <v>0</v>
      </c>
      <c r="R273" s="80"/>
      <c r="S273" s="77"/>
      <c r="T273" s="76"/>
      <c r="U273" s="77"/>
      <c r="V273" s="117">
        <f t="shared" si="197"/>
        <v>0</v>
      </c>
    </row>
    <row r="274" spans="1:22" s="146" customFormat="1" ht="58.5" customHeight="1">
      <c r="A274" s="189" t="s">
        <v>248</v>
      </c>
      <c r="B274" s="238"/>
      <c r="C274" s="239"/>
      <c r="D274" s="141"/>
      <c r="E274" s="141"/>
      <c r="F274" s="141"/>
      <c r="G274" s="239"/>
      <c r="H274" s="142"/>
      <c r="I274" s="143">
        <f>J274+K274+L274</f>
        <v>56716.299999999996</v>
      </c>
      <c r="J274" s="144">
        <f>J275</f>
        <v>0</v>
      </c>
      <c r="K274" s="144">
        <f t="shared" ref="K274:L275" si="205">K275</f>
        <v>51044.7</v>
      </c>
      <c r="L274" s="144">
        <f t="shared" si="205"/>
        <v>5671.6</v>
      </c>
      <c r="M274" s="143">
        <f>N274+O274+P274</f>
        <v>0</v>
      </c>
      <c r="N274" s="144">
        <f t="shared" ref="N274:P275" si="206">N275</f>
        <v>0</v>
      </c>
      <c r="O274" s="144">
        <f t="shared" si="206"/>
        <v>0</v>
      </c>
      <c r="P274" s="144">
        <f t="shared" si="206"/>
        <v>0</v>
      </c>
      <c r="Q274" s="145">
        <f t="shared" si="198"/>
        <v>0</v>
      </c>
      <c r="R274" s="143">
        <f>S274+T274+U274</f>
        <v>0</v>
      </c>
      <c r="S274" s="144">
        <f t="shared" ref="S274:U275" si="207">S275</f>
        <v>0</v>
      </c>
      <c r="T274" s="144">
        <f t="shared" si="207"/>
        <v>0</v>
      </c>
      <c r="U274" s="144">
        <f t="shared" si="207"/>
        <v>0</v>
      </c>
      <c r="V274" s="145">
        <f t="shared" si="197"/>
        <v>0</v>
      </c>
    </row>
    <row r="275" spans="1:22" s="234" customFormat="1" ht="58.5" customHeight="1">
      <c r="A275" s="221" t="s">
        <v>249</v>
      </c>
      <c r="B275" s="241"/>
      <c r="C275" s="242"/>
      <c r="D275" s="231"/>
      <c r="E275" s="231"/>
      <c r="F275" s="231"/>
      <c r="G275" s="242"/>
      <c r="H275" s="232"/>
      <c r="I275" s="226">
        <f>J275+K275+L275</f>
        <v>56716.299999999996</v>
      </c>
      <c r="J275" s="233">
        <f>J276</f>
        <v>0</v>
      </c>
      <c r="K275" s="233">
        <f t="shared" si="205"/>
        <v>51044.7</v>
      </c>
      <c r="L275" s="233">
        <f t="shared" si="205"/>
        <v>5671.6</v>
      </c>
      <c r="M275" s="226">
        <f>N275+O275+P275</f>
        <v>0</v>
      </c>
      <c r="N275" s="233">
        <f t="shared" si="206"/>
        <v>0</v>
      </c>
      <c r="O275" s="233">
        <f t="shared" si="206"/>
        <v>0</v>
      </c>
      <c r="P275" s="233">
        <f t="shared" si="206"/>
        <v>0</v>
      </c>
      <c r="Q275" s="265">
        <f t="shared" si="198"/>
        <v>0</v>
      </c>
      <c r="R275" s="226">
        <f>S275+T275+U275</f>
        <v>0</v>
      </c>
      <c r="S275" s="233">
        <f t="shared" si="207"/>
        <v>0</v>
      </c>
      <c r="T275" s="233">
        <f t="shared" si="207"/>
        <v>0</v>
      </c>
      <c r="U275" s="233">
        <f t="shared" si="207"/>
        <v>0</v>
      </c>
      <c r="V275" s="265">
        <f t="shared" si="197"/>
        <v>0</v>
      </c>
    </row>
    <row r="276" spans="1:22" s="124" customFormat="1" ht="108.75" customHeight="1">
      <c r="A276" s="125" t="s">
        <v>250</v>
      </c>
      <c r="B276" s="126"/>
      <c r="C276" s="115"/>
      <c r="D276" s="122" t="s">
        <v>292</v>
      </c>
      <c r="E276" s="122" t="s">
        <v>293</v>
      </c>
      <c r="F276" s="122" t="s">
        <v>294</v>
      </c>
      <c r="G276" s="122">
        <v>320798.62599999999</v>
      </c>
      <c r="H276" s="188" t="s">
        <v>295</v>
      </c>
      <c r="I276" s="220">
        <f t="shared" si="161"/>
        <v>56716.299999999996</v>
      </c>
      <c r="J276" s="77"/>
      <c r="K276" s="77">
        <v>51044.7</v>
      </c>
      <c r="L276" s="77">
        <v>5671.6</v>
      </c>
      <c r="M276" s="220"/>
      <c r="N276" s="77"/>
      <c r="O276" s="76"/>
      <c r="P276" s="77"/>
      <c r="Q276" s="117">
        <f t="shared" si="198"/>
        <v>0</v>
      </c>
      <c r="R276" s="80"/>
      <c r="S276" s="77"/>
      <c r="T276" s="76"/>
      <c r="U276" s="77"/>
      <c r="V276" s="117">
        <f t="shared" si="197"/>
        <v>0</v>
      </c>
    </row>
    <row r="277" spans="1:22" s="7" customFormat="1" ht="16.5">
      <c r="A277" s="52" t="s">
        <v>49</v>
      </c>
      <c r="B277" s="111"/>
      <c r="C277" s="70"/>
      <c r="D277" s="52"/>
      <c r="E277" s="52"/>
      <c r="F277" s="52"/>
      <c r="G277" s="52"/>
      <c r="H277" s="53"/>
      <c r="I277" s="22">
        <f t="shared" si="161"/>
        <v>24917.710000000003</v>
      </c>
      <c r="J277" s="54">
        <f>J279</f>
        <v>19594.300000000003</v>
      </c>
      <c r="K277" s="54">
        <f t="shared" ref="K277:L277" si="208">K279</f>
        <v>5031.4000000000005</v>
      </c>
      <c r="L277" s="54">
        <f t="shared" si="208"/>
        <v>292.01</v>
      </c>
      <c r="M277" s="22">
        <f t="shared" si="163"/>
        <v>893.30000000000007</v>
      </c>
      <c r="N277" s="54">
        <f t="shared" ref="N277:P277" si="209">N279</f>
        <v>690.6</v>
      </c>
      <c r="O277" s="54">
        <f t="shared" si="209"/>
        <v>191.8</v>
      </c>
      <c r="P277" s="54">
        <f t="shared" si="209"/>
        <v>10.9</v>
      </c>
      <c r="Q277" s="22">
        <f t="shared" si="198"/>
        <v>3.5850003872747531</v>
      </c>
      <c r="R277" s="22">
        <f t="shared" ref="R277:R301" si="210">S277+T277+U277</f>
        <v>893.31000000000006</v>
      </c>
      <c r="S277" s="54">
        <f t="shared" ref="S277:U277" si="211">S279</f>
        <v>690.6</v>
      </c>
      <c r="T277" s="54">
        <f t="shared" si="211"/>
        <v>191.8</v>
      </c>
      <c r="U277" s="54">
        <f t="shared" si="211"/>
        <v>10.91</v>
      </c>
      <c r="V277" s="22">
        <f t="shared" si="197"/>
        <v>3.5850405193735697</v>
      </c>
    </row>
    <row r="278" spans="1:22" ht="16.5">
      <c r="A278" s="45" t="s">
        <v>20</v>
      </c>
      <c r="B278" s="109"/>
      <c r="C278" s="46"/>
      <c r="D278" s="36"/>
      <c r="E278" s="36"/>
      <c r="F278" s="36"/>
      <c r="G278" s="36"/>
      <c r="H278" s="37"/>
      <c r="I278" s="35">
        <f t="shared" si="161"/>
        <v>0</v>
      </c>
      <c r="J278" s="38"/>
      <c r="K278" s="77"/>
      <c r="L278" s="38"/>
      <c r="M278" s="35">
        <f t="shared" si="163"/>
        <v>0</v>
      </c>
      <c r="N278" s="38"/>
      <c r="O278" s="38"/>
      <c r="P278" s="38"/>
      <c r="Q278" s="117"/>
      <c r="R278" s="35">
        <f t="shared" si="210"/>
        <v>0</v>
      </c>
      <c r="S278" s="38"/>
      <c r="T278" s="77"/>
      <c r="U278" s="38"/>
      <c r="V278" s="117"/>
    </row>
    <row r="279" spans="1:22" s="149" customFormat="1" ht="81.75" customHeight="1">
      <c r="A279" s="189" t="s">
        <v>251</v>
      </c>
      <c r="B279" s="190"/>
      <c r="C279" s="150"/>
      <c r="D279" s="151"/>
      <c r="E279" s="151"/>
      <c r="F279" s="151"/>
      <c r="G279" s="151"/>
      <c r="H279" s="152"/>
      <c r="I279" s="143">
        <f t="shared" si="161"/>
        <v>24917.710000000003</v>
      </c>
      <c r="J279" s="148">
        <f>J280</f>
        <v>19594.300000000003</v>
      </c>
      <c r="K279" s="148">
        <f t="shared" ref="K279:L279" si="212">K280</f>
        <v>5031.4000000000005</v>
      </c>
      <c r="L279" s="148">
        <f t="shared" si="212"/>
        <v>292.01</v>
      </c>
      <c r="M279" s="143">
        <f t="shared" si="163"/>
        <v>893.30000000000007</v>
      </c>
      <c r="N279" s="148">
        <f t="shared" ref="N279:P279" si="213">N280</f>
        <v>690.6</v>
      </c>
      <c r="O279" s="148">
        <f t="shared" si="213"/>
        <v>191.8</v>
      </c>
      <c r="P279" s="148">
        <f t="shared" si="213"/>
        <v>10.9</v>
      </c>
      <c r="Q279" s="145">
        <f t="shared" si="198"/>
        <v>3.5850003872747531</v>
      </c>
      <c r="R279" s="143">
        <f t="shared" si="210"/>
        <v>893.31000000000006</v>
      </c>
      <c r="S279" s="148">
        <f t="shared" ref="S279:U279" si="214">S280</f>
        <v>690.6</v>
      </c>
      <c r="T279" s="148">
        <f t="shared" si="214"/>
        <v>191.8</v>
      </c>
      <c r="U279" s="148">
        <f t="shared" si="214"/>
        <v>10.91</v>
      </c>
      <c r="V279" s="145">
        <f t="shared" si="197"/>
        <v>3.5850405193735697</v>
      </c>
    </row>
    <row r="280" spans="1:22" s="227" customFormat="1" ht="61.5" customHeight="1">
      <c r="A280" s="221" t="s">
        <v>252</v>
      </c>
      <c r="B280" s="222"/>
      <c r="C280" s="223"/>
      <c r="D280" s="224"/>
      <c r="E280" s="224"/>
      <c r="F280" s="224"/>
      <c r="G280" s="224"/>
      <c r="H280" s="225"/>
      <c r="I280" s="226">
        <f t="shared" si="161"/>
        <v>24917.710000000003</v>
      </c>
      <c r="J280" s="235">
        <f>J282+J287</f>
        <v>19594.300000000003</v>
      </c>
      <c r="K280" s="235">
        <f>K282+K287</f>
        <v>5031.4000000000005</v>
      </c>
      <c r="L280" s="235">
        <f>L282+L287</f>
        <v>292.01</v>
      </c>
      <c r="M280" s="226">
        <f t="shared" si="163"/>
        <v>893.30000000000007</v>
      </c>
      <c r="N280" s="235">
        <f>N282+N287</f>
        <v>690.6</v>
      </c>
      <c r="O280" s="235">
        <f>O282+O287</f>
        <v>191.8</v>
      </c>
      <c r="P280" s="235">
        <f>P282+P287</f>
        <v>10.9</v>
      </c>
      <c r="Q280" s="265">
        <f t="shared" si="198"/>
        <v>3.5850003872747531</v>
      </c>
      <c r="R280" s="226">
        <f t="shared" si="210"/>
        <v>893.31000000000006</v>
      </c>
      <c r="S280" s="235">
        <f>S282+S287</f>
        <v>690.6</v>
      </c>
      <c r="T280" s="235">
        <f>T282+T287</f>
        <v>191.8</v>
      </c>
      <c r="U280" s="235">
        <f>U282+U287</f>
        <v>10.91</v>
      </c>
      <c r="V280" s="265">
        <f t="shared" si="197"/>
        <v>3.5850405193735697</v>
      </c>
    </row>
    <row r="281" spans="1:22" ht="45" customHeight="1">
      <c r="A281" s="90" t="s">
        <v>70</v>
      </c>
      <c r="B281" s="109"/>
      <c r="C281" s="46"/>
      <c r="D281" s="36"/>
      <c r="E281" s="36"/>
      <c r="F281" s="36"/>
      <c r="G281" s="36"/>
      <c r="H281" s="37"/>
      <c r="I281" s="35">
        <f t="shared" ref="I281:I302" si="215">J281+K281+L281</f>
        <v>0</v>
      </c>
      <c r="J281" s="38"/>
      <c r="K281" s="77"/>
      <c r="L281" s="38"/>
      <c r="M281" s="35">
        <f t="shared" ref="M281:M301" si="216">N281+O281+P281</f>
        <v>0</v>
      </c>
      <c r="N281" s="38"/>
      <c r="O281" s="38"/>
      <c r="P281" s="38"/>
      <c r="Q281" s="117"/>
      <c r="R281" s="35">
        <f t="shared" si="210"/>
        <v>0</v>
      </c>
      <c r="S281" s="38"/>
      <c r="T281" s="76"/>
      <c r="U281" s="38"/>
      <c r="V281" s="117"/>
    </row>
    <row r="282" spans="1:22" s="9" customFormat="1" ht="74.25" customHeight="1">
      <c r="A282" s="92" t="s">
        <v>253</v>
      </c>
      <c r="B282" s="112"/>
      <c r="C282" s="71"/>
      <c r="D282" s="60"/>
      <c r="E282" s="60"/>
      <c r="F282" s="60"/>
      <c r="G282" s="60"/>
      <c r="H282" s="61"/>
      <c r="I282" s="35">
        <f t="shared" si="215"/>
        <v>2015.81</v>
      </c>
      <c r="J282" s="62">
        <f>J285</f>
        <v>1888.9</v>
      </c>
      <c r="K282" s="62">
        <f t="shared" ref="K282:L282" si="217">K285</f>
        <v>114.6</v>
      </c>
      <c r="L282" s="62">
        <f t="shared" si="217"/>
        <v>12.31</v>
      </c>
      <c r="M282" s="35">
        <f t="shared" si="216"/>
        <v>0</v>
      </c>
      <c r="N282" s="62">
        <f t="shared" ref="N282:P282" si="218">N285</f>
        <v>0</v>
      </c>
      <c r="O282" s="62">
        <f t="shared" si="218"/>
        <v>0</v>
      </c>
      <c r="P282" s="62">
        <f t="shared" si="218"/>
        <v>0</v>
      </c>
      <c r="Q282" s="117">
        <f t="shared" si="198"/>
        <v>0</v>
      </c>
      <c r="R282" s="35">
        <f t="shared" si="210"/>
        <v>0</v>
      </c>
      <c r="S282" s="62">
        <f t="shared" ref="S282:U282" si="219">S285</f>
        <v>0</v>
      </c>
      <c r="T282" s="62">
        <f t="shared" si="219"/>
        <v>0</v>
      </c>
      <c r="U282" s="62">
        <f t="shared" si="219"/>
        <v>0</v>
      </c>
      <c r="V282" s="117">
        <f t="shared" si="197"/>
        <v>0</v>
      </c>
    </row>
    <row r="283" spans="1:22" ht="16.5">
      <c r="A283" s="45" t="s">
        <v>20</v>
      </c>
      <c r="B283" s="109"/>
      <c r="C283" s="46"/>
      <c r="D283" s="36"/>
      <c r="E283" s="36"/>
      <c r="F283" s="36"/>
      <c r="G283" s="36"/>
      <c r="H283" s="37"/>
      <c r="I283" s="35">
        <f t="shared" si="215"/>
        <v>0</v>
      </c>
      <c r="J283" s="38"/>
      <c r="K283" s="77"/>
      <c r="L283" s="38"/>
      <c r="M283" s="35">
        <f t="shared" si="216"/>
        <v>0</v>
      </c>
      <c r="N283" s="38"/>
      <c r="O283" s="38"/>
      <c r="P283" s="38"/>
      <c r="Q283" s="117"/>
      <c r="R283" s="35">
        <f t="shared" si="210"/>
        <v>0</v>
      </c>
      <c r="S283" s="38"/>
      <c r="T283" s="76"/>
      <c r="U283" s="38"/>
      <c r="V283" s="117"/>
    </row>
    <row r="284" spans="1:22" ht="30" customHeight="1">
      <c r="A284" s="90" t="s">
        <v>44</v>
      </c>
      <c r="B284" s="109"/>
      <c r="C284" s="46"/>
      <c r="D284" s="36"/>
      <c r="E284" s="36"/>
      <c r="F284" s="36"/>
      <c r="G284" s="36"/>
      <c r="H284" s="37"/>
      <c r="I284" s="35">
        <f t="shared" si="215"/>
        <v>0</v>
      </c>
      <c r="J284" s="38"/>
      <c r="K284" s="77"/>
      <c r="L284" s="38"/>
      <c r="M284" s="35">
        <f t="shared" si="216"/>
        <v>0</v>
      </c>
      <c r="N284" s="38"/>
      <c r="O284" s="38"/>
      <c r="P284" s="38"/>
      <c r="Q284" s="117"/>
      <c r="R284" s="35">
        <f t="shared" si="210"/>
        <v>0</v>
      </c>
      <c r="S284" s="38"/>
      <c r="T284" s="76"/>
      <c r="U284" s="38"/>
      <c r="V284" s="117"/>
    </row>
    <row r="285" spans="1:22" s="124" customFormat="1" ht="61.5" customHeight="1">
      <c r="A285" s="125" t="s">
        <v>75</v>
      </c>
      <c r="B285" s="126"/>
      <c r="C285" s="115">
        <v>17644.13</v>
      </c>
      <c r="D285" s="122" t="s">
        <v>306</v>
      </c>
      <c r="E285" s="122" t="s">
        <v>305</v>
      </c>
      <c r="F285" s="122" t="s">
        <v>97</v>
      </c>
      <c r="G285" s="172">
        <v>14005.63</v>
      </c>
      <c r="H285" s="123" t="s">
        <v>307</v>
      </c>
      <c r="I285" s="80">
        <f t="shared" si="215"/>
        <v>2015.81</v>
      </c>
      <c r="J285" s="77">
        <v>1888.9</v>
      </c>
      <c r="K285" s="77">
        <v>114.6</v>
      </c>
      <c r="L285" s="77">
        <v>12.31</v>
      </c>
      <c r="M285" s="80">
        <f t="shared" si="216"/>
        <v>0</v>
      </c>
      <c r="N285" s="77"/>
      <c r="O285" s="77"/>
      <c r="P285" s="77"/>
      <c r="Q285" s="117">
        <f t="shared" si="198"/>
        <v>0</v>
      </c>
      <c r="R285" s="80">
        <f t="shared" si="210"/>
        <v>0</v>
      </c>
      <c r="S285" s="77"/>
      <c r="T285" s="77"/>
      <c r="U285" s="76"/>
      <c r="V285" s="117">
        <f t="shared" si="197"/>
        <v>0</v>
      </c>
    </row>
    <row r="286" spans="1:22" ht="38.25" customHeight="1">
      <c r="A286" s="98" t="s">
        <v>34</v>
      </c>
      <c r="B286" s="109"/>
      <c r="C286" s="46"/>
      <c r="D286" s="36"/>
      <c r="E286" s="36"/>
      <c r="F286" s="36"/>
      <c r="G286" s="94"/>
      <c r="H286" s="37"/>
      <c r="I286" s="35"/>
      <c r="J286" s="38"/>
      <c r="K286" s="77"/>
      <c r="L286" s="38"/>
      <c r="M286" s="35"/>
      <c r="N286" s="38"/>
      <c r="O286" s="38"/>
      <c r="P286" s="38"/>
      <c r="Q286" s="117"/>
      <c r="R286" s="35"/>
      <c r="S286" s="38"/>
      <c r="T286" s="77"/>
      <c r="U286" s="39"/>
      <c r="V286" s="117"/>
    </row>
    <row r="287" spans="1:22" s="11" customFormat="1" ht="93.75" customHeight="1">
      <c r="A287" s="55" t="s">
        <v>376</v>
      </c>
      <c r="B287" s="110"/>
      <c r="C287" s="69"/>
      <c r="D287" s="63"/>
      <c r="E287" s="63"/>
      <c r="F287" s="63"/>
      <c r="G287" s="97"/>
      <c r="H287" s="64"/>
      <c r="I287" s="35">
        <f>J287+K287+L287</f>
        <v>22901.9</v>
      </c>
      <c r="J287" s="56">
        <f>J289+J290+J291</f>
        <v>17705.400000000001</v>
      </c>
      <c r="K287" s="56">
        <f t="shared" ref="K287:L287" si="220">K289+K290+K291</f>
        <v>4916.8</v>
      </c>
      <c r="L287" s="56">
        <f t="shared" si="220"/>
        <v>279.7</v>
      </c>
      <c r="M287" s="35"/>
      <c r="N287" s="56">
        <f t="shared" ref="N287:P287" si="221">N289+N290+N291</f>
        <v>690.6</v>
      </c>
      <c r="O287" s="56">
        <f t="shared" si="221"/>
        <v>191.8</v>
      </c>
      <c r="P287" s="56">
        <f t="shared" si="221"/>
        <v>10.9</v>
      </c>
      <c r="Q287" s="117">
        <f t="shared" si="198"/>
        <v>0</v>
      </c>
      <c r="R287" s="35"/>
      <c r="S287" s="56">
        <f t="shared" ref="S287:U287" si="222">S289+S290+S291</f>
        <v>690.6</v>
      </c>
      <c r="T287" s="56">
        <f t="shared" si="222"/>
        <v>191.8</v>
      </c>
      <c r="U287" s="56">
        <f t="shared" si="222"/>
        <v>10.91</v>
      </c>
      <c r="V287" s="117">
        <f t="shared" si="197"/>
        <v>0</v>
      </c>
    </row>
    <row r="288" spans="1:22" ht="33" customHeight="1">
      <c r="A288" s="88" t="s">
        <v>20</v>
      </c>
      <c r="B288" s="109"/>
      <c r="C288" s="46"/>
      <c r="D288" s="36"/>
      <c r="E288" s="36"/>
      <c r="F288" s="36"/>
      <c r="G288" s="94"/>
      <c r="H288" s="37"/>
      <c r="I288" s="35"/>
      <c r="J288" s="38"/>
      <c r="K288" s="77"/>
      <c r="L288" s="38"/>
      <c r="M288" s="35"/>
      <c r="N288" s="38"/>
      <c r="O288" s="38"/>
      <c r="P288" s="38"/>
      <c r="Q288" s="117"/>
      <c r="R288" s="35"/>
      <c r="S288" s="38"/>
      <c r="T288" s="77"/>
      <c r="U288" s="39"/>
      <c r="V288" s="117"/>
    </row>
    <row r="289" spans="1:22" s="124" customFormat="1" ht="93" customHeight="1">
      <c r="A289" s="125" t="s">
        <v>187</v>
      </c>
      <c r="B289" s="126"/>
      <c r="C289" s="115">
        <v>1381.91</v>
      </c>
      <c r="D289" s="122" t="s">
        <v>196</v>
      </c>
      <c r="E289" s="122"/>
      <c r="F289" s="122"/>
      <c r="G289" s="172"/>
      <c r="H289" s="123"/>
      <c r="I289" s="220">
        <f>J289+K289+L289</f>
        <v>1390.6</v>
      </c>
      <c r="J289" s="77">
        <v>1075.0999999999999</v>
      </c>
      <c r="K289" s="77">
        <v>298.5</v>
      </c>
      <c r="L289" s="77">
        <v>17</v>
      </c>
      <c r="M289" s="220"/>
      <c r="N289" s="77"/>
      <c r="O289" s="77"/>
      <c r="P289" s="77"/>
      <c r="Q289" s="117">
        <f t="shared" si="198"/>
        <v>0</v>
      </c>
      <c r="R289" s="220"/>
      <c r="S289" s="77"/>
      <c r="T289" s="77"/>
      <c r="U289" s="76"/>
      <c r="V289" s="117">
        <f t="shared" si="197"/>
        <v>0</v>
      </c>
    </row>
    <row r="290" spans="1:22" s="124" customFormat="1" ht="100.5" customHeight="1">
      <c r="A290" s="125" t="s">
        <v>193</v>
      </c>
      <c r="B290" s="126"/>
      <c r="C290" s="115">
        <v>1054.5899999999999</v>
      </c>
      <c r="D290" s="122" t="s">
        <v>196</v>
      </c>
      <c r="E290" s="101" t="s">
        <v>338</v>
      </c>
      <c r="F290" s="101" t="s">
        <v>340</v>
      </c>
      <c r="G290" s="209">
        <v>893.32650000000001</v>
      </c>
      <c r="H290" s="215" t="s">
        <v>342</v>
      </c>
      <c r="I290" s="220">
        <f t="shared" ref="I290:I291" si="223">J290+K290+L290</f>
        <v>1061.0999999999999</v>
      </c>
      <c r="J290" s="77">
        <v>820.3</v>
      </c>
      <c r="K290" s="77">
        <v>227.8</v>
      </c>
      <c r="L290" s="77">
        <v>13</v>
      </c>
      <c r="M290" s="220">
        <f>SUM(N290:P290)</f>
        <v>893.30000000000007</v>
      </c>
      <c r="N290" s="77">
        <v>690.6</v>
      </c>
      <c r="O290" s="77">
        <v>191.8</v>
      </c>
      <c r="P290" s="77">
        <v>10.9</v>
      </c>
      <c r="Q290" s="117">
        <f t="shared" si="198"/>
        <v>84.186221845254934</v>
      </c>
      <c r="R290" s="220">
        <f xml:space="preserve"> SUM(S290:U290)</f>
        <v>893.31000000000006</v>
      </c>
      <c r="S290" s="77">
        <v>690.6</v>
      </c>
      <c r="T290" s="77">
        <v>191.8</v>
      </c>
      <c r="U290" s="76">
        <v>10.91</v>
      </c>
      <c r="V290" s="117">
        <f t="shared" si="197"/>
        <v>84.187164263500165</v>
      </c>
    </row>
    <row r="291" spans="1:22" s="124" customFormat="1" ht="114" customHeight="1">
      <c r="A291" s="125" t="s">
        <v>188</v>
      </c>
      <c r="B291" s="126"/>
      <c r="C291" s="115">
        <v>28353.14</v>
      </c>
      <c r="D291" s="122" t="s">
        <v>197</v>
      </c>
      <c r="E291" s="216" t="s">
        <v>339</v>
      </c>
      <c r="F291" s="216" t="s">
        <v>341</v>
      </c>
      <c r="G291" s="209">
        <v>22329.459750000002</v>
      </c>
      <c r="H291" s="217" t="s">
        <v>343</v>
      </c>
      <c r="I291" s="220">
        <f t="shared" si="223"/>
        <v>20450.2</v>
      </c>
      <c r="J291" s="77">
        <v>15810</v>
      </c>
      <c r="K291" s="77">
        <v>4390.5</v>
      </c>
      <c r="L291" s="77">
        <v>249.7</v>
      </c>
      <c r="M291" s="220"/>
      <c r="N291" s="77"/>
      <c r="O291" s="77"/>
      <c r="P291" s="77"/>
      <c r="Q291" s="117">
        <f t="shared" si="198"/>
        <v>0</v>
      </c>
      <c r="R291" s="220"/>
      <c r="S291" s="77"/>
      <c r="T291" s="77"/>
      <c r="U291" s="76"/>
      <c r="V291" s="117">
        <f>R291/I291*100</f>
        <v>0</v>
      </c>
    </row>
    <row r="292" spans="1:22" s="7" customFormat="1" ht="16.5">
      <c r="A292" s="52" t="s">
        <v>189</v>
      </c>
      <c r="B292" s="111"/>
      <c r="C292" s="70"/>
      <c r="D292" s="52"/>
      <c r="E292" s="52"/>
      <c r="F292" s="52"/>
      <c r="G292" s="52"/>
      <c r="H292" s="53"/>
      <c r="I292" s="22">
        <f t="shared" si="215"/>
        <v>342151.9</v>
      </c>
      <c r="J292" s="54">
        <f>J294</f>
        <v>338441.10000000003</v>
      </c>
      <c r="K292" s="54">
        <f t="shared" ref="K292:L292" si="224">K294</f>
        <v>3381.1000000000004</v>
      </c>
      <c r="L292" s="54">
        <f t="shared" si="224"/>
        <v>329.7</v>
      </c>
      <c r="M292" s="22">
        <f t="shared" si="216"/>
        <v>159086.94</v>
      </c>
      <c r="N292" s="54">
        <f t="shared" ref="N292:P292" si="225">N294</f>
        <v>157312.4</v>
      </c>
      <c r="O292" s="54">
        <f t="shared" si="225"/>
        <v>1694.9</v>
      </c>
      <c r="P292" s="54">
        <f t="shared" si="225"/>
        <v>79.64</v>
      </c>
      <c r="Q292" s="54">
        <f t="shared" ref="Q292:Q301" si="226">M292/I292*100</f>
        <v>46.495997830203486</v>
      </c>
      <c r="R292" s="22">
        <f t="shared" si="210"/>
        <v>159086.94</v>
      </c>
      <c r="S292" s="54">
        <f t="shared" ref="S292:U292" si="227">S294</f>
        <v>157312.4</v>
      </c>
      <c r="T292" s="54">
        <f t="shared" si="227"/>
        <v>1694.9</v>
      </c>
      <c r="U292" s="54">
        <f t="shared" si="227"/>
        <v>79.64</v>
      </c>
      <c r="V292" s="54">
        <f>R292/I292*100</f>
        <v>46.495997830203486</v>
      </c>
    </row>
    <row r="293" spans="1:22" ht="16.5">
      <c r="A293" s="45" t="s">
        <v>20</v>
      </c>
      <c r="B293" s="109"/>
      <c r="C293" s="46"/>
      <c r="D293" s="36"/>
      <c r="E293" s="36"/>
      <c r="F293" s="36"/>
      <c r="G293" s="36"/>
      <c r="H293" s="37"/>
      <c r="I293" s="35">
        <f t="shared" si="215"/>
        <v>0</v>
      </c>
      <c r="J293" s="38"/>
      <c r="K293" s="77"/>
      <c r="L293" s="38"/>
      <c r="M293" s="35">
        <f t="shared" si="216"/>
        <v>0</v>
      </c>
      <c r="N293" s="38"/>
      <c r="O293" s="38"/>
      <c r="P293" s="38"/>
      <c r="Q293" s="38"/>
      <c r="R293" s="35">
        <f t="shared" si="210"/>
        <v>0</v>
      </c>
      <c r="S293" s="38"/>
      <c r="T293" s="77"/>
      <c r="U293" s="38"/>
      <c r="V293" s="132"/>
    </row>
    <row r="294" spans="1:22" s="146" customFormat="1" ht="92.25" customHeight="1">
      <c r="A294" s="189" t="s">
        <v>76</v>
      </c>
      <c r="B294" s="238"/>
      <c r="C294" s="239"/>
      <c r="D294" s="141"/>
      <c r="E294" s="141"/>
      <c r="F294" s="141"/>
      <c r="G294" s="141"/>
      <c r="H294" s="142"/>
      <c r="I294" s="143">
        <f>J294+K294+L294</f>
        <v>342151.9</v>
      </c>
      <c r="J294" s="144">
        <f>J295</f>
        <v>338441.10000000003</v>
      </c>
      <c r="K294" s="144">
        <f t="shared" ref="K294:L294" si="228">K295</f>
        <v>3381.1000000000004</v>
      </c>
      <c r="L294" s="144">
        <f t="shared" si="228"/>
        <v>329.7</v>
      </c>
      <c r="M294" s="143">
        <f>N294+O294+P294</f>
        <v>159086.94</v>
      </c>
      <c r="N294" s="144">
        <f t="shared" ref="N294:P294" si="229">N295</f>
        <v>157312.4</v>
      </c>
      <c r="O294" s="144">
        <f t="shared" si="229"/>
        <v>1694.9</v>
      </c>
      <c r="P294" s="144">
        <f t="shared" si="229"/>
        <v>79.64</v>
      </c>
      <c r="Q294" s="144">
        <f>M294/I294*100</f>
        <v>46.495997830203486</v>
      </c>
      <c r="R294" s="143">
        <f>S294+T294+U294</f>
        <v>159086.94</v>
      </c>
      <c r="S294" s="144">
        <f t="shared" ref="S294:U294" si="230">S295</f>
        <v>157312.4</v>
      </c>
      <c r="T294" s="144">
        <f t="shared" si="230"/>
        <v>1694.9</v>
      </c>
      <c r="U294" s="144">
        <f t="shared" si="230"/>
        <v>79.64</v>
      </c>
      <c r="V294" s="240">
        <f>R294/I294*100</f>
        <v>46.495997830203486</v>
      </c>
    </row>
    <row r="295" spans="1:22" s="234" customFormat="1" ht="73.5" customHeight="1">
      <c r="A295" s="221" t="s">
        <v>190</v>
      </c>
      <c r="B295" s="241"/>
      <c r="C295" s="242"/>
      <c r="D295" s="231"/>
      <c r="E295" s="231"/>
      <c r="F295" s="231"/>
      <c r="G295" s="231"/>
      <c r="H295" s="232"/>
      <c r="I295" s="226">
        <f>J295+K295+L295</f>
        <v>342151.9</v>
      </c>
      <c r="J295" s="233">
        <f>J298+J301+J302</f>
        <v>338441.10000000003</v>
      </c>
      <c r="K295" s="233">
        <f t="shared" ref="K295:L295" si="231">K298+K301+K302</f>
        <v>3381.1000000000004</v>
      </c>
      <c r="L295" s="233">
        <f t="shared" si="231"/>
        <v>329.7</v>
      </c>
      <c r="M295" s="226">
        <f>N295+O295+P295</f>
        <v>159086.94</v>
      </c>
      <c r="N295" s="233">
        <f t="shared" ref="N295:P295" si="232">N298+N301+N302</f>
        <v>157312.4</v>
      </c>
      <c r="O295" s="233">
        <f t="shared" si="232"/>
        <v>1694.9</v>
      </c>
      <c r="P295" s="233">
        <f t="shared" si="232"/>
        <v>79.64</v>
      </c>
      <c r="Q295" s="233">
        <f>M295/I295*100</f>
        <v>46.495997830203486</v>
      </c>
      <c r="R295" s="226">
        <f>S295+T295+U295</f>
        <v>159086.94</v>
      </c>
      <c r="S295" s="233">
        <f t="shared" ref="S295:U295" si="233">S298+S301+S302</f>
        <v>157312.4</v>
      </c>
      <c r="T295" s="233">
        <f t="shared" si="233"/>
        <v>1694.9</v>
      </c>
      <c r="U295" s="233">
        <f t="shared" si="233"/>
        <v>79.64</v>
      </c>
      <c r="V295" s="243">
        <f>R295/I295*100</f>
        <v>46.495997830203486</v>
      </c>
    </row>
    <row r="296" spans="1:22" ht="69" customHeight="1">
      <c r="A296" s="90" t="s">
        <v>31</v>
      </c>
      <c r="B296" s="109"/>
      <c r="C296" s="46"/>
      <c r="D296" s="36"/>
      <c r="E296" s="36"/>
      <c r="F296" s="36"/>
      <c r="G296" s="36"/>
      <c r="H296" s="37"/>
      <c r="I296" s="35">
        <f t="shared" si="215"/>
        <v>0</v>
      </c>
      <c r="J296" s="38"/>
      <c r="K296" s="77"/>
      <c r="L296" s="38"/>
      <c r="M296" s="35">
        <f t="shared" si="216"/>
        <v>0</v>
      </c>
      <c r="N296" s="38"/>
      <c r="O296" s="38"/>
      <c r="P296" s="38"/>
      <c r="Q296" s="38"/>
      <c r="R296" s="35">
        <f t="shared" si="210"/>
        <v>0</v>
      </c>
      <c r="S296" s="38"/>
      <c r="T296" s="76"/>
      <c r="U296" s="38"/>
      <c r="V296" s="132"/>
    </row>
    <row r="297" spans="1:22" ht="77.25" customHeight="1">
      <c r="A297" s="90" t="s">
        <v>133</v>
      </c>
      <c r="B297" s="109"/>
      <c r="C297" s="46"/>
      <c r="D297" s="36"/>
      <c r="E297" s="36"/>
      <c r="F297" s="36"/>
      <c r="G297" s="36"/>
      <c r="H297" s="37"/>
      <c r="I297" s="35">
        <f t="shared" si="215"/>
        <v>0</v>
      </c>
      <c r="J297" s="38"/>
      <c r="K297" s="77"/>
      <c r="L297" s="38"/>
      <c r="M297" s="35">
        <f t="shared" si="216"/>
        <v>0</v>
      </c>
      <c r="N297" s="38"/>
      <c r="O297" s="38"/>
      <c r="P297" s="38"/>
      <c r="Q297" s="38"/>
      <c r="R297" s="35">
        <f t="shared" si="210"/>
        <v>0</v>
      </c>
      <c r="S297" s="38"/>
      <c r="T297" s="76"/>
      <c r="U297" s="38"/>
      <c r="V297" s="132"/>
    </row>
    <row r="298" spans="1:22" s="124" customFormat="1" ht="145.5" customHeight="1">
      <c r="A298" s="155" t="s">
        <v>77</v>
      </c>
      <c r="B298" s="126" t="s">
        <v>260</v>
      </c>
      <c r="C298" s="115">
        <v>375899.96</v>
      </c>
      <c r="D298" s="122" t="s">
        <v>81</v>
      </c>
      <c r="E298" s="122" t="s">
        <v>104</v>
      </c>
      <c r="F298" s="122" t="s">
        <v>98</v>
      </c>
      <c r="G298" s="77">
        <v>406643.79</v>
      </c>
      <c r="H298" s="123" t="s">
        <v>99</v>
      </c>
      <c r="I298" s="220">
        <f t="shared" si="215"/>
        <v>177307</v>
      </c>
      <c r="J298" s="77">
        <v>175244.6</v>
      </c>
      <c r="K298" s="77">
        <v>2062.4</v>
      </c>
      <c r="L298" s="77"/>
      <c r="M298" s="220">
        <f t="shared" si="216"/>
        <v>117016</v>
      </c>
      <c r="N298" s="77">
        <v>115656.3</v>
      </c>
      <c r="O298" s="77">
        <v>1359.7</v>
      </c>
      <c r="P298" s="77">
        <v>0</v>
      </c>
      <c r="Q298" s="77">
        <f t="shared" si="226"/>
        <v>65.996266362862158</v>
      </c>
      <c r="R298" s="220">
        <f t="shared" si="210"/>
        <v>117016</v>
      </c>
      <c r="S298" s="76">
        <v>115656.3</v>
      </c>
      <c r="T298" s="76">
        <v>1359.7</v>
      </c>
      <c r="U298" s="77">
        <v>0</v>
      </c>
      <c r="V298" s="133">
        <f>R298/I298*100</f>
        <v>65.996266362862158</v>
      </c>
    </row>
    <row r="299" spans="1:22" s="124" customFormat="1" ht="45" customHeight="1">
      <c r="A299" s="218" t="s">
        <v>78</v>
      </c>
      <c r="B299" s="126"/>
      <c r="C299" s="115"/>
      <c r="D299" s="122"/>
      <c r="E299" s="122"/>
      <c r="F299" s="122"/>
      <c r="G299" s="122"/>
      <c r="H299" s="123"/>
      <c r="I299" s="220">
        <f t="shared" si="215"/>
        <v>0</v>
      </c>
      <c r="J299" s="77"/>
      <c r="K299" s="77"/>
      <c r="L299" s="77"/>
      <c r="M299" s="220">
        <f t="shared" si="216"/>
        <v>0</v>
      </c>
      <c r="N299" s="77"/>
      <c r="O299" s="77"/>
      <c r="P299" s="77"/>
      <c r="Q299" s="77"/>
      <c r="R299" s="220">
        <f t="shared" si="210"/>
        <v>0</v>
      </c>
      <c r="S299" s="77"/>
      <c r="T299" s="76"/>
      <c r="U299" s="77"/>
      <c r="V299" s="133"/>
    </row>
    <row r="300" spans="1:22" s="124" customFormat="1" ht="27.75" customHeight="1">
      <c r="A300" s="218" t="s">
        <v>19</v>
      </c>
      <c r="B300" s="126"/>
      <c r="C300" s="115"/>
      <c r="D300" s="122"/>
      <c r="E300" s="122"/>
      <c r="F300" s="122"/>
      <c r="G300" s="122"/>
      <c r="H300" s="123"/>
      <c r="I300" s="220">
        <f t="shared" si="215"/>
        <v>0</v>
      </c>
      <c r="J300" s="77"/>
      <c r="K300" s="77"/>
      <c r="L300" s="77"/>
      <c r="M300" s="220">
        <f t="shared" si="216"/>
        <v>0</v>
      </c>
      <c r="N300" s="77"/>
      <c r="O300" s="77"/>
      <c r="P300" s="77"/>
      <c r="Q300" s="77"/>
      <c r="R300" s="220">
        <f t="shared" si="210"/>
        <v>0</v>
      </c>
      <c r="S300" s="77"/>
      <c r="T300" s="76"/>
      <c r="U300" s="77"/>
      <c r="V300" s="133"/>
    </row>
    <row r="301" spans="1:22" s="124" customFormat="1" ht="96" customHeight="1">
      <c r="A301" s="125" t="s">
        <v>105</v>
      </c>
      <c r="B301" s="126" t="s">
        <v>260</v>
      </c>
      <c r="C301" s="219" t="s">
        <v>296</v>
      </c>
      <c r="D301" s="122" t="s">
        <v>79</v>
      </c>
      <c r="E301" s="122" t="s">
        <v>100</v>
      </c>
      <c r="F301" s="122" t="s">
        <v>101</v>
      </c>
      <c r="G301" s="172">
        <v>242122.85200000001</v>
      </c>
      <c r="H301" s="123" t="s">
        <v>102</v>
      </c>
      <c r="I301" s="220">
        <f t="shared" si="215"/>
        <v>138839.60000000003</v>
      </c>
      <c r="J301" s="77">
        <v>137451.20000000001</v>
      </c>
      <c r="K301" s="77">
        <v>1110.7</v>
      </c>
      <c r="L301" s="77">
        <v>277.7</v>
      </c>
      <c r="M301" s="220">
        <f t="shared" si="216"/>
        <v>42070.939999999995</v>
      </c>
      <c r="N301" s="77">
        <v>41656.1</v>
      </c>
      <c r="O301" s="77">
        <v>335.2</v>
      </c>
      <c r="P301" s="77">
        <v>79.64</v>
      </c>
      <c r="Q301" s="77">
        <f t="shared" si="226"/>
        <v>30.301830313541661</v>
      </c>
      <c r="R301" s="220">
        <f t="shared" si="210"/>
        <v>42070.939999999995</v>
      </c>
      <c r="S301" s="77">
        <v>41656.1</v>
      </c>
      <c r="T301" s="77">
        <v>335.2</v>
      </c>
      <c r="U301" s="77">
        <v>79.64</v>
      </c>
      <c r="V301" s="133">
        <f>R301/I301*100</f>
        <v>30.301830313541661</v>
      </c>
    </row>
    <row r="302" spans="1:22" s="124" customFormat="1" ht="120" customHeight="1">
      <c r="A302" s="125" t="s">
        <v>191</v>
      </c>
      <c r="B302" s="126" t="s">
        <v>260</v>
      </c>
      <c r="C302" s="115">
        <v>44680</v>
      </c>
      <c r="D302" s="122" t="s">
        <v>136</v>
      </c>
      <c r="E302" s="122" t="s">
        <v>391</v>
      </c>
      <c r="F302" s="122" t="s">
        <v>390</v>
      </c>
      <c r="G302" s="172">
        <v>41800</v>
      </c>
      <c r="H302" s="123" t="s">
        <v>297</v>
      </c>
      <c r="I302" s="220">
        <f t="shared" si="215"/>
        <v>26005.3</v>
      </c>
      <c r="J302" s="77">
        <v>25745.3</v>
      </c>
      <c r="K302" s="77">
        <v>208</v>
      </c>
      <c r="L302" s="77">
        <v>52</v>
      </c>
      <c r="M302" s="220"/>
      <c r="N302" s="77"/>
      <c r="O302" s="77"/>
      <c r="P302" s="77"/>
      <c r="Q302" s="77"/>
      <c r="R302" s="220"/>
      <c r="S302" s="77"/>
      <c r="T302" s="76"/>
      <c r="U302" s="77"/>
      <c r="V302" s="133"/>
    </row>
    <row r="303" spans="1:22" ht="30" customHeight="1">
      <c r="A303" s="267"/>
      <c r="B303" s="268"/>
      <c r="C303" s="269"/>
      <c r="D303" s="134"/>
      <c r="E303" s="134"/>
      <c r="F303" s="134"/>
      <c r="G303" s="134"/>
      <c r="H303" s="249"/>
      <c r="I303" s="250"/>
      <c r="J303" s="136"/>
      <c r="K303" s="136"/>
      <c r="L303" s="136"/>
      <c r="M303" s="250"/>
      <c r="N303" s="136"/>
      <c r="O303" s="136"/>
      <c r="P303" s="136"/>
      <c r="Q303" s="136"/>
      <c r="R303" s="250"/>
      <c r="S303" s="135"/>
      <c r="T303" s="137"/>
      <c r="U303" s="135"/>
      <c r="V303" s="252"/>
    </row>
    <row r="304" spans="1:22" ht="24" customHeight="1">
      <c r="A304" s="273"/>
      <c r="B304" s="271"/>
      <c r="C304" s="271"/>
      <c r="D304" s="134"/>
      <c r="E304" s="134"/>
      <c r="F304" s="134"/>
      <c r="G304" s="134"/>
      <c r="H304" s="249"/>
      <c r="I304" s="250"/>
      <c r="J304" s="136"/>
      <c r="K304" s="136"/>
      <c r="L304" s="136"/>
      <c r="M304" s="250"/>
      <c r="N304" s="136"/>
      <c r="O304" s="136"/>
      <c r="P304" s="136"/>
      <c r="Q304" s="136"/>
      <c r="R304" s="250"/>
      <c r="S304" s="135"/>
      <c r="T304" s="137"/>
      <c r="U304" s="135"/>
      <c r="V304" s="252"/>
    </row>
    <row r="305" spans="1:22" ht="24" customHeight="1">
      <c r="A305" s="273"/>
      <c r="B305" s="271"/>
      <c r="C305" s="271"/>
      <c r="D305" s="134"/>
      <c r="E305" s="134"/>
      <c r="F305" s="134"/>
      <c r="G305" s="134"/>
      <c r="H305" s="249"/>
      <c r="I305" s="250"/>
      <c r="J305" s="136"/>
      <c r="K305" s="136"/>
      <c r="L305" s="136"/>
      <c r="M305" s="250"/>
      <c r="N305" s="136"/>
      <c r="O305" s="136"/>
      <c r="P305" s="136"/>
      <c r="Q305" s="136"/>
      <c r="R305" s="250"/>
      <c r="S305" s="135"/>
      <c r="T305" s="137"/>
      <c r="U305" s="135"/>
      <c r="V305" s="252"/>
    </row>
    <row r="306" spans="1:22" ht="24" customHeight="1">
      <c r="A306" s="273"/>
      <c r="B306" s="271"/>
      <c r="C306" s="271"/>
      <c r="D306" s="134"/>
      <c r="E306" s="134"/>
      <c r="F306" s="134"/>
      <c r="G306" s="134"/>
      <c r="H306" s="249"/>
      <c r="I306" s="250"/>
      <c r="J306" s="136"/>
      <c r="K306" s="136"/>
      <c r="L306" s="136"/>
      <c r="M306" s="250"/>
      <c r="N306" s="136"/>
      <c r="O306" s="136"/>
      <c r="P306" s="136"/>
      <c r="Q306" s="136"/>
      <c r="R306" s="250"/>
      <c r="S306" s="135"/>
      <c r="T306" s="137"/>
      <c r="U306" s="135"/>
      <c r="V306" s="252"/>
    </row>
    <row r="307" spans="1:22" ht="24" customHeight="1">
      <c r="A307" s="273"/>
      <c r="B307" s="271"/>
      <c r="C307" s="271"/>
      <c r="D307" s="134"/>
      <c r="E307" s="134"/>
      <c r="F307" s="134"/>
      <c r="G307" s="134"/>
      <c r="H307" s="249"/>
      <c r="I307" s="250"/>
      <c r="J307" s="136"/>
      <c r="K307" s="136"/>
      <c r="L307" s="136"/>
      <c r="M307" s="250"/>
      <c r="N307" s="136"/>
      <c r="O307" s="136"/>
      <c r="P307" s="136"/>
      <c r="Q307" s="136"/>
      <c r="R307" s="250"/>
      <c r="S307" s="135"/>
      <c r="T307" s="137"/>
      <c r="U307" s="135"/>
      <c r="V307" s="252"/>
    </row>
    <row r="308" spans="1:22" ht="24" customHeight="1">
      <c r="A308" s="273"/>
      <c r="B308" s="271"/>
      <c r="C308" s="271"/>
      <c r="D308" s="134"/>
      <c r="E308" s="134"/>
      <c r="F308" s="134"/>
      <c r="G308" s="134"/>
      <c r="H308" s="249"/>
      <c r="I308" s="250"/>
      <c r="J308" s="136"/>
      <c r="K308" s="136"/>
      <c r="L308" s="136"/>
      <c r="M308" s="250"/>
      <c r="N308" s="136"/>
      <c r="O308" s="136"/>
      <c r="P308" s="136"/>
      <c r="Q308" s="136"/>
      <c r="R308" s="250"/>
      <c r="S308" s="135"/>
      <c r="T308" s="137"/>
      <c r="U308" s="135"/>
      <c r="V308" s="252"/>
    </row>
    <row r="309" spans="1:22" ht="24" customHeight="1">
      <c r="A309" s="273"/>
      <c r="B309" s="271"/>
      <c r="C309" s="271"/>
      <c r="D309" s="134"/>
      <c r="E309" s="134"/>
      <c r="F309" s="134"/>
      <c r="G309" s="134"/>
      <c r="H309" s="249"/>
      <c r="I309" s="250"/>
      <c r="J309" s="136"/>
      <c r="K309" s="136"/>
      <c r="L309" s="136"/>
      <c r="M309" s="250"/>
      <c r="N309" s="136"/>
      <c r="O309" s="136"/>
      <c r="P309" s="136"/>
      <c r="Q309" s="136"/>
      <c r="R309" s="250"/>
      <c r="S309" s="135"/>
      <c r="T309" s="137"/>
      <c r="U309" s="135"/>
      <c r="V309" s="252"/>
    </row>
    <row r="310" spans="1:22" ht="24" customHeight="1">
      <c r="A310" s="273"/>
      <c r="B310" s="271"/>
      <c r="C310" s="271"/>
      <c r="D310" s="134"/>
      <c r="E310" s="134"/>
      <c r="F310" s="134"/>
      <c r="G310" s="134"/>
      <c r="H310" s="249"/>
      <c r="I310" s="250"/>
      <c r="J310" s="136"/>
      <c r="K310" s="136"/>
      <c r="L310" s="136"/>
      <c r="M310" s="250"/>
      <c r="N310" s="136"/>
      <c r="O310" s="136"/>
      <c r="P310" s="136"/>
      <c r="Q310" s="136"/>
      <c r="R310" s="250"/>
      <c r="S310" s="135"/>
      <c r="T310" s="137"/>
      <c r="U310" s="135"/>
      <c r="V310" s="252"/>
    </row>
    <row r="311" spans="1:22" ht="24" customHeight="1">
      <c r="A311" s="273"/>
      <c r="B311" s="271"/>
      <c r="C311" s="271"/>
      <c r="D311" s="134"/>
      <c r="E311" s="134"/>
      <c r="F311" s="134"/>
      <c r="G311" s="134"/>
      <c r="H311" s="249"/>
      <c r="I311" s="250"/>
      <c r="J311" s="136"/>
      <c r="K311" s="136"/>
      <c r="L311" s="136"/>
      <c r="M311" s="250"/>
      <c r="N311" s="136"/>
      <c r="O311" s="136"/>
      <c r="P311" s="136"/>
      <c r="Q311" s="136"/>
      <c r="R311" s="250"/>
      <c r="S311" s="135"/>
      <c r="T311" s="137"/>
      <c r="U311" s="135"/>
      <c r="V311" s="252"/>
    </row>
    <row r="312" spans="1:22" ht="27" customHeight="1">
      <c r="A312" s="270"/>
      <c r="B312" s="271"/>
      <c r="C312" s="271"/>
      <c r="D312" s="43"/>
      <c r="E312" s="43"/>
      <c r="F312" s="43"/>
      <c r="G312" s="43"/>
      <c r="H312" s="251"/>
      <c r="I312" s="83"/>
      <c r="J312" s="83"/>
      <c r="K312" s="83"/>
      <c r="L312" s="83"/>
      <c r="M312" s="86"/>
      <c r="N312" s="86"/>
      <c r="O312" s="86"/>
      <c r="P312" s="86"/>
      <c r="Q312" s="83"/>
      <c r="R312" s="83"/>
      <c r="S312" s="72"/>
      <c r="T312" s="86"/>
      <c r="U312" s="277"/>
      <c r="V312" s="278"/>
    </row>
    <row r="313" spans="1:22" ht="39" customHeight="1">
      <c r="A313" s="270"/>
      <c r="B313" s="271"/>
      <c r="C313" s="271"/>
      <c r="D313" s="134"/>
      <c r="E313" s="134"/>
      <c r="F313" s="134"/>
      <c r="G313" s="134"/>
      <c r="H313" s="254"/>
      <c r="I313" s="135"/>
      <c r="J313" s="135"/>
      <c r="K313" s="136"/>
      <c r="L313" s="135"/>
      <c r="M313" s="255"/>
      <c r="N313" s="255"/>
      <c r="O313" s="255"/>
      <c r="P313" s="255"/>
      <c r="Q313" s="135"/>
      <c r="R313" s="135"/>
      <c r="S313" s="135"/>
      <c r="T313" s="137"/>
      <c r="U313" s="135"/>
      <c r="V313" s="253"/>
    </row>
    <row r="314" spans="1:22" s="262" customFormat="1" ht="25.5">
      <c r="A314" s="272"/>
      <c r="B314" s="271"/>
      <c r="C314" s="271"/>
      <c r="D314" s="256"/>
      <c r="E314" s="256"/>
      <c r="F314" s="256"/>
      <c r="G314" s="256"/>
      <c r="H314" s="257"/>
      <c r="I314" s="258"/>
      <c r="J314" s="258"/>
      <c r="K314" s="259"/>
      <c r="L314" s="258"/>
      <c r="M314" s="260"/>
      <c r="N314" s="260"/>
      <c r="O314" s="260"/>
      <c r="P314" s="260"/>
      <c r="Q314" s="258"/>
      <c r="R314" s="258"/>
      <c r="S314" s="258"/>
      <c r="T314" s="261"/>
      <c r="U314" s="258"/>
      <c r="V314" s="258"/>
    </row>
  </sheetData>
  <mergeCells count="26">
    <mergeCell ref="E3:E4"/>
    <mergeCell ref="B3:B4"/>
    <mergeCell ref="U312:V312"/>
    <mergeCell ref="A1:V1"/>
    <mergeCell ref="H3:H4"/>
    <mergeCell ref="I3:L3"/>
    <mergeCell ref="A3:A4"/>
    <mergeCell ref="F3:F4"/>
    <mergeCell ref="S2:V2"/>
    <mergeCell ref="V3:V4"/>
    <mergeCell ref="R3:U3"/>
    <mergeCell ref="C3:C4"/>
    <mergeCell ref="G3:G4"/>
    <mergeCell ref="M3:Q3"/>
    <mergeCell ref="D3:D4"/>
    <mergeCell ref="A304:C304"/>
    <mergeCell ref="A305:C305"/>
    <mergeCell ref="A306:C306"/>
    <mergeCell ref="A307:C307"/>
    <mergeCell ref="A312:C312"/>
    <mergeCell ref="A314:C314"/>
    <mergeCell ref="A308:C308"/>
    <mergeCell ref="A309:C309"/>
    <mergeCell ref="A310:C310"/>
    <mergeCell ref="A311:C311"/>
    <mergeCell ref="A313:C313"/>
  </mergeCells>
  <pageMargins left="0.23622047244094491" right="0.23622047244094491" top="0.35433070866141736" bottom="0.35433070866141736" header="0.11811023622047245" footer="0.11811023622047245"/>
  <pageSetup paperSize="9" scale="34" fitToHeight="0" orientation="landscape" r:id="rId1"/>
  <headerFooter differentFirst="1">
    <oddFooter>Страница &amp;P</oddFooter>
  </headerFooter>
  <rowBreaks count="1" manualBreakCount="1">
    <brk id="3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economy42</cp:lastModifiedBy>
  <cp:lastPrinted>2020-07-14T05:17:45Z</cp:lastPrinted>
  <dcterms:created xsi:type="dcterms:W3CDTF">2016-11-16T06:29:02Z</dcterms:created>
  <dcterms:modified xsi:type="dcterms:W3CDTF">2020-09-24T13:38:57Z</dcterms:modified>
</cp:coreProperties>
</file>