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45" windowWidth="14880" windowHeight="4185"/>
  </bookViews>
  <sheets>
    <sheet name="Лист1" sheetId="1" r:id="rId1"/>
  </sheets>
  <definedNames>
    <definedName name="_xlnm._FilterDatabase" localSheetId="0" hidden="1">Лист1!$A$5:$R$19</definedName>
    <definedName name="_xlnm.Print_Titles" localSheetId="0">Лист1!$3:$4</definedName>
    <definedName name="_xlnm.Print_Area" localSheetId="0">Лист1!$A$1:$R$303</definedName>
  </definedNames>
  <calcPr calcId="145621"/>
</workbook>
</file>

<file path=xl/calcChain.xml><?xml version="1.0" encoding="utf-8"?>
<calcChain xmlns="http://schemas.openxmlformats.org/spreadsheetml/2006/main">
  <c r="N120" i="1" l="1"/>
  <c r="N155" i="1"/>
  <c r="N156" i="1"/>
  <c r="E162" i="1" l="1"/>
  <c r="N85" i="1" l="1"/>
  <c r="I85" i="1"/>
  <c r="E85" i="1"/>
  <c r="R85" i="1" s="1"/>
  <c r="M85" i="1" l="1"/>
  <c r="N163" i="1"/>
  <c r="N23" i="1" l="1"/>
  <c r="N114" i="1"/>
  <c r="N112" i="1"/>
  <c r="N96" i="1"/>
  <c r="N94" i="1"/>
  <c r="Q187" i="1" l="1"/>
  <c r="P187" i="1"/>
  <c r="P186" i="1" s="1"/>
  <c r="O187" i="1"/>
  <c r="O186" i="1" s="1"/>
  <c r="L187" i="1"/>
  <c r="K187" i="1"/>
  <c r="J187" i="1"/>
  <c r="J186" i="1" s="1"/>
  <c r="H187" i="1"/>
  <c r="G187" i="1"/>
  <c r="F187" i="1"/>
  <c r="Q182" i="1"/>
  <c r="P182" i="1"/>
  <c r="O182" i="1"/>
  <c r="L182" i="1"/>
  <c r="K182" i="1"/>
  <c r="J182" i="1"/>
  <c r="H182" i="1"/>
  <c r="G182" i="1"/>
  <c r="F182" i="1"/>
  <c r="Q295" i="1"/>
  <c r="P295" i="1"/>
  <c r="O295" i="1"/>
  <c r="L295" i="1"/>
  <c r="K295" i="1"/>
  <c r="J295" i="1"/>
  <c r="H295" i="1"/>
  <c r="G295" i="1"/>
  <c r="F295" i="1"/>
  <c r="Q275" i="1"/>
  <c r="Q274" i="1" s="1"/>
  <c r="P275" i="1"/>
  <c r="P274" i="1" s="1"/>
  <c r="O275" i="1"/>
  <c r="O274" i="1" s="1"/>
  <c r="L275" i="1"/>
  <c r="L274" i="1" s="1"/>
  <c r="K275" i="1"/>
  <c r="K274" i="1" s="1"/>
  <c r="J275" i="1"/>
  <c r="J274" i="1" s="1"/>
  <c r="H275" i="1"/>
  <c r="H274" i="1" s="1"/>
  <c r="G275" i="1"/>
  <c r="G274" i="1" s="1"/>
  <c r="F275" i="1"/>
  <c r="E275" i="1" s="1"/>
  <c r="H261" i="1"/>
  <c r="Q246" i="1"/>
  <c r="P246" i="1"/>
  <c r="O246" i="1"/>
  <c r="L246" i="1"/>
  <c r="K246" i="1"/>
  <c r="J246" i="1"/>
  <c r="H246" i="1"/>
  <c r="G246" i="1"/>
  <c r="F246" i="1"/>
  <c r="Q234" i="1"/>
  <c r="P234" i="1"/>
  <c r="O234" i="1"/>
  <c r="L234" i="1"/>
  <c r="K234" i="1"/>
  <c r="J234" i="1"/>
  <c r="H234" i="1"/>
  <c r="G234" i="1"/>
  <c r="F234" i="1"/>
  <c r="Q204" i="1"/>
  <c r="P204" i="1"/>
  <c r="O204" i="1"/>
  <c r="L204" i="1"/>
  <c r="K204" i="1"/>
  <c r="J204" i="1"/>
  <c r="H204" i="1"/>
  <c r="G204" i="1"/>
  <c r="F204" i="1"/>
  <c r="Q186" i="1"/>
  <c r="L186" i="1"/>
  <c r="H186" i="1"/>
  <c r="F186" i="1"/>
  <c r="K186" i="1"/>
  <c r="G186" i="1"/>
  <c r="Q175" i="1"/>
  <c r="P175" i="1"/>
  <c r="O175" i="1"/>
  <c r="L175" i="1"/>
  <c r="K175" i="1"/>
  <c r="J175" i="1"/>
  <c r="H175" i="1"/>
  <c r="G175" i="1"/>
  <c r="F175" i="1"/>
  <c r="Q168" i="1"/>
  <c r="P168" i="1"/>
  <c r="O168" i="1"/>
  <c r="L168" i="1"/>
  <c r="K168" i="1"/>
  <c r="J168" i="1"/>
  <c r="H168" i="1"/>
  <c r="G168" i="1"/>
  <c r="F168" i="1"/>
  <c r="Q160" i="1"/>
  <c r="P160" i="1"/>
  <c r="O160" i="1"/>
  <c r="L160" i="1"/>
  <c r="K160" i="1"/>
  <c r="J160" i="1"/>
  <c r="H160" i="1"/>
  <c r="G160" i="1"/>
  <c r="F160" i="1"/>
  <c r="Q153" i="1"/>
  <c r="P153" i="1"/>
  <c r="O153" i="1"/>
  <c r="L153" i="1"/>
  <c r="K153" i="1"/>
  <c r="J153" i="1"/>
  <c r="H153" i="1"/>
  <c r="G153" i="1"/>
  <c r="F153" i="1"/>
  <c r="E153" i="1" s="1"/>
  <c r="Q118" i="1"/>
  <c r="P118" i="1"/>
  <c r="O118" i="1"/>
  <c r="L118" i="1"/>
  <c r="K118" i="1"/>
  <c r="J118" i="1"/>
  <c r="H118" i="1"/>
  <c r="G118" i="1"/>
  <c r="F118" i="1"/>
  <c r="Q65" i="1"/>
  <c r="P65" i="1"/>
  <c r="O65" i="1"/>
  <c r="L65" i="1"/>
  <c r="K65" i="1"/>
  <c r="J65" i="1"/>
  <c r="H65" i="1"/>
  <c r="G65" i="1"/>
  <c r="F65" i="1"/>
  <c r="Q51" i="1"/>
  <c r="P51" i="1"/>
  <c r="O51" i="1"/>
  <c r="L51" i="1"/>
  <c r="K51" i="1"/>
  <c r="J51" i="1"/>
  <c r="H51" i="1"/>
  <c r="G51" i="1"/>
  <c r="F51" i="1"/>
  <c r="Q21" i="1"/>
  <c r="P21" i="1"/>
  <c r="O21" i="1"/>
  <c r="N21" i="1" s="1"/>
  <c r="L21" i="1"/>
  <c r="K21" i="1"/>
  <c r="J21" i="1"/>
  <c r="H21" i="1"/>
  <c r="G21" i="1"/>
  <c r="F21" i="1"/>
  <c r="E276" i="1"/>
  <c r="E253" i="1"/>
  <c r="E252" i="1"/>
  <c r="E250" i="1"/>
  <c r="E248" i="1"/>
  <c r="E233" i="1"/>
  <c r="E231" i="1"/>
  <c r="E229" i="1"/>
  <c r="E227" i="1"/>
  <c r="E226" i="1"/>
  <c r="E224" i="1"/>
  <c r="E223" i="1"/>
  <c r="E221" i="1"/>
  <c r="E220" i="1"/>
  <c r="E218" i="1"/>
  <c r="E217" i="1"/>
  <c r="E215" i="1"/>
  <c r="E214" i="1"/>
  <c r="E212" i="1"/>
  <c r="E211" i="1"/>
  <c r="E209" i="1"/>
  <c r="E208" i="1"/>
  <c r="E206" i="1"/>
  <c r="E185" i="1"/>
  <c r="E171" i="1"/>
  <c r="I234" i="1" l="1"/>
  <c r="N246" i="1"/>
  <c r="I275" i="1"/>
  <c r="E234" i="1"/>
  <c r="R234" i="1" s="1"/>
  <c r="N234" i="1"/>
  <c r="I246" i="1"/>
  <c r="N275" i="1"/>
  <c r="I274" i="1"/>
  <c r="N274" i="1"/>
  <c r="E246" i="1"/>
  <c r="M246" i="1" s="1"/>
  <c r="F274" i="1"/>
  <c r="E274" i="1" s="1"/>
  <c r="I295" i="1"/>
  <c r="N187" i="1"/>
  <c r="N186" i="1"/>
  <c r="I186" i="1"/>
  <c r="R275" i="1"/>
  <c r="M275" i="1"/>
  <c r="R246" i="1"/>
  <c r="I187" i="1"/>
  <c r="E186" i="1"/>
  <c r="E187" i="1"/>
  <c r="E163" i="1"/>
  <c r="R163" i="1" s="1"/>
  <c r="E155" i="1"/>
  <c r="E149" i="1"/>
  <c r="E139" i="1"/>
  <c r="E123" i="1"/>
  <c r="E122" i="1"/>
  <c r="E120" i="1"/>
  <c r="E100" i="1"/>
  <c r="E75" i="1"/>
  <c r="E67" i="1"/>
  <c r="E61" i="1"/>
  <c r="E50" i="1"/>
  <c r="E49" i="1"/>
  <c r="E48" i="1"/>
  <c r="M234" i="1" l="1"/>
  <c r="M274" i="1"/>
  <c r="R274" i="1"/>
  <c r="M187" i="1"/>
  <c r="M120" i="1"/>
  <c r="R120" i="1"/>
  <c r="M186" i="1"/>
  <c r="R186" i="1"/>
  <c r="R187" i="1"/>
  <c r="E43" i="1"/>
  <c r="E41" i="1"/>
  <c r="E39" i="1"/>
  <c r="N32" i="1"/>
  <c r="I32" i="1"/>
  <c r="E32" i="1"/>
  <c r="R32" i="1" s="1"/>
  <c r="E31" i="1"/>
  <c r="E29" i="1"/>
  <c r="E28" i="1"/>
  <c r="E26" i="1"/>
  <c r="E25" i="1"/>
  <c r="E23" i="1"/>
  <c r="R23" i="1" s="1"/>
  <c r="M32" i="1" l="1"/>
  <c r="E114" i="1"/>
  <c r="R114" i="1" s="1"/>
  <c r="E112" i="1"/>
  <c r="R112" i="1" s="1"/>
  <c r="E97" i="1"/>
  <c r="E96" i="1"/>
  <c r="R96" i="1" s="1"/>
  <c r="Q294" i="1" l="1"/>
  <c r="Q292" i="1" s="1"/>
  <c r="O294" i="1"/>
  <c r="O292" i="1" s="1"/>
  <c r="L294" i="1"/>
  <c r="L292" i="1" s="1"/>
  <c r="J294" i="1"/>
  <c r="J292" i="1" s="1"/>
  <c r="H294" i="1"/>
  <c r="H292" i="1" s="1"/>
  <c r="F294" i="1"/>
  <c r="F292" i="1" s="1"/>
  <c r="P294" i="1"/>
  <c r="P292" i="1" s="1"/>
  <c r="K294" i="1"/>
  <c r="G294" i="1"/>
  <c r="G292" i="1" s="1"/>
  <c r="K292" i="1"/>
  <c r="Q286" i="1"/>
  <c r="P286" i="1"/>
  <c r="O286" i="1"/>
  <c r="L286" i="1"/>
  <c r="K286" i="1"/>
  <c r="J286" i="1"/>
  <c r="H286" i="1"/>
  <c r="G286" i="1"/>
  <c r="F286" i="1"/>
  <c r="Q282" i="1"/>
  <c r="P282" i="1"/>
  <c r="O282" i="1"/>
  <c r="L282" i="1"/>
  <c r="K282" i="1"/>
  <c r="J282" i="1"/>
  <c r="H282" i="1"/>
  <c r="G282" i="1"/>
  <c r="F282" i="1"/>
  <c r="Q267" i="1"/>
  <c r="P267" i="1"/>
  <c r="O267" i="1"/>
  <c r="L267" i="1"/>
  <c r="K267" i="1"/>
  <c r="J267" i="1"/>
  <c r="G267" i="1"/>
  <c r="F267" i="1"/>
  <c r="Q263" i="1"/>
  <c r="P263" i="1"/>
  <c r="P261" i="1" s="1"/>
  <c r="O263" i="1"/>
  <c r="L263" i="1"/>
  <c r="L261" i="1" s="1"/>
  <c r="K263" i="1"/>
  <c r="K261" i="1" s="1"/>
  <c r="J263" i="1"/>
  <c r="J261" i="1" s="1"/>
  <c r="G263" i="1"/>
  <c r="G261" i="1" s="1"/>
  <c r="F263" i="1"/>
  <c r="F261" i="1" s="1"/>
  <c r="Q255" i="1"/>
  <c r="Q254" i="1" s="1"/>
  <c r="P255" i="1"/>
  <c r="O255" i="1"/>
  <c r="L255" i="1"/>
  <c r="L254" i="1" s="1"/>
  <c r="K255" i="1"/>
  <c r="J255" i="1"/>
  <c r="H255" i="1"/>
  <c r="H254" i="1" s="1"/>
  <c r="G255" i="1"/>
  <c r="F255" i="1"/>
  <c r="F254" i="1" s="1"/>
  <c r="P254" i="1"/>
  <c r="K254" i="1"/>
  <c r="G254" i="1"/>
  <c r="Q238" i="1"/>
  <c r="Q203" i="1" s="1"/>
  <c r="P238" i="1"/>
  <c r="P203" i="1" s="1"/>
  <c r="O238" i="1"/>
  <c r="O203" i="1" s="1"/>
  <c r="L238" i="1"/>
  <c r="L203" i="1" s="1"/>
  <c r="K238" i="1"/>
  <c r="K203" i="1" s="1"/>
  <c r="J238" i="1"/>
  <c r="J203" i="1" s="1"/>
  <c r="H238" i="1"/>
  <c r="H203" i="1" s="1"/>
  <c r="G238" i="1"/>
  <c r="G203" i="1" s="1"/>
  <c r="F238" i="1"/>
  <c r="F203" i="1" s="1"/>
  <c r="O181" i="1"/>
  <c r="L181" i="1"/>
  <c r="J181" i="1"/>
  <c r="H181" i="1"/>
  <c r="G181" i="1"/>
  <c r="F181" i="1"/>
  <c r="Q181" i="1"/>
  <c r="P181" i="1"/>
  <c r="K181" i="1"/>
  <c r="Q174" i="1"/>
  <c r="O174" i="1"/>
  <c r="L174" i="1"/>
  <c r="J174" i="1"/>
  <c r="H174" i="1"/>
  <c r="G174" i="1"/>
  <c r="F174" i="1"/>
  <c r="P174" i="1"/>
  <c r="K174" i="1"/>
  <c r="Q167" i="1"/>
  <c r="O167" i="1"/>
  <c r="L167" i="1"/>
  <c r="J167" i="1"/>
  <c r="H167" i="1"/>
  <c r="F167" i="1"/>
  <c r="F165" i="1" s="1"/>
  <c r="P167" i="1"/>
  <c r="K167" i="1"/>
  <c r="G167" i="1"/>
  <c r="G165" i="1" s="1"/>
  <c r="Q159" i="1"/>
  <c r="Q157" i="1" s="1"/>
  <c r="O159" i="1"/>
  <c r="O157" i="1" s="1"/>
  <c r="L159" i="1"/>
  <c r="L157" i="1" s="1"/>
  <c r="J159" i="1"/>
  <c r="J157" i="1" s="1"/>
  <c r="H159" i="1"/>
  <c r="H157" i="1" s="1"/>
  <c r="F159" i="1"/>
  <c r="F157" i="1" s="1"/>
  <c r="P159" i="1"/>
  <c r="P157" i="1" s="1"/>
  <c r="K159" i="1"/>
  <c r="K157" i="1" s="1"/>
  <c r="G159" i="1"/>
  <c r="G157" i="1" s="1"/>
  <c r="Q152" i="1"/>
  <c r="Q150" i="1" s="1"/>
  <c r="P152" i="1"/>
  <c r="P150" i="1" s="1"/>
  <c r="O152" i="1"/>
  <c r="O150" i="1" s="1"/>
  <c r="L152" i="1"/>
  <c r="L150" i="1" s="1"/>
  <c r="K152" i="1"/>
  <c r="K150" i="1" s="1"/>
  <c r="J152" i="1"/>
  <c r="J150" i="1" s="1"/>
  <c r="H152" i="1"/>
  <c r="H150" i="1" s="1"/>
  <c r="G152" i="1"/>
  <c r="G150" i="1" s="1"/>
  <c r="F152" i="1"/>
  <c r="F150" i="1" s="1"/>
  <c r="H165" i="1" l="1"/>
  <c r="L165" i="1"/>
  <c r="Q165" i="1"/>
  <c r="K280" i="1"/>
  <c r="K279" i="1" s="1"/>
  <c r="K277" i="1" s="1"/>
  <c r="P165" i="1"/>
  <c r="J254" i="1"/>
  <c r="I254" i="1" s="1"/>
  <c r="I255" i="1"/>
  <c r="J165" i="1"/>
  <c r="O165" i="1"/>
  <c r="K165" i="1"/>
  <c r="O254" i="1"/>
  <c r="N254" i="1" s="1"/>
  <c r="N255" i="1"/>
  <c r="O261" i="1"/>
  <c r="O260" i="1" s="1"/>
  <c r="O201" i="1" s="1"/>
  <c r="Q261" i="1"/>
  <c r="Q260" i="1" s="1"/>
  <c r="Q201" i="1" s="1"/>
  <c r="P260" i="1"/>
  <c r="P201" i="1" s="1"/>
  <c r="E254" i="1"/>
  <c r="G280" i="1"/>
  <c r="G279" i="1" s="1"/>
  <c r="G277" i="1" s="1"/>
  <c r="E286" i="1"/>
  <c r="K260" i="1"/>
  <c r="K201" i="1" s="1"/>
  <c r="E255" i="1"/>
  <c r="G260" i="1"/>
  <c r="G201" i="1" s="1"/>
  <c r="H280" i="1"/>
  <c r="H279" i="1" s="1"/>
  <c r="H277" i="1" s="1"/>
  <c r="O280" i="1"/>
  <c r="O279" i="1" s="1"/>
  <c r="O277" i="1" s="1"/>
  <c r="Q280" i="1"/>
  <c r="Q279" i="1" s="1"/>
  <c r="Q277" i="1" s="1"/>
  <c r="P280" i="1"/>
  <c r="P279" i="1" s="1"/>
  <c r="P277" i="1" s="1"/>
  <c r="J280" i="1"/>
  <c r="J279" i="1" s="1"/>
  <c r="J277" i="1" s="1"/>
  <c r="L280" i="1"/>
  <c r="L279" i="1" s="1"/>
  <c r="L277" i="1" s="1"/>
  <c r="F280" i="1"/>
  <c r="F279" i="1" s="1"/>
  <c r="F277" i="1" s="1"/>
  <c r="E267" i="1"/>
  <c r="J260" i="1"/>
  <c r="J201" i="1" s="1"/>
  <c r="L260" i="1"/>
  <c r="L201" i="1" s="1"/>
  <c r="H260" i="1"/>
  <c r="H201" i="1" s="1"/>
  <c r="F260" i="1"/>
  <c r="F201" i="1" s="1"/>
  <c r="Q117" i="1"/>
  <c r="Q115" i="1" s="1"/>
  <c r="O117" i="1"/>
  <c r="O115" i="1" s="1"/>
  <c r="L117" i="1"/>
  <c r="L115" i="1" s="1"/>
  <c r="J117" i="1"/>
  <c r="J115" i="1" s="1"/>
  <c r="H117" i="1"/>
  <c r="H115" i="1" s="1"/>
  <c r="G117" i="1"/>
  <c r="G115" i="1" s="1"/>
  <c r="F117" i="1"/>
  <c r="F115" i="1" s="1"/>
  <c r="P117" i="1"/>
  <c r="P115" i="1" s="1"/>
  <c r="K117" i="1"/>
  <c r="K115" i="1" s="1"/>
  <c r="Q111" i="1"/>
  <c r="P111" i="1"/>
  <c r="O111" i="1"/>
  <c r="L111" i="1"/>
  <c r="K111" i="1"/>
  <c r="J111" i="1"/>
  <c r="H111" i="1"/>
  <c r="G111" i="1"/>
  <c r="F111" i="1"/>
  <c r="Q103" i="1"/>
  <c r="Q89" i="1" s="1"/>
  <c r="P103" i="1"/>
  <c r="P89" i="1" s="1"/>
  <c r="O103" i="1"/>
  <c r="O89" i="1" s="1"/>
  <c r="L103" i="1"/>
  <c r="L89" i="1" s="1"/>
  <c r="K103" i="1"/>
  <c r="K89" i="1" s="1"/>
  <c r="J103" i="1"/>
  <c r="J89" i="1" s="1"/>
  <c r="H103" i="1"/>
  <c r="H89" i="1" s="1"/>
  <c r="G103" i="1"/>
  <c r="G89" i="1" s="1"/>
  <c r="F103" i="1"/>
  <c r="F89" i="1" s="1"/>
  <c r="H81" i="1"/>
  <c r="P20" i="1"/>
  <c r="P18" i="1" s="1"/>
  <c r="K20" i="1"/>
  <c r="K18" i="1" s="1"/>
  <c r="J20" i="1"/>
  <c r="J18" i="1" s="1"/>
  <c r="G20" i="1"/>
  <c r="G18" i="1" s="1"/>
  <c r="F20" i="1"/>
  <c r="F18" i="1" s="1"/>
  <c r="L20" i="1"/>
  <c r="L18" i="1" s="1"/>
  <c r="N193" i="1"/>
  <c r="I193" i="1"/>
  <c r="E193" i="1"/>
  <c r="R193" i="1" s="1"/>
  <c r="N192" i="1"/>
  <c r="I192" i="1"/>
  <c r="E192" i="1"/>
  <c r="N191" i="1"/>
  <c r="I191" i="1"/>
  <c r="E191" i="1"/>
  <c r="R191" i="1" s="1"/>
  <c r="N190" i="1"/>
  <c r="I190" i="1"/>
  <c r="E190" i="1"/>
  <c r="E302" i="1"/>
  <c r="E291" i="1"/>
  <c r="E290" i="1"/>
  <c r="E289" i="1"/>
  <c r="E273" i="1"/>
  <c r="N270" i="1"/>
  <c r="I270" i="1"/>
  <c r="E270" i="1"/>
  <c r="E259" i="1"/>
  <c r="E258" i="1"/>
  <c r="E243" i="1"/>
  <c r="E237" i="1"/>
  <c r="E173" i="1"/>
  <c r="E172" i="1"/>
  <c r="E147" i="1"/>
  <c r="E145" i="1"/>
  <c r="E143" i="1"/>
  <c r="E141" i="1"/>
  <c r="E137" i="1"/>
  <c r="E133" i="1"/>
  <c r="E131" i="1"/>
  <c r="E129" i="1"/>
  <c r="R255" i="1" l="1"/>
  <c r="M254" i="1"/>
  <c r="R254" i="1"/>
  <c r="M255" i="1"/>
  <c r="H20" i="1"/>
  <c r="H18" i="1" s="1"/>
  <c r="F88" i="1"/>
  <c r="F86" i="1" s="1"/>
  <c r="O20" i="1"/>
  <c r="Q20" i="1"/>
  <c r="Q18" i="1" s="1"/>
  <c r="M191" i="1"/>
  <c r="M193" i="1"/>
  <c r="M270" i="1"/>
  <c r="R270" i="1"/>
  <c r="E127" i="1"/>
  <c r="E125" i="1"/>
  <c r="E121" i="1"/>
  <c r="E94" i="1"/>
  <c r="R94" i="1" s="1"/>
  <c r="E93" i="1"/>
  <c r="E91" i="1"/>
  <c r="E47" i="1"/>
  <c r="E46" i="1"/>
  <c r="E38" i="1"/>
  <c r="E36" i="1"/>
  <c r="E34" i="1"/>
  <c r="O18" i="1" l="1"/>
  <c r="N20" i="1"/>
  <c r="I197" i="1"/>
  <c r="N295" i="1" l="1"/>
  <c r="E295" i="1"/>
  <c r="M295" i="1" s="1"/>
  <c r="N294" i="1"/>
  <c r="I294" i="1"/>
  <c r="E294" i="1"/>
  <c r="R295" i="1" l="1"/>
  <c r="R294" i="1"/>
  <c r="M294" i="1"/>
  <c r="N84" i="1"/>
  <c r="I84" i="1"/>
  <c r="N83" i="1"/>
  <c r="N77" i="1"/>
  <c r="I77" i="1"/>
  <c r="E77" i="1"/>
  <c r="N71" i="1"/>
  <c r="I71" i="1"/>
  <c r="E71" i="1"/>
  <c r="M71" i="1" l="1"/>
  <c r="E51" i="1"/>
  <c r="I51" i="1"/>
  <c r="N51" i="1"/>
  <c r="R71" i="1"/>
  <c r="M77" i="1"/>
  <c r="R77" i="1"/>
  <c r="M51" i="1" l="1"/>
  <c r="R51" i="1"/>
  <c r="I83" i="1" l="1"/>
  <c r="N197" i="1" l="1"/>
  <c r="E197" i="1"/>
  <c r="M197" i="1" s="1"/>
  <c r="R197" i="1" l="1"/>
  <c r="N238" i="1" l="1"/>
  <c r="I238" i="1"/>
  <c r="E238" i="1"/>
  <c r="M238" i="1" l="1"/>
  <c r="R238" i="1"/>
  <c r="Q88" i="1"/>
  <c r="Q86" i="1" s="1"/>
  <c r="P88" i="1"/>
  <c r="P86" i="1" s="1"/>
  <c r="O88" i="1"/>
  <c r="O86" i="1" s="1"/>
  <c r="L88" i="1"/>
  <c r="L86" i="1" s="1"/>
  <c r="K88" i="1"/>
  <c r="K86" i="1" s="1"/>
  <c r="J88" i="1"/>
  <c r="J86" i="1" s="1"/>
  <c r="H88" i="1"/>
  <c r="H86" i="1" s="1"/>
  <c r="G88" i="1"/>
  <c r="G86" i="1" s="1"/>
  <c r="E103" i="1" l="1"/>
  <c r="N195" i="1" l="1"/>
  <c r="E195" i="1"/>
  <c r="I195" i="1"/>
  <c r="R195" i="1" l="1"/>
  <c r="M195" i="1"/>
  <c r="N99" i="1" l="1"/>
  <c r="N108" i="1" l="1"/>
  <c r="I108" i="1"/>
  <c r="E108" i="1"/>
  <c r="R108" i="1" l="1"/>
  <c r="M108" i="1"/>
  <c r="I45" i="1"/>
  <c r="N45" i="1" l="1"/>
  <c r="E45" i="1"/>
  <c r="M45" i="1" s="1"/>
  <c r="R45" i="1" l="1"/>
  <c r="E84" i="1"/>
  <c r="M84" i="1" s="1"/>
  <c r="E83" i="1"/>
  <c r="M83" i="1" s="1"/>
  <c r="R83" i="1" l="1"/>
  <c r="R84" i="1"/>
  <c r="I99" i="1" l="1"/>
  <c r="E99" i="1"/>
  <c r="R99" i="1" s="1"/>
  <c r="M99" i="1" l="1"/>
  <c r="I301" i="1" l="1"/>
  <c r="I300" i="1"/>
  <c r="I299" i="1"/>
  <c r="I298" i="1"/>
  <c r="I297" i="1"/>
  <c r="I296" i="1"/>
  <c r="I293" i="1"/>
  <c r="I285" i="1"/>
  <c r="I284" i="1"/>
  <c r="I283" i="1"/>
  <c r="I281" i="1"/>
  <c r="I278" i="1"/>
  <c r="I272" i="1"/>
  <c r="I271" i="1"/>
  <c r="I266" i="1"/>
  <c r="I265" i="1"/>
  <c r="I264" i="1"/>
  <c r="I262" i="1"/>
  <c r="I245" i="1"/>
  <c r="I244" i="1"/>
  <c r="I241" i="1"/>
  <c r="I240" i="1"/>
  <c r="I205" i="1"/>
  <c r="I202" i="1"/>
  <c r="I199" i="1"/>
  <c r="I189" i="1"/>
  <c r="I183" i="1"/>
  <c r="I180" i="1"/>
  <c r="I179" i="1"/>
  <c r="I178" i="1"/>
  <c r="I176" i="1"/>
  <c r="I166" i="1"/>
  <c r="I161" i="1"/>
  <c r="I158" i="1"/>
  <c r="I154" i="1"/>
  <c r="I151" i="1"/>
  <c r="I119" i="1"/>
  <c r="I110" i="1"/>
  <c r="I109" i="1"/>
  <c r="I107" i="1"/>
  <c r="I106" i="1"/>
  <c r="I105" i="1"/>
  <c r="I104" i="1"/>
  <c r="I102" i="1"/>
  <c r="I101" i="1"/>
  <c r="I98" i="1"/>
  <c r="I90" i="1"/>
  <c r="I87" i="1"/>
  <c r="I81" i="1"/>
  <c r="I80" i="1"/>
  <c r="I79" i="1"/>
  <c r="I73" i="1"/>
  <c r="I70" i="1"/>
  <c r="I69" i="1"/>
  <c r="I68" i="1"/>
  <c r="I63" i="1"/>
  <c r="I59" i="1"/>
  <c r="I58" i="1"/>
  <c r="I57" i="1"/>
  <c r="I55" i="1"/>
  <c r="I54" i="1"/>
  <c r="I53" i="1"/>
  <c r="I52" i="1"/>
  <c r="I44" i="1"/>
  <c r="I22" i="1"/>
  <c r="L15" i="1" l="1"/>
  <c r="L11" i="1"/>
  <c r="L10" i="1"/>
  <c r="K78" i="1"/>
  <c r="K64" i="1" s="1"/>
  <c r="K62" i="1" s="1"/>
  <c r="J78" i="1"/>
  <c r="J64" i="1" s="1"/>
  <c r="J62" i="1" s="1"/>
  <c r="L16" i="1" l="1"/>
  <c r="K16" i="1"/>
  <c r="L12" i="1"/>
  <c r="I118" i="1"/>
  <c r="I168" i="1"/>
  <c r="I282" i="1"/>
  <c r="I103" i="1"/>
  <c r="J11" i="1"/>
  <c r="I160" i="1"/>
  <c r="I204" i="1"/>
  <c r="I263" i="1"/>
  <c r="I150" i="1"/>
  <c r="K10" i="1"/>
  <c r="I65" i="1"/>
  <c r="I111" i="1"/>
  <c r="I153" i="1"/>
  <c r="M153" i="1" s="1"/>
  <c r="I182" i="1"/>
  <c r="I152" i="1"/>
  <c r="I174" i="1"/>
  <c r="I175" i="1"/>
  <c r="I21" i="1"/>
  <c r="I20" i="1" s="1"/>
  <c r="L78" i="1"/>
  <c r="L64" i="1" s="1"/>
  <c r="L62" i="1" s="1"/>
  <c r="L7" i="1"/>
  <c r="L9" i="1"/>
  <c r="J10" i="1"/>
  <c r="I280" i="1"/>
  <c r="J17" i="1"/>
  <c r="K17" i="1"/>
  <c r="L17" i="1"/>
  <c r="I167" i="1" l="1"/>
  <c r="K13" i="1"/>
  <c r="L13" i="1"/>
  <c r="I157" i="1"/>
  <c r="I117" i="1"/>
  <c r="I115" i="1"/>
  <c r="I159" i="1"/>
  <c r="L8" i="1"/>
  <c r="K11" i="1"/>
  <c r="I181" i="1"/>
  <c r="I88" i="1"/>
  <c r="I78" i="1"/>
  <c r="I261" i="1"/>
  <c r="K12" i="1"/>
  <c r="I89" i="1"/>
  <c r="L14" i="1"/>
  <c r="I279" i="1"/>
  <c r="J13" i="1"/>
  <c r="J9" i="1"/>
  <c r="I260" i="1" l="1"/>
  <c r="I203" i="1"/>
  <c r="I292" i="1"/>
  <c r="J16" i="1"/>
  <c r="L5" i="1"/>
  <c r="I64" i="1"/>
  <c r="I165" i="1"/>
  <c r="K15" i="1"/>
  <c r="K8" i="1"/>
  <c r="I62" i="1"/>
  <c r="K9" i="1"/>
  <c r="I86" i="1"/>
  <c r="J12" i="1"/>
  <c r="J8" i="1"/>
  <c r="J7" i="1"/>
  <c r="I277" i="1"/>
  <c r="E156" i="1"/>
  <c r="M156" i="1" s="1"/>
  <c r="K14" i="1" l="1"/>
  <c r="I201" i="1"/>
  <c r="K7" i="1"/>
  <c r="I18" i="1"/>
  <c r="I15" i="1"/>
  <c r="J15" i="1"/>
  <c r="J14" i="1"/>
  <c r="R156" i="1"/>
  <c r="J5" i="1" l="1"/>
  <c r="K5" i="1"/>
  <c r="N293" i="1" l="1"/>
  <c r="P15" i="1"/>
  <c r="N278" i="1"/>
  <c r="N202" i="1"/>
  <c r="N166" i="1"/>
  <c r="Q11" i="1"/>
  <c r="P11" i="1"/>
  <c r="O11" i="1"/>
  <c r="P10" i="1"/>
  <c r="O10" i="1"/>
  <c r="P12" i="1"/>
  <c r="O12" i="1"/>
  <c r="Q78" i="1"/>
  <c r="Q64" i="1" s="1"/>
  <c r="Q62" i="1" s="1"/>
  <c r="P78" i="1"/>
  <c r="P64" i="1" s="1"/>
  <c r="P62" i="1" s="1"/>
  <c r="O78" i="1"/>
  <c r="O64" i="1" s="1"/>
  <c r="O62" i="1" s="1"/>
  <c r="P8" i="1" l="1"/>
  <c r="O16" i="1"/>
  <c r="O13" i="1"/>
  <c r="P16" i="1"/>
  <c r="Q10" i="1"/>
  <c r="N150" i="1"/>
  <c r="N175" i="1"/>
  <c r="N204" i="1"/>
  <c r="N78" i="1"/>
  <c r="N157" i="1"/>
  <c r="N263" i="1"/>
  <c r="N282" i="1"/>
  <c r="N174" i="1"/>
  <c r="N115" i="1"/>
  <c r="N117" i="1"/>
  <c r="N118" i="1"/>
  <c r="O9" i="1"/>
  <c r="N111" i="1"/>
  <c r="N89" i="1"/>
  <c r="O8" i="1"/>
  <c r="N168" i="1"/>
  <c r="N65" i="1"/>
  <c r="N181" i="1"/>
  <c r="N152" i="1"/>
  <c r="N153" i="1"/>
  <c r="Q16" i="1"/>
  <c r="O15" i="1"/>
  <c r="Q9" i="1"/>
  <c r="N103" i="1"/>
  <c r="N182" i="1"/>
  <c r="Q13" i="1"/>
  <c r="N167" i="1"/>
  <c r="Q12" i="1"/>
  <c r="P9" i="1"/>
  <c r="Q8" i="1"/>
  <c r="O14" i="1" l="1"/>
  <c r="N292" i="1"/>
  <c r="N16" i="1" s="1"/>
  <c r="O7" i="1"/>
  <c r="P7" i="1"/>
  <c r="N260" i="1"/>
  <c r="P14" i="1"/>
  <c r="N261" i="1"/>
  <c r="P13" i="1"/>
  <c r="N11" i="1"/>
  <c r="N12" i="1"/>
  <c r="N88" i="1"/>
  <c r="Q7" i="1"/>
  <c r="N64" i="1"/>
  <c r="N10" i="1"/>
  <c r="N280" i="1"/>
  <c r="N203" i="1"/>
  <c r="N86" i="1"/>
  <c r="N62" i="1"/>
  <c r="N8" i="1" s="1"/>
  <c r="I17" i="1"/>
  <c r="G15" i="1"/>
  <c r="H15" i="1"/>
  <c r="F15" i="1"/>
  <c r="G11" i="1"/>
  <c r="H11" i="1"/>
  <c r="F11" i="1"/>
  <c r="H10" i="1"/>
  <c r="G10" i="1"/>
  <c r="F10" i="1"/>
  <c r="H13" i="1" l="1"/>
  <c r="H16" i="1"/>
  <c r="F16" i="1"/>
  <c r="G16" i="1"/>
  <c r="Q14" i="1"/>
  <c r="N201" i="1"/>
  <c r="N14" i="1" s="1"/>
  <c r="O5" i="1"/>
  <c r="N18" i="1"/>
  <c r="N7" i="1" s="1"/>
  <c r="N165" i="1"/>
  <c r="N13" i="1" s="1"/>
  <c r="P5" i="1"/>
  <c r="N9" i="1"/>
  <c r="I7" i="1"/>
  <c r="N279" i="1"/>
  <c r="G78" i="1"/>
  <c r="G64" i="1" s="1"/>
  <c r="G62" i="1" s="1"/>
  <c r="H78" i="1"/>
  <c r="H64" i="1" s="1"/>
  <c r="H62" i="1" s="1"/>
  <c r="F78" i="1"/>
  <c r="F64" i="1" s="1"/>
  <c r="F62" i="1" s="1"/>
  <c r="N301" i="1"/>
  <c r="N300" i="1"/>
  <c r="N299" i="1"/>
  <c r="N298" i="1"/>
  <c r="N297" i="1"/>
  <c r="N296" i="1"/>
  <c r="I16" i="1"/>
  <c r="N285" i="1"/>
  <c r="N284" i="1"/>
  <c r="N283" i="1"/>
  <c r="N281" i="1"/>
  <c r="N272" i="1"/>
  <c r="N271" i="1"/>
  <c r="N266" i="1"/>
  <c r="N265" i="1"/>
  <c r="N264" i="1"/>
  <c r="N262" i="1"/>
  <c r="N245" i="1"/>
  <c r="N244" i="1"/>
  <c r="N241" i="1"/>
  <c r="N240" i="1"/>
  <c r="N205" i="1"/>
  <c r="N200" i="1"/>
  <c r="N199" i="1"/>
  <c r="N198" i="1"/>
  <c r="N189" i="1"/>
  <c r="N183" i="1"/>
  <c r="N180" i="1"/>
  <c r="N179" i="1"/>
  <c r="N178" i="1"/>
  <c r="N177" i="1"/>
  <c r="N176" i="1"/>
  <c r="N164" i="1"/>
  <c r="N161" i="1"/>
  <c r="N160" i="1"/>
  <c r="N159" i="1"/>
  <c r="N158" i="1"/>
  <c r="N154" i="1"/>
  <c r="N151" i="1"/>
  <c r="N119" i="1"/>
  <c r="N110" i="1"/>
  <c r="N109" i="1"/>
  <c r="N107" i="1"/>
  <c r="N106" i="1"/>
  <c r="N105" i="1"/>
  <c r="N104" i="1"/>
  <c r="N102" i="1"/>
  <c r="N101" i="1"/>
  <c r="N98" i="1"/>
  <c r="N90" i="1"/>
  <c r="N87" i="1"/>
  <c r="N73" i="1"/>
  <c r="N70" i="1"/>
  <c r="N81" i="1"/>
  <c r="N80" i="1"/>
  <c r="N79" i="1"/>
  <c r="N68" i="1"/>
  <c r="N63" i="1"/>
  <c r="N59" i="1"/>
  <c r="N58" i="1"/>
  <c r="N57" i="1"/>
  <c r="N55" i="1"/>
  <c r="N54" i="1"/>
  <c r="N53" i="1"/>
  <c r="N52" i="1"/>
  <c r="N44" i="1"/>
  <c r="N22" i="1"/>
  <c r="E22" i="1"/>
  <c r="E44" i="1"/>
  <c r="E52" i="1"/>
  <c r="E53" i="1"/>
  <c r="E54" i="1"/>
  <c r="E55" i="1"/>
  <c r="E56" i="1"/>
  <c r="E57" i="1"/>
  <c r="E59" i="1"/>
  <c r="E60" i="1"/>
  <c r="E63" i="1"/>
  <c r="E68" i="1"/>
  <c r="E69" i="1"/>
  <c r="E79" i="1"/>
  <c r="E80" i="1"/>
  <c r="E81" i="1"/>
  <c r="E70" i="1"/>
  <c r="E73" i="1"/>
  <c r="E87" i="1"/>
  <c r="E90" i="1"/>
  <c r="E98" i="1"/>
  <c r="E101" i="1"/>
  <c r="E102" i="1"/>
  <c r="E104" i="1"/>
  <c r="E105" i="1"/>
  <c r="E106" i="1"/>
  <c r="E107" i="1"/>
  <c r="E109" i="1"/>
  <c r="E110" i="1"/>
  <c r="E119" i="1"/>
  <c r="E150" i="1"/>
  <c r="E151" i="1"/>
  <c r="E152" i="1"/>
  <c r="M152" i="1" s="1"/>
  <c r="E154" i="1"/>
  <c r="E157" i="1"/>
  <c r="E158" i="1"/>
  <c r="E159" i="1"/>
  <c r="E160" i="1"/>
  <c r="M160" i="1" s="1"/>
  <c r="E161" i="1"/>
  <c r="E164" i="1"/>
  <c r="M164" i="1" s="1"/>
  <c r="E166" i="1"/>
  <c r="E167" i="1"/>
  <c r="E168" i="1"/>
  <c r="E176" i="1"/>
  <c r="E177" i="1"/>
  <c r="E178" i="1"/>
  <c r="E179" i="1"/>
  <c r="E183" i="1"/>
  <c r="E189" i="1"/>
  <c r="E198" i="1"/>
  <c r="E200" i="1"/>
  <c r="E202" i="1"/>
  <c r="E204" i="1"/>
  <c r="E205" i="1"/>
  <c r="E240" i="1"/>
  <c r="E241" i="1"/>
  <c r="E244" i="1"/>
  <c r="E245" i="1"/>
  <c r="E262" i="1"/>
  <c r="E263" i="1"/>
  <c r="E264" i="1"/>
  <c r="E265" i="1"/>
  <c r="E266" i="1"/>
  <c r="E271" i="1"/>
  <c r="E272" i="1"/>
  <c r="M272" i="1" s="1"/>
  <c r="E277" i="1"/>
  <c r="E278" i="1"/>
  <c r="E279" i="1"/>
  <c r="E280" i="1"/>
  <c r="E281" i="1"/>
  <c r="E282" i="1"/>
  <c r="E283" i="1"/>
  <c r="E284" i="1"/>
  <c r="E285" i="1"/>
  <c r="E292" i="1"/>
  <c r="E293" i="1"/>
  <c r="E296" i="1"/>
  <c r="E297" i="1"/>
  <c r="E298" i="1"/>
  <c r="E299" i="1"/>
  <c r="E300" i="1"/>
  <c r="E301" i="1"/>
  <c r="H8" i="1" l="1"/>
  <c r="R164" i="1"/>
  <c r="H14" i="1"/>
  <c r="R301" i="1"/>
  <c r="F8" i="1"/>
  <c r="H12" i="1"/>
  <c r="F12" i="1"/>
  <c r="R263" i="1"/>
  <c r="R204" i="1"/>
  <c r="R152" i="1"/>
  <c r="R153" i="1"/>
  <c r="E11" i="1"/>
  <c r="R157" i="1"/>
  <c r="M107" i="1"/>
  <c r="R107" i="1"/>
  <c r="M109" i="1"/>
  <c r="R109" i="1"/>
  <c r="M241" i="1"/>
  <c r="R241" i="1"/>
  <c r="M159" i="1"/>
  <c r="R159" i="1"/>
  <c r="M179" i="1"/>
  <c r="R179" i="1"/>
  <c r="R272" i="1"/>
  <c r="M298" i="1"/>
  <c r="R298" i="1"/>
  <c r="M105" i="1"/>
  <c r="R105" i="1"/>
  <c r="M110" i="1"/>
  <c r="R110" i="1"/>
  <c r="R160" i="1"/>
  <c r="M245" i="1"/>
  <c r="R245" i="1"/>
  <c r="M266" i="1"/>
  <c r="R266" i="1"/>
  <c r="M106" i="1"/>
  <c r="R106" i="1"/>
  <c r="I11" i="1"/>
  <c r="M157" i="1"/>
  <c r="M200" i="1"/>
  <c r="R200" i="1"/>
  <c r="M204" i="1"/>
  <c r="M263" i="1"/>
  <c r="M56" i="1"/>
  <c r="R56" i="1"/>
  <c r="M60" i="1"/>
  <c r="R60" i="1"/>
  <c r="M177" i="1"/>
  <c r="R177" i="1"/>
  <c r="I12" i="1"/>
  <c r="M98" i="1"/>
  <c r="R98" i="1"/>
  <c r="I9" i="1"/>
  <c r="M73" i="1"/>
  <c r="R73" i="1"/>
  <c r="M54" i="1"/>
  <c r="R54" i="1"/>
  <c r="M301" i="1"/>
  <c r="E16" i="1"/>
  <c r="R292" i="1"/>
  <c r="M292" i="1"/>
  <c r="M189" i="1"/>
  <c r="R189" i="1"/>
  <c r="M168" i="1"/>
  <c r="R168" i="1"/>
  <c r="R167" i="1"/>
  <c r="M167" i="1"/>
  <c r="I14" i="1"/>
  <c r="E10" i="1"/>
  <c r="R150" i="1"/>
  <c r="R81" i="1"/>
  <c r="M81" i="1"/>
  <c r="I13" i="1"/>
  <c r="M198" i="1"/>
  <c r="R198" i="1"/>
  <c r="I10" i="1"/>
  <c r="M150" i="1"/>
  <c r="M69" i="1"/>
  <c r="R69" i="1"/>
  <c r="R280" i="1"/>
  <c r="M280" i="1"/>
  <c r="R279" i="1"/>
  <c r="M279" i="1"/>
  <c r="E15" i="1"/>
  <c r="R285" i="1"/>
  <c r="M285" i="1"/>
  <c r="M282" i="1"/>
  <c r="R282" i="1"/>
  <c r="E203" i="1"/>
  <c r="Q15" i="1"/>
  <c r="Q5" i="1" s="1"/>
  <c r="N277" i="1"/>
  <c r="R277" i="1" s="1"/>
  <c r="E21" i="1"/>
  <c r="E78" i="1"/>
  <c r="F9" i="1"/>
  <c r="G14" i="1"/>
  <c r="E260" i="1"/>
  <c r="H9" i="1"/>
  <c r="F14" i="1"/>
  <c r="E261" i="1"/>
  <c r="E65" i="1"/>
  <c r="E89" i="1"/>
  <c r="R89" i="1" l="1"/>
  <c r="R65" i="1"/>
  <c r="R260" i="1"/>
  <c r="E20" i="1"/>
  <c r="R11" i="1"/>
  <c r="R103" i="1"/>
  <c r="R261" i="1"/>
  <c r="R203" i="1"/>
  <c r="M11" i="1"/>
  <c r="M103" i="1"/>
  <c r="R10" i="1"/>
  <c r="M89" i="1"/>
  <c r="M261" i="1"/>
  <c r="F7" i="1"/>
  <c r="M203" i="1"/>
  <c r="M260" i="1"/>
  <c r="M65" i="1"/>
  <c r="M16" i="1"/>
  <c r="R16" i="1"/>
  <c r="R21" i="1"/>
  <c r="M10" i="1"/>
  <c r="R78" i="1"/>
  <c r="M78" i="1"/>
  <c r="I8" i="1"/>
  <c r="I5" i="1" s="1"/>
  <c r="E64" i="1"/>
  <c r="N15" i="1"/>
  <c r="N5" i="1" s="1"/>
  <c r="E201" i="1"/>
  <c r="R20" i="1" l="1"/>
  <c r="E14" i="1"/>
  <c r="R201" i="1"/>
  <c r="M201" i="1"/>
  <c r="M15" i="1"/>
  <c r="M277" i="1"/>
  <c r="R15" i="1"/>
  <c r="M20" i="1"/>
  <c r="M21" i="1"/>
  <c r="R64" i="1"/>
  <c r="M64" i="1"/>
  <c r="E199" i="1"/>
  <c r="G8" i="1"/>
  <c r="E180" i="1"/>
  <c r="M180" i="1" s="1"/>
  <c r="R199" i="1" l="1"/>
  <c r="M199" i="1"/>
  <c r="R14" i="1"/>
  <c r="M14" i="1"/>
  <c r="R180" i="1"/>
  <c r="E118" i="1"/>
  <c r="E182" i="1"/>
  <c r="E175" i="1"/>
  <c r="E58" i="1"/>
  <c r="E62" i="1"/>
  <c r="E111" i="1"/>
  <c r="R175" i="1" l="1"/>
  <c r="M175" i="1"/>
  <c r="R118" i="1"/>
  <c r="M118" i="1"/>
  <c r="R111" i="1"/>
  <c r="M111" i="1"/>
  <c r="R182" i="1"/>
  <c r="M182" i="1"/>
  <c r="R58" i="1"/>
  <c r="M58" i="1"/>
  <c r="E8" i="1"/>
  <c r="R62" i="1"/>
  <c r="M62" i="1"/>
  <c r="E88" i="1"/>
  <c r="E181" i="1"/>
  <c r="E117" i="1"/>
  <c r="G13" i="1"/>
  <c r="E174" i="1"/>
  <c r="R117" i="1" l="1"/>
  <c r="M117" i="1"/>
  <c r="R181" i="1"/>
  <c r="M181" i="1"/>
  <c r="R174" i="1"/>
  <c r="M174" i="1"/>
  <c r="R88" i="1"/>
  <c r="M88" i="1"/>
  <c r="R8" i="1"/>
  <c r="M8" i="1"/>
  <c r="E115" i="1"/>
  <c r="G12" i="1"/>
  <c r="E165" i="1"/>
  <c r="F13" i="1"/>
  <c r="F5" i="1" s="1"/>
  <c r="E86" i="1"/>
  <c r="G9" i="1"/>
  <c r="H7" i="1" l="1"/>
  <c r="H5" i="1" s="1"/>
  <c r="E9" i="1"/>
  <c r="R86" i="1"/>
  <c r="M86" i="1"/>
  <c r="E12" i="1"/>
  <c r="R115" i="1"/>
  <c r="M115" i="1"/>
  <c r="E13" i="1"/>
  <c r="R165" i="1"/>
  <c r="M165" i="1"/>
  <c r="E18" i="1" l="1"/>
  <c r="G7" i="1"/>
  <c r="R12" i="1"/>
  <c r="M12" i="1"/>
  <c r="R9" i="1"/>
  <c r="M9" i="1"/>
  <c r="R13" i="1"/>
  <c r="M13" i="1"/>
  <c r="E7" i="1" l="1"/>
  <c r="R18" i="1"/>
  <c r="M18" i="1"/>
  <c r="G5" i="1"/>
  <c r="E5" i="1" l="1"/>
  <c r="M7" i="1"/>
  <c r="R7" i="1"/>
  <c r="R5" i="1" l="1"/>
  <c r="M5" i="1"/>
</calcChain>
</file>

<file path=xl/sharedStrings.xml><?xml version="1.0" encoding="utf-8"?>
<sst xmlns="http://schemas.openxmlformats.org/spreadsheetml/2006/main" count="400" uniqueCount="299">
  <si>
    <t>Наименование отраслей, государственных 
заказчиков и объектов</t>
  </si>
  <si>
    <t>Годовой лимит финансирования, тыс. рублей</t>
  </si>
  <si>
    <t xml:space="preserve">% 
выпол-ненных работ от годового лимита </t>
  </si>
  <si>
    <t>% 
факти-ческого финанси-рования работ к годовому лимиту</t>
  </si>
  <si>
    <t>Итого</t>
  </si>
  <si>
    <t>из федерального бюджета</t>
  </si>
  <si>
    <t xml:space="preserve">из республиканского бюджета (без учета субсидий из ФБ) 
</t>
  </si>
  <si>
    <t>из местного бюджета (без учета субсидий из РБ)</t>
  </si>
  <si>
    <t>из федераль-ного бюджета</t>
  </si>
  <si>
    <t>из республи-канского бюджета (без учета субсидий из ФБ)</t>
  </si>
  <si>
    <t xml:space="preserve">Бюджетные инвестиции </t>
  </si>
  <si>
    <t xml:space="preserve">         в том числе:</t>
  </si>
  <si>
    <t xml:space="preserve">образование </t>
  </si>
  <si>
    <t>культура</t>
  </si>
  <si>
    <t>здравоохранение</t>
  </si>
  <si>
    <t>физическая культура и спорт</t>
  </si>
  <si>
    <t>дорожное хозяйство</t>
  </si>
  <si>
    <t>коммунальное хозяйство</t>
  </si>
  <si>
    <t>ОБРАЗОВАНИЕ, всего</t>
  </si>
  <si>
    <t>администрация г. Чебоксары</t>
  </si>
  <si>
    <t>в том числе:</t>
  </si>
  <si>
    <t>Подпрограмма "Государственная поддержка строительства жилья в Чувашской Республике"</t>
  </si>
  <si>
    <t>КУЛЬТУРА, всего</t>
  </si>
  <si>
    <t>администрация Урмарского района</t>
  </si>
  <si>
    <t>Подпрограмма "Развитие культуры в Чувашской Республике"</t>
  </si>
  <si>
    <t>Подпрограмма "Туризм"</t>
  </si>
  <si>
    <t>ЗДРАВООХРАНЕНИЕ, всего</t>
  </si>
  <si>
    <t>Министерство здравоохранения Чувашской Республики</t>
  </si>
  <si>
    <t>ФИЗИЧЕСКАЯ КУЛЬТУРА И СПОРТ, всего</t>
  </si>
  <si>
    <t>Министерство транспорта и дорожного хозяйства Чувашской Республики</t>
  </si>
  <si>
    <t>КОММУНАЛЬНОЕ ХОЗЯЙСТВО, всего</t>
  </si>
  <si>
    <t>Министерство строительства, архитектуры и жилищно-коммунального хозяйства Чувашской Республики</t>
  </si>
  <si>
    <t>администрация Батыревского района</t>
  </si>
  <si>
    <t>администрация Цивильского района</t>
  </si>
  <si>
    <t>администрация Канашского района</t>
  </si>
  <si>
    <t>сельское хозяйство</t>
  </si>
  <si>
    <t>администрация Мариинско-Посадского района</t>
  </si>
  <si>
    <t>СОЦИАЛЬНАЯ ПОЛИТИКА, всего</t>
  </si>
  <si>
    <t>Министерство труда и социальной защиты Чувашской Республики</t>
  </si>
  <si>
    <t>проектно-изыскательские работы</t>
  </si>
  <si>
    <t xml:space="preserve">социальная политика </t>
  </si>
  <si>
    <t>Министерство образования и молодежной политики Чувашской Республики</t>
  </si>
  <si>
    <t>Государственная программа Чувашской Республики "Развитие культуры и туризма"</t>
  </si>
  <si>
    <t>администрация Аликовского района</t>
  </si>
  <si>
    <t>администрация Комсомольского района</t>
  </si>
  <si>
    <t>Государственная программа Чувашской Республики "Развитие здравоохранения"</t>
  </si>
  <si>
    <t>Государственная программа Чувашской Республики "Развитие физической культуры и спорта"</t>
  </si>
  <si>
    <t>ДОРОЖНОЕ ХОЗЯЙСТВО, всего</t>
  </si>
  <si>
    <t>проектирование, строительство, реконструкция автомобильных дорог общего пользования местного значения вне границ населенных пунктов в границах муниципального района и в границах населенных пунктов поселений (приложение 1)</t>
  </si>
  <si>
    <t>СЕЛЬСКОЕ ХОЗЯЙСТВО, всего</t>
  </si>
  <si>
    <t>Государственная программа Чувашской Республики "Развитие образования"</t>
  </si>
  <si>
    <t>Подпрограмма "Развитие физической культуры и массового спорта"</t>
  </si>
  <si>
    <t>ООО "ПИ "Суварстройпроект", ИНН 2129041303, г. Чебоксары, ул. К.Маркса, д.52б, В.А. Захаров</t>
  </si>
  <si>
    <t>в том числе</t>
  </si>
  <si>
    <t>Государственная программа Чувашской Республики "Социальная поддержка граждан"</t>
  </si>
  <si>
    <t>Подпрограмма "Государственная поддержка развития образования"</t>
  </si>
  <si>
    <t>Государственная программа Чувашской Республики "Развитие транспортной системы Чувашской Республики"</t>
  </si>
  <si>
    <t>администрация Чебоксарского района</t>
  </si>
  <si>
    <t>строительство объекта "Средняя общеобразовательная школа на 1600 ученических мест поз. 1.34 в микрорайоне N 1 жилого района "Новый город" г. Чебоксары"</t>
  </si>
  <si>
    <t>Министерство культуры, по делам национальностей и архивного дела Чувашской Республики</t>
  </si>
  <si>
    <t>администрация Козловского района</t>
  </si>
  <si>
    <t>Подпрограмма "Совершенствование оказания медицинской помощи, включая профилактику заболеваний и формирование здорового образа жизни"</t>
  </si>
  <si>
    <t>строительство модульных фельдшерско-акушерских пунктов, отвечающих современным требованиям, в населенных пунктах с численностью населения от 101 до 2000 человек</t>
  </si>
  <si>
    <t>в том числе в:</t>
  </si>
  <si>
    <t>Министерство физической культуры и спорта Чувашской Республики</t>
  </si>
  <si>
    <t>ЖИЛИЩНОЕ СТРОИТЕЛЬСТВО, всего</t>
  </si>
  <si>
    <t>Государственная программа Чувашской Республики "Обеспечение граждан в Чувашской Республике доступным и комфортным жильем"</t>
  </si>
  <si>
    <t>строительство и реконструкция автомобильных дорог общего пользования местного значения в границах городского округа (приложение 3)</t>
  </si>
  <si>
    <t>внедрение автоматических пунктов весового и габаритного контроля на автомобильных дорогах общего пользования регионального и межмуниципального значения</t>
  </si>
  <si>
    <t>Государственная программа Чувашской Республики "Модернизация и развитие сферы жилищно-коммунального хозяйства"</t>
  </si>
  <si>
    <t>водоснабжение с. Яндоба и д. Синькасы</t>
  </si>
  <si>
    <t>Министерство сельского хозяйства Чувашской Республики</t>
  </si>
  <si>
    <t>жилищное строительство</t>
  </si>
  <si>
    <t>строительство средней образовательной школы на 165 учащихся с пристроем помещений для дошкольных групп на 40 мест в с. Байгулово Козловского района</t>
  </si>
  <si>
    <t>строительство третьего транспортного полукольца</t>
  </si>
  <si>
    <t>администрация Порецкого района</t>
  </si>
  <si>
    <t>строительство автомобильных дорог по ул. Мира и ул. Дружбы в с. Урмаево</t>
  </si>
  <si>
    <t>Государственная программа Чувашской Республики "Развитие потенциала природно-сырьевых ресурсов и обеспечение экологической безопасности"</t>
  </si>
  <si>
    <t>строительство коллектора хозяйственно-бытовой канализации с очистными сооружениями хозяйственно-бытовых и производственных стоков производительностью 1800 куб. м/сут в пгт Вурнары в рамках реализации мероприятий по сокращению доли загрязненных сточных вод</t>
  </si>
  <si>
    <t>Министерство природных ресурсов и экологии Чувашской Республики</t>
  </si>
  <si>
    <t>ЗАО "Институт "Чувашгипроводхоз", ИНН 2128014850, г. Чебоксары, пр. И.Яковлева, д. 19, Алексеев Иван Алексеевич (№ 3213017503718000005)</t>
  </si>
  <si>
    <t>ОАО "Головной проектно-изыскательский институт
"Чувашгракданпроект"    ИНН 2130066768, г. Чебоксары, Московский пр.,, д.3, Генеральный директор Арсентьев Евгений Зиновьевич</t>
  </si>
  <si>
    <t>ООО "ЭКОЛАЙН"</t>
  </si>
  <si>
    <t>Реконструкция Московской набережной у Свято-Троицкого монастыря</t>
  </si>
  <si>
    <t>реконструкция существующей газовой котельной с инженерными сетями для теплоснабжения учебного корпуса и спальных корпусов N 1 и N 2 БОУ ЧР "Калининская общеобразовательная школа-интернат для обучающихся с ограниченными возможностями здоровья" Минобразования Чувашии, расположенной по адресу: Чувашская Республика, Вурнарский р-н, с. Калинино, ул. Советская, д. 20</t>
  </si>
  <si>
    <t>реконструкция здания БУ "Социальный оздоровительный центр граждан пожилого возраста и инвалидов "Вега" Минтруда Чувашии в поселке Киря Алатырского района</t>
  </si>
  <si>
    <t>переселение граждан из жилищного фонда, признанного в установленном порядке до 1 января 2017 года аварийным и подлежащим сносу или реконструкции в связи с физическим износом в процессе эксплуатации</t>
  </si>
  <si>
    <t>Реквизиты проектной организации, разработавшей проектно-сметную документацию на объект капитального строительства (наименование, ИНН, адрес, ФИО руководителя)</t>
  </si>
  <si>
    <t>Наименование подрядной организации, осуществляющей строительные работы  на объекте капитального строительства (наименование, ИНН, адрес, ФИО руководителя, учредителей)</t>
  </si>
  <si>
    <t>Сроки строительства (реконструкции) объекта капитального строительства по контракту</t>
  </si>
  <si>
    <t>Фактическое финансирование выполненных работ (включая авансирование) согласно актам выполненных работ, тыс. рублей</t>
  </si>
  <si>
    <t>Всего</t>
  </si>
  <si>
    <t>ООО «Техпроект», 428000, ЧР, г. Чебоксары, Лапсарский проезд, д. 57, пом.4, ИНН: 2130019550, Гасанов Вагиф Али оглы</t>
  </si>
  <si>
    <t xml:space="preserve">ООО "Строительная компания - Волга" Стрельникова Н.В.  </t>
  </si>
  <si>
    <t>ЗАО "Институт "Чувашгипроводхоз"</t>
  </si>
  <si>
    <t> 31.12.2020</t>
  </si>
  <si>
    <t xml:space="preserve"> ООО "ЦентрЖилСтрой", ИНН 2130162292, г. Чебоксары, ул. Калинина, 105, офис 2, Кадеев Рудик Геннадьевич</t>
  </si>
  <si>
    <t>2019 -2020 год (24.12.2020)</t>
  </si>
  <si>
    <t>АО "ПМК № 8" ИНН: 2115000346
КПП 211501001, 429900, ЧУВАШСКАЯ РЕСПУБЛИКА, г. ЦИВИЛЬСК, УЛ ПАВЛА ИВАНОВА, 8, 8-83545-21427 
pmk-8@yandex.ru</t>
  </si>
  <si>
    <t>строительство сооружений очистки дождевых стоков центральной части города Чебоксары в рамках реализации мероприятий по сокращению доли загрязненных сточных вод</t>
  </si>
  <si>
    <t xml:space="preserve">АО "Чувашгражданпроект", ИНН 2130066768, г. Чебоксары, Московский пр., д. 3, генеральный директор Арсентьев Е.З., </t>
  </si>
  <si>
    <t>ПАО "Дорисс", 428022 г.Чебоксары, Кабельный проезд, д.2,   ИНН2127008364, генеральный директор Рощин Игорь Всеволодович</t>
  </si>
  <si>
    <t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</si>
  <si>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>АО "Институт по проектированию объектов дорожного хоязйства Республики Татарстан", г. Казань, ул. Академика Губкина, 31, ИНН 1660059080, генеральный директор: Пановская Елена Сергеевна</t>
  </si>
  <si>
    <t xml:space="preserve">ООО "Автодор", Ульяновская область, г. Ульяновск, 2-й переулок Мира, д.13, офис 7, ИНН 2130184458, директор Кузнецов Сергей Николаевич </t>
  </si>
  <si>
    <t>Реконструкция Чебоксарского залива и Красной площади</t>
  </si>
  <si>
    <t>ООО "Техпроект". ИНН 2130019550, г.Чебоксары, Лапсарский проезд, дом 57, пом. 4</t>
  </si>
  <si>
    <t>ООО "НПФ "Эскиз" (г.Новочебоксарск)</t>
  </si>
  <si>
    <t>ООО "ЗП - Диана", ИНН 2127306995, 428034, г.Чебоксары, ул.Университетская, д.48, ОФИС 26, директор Георгиева Г.Г.</t>
  </si>
  <si>
    <t>ООО "СК "Старатель", ИНН 2129046654, 428903, г.Чебоксары, Лапсарский проезд, д.9 Б, директор А.Ю.Владимиров</t>
  </si>
  <si>
    <t>Подпрограмма "Старшее поколение"</t>
  </si>
  <si>
    <t>строительство и реконструкция автомобильных дорог общего пользования регионального и межмуниципального значения в рамках реализации национального проекта "Безопасные и качественные автомобильные дороги" (приложение 4)</t>
  </si>
  <si>
    <t>Подпрограмма "Развитие систем коммунальной инфраструктуры и объектов, используемых для очистки сточных вод"</t>
  </si>
  <si>
    <t>Подпрограмма "Строительство и реконструкция (модернизация) объектов питьевого водоснабжения и водоподготовки с учетом оценки ачества и безопасности питьевой воды"</t>
  </si>
  <si>
    <t xml:space="preserve">АО "Институт проектирования транспортных сооружений"
ИНН 1661008459
420032, г. Казань, ул.Краснококшайская, д. 69/12, офис 202
</t>
  </si>
  <si>
    <t> 01.06.2020</t>
  </si>
  <si>
    <t>АО   "Чувашгражданпроект", ИНН 2130066768; 428000,г.Чебоксары, Московский пр. д. 3, Генеральный директор Арсентьев Е.З.</t>
  </si>
  <si>
    <r>
      <t xml:space="preserve">Кассовый расход (включая авансирование) </t>
    </r>
    <r>
      <rPr>
        <sz val="12"/>
        <color theme="0"/>
        <rFont val="Arial"/>
        <family val="2"/>
        <charset val="204"/>
      </rPr>
      <t xml:space="preserve">финансирование, доведенное Минфином Чувашии, </t>
    </r>
    <r>
      <rPr>
        <sz val="12"/>
        <rFont val="Arial"/>
        <family val="2"/>
        <charset val="204"/>
      </rPr>
      <t xml:space="preserve">
тыс. рублей</t>
    </r>
  </si>
  <si>
    <t xml:space="preserve">АО "Водоканал" ИНН 2130017760, г. Чебоксары, пр. Мясокомбинатский, д. 12 Васильев В.С. </t>
  </si>
  <si>
    <t xml:space="preserve"> 03.10.2019</t>
  </si>
  <si>
    <t>АО "Передвижная механизированная колонна № 8", ИНН: 2115000346, 429900, г.Цивильск, ул.Павла Иванова, д.8, директор В.Н.Ижелеев</t>
  </si>
  <si>
    <t>Подпрограмма "Создание в Чувашской Респубике новых мест в общеобразовательных организациях в соответствии с прогнозируемой потребностью и современными условиями обучения"</t>
  </si>
  <si>
    <t>Казенное учреждение Чувашской Республики "Республиканская служба единого заказчика" Министроя Чувашии (заказчик)</t>
  </si>
  <si>
    <t xml:space="preserve">АУ ЧР "Центр экспертизы и ценообразования в строительстве ЧР" Минстроя Чувашии,
ИНН: 2130076879, г.Чебоксары, ул.Гагрина, д.2, директор-Михайлов В.Ю. </t>
  </si>
  <si>
    <t>реконструкция здания ГУК "Чувашская государственная филармония в г.Чебоксары", Чувашская Республика</t>
  </si>
  <si>
    <t>строительство объекта "Дошкольное образовательное учреждение на 240 мест в с. Аликово Аликовского района"</t>
  </si>
  <si>
    <t>строительство объекта "Дошкольное образовательное учреждение на 160 мест в г. Козловке Козловского района"</t>
  </si>
  <si>
    <t>строительство объекта "Дошкольное образовательное учреждение на 240 мест в г. Цивильск Цивильского района"</t>
  </si>
  <si>
    <t>строительство объекта "Детский сад на 110 мест в 14 мкр. в НЮР г. Чебоксары"</t>
  </si>
  <si>
    <t>строительство объекта "Дошкольное образовательное учреждение на 250 мест с ясельными группами в I очереди 7 микрорайона центральной части г.Чебоксары"</t>
  </si>
  <si>
    <t>строительство объекта "Дошкольное образовательное учреждение на 250 мест поз. 27 в микрорайоне "Университетский-2" г.Чебоксары (II очередь)"</t>
  </si>
  <si>
    <t>строительство пристроя на 120 мест к зданию МБОУ "Шыгырданская СОШ № 1" в с. Шыгырдан Батыревского района Чувашской Республики</t>
  </si>
  <si>
    <t>администрация Моргаушского района</t>
  </si>
  <si>
    <t>строительство объекта "Основная общеобразовательная школа на 108 ученических мест в д. Кашмаши Моргаушского района Чувашской Республики"</t>
  </si>
  <si>
    <t>администрация Вурнарского района</t>
  </si>
  <si>
    <t>строительство сельского дома культуры на 150 мест в д. Буртасы Вурнарского района</t>
  </si>
  <si>
    <t>строительство сельского дома культуры на 100 мест по адресу: Чувашская Республика, Канашский район, д. Хучель, ул. Школьная, д. 2</t>
  </si>
  <si>
    <t>строительство сельского дома культуры на 150 мест по ул. Школьная, д. 39 в с.Янгильдино Чебоксарского района</t>
  </si>
  <si>
    <t>строительство лечебного корпуса - пристроя к существующему главному лечебному корпусу БУ "Республиканская клиническая больница" Минздрава Чувашии, г. Чебоксары, пр. Московский</t>
  </si>
  <si>
    <t>строительство блочно-модульной котельной филиала " Красноармейская центральная районная больница" бюджетного учреждения Чувашской Республики "Больница скорой медицинской помощи" Министерства здравоохранения Чувашской Республики, Красноармейский район, с. Красноармейское, ул. 30 лет Победы, д. 7</t>
  </si>
  <si>
    <t xml:space="preserve">строительство блочно-модульной котель-ной Урмарского отделения БУ "Республи-канский противотуберкулезный диспансер" Минздрава Чувашии, Урмарский район, д. Арабоси, ул.Больничная, д. 1
</t>
  </si>
  <si>
    <t>строительство блочно-модульной котельной филиала "Порецкая центральная районная больница" бюджетного учреждения Чувашской Республики "Шумерлинский межтерриториальный медицинский центр" Министерства здравоохранения Чувашской Республики, Порецкий район, с. Порецкое, ул. Ленина, д. 103</t>
  </si>
  <si>
    <t>строительство блочно-модульной котельной для теплоснабжения корпусов БУ ЧР "Аликовская центральная районная больница" Минздрава Чувашии, Аликовский район, с. Аликово, ул. Октябрьская, д. 12</t>
  </si>
  <si>
    <t>д. Асхва Канашского района</t>
  </si>
  <si>
    <t>д. Вурман-Янишево Канашского района</t>
  </si>
  <si>
    <t>д. Кармамеи Канашского района</t>
  </si>
  <si>
    <t>д. Новое Арланово Яльчикского района</t>
  </si>
  <si>
    <t xml:space="preserve">Подпрограмма "Охрана здоровья матери и ребенка" </t>
  </si>
  <si>
    <t>строительство пристроя к городскому перинатальному центру БУ "Городская клиническая больница № 1" Минздрава Чувашии, г. Чебоксары, пр.Тракторостроителей</t>
  </si>
  <si>
    <t xml:space="preserve">в том числе: </t>
  </si>
  <si>
    <t>реконструкция футбольного поля при БУ "СШ по футболу" Минспорта Чувашии</t>
  </si>
  <si>
    <t>строительство объекта "Плавательный бассейн в с. Аликово Аликовского района Чувашской Республики"</t>
  </si>
  <si>
    <t>строительство футбольного поля в г. Коз-ловка Козловского района Чувашской Рес-публики</t>
  </si>
  <si>
    <t>строительство футбольного поля в с. Комсомольское Комсомольского района Чувашской Республики</t>
  </si>
  <si>
    <t>администрация Красноармейского района</t>
  </si>
  <si>
    <t>строительство футбольного поля в с. Красноармейское Красноармейского района Чувашской Республики</t>
  </si>
  <si>
    <t>администрация Красночетайского района</t>
  </si>
  <si>
    <t>строительство футбольного поля в с. Красные Четаи Красночетайского района Чувашской Республики</t>
  </si>
  <si>
    <t>строительство футбольного поля в с. Моргауши Моргаушского района Чувашской Республики</t>
  </si>
  <si>
    <t>строительство футбольного поля в пгт.Урмары Урмарского района Чувашской Республики</t>
  </si>
  <si>
    <t>строительство футбольного поля в Чебоксарском районе Чувашской Республики</t>
  </si>
  <si>
    <t>Ядринская районная администрация</t>
  </si>
  <si>
    <t>администрация Яльчикского района</t>
  </si>
  <si>
    <t>строительство стдиона-площадки в с.Яльчики Яльчикского района Чувашской Республики</t>
  </si>
  <si>
    <t>Министерство строительства, архитектуры и жилищно-коммунального хозяйство Чувашской Республики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</si>
  <si>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в том числе строительство (реконструкция)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продукции, в рамках развития транспортной инфраструктуры на сельских территориях (приложение 2)</t>
  </si>
  <si>
    <t>проектирование строительства и реконструкции автомобильных дорог общего пользования регионального или межмуниципального значения и строительство площадок для передвижных постов весового контроля (приложение 6)</t>
  </si>
  <si>
    <t>реализация мероприятий комплексного развития транспортной инфраструктуры Чебоксарской агломерации в рамках реализации национального проекта "Безопасные и качественные автомобильные дороги" (приложение 5)</t>
  </si>
  <si>
    <t>администарция Янтиковского района</t>
  </si>
  <si>
    <t>строительство станции биологической очистки сточных вод производительностью 500 куб. м/сут в селе Янтиково Янтиковского района Чувашской Республики</t>
  </si>
  <si>
    <t>водоснабжение г. Ядрин</t>
  </si>
  <si>
    <t>Государственная программа Чувашской Республики "Обеспечение граждан в Чу-вашской Республике доступным и ком-фортным жильем"</t>
  </si>
  <si>
    <t>Подпрограмма "Государственная под-держка строительства жилья в Чуваш-ской Республике"</t>
  </si>
  <si>
    <t>Министерство строительства, архи-тектуры и жилищно-коммунального хозяйства Чувашской Республики</t>
  </si>
  <si>
    <t>реконструкция системы газоснабжения се-ла Красноармейское с учетом перспектив-ного развития и переводом многоквартир-ных жилых домов и общественных зданий на автономные источники теплоснабжения</t>
  </si>
  <si>
    <t xml:space="preserve">водоснабжение улиц Тенгеси, Заовражная, Заречная с. Янгильдино </t>
  </si>
  <si>
    <t>водопроводная сеть д. Крикакасы</t>
  </si>
  <si>
    <t>обустройство объектами инженерной ин-фраструктуры и благоустройство площа-док, расположенных на сельских террито-риях, под компактную жилищную застрой-ку</t>
  </si>
  <si>
    <t>электроснабжение комплекса индивиду-альных жилых домов (32 ед.) по ул. Мира, выселок Лесной</t>
  </si>
  <si>
    <t xml:space="preserve">строительство автомобильной дороги по улице Мира, выселок Лесной </t>
  </si>
  <si>
    <t>ЭКОЛОГИЯ, всего</t>
  </si>
  <si>
    <t>Подпрограмма "Строительство и рекон-струкция (модернизация) очистных со-оружений централизованных систем во-доотведения"</t>
  </si>
  <si>
    <t>строительство ливневых очистных соору-жений в мкр. "Волжский-1, -2" г. Чебокса-ры в рамках реализации мероприятий по сокращению доли загрязненных сточных вод</t>
  </si>
  <si>
    <t>строительство водопровода от повысительной насосной станции Северо-Западного района г. Чебоксары до д. Чандрово</t>
  </si>
  <si>
    <t>газоснабжение комплекса индивидуальных жилых домов (32 ед.) по ул. Мира, выселок Лесной</t>
  </si>
  <si>
    <t>экология</t>
  </si>
  <si>
    <t>ООО "ГАЗСЕРВИС" ИНН2128048673, г.Чебоксары, бульвар Приволжский, д. 4/1</t>
  </si>
  <si>
    <t xml:space="preserve">ООО "Агротехпроект", г.Чебоксары, пр. Яковлева 19, офис 402; директор Иванов Николай Борисович </t>
  </si>
  <si>
    <t>ООО "Дортехпроект", ИНН: 2130049113; г.Чебоксары, ул. Б. Хмельницкого, д. 80, кв.100, Директор: Орлова Светлана Алексеевна</t>
  </si>
  <si>
    <t>ООО "Проектный институт "Суварстройпроект"; ИНН 2129041303; адрес: 428000, Чувашская Республика, г.Чебоксары, ул. К.Маркса, 52Б; Генеральный директор Захаров Владимир Алексеевич</t>
  </si>
  <si>
    <t>ООО "Булат" ИНН 2130179426 г. Чебоксары, пр. Базовый, д.4 Е, пом. 10                       Директор  Абдувалеев Ринат Абдулахатович</t>
  </si>
  <si>
    <t>строительство очистных сооружений хозяйственно-бытовых стоков КС(К)ОУ "Саланчикская специальная (коррекционная) общеобразовательная школа-интернат" Минобразования Чувашии в пос. Саланчик Шумерлинского района</t>
  </si>
  <si>
    <t>реконструкция здания БОУ "Чебоксарская общеобразовательная школа для обучающихся с ограниченными возможностями здоровья № 2" Миноразования Чувашии в части устройства лифта для людей с ограниченными возможностями здоровья</t>
  </si>
  <si>
    <t>реконструкция здания БОУ "Чебоксарская начльная общеобразовательная школа для обучающихся с ОВЗ № 3" Миноразования Чувашии в части устройства лифта для людей с ограниченными возможностями здоровья</t>
  </si>
  <si>
    <t>строительство объекта "Дошкольное образовательное учреждение на 240 мест по адресу: г. Цивильск, ул.Маяковского, 39"</t>
  </si>
  <si>
    <t>администрация г. Канаша</t>
  </si>
  <si>
    <t>строительство объекта "Детский сад на 240 мест, расположенный в г. Канаше Чувашской Республики в мкр. "Восточный"</t>
  </si>
  <si>
    <t>администрация г. Новочебоксарска</t>
  </si>
  <si>
    <t>строительство объекта "Детский сад на 220 мест (поз. 27) в IX микрорайоне Западного жилого района г. Новочебоксарск"</t>
  </si>
  <si>
    <t>строительство объекта "Дошкольное образовательное учреждение на 240 мест мкр. "Благовещенский" г.Чебоксары</t>
  </si>
  <si>
    <t>строительство объекта "Дошкольное образовательное учреждение на 160 мест мкр. "Альгешево" г.Чебоксары</t>
  </si>
  <si>
    <t>строительство объекта "Дошкольное образовательное учреждение на 110 мест с ясельными группами поз. 29 в микрорайоне "Солнечный-4" (1 этап) г.Чебоксары"</t>
  </si>
  <si>
    <t>строительство общеобразовательной школы поз. 37 в мкр. 3 района "Садовый" г. Чебоксары Чувашской Республики</t>
  </si>
  <si>
    <t>Полномочное представительство Чувашской Республики при Пезиденте Российской Федерации</t>
  </si>
  <si>
    <t>реставрация здания Полномочного представительства Чувашской Республики при Президенте Российской Федерации, расположенного по адресу: г. Москва, ул. Большая Ордынка, д. 46, стр. 1</t>
  </si>
  <si>
    <t>строительство сельского дома культуры на 100 мест в с. Тугаево Комсомольского района</t>
  </si>
  <si>
    <t>строительство здания отделения судебно-медицинской экспертизы в пгт. Вурнары</t>
  </si>
  <si>
    <t>д. Ивановка Порецкого района</t>
  </si>
  <si>
    <t>д. Саваткино Ядринского района</t>
  </si>
  <si>
    <t>строительство регионального центра по хоккею при БОУ ЧР "Чувашский кадетскийкорпус Приволжского федерального округа имени Героя Советского Союза А.В. Кочетова", расположенного по Эгерскому бульвару г. Чебоксары</t>
  </si>
  <si>
    <t>реконструкция АУ Чувашской Республики ДОД "СДЮСШОР № 3" Минспорта Чувашии</t>
  </si>
  <si>
    <t>реконструкция компрессорной станции под спортивно-оздоровительный комплекс по адресу: г. Новочебоксарск, ул. Ж. Крутовой, вл. 1А</t>
  </si>
  <si>
    <t>строительство объекта "Открытый стадион широкого профиля с элементами полосы препятствий в г. Мариинский Посад Чувашской Республики"</t>
  </si>
  <si>
    <t>строительство объекта "Стадион-площадка по пер. Школьный в с. Порецкое Порецкого района Чувашской Республики, 2 этап"</t>
  </si>
  <si>
    <t>реконструкция футбольного поля МБУДО "ДЮСШ "Энергия" в г. Чебоксары Чувашской Республики</t>
  </si>
  <si>
    <t>строительство II очереди БУ "Атратский психоневрологический интернат" Минтруда Чувашии (спальный корпус с пищеблоком) в пос. Атрать Алатырского района</t>
  </si>
  <si>
    <t>переселение граждан из жилищного фонда, признанного аварийным и подлежащего угрозу жизни и здоровью граждан, за исключением признанного таковым до 1 января 2017 года</t>
  </si>
  <si>
    <t>переселение граждан из жилищного фонда, признанного в установленном порядке до 1 января 2017 года аварийным и подлежащим сносу или реконструкции в связи с физическим износом в процессе эксплуатации, за счет средств, передаваемых из Фонда содействия реформированию жилищно-коммунального хозяйства</t>
  </si>
  <si>
    <t>строительство автодорог по улицам № 1, 2, 3, 4, 5 в микрорайоне "Университетский-2" СЗР г. Чебоксары</t>
  </si>
  <si>
    <t>строительство объекта "Автомобильная дорога по улице Новогородская в микрорайоне № 2 жилого района "Новый город" г. Чебоксары"</t>
  </si>
  <si>
    <t>Государственная программа Чувашской Республики "Комплексное развитие сельских территорий Чувашской Республики"</t>
  </si>
  <si>
    <t>Подпрограмма "Создание и развитие инфраструктуры на сельских территориях"</t>
  </si>
  <si>
    <t>строительство автодороги к Административно-развлекательному комплексу г. Чебоксары</t>
  </si>
  <si>
    <t>Подпрограмма "Безопасные и качественные автмобильные дороги"</t>
  </si>
  <si>
    <t>Подпрограмма "Модернизация коммунальной инфраструктуры на территории Чувашской Республики"</t>
  </si>
  <si>
    <t>строительство тепловых сетей и сетей горячего водоснабжения от газовой автоматизированной блочно-модульной котельной мощностью 14,0 МВт по ул. Чайковского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</si>
  <si>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10,25 МВт по ул. Коммунальная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</si>
  <si>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7,0 МВт по ул. Сурская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</si>
  <si>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16,0 МВт по ул. Ленина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</si>
  <si>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9,5 МВт по адресу пер. Школьный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</si>
  <si>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11,0 МВт по ул. Карла Маркса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</si>
  <si>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8,0 МВт по ул. Калинина в г. Козловке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</si>
  <si>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12,0 МВт по ул. Лобачевского в г. Козловке Чувашской Республики</t>
  </si>
  <si>
    <t>администарция Мариинско-Посадского района</t>
  </si>
  <si>
    <t>строительство блочно-модульных котельных в микрорайонах "Коновалово" и "Советская" г. Мариинский Посад</t>
  </si>
  <si>
    <t>администарция г. Новочебоксарска</t>
  </si>
  <si>
    <t>реконструкция сетей теплоснабжения г. Новочебоксарска</t>
  </si>
  <si>
    <t xml:space="preserve">II этап строительства водопровода в с. Порецкое Порецкого района </t>
  </si>
  <si>
    <t>Подпрограмма "Газификация Чувашской Республики"</t>
  </si>
  <si>
    <t>газоснабжение жилых домов по улицам Слукина, Прокопьева, Восточная, Соборная, Ольховая, Кедровая, Садовая и Юбилейная в Юго-восточном микрорайоне с. Красноармейское Красноармейского района Чувашской Республики</t>
  </si>
  <si>
    <t>газоснабжение жилых домов в микрорайоне индивидуальной жилой застройки территории ОПХ "Хмелеводческое" в г. Цивильск Чувашской Республики</t>
  </si>
  <si>
    <t>строительство внутрипоселковых газораспределительных сетей по адресу: Чувашская Республика, Чебоксарский городской округ, поселок Сосновка, мкр. Октябрьский</t>
  </si>
  <si>
    <t>строительство внутрипоселковых газораспределительных сетей в пос. Сосновка</t>
  </si>
  <si>
    <t>развитие газификации в сельской местности в рамках обеспечения комплексного развития сельских территорий</t>
  </si>
  <si>
    <t>развитие водоснабжения в сельской местности в рамках обеспечения комплексного развития сельских территорий</t>
  </si>
  <si>
    <t>Государственная программа Чувашской Республики "Экономическое развитие Чувашской Республики"</t>
  </si>
  <si>
    <t>Подпрограмма "Инвестиционный климат"</t>
  </si>
  <si>
    <t>реконструкция канализационных очистных сооружений производительностью 15000 куб. м/сут в г. Канаше Чувашской Республики</t>
  </si>
  <si>
    <t>Государственная программа Чувашской Республики "Комплексное развитие сельских территорий  Чувашской Республики"</t>
  </si>
  <si>
    <t>Подпрограмма "Создание и развитие инфраструктуры на сельских территорийях"</t>
  </si>
  <si>
    <t>реализация проектов комплексного обустройства площадок под компактную жилищную застройку на сельских территориях</t>
  </si>
  <si>
    <t>ОАО "Проектно-сметное бюро" г.Чебоксары, пер.Бабушкина, д.8,  ИНН 2130066670, Ген.директор - В.П. Михайлов</t>
  </si>
  <si>
    <t>ООО "Монополия", ИНН 2130157542, 428000, г.Чебоксары, ул. 50 лет Октября ул, д.12 офис 3</t>
  </si>
  <si>
    <t>ООО "Ахитектурное бюро ГрафиТ", ИНН 2130126054, г. Чебоксары, ул. Радужная, д.7, пом.2</t>
  </si>
  <si>
    <t>АО "Передвижная механизированная колонна № 8", ИНН: 2115000346, 429900, г.Цивильск, ул.Павла Иванова, д.8</t>
  </si>
  <si>
    <t>ПИ "Суварстройпроект", ИНН 2129041303, г.Чебоксары, ул. К.Маркса, д.52б, Захаров В.А.</t>
  </si>
  <si>
    <t>АО "Строительный трест № 3", 428003, г.Чебоксары, ул.Ярославская, 76, директор П.В.Семенов</t>
  </si>
  <si>
    <t>ООО "КБ "Проект-Мастер". г.Чебоксары, ул.Хузангая, д.14</t>
  </si>
  <si>
    <t>ООО "Стройград" , ИНН: 1215080449, 425200, Республика Мари Эл, пгт.Медведево, ул. Чехова, д.17, корпус А, офис 1, директор С.Е.Романов</t>
  </si>
  <si>
    <t>АО "Головной проектно-изыскательский институт  "Чувашгражданпроект";ИНН 2130135250;адрес :428000,Чувашская Республика,г.Чебоксары,ул.Энгельса,42а;директор Кандейкин В.Н.
ООО "ИНЖЕНЕРНАЯ ГЕОЛОГИЯ ИСТОРИЧЕСКИХ ТЕРРИТОРИЙ";ИНН 7728640136;адрес :143180,Московская область,г.Звенигород,ул.Почтовая,д.8;генеральный директор Кувшинников В.М.</t>
  </si>
  <si>
    <t>ООО"ГРАДОСТРОЙ", ИНН 7842503336; 121601,г.Москва,Филевский бульвар,д.39,помещение 1,этаж 1,офис 1,генеральный директор Архипов А.П.</t>
  </si>
  <si>
    <t>АО "Головной проектно-изыскательский институт
"Чувашгракданпроект"    ИНН 2130066768, г. Чебоксары, Московский пр., д.3, Генеральный директор Арсентьев Евгений Зиновьевич</t>
  </si>
  <si>
    <t>АО "ПМК-8", ИНН: 2115000346,  429900, Чувашская Республика,   г. Цивильск, ул. Павла Иванова, 8</t>
  </si>
  <si>
    <t>декабрь 2018 -31.05.2020</t>
  </si>
  <si>
    <t xml:space="preserve">cтроительство объекта "Стадион-площадка при муниципальном бюджетном общеобразовательном учреждении "Средняя общеобразовательная школа № 2", Россия, Чувашская Республика, Ядринский район, г. Ядрин. Физкультурно-оздоровительный комплекс открытого типа"
</t>
  </si>
  <si>
    <t>ЗАО "Институт "Чувашгипроводхоз", ИНН 2128014850, г. Чебоксары, пр. И.Яковлева, д. 19, Алексеев Иван Алексеевич</t>
  </si>
  <si>
    <t>АО "СЗ "ТУС", ИНН 2129005369</t>
  </si>
  <si>
    <t>строительство объекта "Автомобильная дорога № 1 в микрорайоне № 2 жилого района "Новый город" г. Чебоксары"</t>
  </si>
  <si>
    <t>строительство объектов инженерной ин-фраструктуры для земельных участков, предоставленных многодетным семьям для целей жилищного строительства, располо-женных возле деревни Чурикасы Кадикасинского сельского поселения (наружный газопровод)</t>
  </si>
  <si>
    <t>строительство объектов инженерной ин-фраструктуры для земельных участков, предоставленных многодетным семьям для целей жилищного строительства, расположенных возле деревни Чурикасы Кадикасинского сельского поселения (электроснабжение)</t>
  </si>
  <si>
    <t>ООО "Фирма "Старко"</t>
  </si>
  <si>
    <t xml:space="preserve">ООО "СК "Стройсфера", 428037, г.Чебоксары, проезд Дорожный, д.4, директор С.В.Хвандеев </t>
  </si>
  <si>
    <t>2016-2019</t>
  </si>
  <si>
    <t>2020-2021 (30.11.2021)</t>
  </si>
  <si>
    <t>ООО "Спецстрой", ИНН 7841394540, г.Санкт-Петербург, ул.Набережная Обводного канала, д.191, лит.А, офис 12;   ООО СПК "Возрождение" г.Новочебоксарск</t>
  </si>
  <si>
    <t>ООО «Стройсантех», 429335, г. Канаш, Железнодорожная улица, 89
Тел. 8(903) 357 23 05
E-mail: ooo-cct1@yandeх.ru
ИНН 2123005274</t>
  </si>
  <si>
    <t>Непубличное акционерное общество, Акционерное общество «Марспецмонтаж», 424000, Республика Марий Эл, г. Йошкар-Ола, Пролетарская,5, ИНН 1200000095</t>
  </si>
  <si>
    <t>2019 - октябрь 2020</t>
  </si>
  <si>
    <t>2019 - май 2020</t>
  </si>
  <si>
    <t>2019 - 15.11.2021</t>
  </si>
  <si>
    <t>Реконструкция Чебоксарского залива и Красной площади. Ливневая канализация</t>
  </si>
  <si>
    <t>2020-2021</t>
  </si>
  <si>
    <t>ООО "Архитектурное бюро "Классика"(на стадии реорганизации), г. Чебоксары, ул. Ярморочная, д.6, пом. 3 ИНН 2129046647, Рожкова Надежда Арсентьевна</t>
  </si>
  <si>
    <t>ООО "ЗП-ДИАНА", ИНН 2127306995, адрес: 428034, г.Чебоксары, Университетская ул, 48 офис (квартира) 26, Гергиева Галина Германовна</t>
  </si>
  <si>
    <t xml:space="preserve">ООО "Проектный институт "Суварстройпроект", 
ИНН 2129041303,  
адрес: 428000, г.Чебоксары, ул. К.Маркса, дом 52Б, офис 6
Захаров Владимир Алексеевич </t>
  </si>
  <si>
    <t>2019 - до 01.08.2020</t>
  </si>
  <si>
    <t>ООО «Градпроипроект», 428024, ЧР, г. Чебоксары, пр. Мира, д. 88Б, офис 4, ИНН: 2130020178, Сенокаева Елена Евгеньевна</t>
  </si>
  <si>
    <t>ООО "Проектно-сметное бюро", ИНН 2130123462, г.Чебоксары, пер.Бабушкина, д.8, Директор-Михайлов Валерий Петрович</t>
  </si>
  <si>
    <t>ООО "Архитектурное бюро "ГрафиТ", ИНН 2130126054</t>
  </si>
  <si>
    <t>"АО "ГПИ "Чувашгражданпроект", ИНН 2130066768</t>
  </si>
  <si>
    <t>ООО "Полиспроект", ИНН 2130180407</t>
  </si>
  <si>
    <t>ООО "Аркост", ИНН 2130117780</t>
  </si>
  <si>
    <t>ООО "Проект-Холдинг", ИНН 2130201544</t>
  </si>
  <si>
    <t>ООО "СКИМ", ИНН 2130093271</t>
  </si>
  <si>
    <t>ООО "Чувашстройпроект", ИНН 2130182281</t>
  </si>
  <si>
    <t>декабрь 2020</t>
  </si>
  <si>
    <t>ноябрь 2020</t>
  </si>
  <si>
    <t>ООО "Пожстройконсультант"</t>
  </si>
  <si>
    <t>Информация о финансировании строительства объектов республиканской адресной 
инвестиционной программы за счет бюджетных средств за январь-апрель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</si>
</sst>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20"/>
      <color rgb="FFFF0000"/>
      <name val="Arial"/>
      <family val="2"/>
      <charset val="204"/>
    </font>
    <font>
      <sz val="13"/>
      <name val="Arial"/>
      <family val="2"/>
      <charset val="204"/>
    </font>
    <font>
      <sz val="13"/>
      <color theme="1"/>
      <name val="Arial"/>
      <family val="2"/>
      <charset val="204"/>
    </font>
    <font>
      <b/>
      <sz val="13"/>
      <color theme="1"/>
      <name val="Arial"/>
      <family val="2"/>
      <charset val="204"/>
    </font>
    <font>
      <b/>
      <sz val="13"/>
      <name val="Arial"/>
      <family val="2"/>
      <charset val="204"/>
    </font>
    <font>
      <i/>
      <sz val="13"/>
      <name val="Arial"/>
      <family val="2"/>
      <charset val="204"/>
    </font>
    <font>
      <i/>
      <sz val="13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b/>
      <sz val="11"/>
      <color rgb="FF000000"/>
      <name val="Arial"/>
      <family val="2"/>
      <charset val="204"/>
    </font>
    <font>
      <i/>
      <sz val="13"/>
      <color rgb="FFC00000"/>
      <name val="Arial"/>
      <family val="2"/>
      <charset val="204"/>
    </font>
    <font>
      <sz val="12"/>
      <name val="Times New Roman"/>
      <family val="1"/>
      <charset val="204"/>
    </font>
    <font>
      <i/>
      <sz val="12"/>
      <color rgb="FFC00000"/>
      <name val="Arial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D5AB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/>
      <top style="thin">
        <color indexed="64"/>
      </top>
      <bottom/>
      <diagonal/>
    </border>
  </borders>
  <cellStyleXfs count="184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44" fontId="2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" fontId="33" fillId="28" borderId="14">
      <alignment horizontal="right" shrinkToFit="1"/>
    </xf>
  </cellStyleXfs>
  <cellXfs count="137">
    <xf numFmtId="0" fontId="0" fillId="0" borderId="0" xfId="0"/>
    <xf numFmtId="0" fontId="4" fillId="0" borderId="0" xfId="1" applyFont="1" applyFill="1" applyBorder="1" applyAlignment="1">
      <alignment vertical="top" wrapText="1"/>
    </xf>
    <xf numFmtId="164" fontId="4" fillId="0" borderId="0" xfId="1" applyNumberFormat="1" applyFont="1" applyFill="1" applyBorder="1" applyAlignment="1">
      <alignment horizontal="right" vertical="top" wrapText="1"/>
    </xf>
    <xf numFmtId="0" fontId="22" fillId="0" borderId="0" xfId="0" applyFont="1" applyFill="1"/>
    <xf numFmtId="0" fontId="22" fillId="0" borderId="0" xfId="0" applyFont="1" applyFill="1" applyAlignment="1">
      <alignment vertical="top" wrapText="1"/>
    </xf>
    <xf numFmtId="164" fontId="22" fillId="0" borderId="0" xfId="0" applyNumberFormat="1" applyFont="1" applyFill="1" applyAlignment="1">
      <alignment horizontal="right" vertical="top" wrapText="1"/>
    </xf>
    <xf numFmtId="164" fontId="4" fillId="0" borderId="0" xfId="0" applyNumberFormat="1" applyFont="1" applyFill="1" applyAlignment="1">
      <alignment horizontal="right" vertical="top" wrapText="1"/>
    </xf>
    <xf numFmtId="0" fontId="24" fillId="25" borderId="0" xfId="0" applyFont="1" applyFill="1"/>
    <xf numFmtId="0" fontId="23" fillId="0" borderId="0" xfId="0" applyFont="1" applyFill="1"/>
    <xf numFmtId="0" fontId="23" fillId="27" borderId="0" xfId="0" applyFont="1" applyFill="1"/>
    <xf numFmtId="0" fontId="23" fillId="26" borderId="0" xfId="0" applyFont="1" applyFill="1"/>
    <xf numFmtId="0" fontId="22" fillId="27" borderId="0" xfId="0" applyFont="1" applyFill="1"/>
    <xf numFmtId="14" fontId="4" fillId="0" borderId="0" xfId="1" applyNumberFormat="1" applyFont="1" applyFill="1" applyBorder="1" applyAlignment="1">
      <alignment vertical="top" wrapText="1"/>
    </xf>
    <xf numFmtId="14" fontId="22" fillId="0" borderId="0" xfId="0" applyNumberFormat="1" applyFont="1" applyFill="1" applyAlignment="1">
      <alignment vertical="top" wrapText="1"/>
    </xf>
    <xf numFmtId="0" fontId="25" fillId="0" borderId="0" xfId="0" applyFont="1" applyFill="1" applyAlignment="1">
      <alignment vertical="top" wrapText="1"/>
    </xf>
    <xf numFmtId="0" fontId="4" fillId="0" borderId="0" xfId="0" applyFont="1" applyFill="1"/>
    <xf numFmtId="0" fontId="22" fillId="26" borderId="0" xfId="0" applyFont="1" applyFill="1"/>
    <xf numFmtId="0" fontId="26" fillId="0" borderId="10" xfId="1" applyFont="1" applyFill="1" applyBorder="1" applyAlignment="1">
      <alignment vertical="top" wrapText="1"/>
    </xf>
    <xf numFmtId="0" fontId="29" fillId="25" borderId="10" xfId="1" applyFont="1" applyFill="1" applyBorder="1" applyAlignment="1">
      <alignment vertical="top" wrapText="1"/>
    </xf>
    <xf numFmtId="14" fontId="29" fillId="25" borderId="10" xfId="1" applyNumberFormat="1" applyFont="1" applyFill="1" applyBorder="1" applyAlignment="1">
      <alignment vertical="top" wrapText="1"/>
    </xf>
    <xf numFmtId="164" fontId="29" fillId="25" borderId="10" xfId="1" applyNumberFormat="1" applyFont="1" applyFill="1" applyBorder="1" applyAlignment="1">
      <alignment horizontal="right" vertical="top" wrapText="1"/>
    </xf>
    <xf numFmtId="164" fontId="28" fillId="25" borderId="10" xfId="1" applyNumberFormat="1" applyFont="1" applyFill="1" applyBorder="1" applyAlignment="1">
      <alignment horizontal="right" vertical="top" wrapText="1"/>
    </xf>
    <xf numFmtId="14" fontId="26" fillId="0" borderId="10" xfId="1" applyNumberFormat="1" applyFont="1" applyFill="1" applyBorder="1" applyAlignment="1">
      <alignment vertical="top" wrapText="1"/>
    </xf>
    <xf numFmtId="164" fontId="26" fillId="0" borderId="10" xfId="1" applyNumberFormat="1" applyFont="1" applyFill="1" applyBorder="1" applyAlignment="1">
      <alignment horizontal="right" vertical="top" wrapText="1"/>
    </xf>
    <xf numFmtId="0" fontId="30" fillId="0" borderId="10" xfId="1" applyFont="1" applyFill="1" applyBorder="1" applyAlignment="1">
      <alignment vertical="top" wrapText="1"/>
    </xf>
    <xf numFmtId="14" fontId="30" fillId="0" borderId="10" xfId="1" applyNumberFormat="1" applyFont="1" applyFill="1" applyBorder="1" applyAlignment="1">
      <alignment vertical="top" wrapText="1"/>
    </xf>
    <xf numFmtId="164" fontId="30" fillId="0" borderId="10" xfId="1" applyNumberFormat="1" applyFont="1" applyFill="1" applyBorder="1" applyAlignment="1">
      <alignment horizontal="right" vertical="top" wrapText="1"/>
    </xf>
    <xf numFmtId="0" fontId="30" fillId="0" borderId="10" xfId="1" applyFont="1" applyFill="1" applyBorder="1" applyAlignment="1">
      <alignment horizontal="center" vertical="top" wrapText="1"/>
    </xf>
    <xf numFmtId="0" fontId="31" fillId="26" borderId="10" xfId="0" applyFont="1" applyFill="1" applyBorder="1" applyAlignment="1">
      <alignment vertical="top" wrapText="1"/>
    </xf>
    <xf numFmtId="14" fontId="31" fillId="26" borderId="10" xfId="0" applyNumberFormat="1" applyFont="1" applyFill="1" applyBorder="1" applyAlignment="1">
      <alignment vertical="top" wrapText="1"/>
    </xf>
    <xf numFmtId="164" fontId="30" fillId="26" borderId="10" xfId="1" applyNumberFormat="1" applyFont="1" applyFill="1" applyBorder="1" applyAlignment="1">
      <alignment horizontal="right" vertical="top" wrapText="1"/>
    </xf>
    <xf numFmtId="0" fontId="27" fillId="0" borderId="10" xfId="0" applyFont="1" applyFill="1" applyBorder="1" applyAlignment="1">
      <alignment vertical="top" wrapText="1"/>
    </xf>
    <xf numFmtId="14" fontId="27" fillId="0" borderId="10" xfId="0" applyNumberFormat="1" applyFont="1" applyFill="1" applyBorder="1" applyAlignment="1">
      <alignment vertical="top" wrapText="1"/>
    </xf>
    <xf numFmtId="164" fontId="27" fillId="0" borderId="10" xfId="0" applyNumberFormat="1" applyFont="1" applyFill="1" applyBorder="1" applyAlignment="1">
      <alignment horizontal="right" vertical="top" wrapText="1"/>
    </xf>
    <xf numFmtId="164" fontId="26" fillId="0" borderId="10" xfId="0" applyNumberFormat="1" applyFont="1" applyFill="1" applyBorder="1" applyAlignment="1">
      <alignment horizontal="right" vertical="top" wrapText="1"/>
    </xf>
    <xf numFmtId="0" fontId="26" fillId="0" borderId="10" xfId="1" applyFont="1" applyFill="1" applyBorder="1" applyAlignment="1">
      <alignment horizontal="left" vertical="top" wrapText="1" indent="2"/>
    </xf>
    <xf numFmtId="164" fontId="31" fillId="26" borderId="10" xfId="0" applyNumberFormat="1" applyFont="1" applyFill="1" applyBorder="1" applyAlignment="1">
      <alignment horizontal="right" vertical="top" wrapText="1"/>
    </xf>
    <xf numFmtId="0" fontId="26" fillId="0" borderId="10" xfId="1" applyFont="1" applyFill="1" applyBorder="1" applyAlignment="1">
      <alignment horizontal="left" vertical="top" wrapText="1"/>
    </xf>
    <xf numFmtId="0" fontId="27" fillId="0" borderId="0" xfId="0" applyFont="1" applyFill="1" applyAlignment="1">
      <alignment vertical="top" wrapText="1"/>
    </xf>
    <xf numFmtId="164" fontId="31" fillId="0" borderId="10" xfId="0" applyNumberFormat="1" applyFont="1" applyFill="1" applyBorder="1" applyAlignment="1">
      <alignment horizontal="right" vertical="top" wrapText="1"/>
    </xf>
    <xf numFmtId="164" fontId="30" fillId="0" borderId="10" xfId="0" applyNumberFormat="1" applyFont="1" applyFill="1" applyBorder="1" applyAlignment="1">
      <alignment horizontal="right" vertical="top" wrapText="1"/>
    </xf>
    <xf numFmtId="0" fontId="31" fillId="0" borderId="10" xfId="0" applyFont="1" applyFill="1" applyBorder="1" applyAlignment="1">
      <alignment vertical="top" wrapText="1"/>
    </xf>
    <xf numFmtId="164" fontId="26" fillId="26" borderId="10" xfId="1" applyNumberFormat="1" applyFont="1" applyFill="1" applyBorder="1" applyAlignment="1">
      <alignment horizontal="right" vertical="top" wrapText="1"/>
    </xf>
    <xf numFmtId="0" fontId="26" fillId="0" borderId="10" xfId="0" applyFont="1" applyFill="1" applyBorder="1" applyAlignment="1">
      <alignment wrapText="1"/>
    </xf>
    <xf numFmtId="14" fontId="26" fillId="0" borderId="10" xfId="1" applyNumberFormat="1" applyFont="1" applyFill="1" applyBorder="1" applyAlignment="1">
      <alignment horizontal="center" vertical="top" wrapText="1"/>
    </xf>
    <xf numFmtId="14" fontId="31" fillId="0" borderId="10" xfId="0" applyNumberFormat="1" applyFont="1" applyFill="1" applyBorder="1" applyAlignment="1">
      <alignment vertical="top" wrapText="1"/>
    </xf>
    <xf numFmtId="14" fontId="27" fillId="0" borderId="10" xfId="0" applyNumberFormat="1" applyFont="1" applyFill="1" applyBorder="1" applyAlignment="1">
      <alignment horizontal="right" vertical="top" wrapText="1"/>
    </xf>
    <xf numFmtId="0" fontId="29" fillId="25" borderId="10" xfId="1" applyFont="1" applyFill="1" applyBorder="1" applyAlignment="1">
      <alignment horizontal="left" vertical="top" wrapText="1" indent="2"/>
    </xf>
    <xf numFmtId="0" fontId="28" fillId="25" borderId="10" xfId="0" applyFont="1" applyFill="1" applyBorder="1" applyAlignment="1">
      <alignment vertical="top" wrapText="1"/>
    </xf>
    <xf numFmtId="14" fontId="28" fillId="25" borderId="10" xfId="0" applyNumberFormat="1" applyFont="1" applyFill="1" applyBorder="1" applyAlignment="1">
      <alignment vertical="top" wrapText="1"/>
    </xf>
    <xf numFmtId="164" fontId="28" fillId="25" borderId="10" xfId="0" applyNumberFormat="1" applyFont="1" applyFill="1" applyBorder="1" applyAlignment="1">
      <alignment horizontal="right" vertical="top" wrapText="1"/>
    </xf>
    <xf numFmtId="14" fontId="26" fillId="0" borderId="10" xfId="0" applyNumberFormat="1" applyFont="1" applyFill="1" applyBorder="1" applyAlignment="1">
      <alignment vertical="top" wrapText="1"/>
    </xf>
    <xf numFmtId="0" fontId="26" fillId="27" borderId="10" xfId="1" applyFont="1" applyFill="1" applyBorder="1" applyAlignment="1">
      <alignment horizontal="left" vertical="top" wrapText="1" indent="2"/>
    </xf>
    <xf numFmtId="0" fontId="26" fillId="27" borderId="10" xfId="1" applyFont="1" applyFill="1" applyBorder="1" applyAlignment="1">
      <alignment vertical="top" wrapText="1"/>
    </xf>
    <xf numFmtId="164" fontId="27" fillId="27" borderId="10" xfId="0" applyNumberFormat="1" applyFont="1" applyFill="1" applyBorder="1" applyAlignment="1">
      <alignment horizontal="right" vertical="top" wrapText="1"/>
    </xf>
    <xf numFmtId="164" fontId="26" fillId="27" borderId="10" xfId="1" applyNumberFormat="1" applyFont="1" applyFill="1" applyBorder="1" applyAlignment="1">
      <alignment horizontal="right" vertical="top" wrapText="1"/>
    </xf>
    <xf numFmtId="164" fontId="26" fillId="27" borderId="10" xfId="0" applyNumberFormat="1" applyFont="1" applyFill="1" applyBorder="1" applyAlignment="1">
      <alignment horizontal="right" vertical="top" wrapText="1"/>
    </xf>
    <xf numFmtId="0" fontId="30" fillId="0" borderId="10" xfId="1" applyFont="1" applyFill="1" applyBorder="1" applyAlignment="1">
      <alignment horizontal="left" vertical="top" wrapText="1" indent="2"/>
    </xf>
    <xf numFmtId="0" fontId="27" fillId="0" borderId="10" xfId="0" applyFont="1" applyBorder="1" applyAlignment="1">
      <alignment horizontal="left" vertical="top" wrapText="1"/>
    </xf>
    <xf numFmtId="14" fontId="27" fillId="0" borderId="10" xfId="0" applyNumberFormat="1" applyFont="1" applyBorder="1" applyAlignment="1">
      <alignment horizontal="right" vertical="top" wrapText="1"/>
    </xf>
    <xf numFmtId="0" fontId="31" fillId="27" borderId="10" xfId="0" applyFont="1" applyFill="1" applyBorder="1" applyAlignment="1">
      <alignment vertical="top" wrapText="1"/>
    </xf>
    <xf numFmtId="14" fontId="31" fillId="27" borderId="10" xfId="0" applyNumberFormat="1" applyFont="1" applyFill="1" applyBorder="1" applyAlignment="1">
      <alignment vertical="top" wrapText="1"/>
    </xf>
    <xf numFmtId="164" fontId="31" fillId="27" borderId="10" xfId="0" applyNumberFormat="1" applyFont="1" applyFill="1" applyBorder="1" applyAlignment="1">
      <alignment horizontal="right" vertical="top" wrapText="1"/>
    </xf>
    <xf numFmtId="0" fontId="26" fillId="27" borderId="10" xfId="0" applyFont="1" applyFill="1" applyBorder="1" applyAlignment="1">
      <alignment vertical="top" wrapText="1"/>
    </xf>
    <xf numFmtId="14" fontId="26" fillId="27" borderId="10" xfId="0" applyNumberFormat="1" applyFont="1" applyFill="1" applyBorder="1" applyAlignment="1">
      <alignment vertical="top" wrapText="1"/>
    </xf>
    <xf numFmtId="0" fontId="27" fillId="27" borderId="10" xfId="0" applyFont="1" applyFill="1" applyBorder="1" applyAlignment="1">
      <alignment vertical="top" wrapText="1"/>
    </xf>
    <xf numFmtId="14" fontId="27" fillId="27" borderId="10" xfId="0" applyNumberFormat="1" applyFont="1" applyFill="1" applyBorder="1" applyAlignment="1">
      <alignment vertical="top" wrapText="1"/>
    </xf>
    <xf numFmtId="164" fontId="27" fillId="26" borderId="10" xfId="0" applyNumberFormat="1" applyFont="1" applyFill="1" applyBorder="1" applyAlignment="1">
      <alignment horizontal="right" vertical="top" wrapText="1"/>
    </xf>
    <xf numFmtId="0" fontId="26" fillId="26" borderId="10" xfId="1" applyFont="1" applyFill="1" applyBorder="1" applyAlignment="1">
      <alignment vertical="top" wrapText="1"/>
    </xf>
    <xf numFmtId="0" fontId="27" fillId="26" borderId="10" xfId="0" applyFont="1" applyFill="1" applyBorder="1" applyAlignment="1">
      <alignment vertical="top" wrapText="1"/>
    </xf>
    <xf numFmtId="14" fontId="27" fillId="26" borderId="10" xfId="0" applyNumberFormat="1" applyFont="1" applyFill="1" applyBorder="1" applyAlignment="1">
      <alignment vertical="top" wrapText="1"/>
    </xf>
    <xf numFmtId="14" fontId="27" fillId="0" borderId="0" xfId="0" applyNumberFormat="1" applyFont="1" applyFill="1" applyAlignment="1">
      <alignment vertical="top" wrapText="1"/>
    </xf>
    <xf numFmtId="164" fontId="27" fillId="0" borderId="0" xfId="0" applyNumberFormat="1" applyFont="1" applyFill="1" applyAlignment="1">
      <alignment horizontal="right" vertical="top" wrapText="1"/>
    </xf>
    <xf numFmtId="164" fontId="26" fillId="0" borderId="0" xfId="0" applyNumberFormat="1" applyFont="1" applyFill="1" applyAlignment="1">
      <alignment horizontal="right" vertical="top" wrapText="1"/>
    </xf>
    <xf numFmtId="164" fontId="4" fillId="0" borderId="10" xfId="1" applyNumberFormat="1" applyFont="1" applyFill="1" applyBorder="1" applyAlignment="1">
      <alignment vertical="top" wrapText="1"/>
    </xf>
    <xf numFmtId="0" fontId="30" fillId="0" borderId="10" xfId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top" wrapText="1"/>
    </xf>
    <xf numFmtId="0" fontId="26" fillId="0" borderId="10" xfId="0" applyFont="1" applyFill="1" applyBorder="1" applyAlignment="1">
      <alignment vertical="top" wrapText="1"/>
    </xf>
    <xf numFmtId="164" fontId="26" fillId="24" borderId="10" xfId="0" applyNumberFormat="1" applyFont="1" applyFill="1" applyBorder="1" applyAlignment="1">
      <alignment horizontal="right" vertical="top" wrapText="1"/>
    </xf>
    <xf numFmtId="164" fontId="27" fillId="24" borderId="10" xfId="0" applyNumberFormat="1" applyFont="1" applyFill="1" applyBorder="1" applyAlignment="1">
      <alignment horizontal="right" vertical="top" wrapText="1"/>
    </xf>
    <xf numFmtId="0" fontId="26" fillId="0" borderId="10" xfId="1" applyNumberFormat="1" applyFont="1" applyFill="1" applyBorder="1" applyAlignment="1">
      <alignment vertical="top" wrapText="1"/>
    </xf>
    <xf numFmtId="164" fontId="31" fillId="24" borderId="10" xfId="0" applyNumberFormat="1" applyFont="1" applyFill="1" applyBorder="1" applyAlignment="1">
      <alignment horizontal="right" vertical="top" wrapText="1"/>
    </xf>
    <xf numFmtId="164" fontId="26" fillId="24" borderId="10" xfId="1" applyNumberFormat="1" applyFont="1" applyFill="1" applyBorder="1" applyAlignment="1">
      <alignment horizontal="right" vertical="top" wrapText="1"/>
    </xf>
    <xf numFmtId="164" fontId="30" fillId="24" borderId="10" xfId="1" applyNumberFormat="1" applyFont="1" applyFill="1" applyBorder="1" applyAlignment="1">
      <alignment horizontal="right" vertical="top" wrapText="1"/>
    </xf>
    <xf numFmtId="164" fontId="4" fillId="24" borderId="0" xfId="1" applyNumberFormat="1" applyFont="1" applyFill="1" applyBorder="1" applyAlignment="1">
      <alignment horizontal="right" vertical="top" wrapText="1"/>
    </xf>
    <xf numFmtId="164" fontId="4" fillId="24" borderId="10" xfId="1" applyNumberFormat="1" applyFont="1" applyFill="1" applyBorder="1" applyAlignment="1">
      <alignment horizontal="center" vertical="top" wrapText="1"/>
    </xf>
    <xf numFmtId="164" fontId="27" fillId="24" borderId="0" xfId="0" applyNumberFormat="1" applyFont="1" applyFill="1" applyAlignment="1">
      <alignment horizontal="right" vertical="top" wrapText="1"/>
    </xf>
    <xf numFmtId="164" fontId="22" fillId="24" borderId="0" xfId="0" applyNumberFormat="1" applyFont="1" applyFill="1" applyAlignment="1">
      <alignment horizontal="right" vertical="top" wrapText="1"/>
    </xf>
    <xf numFmtId="164" fontId="30" fillId="24" borderId="10" xfId="0" applyNumberFormat="1" applyFont="1" applyFill="1" applyBorder="1" applyAlignment="1">
      <alignment horizontal="right" vertical="top" wrapText="1"/>
    </xf>
    <xf numFmtId="164" fontId="26" fillId="24" borderId="0" xfId="0" applyNumberFormat="1" applyFont="1" applyFill="1" applyAlignment="1">
      <alignment horizontal="right" vertical="top" wrapText="1"/>
    </xf>
    <xf numFmtId="164" fontId="4" fillId="24" borderId="0" xfId="0" applyNumberFormat="1" applyFont="1" applyFill="1" applyAlignment="1">
      <alignment horizontal="right" vertical="top" wrapText="1"/>
    </xf>
    <xf numFmtId="0" fontId="26" fillId="0" borderId="10" xfId="1" applyFont="1" applyFill="1" applyBorder="1" applyAlignment="1">
      <alignment vertical="top" wrapText="1"/>
    </xf>
    <xf numFmtId="0" fontId="30" fillId="26" borderId="10" xfId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64" fontId="4" fillId="0" borderId="10" xfId="1" applyNumberFormat="1" applyFont="1" applyFill="1" applyBorder="1" applyAlignment="1">
      <alignment horizontal="center" vertical="top" wrapText="1"/>
    </xf>
    <xf numFmtId="0" fontId="30" fillId="27" borderId="10" xfId="1" applyFont="1" applyFill="1" applyBorder="1" applyAlignment="1">
      <alignment horizontal="center" vertical="center" wrapText="1"/>
    </xf>
    <xf numFmtId="0" fontId="31" fillId="27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left" vertical="top" wrapText="1"/>
    </xf>
    <xf numFmtId="0" fontId="27" fillId="24" borderId="10" xfId="0" applyFont="1" applyFill="1" applyBorder="1" applyAlignment="1">
      <alignment horizontal="center" vertical="center" wrapText="1"/>
    </xf>
    <xf numFmtId="164" fontId="27" fillId="0" borderId="10" xfId="0" applyNumberFormat="1" applyFont="1" applyBorder="1" applyAlignment="1">
      <alignment horizontal="right" vertical="top" wrapText="1"/>
    </xf>
    <xf numFmtId="0" fontId="30" fillId="0" borderId="10" xfId="1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left" vertical="top" wrapText="1"/>
    </xf>
    <xf numFmtId="0" fontId="29" fillId="25" borderId="10" xfId="1" applyFont="1" applyFill="1" applyBorder="1" applyAlignment="1">
      <alignment horizontal="left" vertical="top" wrapText="1"/>
    </xf>
    <xf numFmtId="14" fontId="27" fillId="0" borderId="10" xfId="0" applyNumberFormat="1" applyFont="1" applyBorder="1" applyAlignment="1">
      <alignment horizontal="center" vertical="top"/>
    </xf>
    <xf numFmtId="14" fontId="26" fillId="26" borderId="10" xfId="1" applyNumberFormat="1" applyFont="1" applyFill="1" applyBorder="1" applyAlignment="1">
      <alignment vertical="top" wrapText="1"/>
    </xf>
    <xf numFmtId="4" fontId="33" fillId="28" borderId="14" xfId="183" applyNumberFormat="1" applyProtection="1">
      <alignment horizontal="right" shrinkToFit="1"/>
    </xf>
    <xf numFmtId="14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164" fontId="34" fillId="26" borderId="10" xfId="1" applyNumberFormat="1" applyFont="1" applyFill="1" applyBorder="1" applyAlignment="1">
      <alignment horizontal="right" vertical="top" wrapText="1"/>
    </xf>
    <xf numFmtId="0" fontId="35" fillId="24" borderId="10" xfId="0" applyFont="1" applyFill="1" applyBorder="1" applyAlignment="1">
      <alignment horizontal="center" vertical="top" wrapText="1"/>
    </xf>
    <xf numFmtId="0" fontId="31" fillId="0" borderId="10" xfId="0" applyFont="1" applyFill="1" applyBorder="1"/>
    <xf numFmtId="0" fontId="34" fillId="0" borderId="10" xfId="1" applyFont="1" applyFill="1" applyBorder="1" applyAlignment="1">
      <alignment vertical="top" wrapText="1"/>
    </xf>
    <xf numFmtId="14" fontId="34" fillId="0" borderId="10" xfId="1" applyNumberFormat="1" applyFont="1" applyFill="1" applyBorder="1" applyAlignment="1">
      <alignment vertical="top" wrapText="1"/>
    </xf>
    <xf numFmtId="164" fontId="34" fillId="0" borderId="10" xfId="1" applyNumberFormat="1" applyFont="1" applyFill="1" applyBorder="1" applyAlignment="1">
      <alignment horizontal="right" vertical="top" wrapText="1"/>
    </xf>
    <xf numFmtId="164" fontId="34" fillId="24" borderId="10" xfId="1" applyNumberFormat="1" applyFont="1" applyFill="1" applyBorder="1" applyAlignment="1">
      <alignment horizontal="right" vertical="top" wrapText="1"/>
    </xf>
    <xf numFmtId="0" fontId="36" fillId="0" borderId="0" xfId="0" applyFont="1" applyFill="1"/>
    <xf numFmtId="164" fontId="31" fillId="26" borderId="10" xfId="1" applyNumberFormat="1" applyFont="1" applyFill="1" applyBorder="1" applyAlignment="1">
      <alignment horizontal="right" vertical="top" wrapText="1"/>
    </xf>
    <xf numFmtId="164" fontId="27" fillId="0" borderId="10" xfId="1" applyNumberFormat="1" applyFont="1" applyFill="1" applyBorder="1" applyAlignment="1">
      <alignment horizontal="right" vertical="top" wrapText="1"/>
    </xf>
    <xf numFmtId="164" fontId="27" fillId="24" borderId="10" xfId="1" applyNumberFormat="1" applyFont="1" applyFill="1" applyBorder="1" applyAlignment="1">
      <alignment horizontal="right" vertical="top" wrapText="1"/>
    </xf>
    <xf numFmtId="164" fontId="31" fillId="0" borderId="10" xfId="1" applyNumberFormat="1" applyFont="1" applyFill="1" applyBorder="1" applyAlignment="1">
      <alignment horizontal="right" vertical="top" wrapText="1"/>
    </xf>
    <xf numFmtId="0" fontId="27" fillId="0" borderId="10" xfId="1" applyFont="1" applyFill="1" applyBorder="1" applyAlignment="1">
      <alignment horizontal="left" vertical="top" wrapText="1"/>
    </xf>
    <xf numFmtId="0" fontId="31" fillId="0" borderId="10" xfId="1" applyFont="1" applyFill="1" applyBorder="1" applyAlignment="1">
      <alignment vertical="top" wrapText="1"/>
    </xf>
    <xf numFmtId="14" fontId="31" fillId="0" borderId="10" xfId="1" applyNumberFormat="1" applyFont="1" applyFill="1" applyBorder="1" applyAlignment="1">
      <alignment vertical="top" wrapText="1"/>
    </xf>
    <xf numFmtId="164" fontId="31" fillId="24" borderId="10" xfId="1" applyNumberFormat="1" applyFont="1" applyFill="1" applyBorder="1" applyAlignment="1">
      <alignment horizontal="right" vertical="top" wrapText="1"/>
    </xf>
    <xf numFmtId="0" fontId="26" fillId="27" borderId="10" xfId="0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164" fontId="4" fillId="0" borderId="10" xfId="1" applyNumberFormat="1" applyFont="1" applyFill="1" applyBorder="1" applyAlignment="1">
      <alignment horizontal="center" vertical="top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right" vertical="center"/>
    </xf>
    <xf numFmtId="164" fontId="4" fillId="0" borderId="11" xfId="1" applyNumberFormat="1" applyFont="1" applyFill="1" applyBorder="1" applyAlignment="1">
      <alignment horizontal="center" vertical="top" wrapText="1"/>
    </xf>
    <xf numFmtId="164" fontId="4" fillId="0" borderId="12" xfId="1" applyNumberFormat="1" applyFont="1" applyFill="1" applyBorder="1" applyAlignment="1">
      <alignment horizontal="center" vertical="top" wrapText="1"/>
    </xf>
    <xf numFmtId="164" fontId="27" fillId="0" borderId="15" xfId="0" applyNumberFormat="1" applyFont="1" applyFill="1" applyBorder="1" applyAlignment="1">
      <alignment horizontal="right" vertical="top" wrapText="1"/>
    </xf>
    <xf numFmtId="0" fontId="0" fillId="0" borderId="15" xfId="0" applyBorder="1" applyAlignment="1">
      <alignment vertical="top" wrapText="1"/>
    </xf>
  </cellXfs>
  <cellStyles count="184">
    <cellStyle name="20% - Акцент1 2" xfId="3"/>
    <cellStyle name="20% - Акцент1 3" xfId="4"/>
    <cellStyle name="20% - Акцент1 4" xfId="2"/>
    <cellStyle name="20% - Акцент2 2" xfId="6"/>
    <cellStyle name="20% - Акцент2 3" xfId="7"/>
    <cellStyle name="20% - Акцент2 4" xfId="5"/>
    <cellStyle name="20% - Акцент3 2" xfId="9"/>
    <cellStyle name="20% - Акцент3 3" xfId="10"/>
    <cellStyle name="20% - Акцент3 4" xfId="8"/>
    <cellStyle name="20% - Акцент4 2" xfId="12"/>
    <cellStyle name="20% - Акцент4 3" xfId="13"/>
    <cellStyle name="20% - Акцент4 4" xfId="11"/>
    <cellStyle name="20% - Акцент5 2" xfId="15"/>
    <cellStyle name="20% - Акцент5 3" xfId="16"/>
    <cellStyle name="20% - Акцент5 4" xfId="14"/>
    <cellStyle name="20% - Акцент6 2" xfId="18"/>
    <cellStyle name="20% - Акцент6 3" xfId="19"/>
    <cellStyle name="20% - Акцент6 4" xfId="17"/>
    <cellStyle name="40% - Акцент1 2" xfId="21"/>
    <cellStyle name="40% - Акцент1 3" xfId="22"/>
    <cellStyle name="40% - Акцент1 4" xfId="20"/>
    <cellStyle name="40% - Акцент2 2" xfId="24"/>
    <cellStyle name="40% - Акцент2 3" xfId="25"/>
    <cellStyle name="40% - Акцент2 4" xfId="23"/>
    <cellStyle name="40% - Акцент3 2" xfId="27"/>
    <cellStyle name="40% - Акцент3 3" xfId="28"/>
    <cellStyle name="40% - Акцент3 4" xfId="26"/>
    <cellStyle name="40% - Акцент4 2" xfId="30"/>
    <cellStyle name="40% - Акцент4 3" xfId="31"/>
    <cellStyle name="40% - Акцент4 4" xfId="29"/>
    <cellStyle name="40% - Акцент5 2" xfId="33"/>
    <cellStyle name="40% - Акцент5 3" xfId="34"/>
    <cellStyle name="40% - Акцент5 4" xfId="32"/>
    <cellStyle name="40% - Акцент6 2" xfId="36"/>
    <cellStyle name="40% - Акцент6 3" xfId="37"/>
    <cellStyle name="40% - Акцент6 4" xfId="35"/>
    <cellStyle name="60% - Акцент1 2" xfId="39"/>
    <cellStyle name="60% - Акцент1 3" xfId="40"/>
    <cellStyle name="60% - Акцент1 4" xfId="38"/>
    <cellStyle name="60% - Акцент2 2" xfId="42"/>
    <cellStyle name="60% - Акцент2 3" xfId="43"/>
    <cellStyle name="60% - Акцент2 4" xfId="41"/>
    <cellStyle name="60% - Акцент3 2" xfId="45"/>
    <cellStyle name="60% - Акцент3 3" xfId="46"/>
    <cellStyle name="60% - Акцент3 4" xfId="44"/>
    <cellStyle name="60% - Акцент4 2" xfId="48"/>
    <cellStyle name="60% - Акцент4 3" xfId="49"/>
    <cellStyle name="60% - Акцент4 4" xfId="47"/>
    <cellStyle name="60% - Акцент5 2" xfId="51"/>
    <cellStyle name="60% - Акцент5 3" xfId="52"/>
    <cellStyle name="60% - Акцент5 4" xfId="50"/>
    <cellStyle name="60% - Акцент6 2" xfId="54"/>
    <cellStyle name="60% - Акцент6 3" xfId="55"/>
    <cellStyle name="60% - Акцент6 4" xfId="53"/>
    <cellStyle name="ex58" xfId="183"/>
    <cellStyle name="Акцент1 2" xfId="57"/>
    <cellStyle name="Акцент1 3" xfId="58"/>
    <cellStyle name="Акцент1 4" xfId="56"/>
    <cellStyle name="Акцент2 2" xfId="60"/>
    <cellStyle name="Акцент2 3" xfId="61"/>
    <cellStyle name="Акцент2 4" xfId="59"/>
    <cellStyle name="Акцент3 2" xfId="63"/>
    <cellStyle name="Акцент3 3" xfId="64"/>
    <cellStyle name="Акцент3 4" xfId="62"/>
    <cellStyle name="Акцент4 2" xfId="66"/>
    <cellStyle name="Акцент4 3" xfId="67"/>
    <cellStyle name="Акцент4 4" xfId="65"/>
    <cellStyle name="Акцент5 2" xfId="69"/>
    <cellStyle name="Акцент5 3" xfId="70"/>
    <cellStyle name="Акцент5 4" xfId="68"/>
    <cellStyle name="Акцент6 2" xfId="72"/>
    <cellStyle name="Акцент6 3" xfId="73"/>
    <cellStyle name="Акцент6 4" xfId="71"/>
    <cellStyle name="Ввод  2" xfId="75"/>
    <cellStyle name="Ввод  3" xfId="76"/>
    <cellStyle name="Ввод  4" xfId="74"/>
    <cellStyle name="Вывод 2" xfId="78"/>
    <cellStyle name="Вывод 3" xfId="79"/>
    <cellStyle name="Вывод 4" xfId="77"/>
    <cellStyle name="Вычисление 2" xfId="81"/>
    <cellStyle name="Вычисление 3" xfId="82"/>
    <cellStyle name="Вычисление 4" xfId="80"/>
    <cellStyle name="Денежный 2" xfId="83"/>
    <cellStyle name="Заголовок 1 2" xfId="85"/>
    <cellStyle name="Заголовок 1 3" xfId="86"/>
    <cellStyle name="Заголовок 1 4" xfId="84"/>
    <cellStyle name="Заголовок 2 2" xfId="88"/>
    <cellStyle name="Заголовок 2 3" xfId="89"/>
    <cellStyle name="Заголовок 2 4" xfId="87"/>
    <cellStyle name="Заголовок 3 2" xfId="91"/>
    <cellStyle name="Заголовок 3 3" xfId="92"/>
    <cellStyle name="Заголовок 3 4" xfId="90"/>
    <cellStyle name="Заголовок 4 2" xfId="94"/>
    <cellStyle name="Заголовок 4 3" xfId="95"/>
    <cellStyle name="Заголовок 4 4" xfId="93"/>
    <cellStyle name="Итог 2" xfId="97"/>
    <cellStyle name="Итог 3" xfId="98"/>
    <cellStyle name="Итог 4" xfId="96"/>
    <cellStyle name="Контрольная ячейка 2" xfId="100"/>
    <cellStyle name="Контрольная ячейка 3" xfId="101"/>
    <cellStyle name="Контрольная ячейка 4" xfId="99"/>
    <cellStyle name="Название 2" xfId="103"/>
    <cellStyle name="Название 3" xfId="104"/>
    <cellStyle name="Название 4" xfId="102"/>
    <cellStyle name="Нейтральный 2" xfId="106"/>
    <cellStyle name="Нейтральный 3" xfId="107"/>
    <cellStyle name="Нейтральный 4" xfId="105"/>
    <cellStyle name="Обычный" xfId="0" builtinId="0"/>
    <cellStyle name="Обычный 10" xfId="1"/>
    <cellStyle name="Обычный 2" xfId="108"/>
    <cellStyle name="Обычный 2 2" xfId="109"/>
    <cellStyle name="Обычный 2 2 2" xfId="110"/>
    <cellStyle name="Обычный 2 3" xfId="111"/>
    <cellStyle name="Обычный 2 3 2" xfId="112"/>
    <cellStyle name="Обычный 2 4" xfId="113"/>
    <cellStyle name="Обычный 2 4 2" xfId="114"/>
    <cellStyle name="Обычный 2 5" xfId="115"/>
    <cellStyle name="Обычный 2 5 2" xfId="116"/>
    <cellStyle name="Обычный 3" xfId="117"/>
    <cellStyle name="Обычный 4" xfId="118"/>
    <cellStyle name="Обычный 5" xfId="119"/>
    <cellStyle name="Обычный 6" xfId="120"/>
    <cellStyle name="Обычный 7" xfId="121"/>
    <cellStyle name="Обычный 8" xfId="122"/>
    <cellStyle name="Обычный 9" xfId="123"/>
    <cellStyle name="Плохой 2" xfId="125"/>
    <cellStyle name="Плохой 3" xfId="126"/>
    <cellStyle name="Плохой 4" xfId="124"/>
    <cellStyle name="Пояснение 2" xfId="128"/>
    <cellStyle name="Пояснение 3" xfId="129"/>
    <cellStyle name="Пояснение 4" xfId="127"/>
    <cellStyle name="Примечание 2" xfId="131"/>
    <cellStyle name="Примечание 3" xfId="132"/>
    <cellStyle name="Примечание 4" xfId="130"/>
    <cellStyle name="Процентный 2" xfId="133"/>
    <cellStyle name="Процентный 2 2" xfId="134"/>
    <cellStyle name="Процентный 2 2 2" xfId="135"/>
    <cellStyle name="Процентный 2 2 2 2" xfId="136"/>
    <cellStyle name="Процентный 2 2 3" xfId="137"/>
    <cellStyle name="Процентный 2 2 3 2" xfId="138"/>
    <cellStyle name="Процентный 2 2 4" xfId="139"/>
    <cellStyle name="Процентный 2 2 4 2" xfId="140"/>
    <cellStyle name="Процентный 2 2 5" xfId="141"/>
    <cellStyle name="Процентный 2 2 5 2" xfId="142"/>
    <cellStyle name="Процентный 2 3" xfId="143"/>
    <cellStyle name="Процентный 2 3 2" xfId="144"/>
    <cellStyle name="Процентный 2 4" xfId="145"/>
    <cellStyle name="Процентный 2 4 2" xfId="146"/>
    <cellStyle name="Процентный 2 5" xfId="147"/>
    <cellStyle name="Процентный 2 5 2" xfId="148"/>
    <cellStyle name="Процентный 2 6" xfId="149"/>
    <cellStyle name="Процентный 2 6 2" xfId="150"/>
    <cellStyle name="Связанная ячейка 2" xfId="152"/>
    <cellStyle name="Связанная ячейка 3" xfId="153"/>
    <cellStyle name="Связанная ячейка 4" xfId="151"/>
    <cellStyle name="Стиль 1" xfId="154"/>
    <cellStyle name="Текст предупреждения 2" xfId="156"/>
    <cellStyle name="Текст предупреждения 3" xfId="157"/>
    <cellStyle name="Текст предупреждения 4" xfId="155"/>
    <cellStyle name="Финансовый 2" xfId="159"/>
    <cellStyle name="Финансовый 2 2" xfId="160"/>
    <cellStyle name="Финансовый 2 2 2" xfId="161"/>
    <cellStyle name="Финансовый 2 2 2 2" xfId="162"/>
    <cellStyle name="Финансовый 2 2 3" xfId="163"/>
    <cellStyle name="Финансовый 2 2 3 2" xfId="164"/>
    <cellStyle name="Финансовый 2 2 4" xfId="165"/>
    <cellStyle name="Финансовый 2 2 4 2" xfId="166"/>
    <cellStyle name="Финансовый 2 2 5" xfId="167"/>
    <cellStyle name="Финансовый 2 2 5 2" xfId="168"/>
    <cellStyle name="Финансовый 2 3" xfId="169"/>
    <cellStyle name="Финансовый 2 3 2" xfId="170"/>
    <cellStyle name="Финансовый 2 4" xfId="171"/>
    <cellStyle name="Финансовый 2 4 2" xfId="172"/>
    <cellStyle name="Финансовый 2 5" xfId="173"/>
    <cellStyle name="Финансовый 2 5 2" xfId="174"/>
    <cellStyle name="Финансовый 2 6" xfId="175"/>
    <cellStyle name="Финансовый 2 6 2" xfId="176"/>
    <cellStyle name="Финансовый 3" xfId="177"/>
    <cellStyle name="Финансовый 4" xfId="178"/>
    <cellStyle name="Финансовый 5" xfId="179"/>
    <cellStyle name="Финансовый 6" xfId="158"/>
    <cellStyle name="Хороший 2" xfId="181"/>
    <cellStyle name="Хороший 3" xfId="182"/>
    <cellStyle name="Хороший 4" xfId="1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04"/>
  <sheetViews>
    <sheetView showZeros="0" tabSelected="1" view="pageBreakPreview" zoomScale="70" zoomScaleNormal="70" zoomScaleSheetLayoutView="70" workbookViewId="0">
      <pane ySplit="5" topLeftCell="A298" activePane="bottomLeft" state="frozen"/>
      <selection pane="bottomLeft" activeCell="A228" activeCellId="1" sqref="A225 A228"/>
    </sheetView>
  </sheetViews>
  <sheetFormatPr defaultColWidth="9.140625" defaultRowHeight="15" x14ac:dyDescent="0.2"/>
  <cols>
    <col min="1" max="1" width="51.5703125" style="4" customWidth="1"/>
    <col min="2" max="2" width="19.7109375" style="4" customWidth="1"/>
    <col min="3" max="3" width="19.5703125" style="4" customWidth="1"/>
    <col min="4" max="4" width="16.42578125" style="13" customWidth="1"/>
    <col min="5" max="5" width="17.7109375" style="5" customWidth="1"/>
    <col min="6" max="6" width="15.7109375" style="5" customWidth="1"/>
    <col min="7" max="7" width="16.42578125" style="87" customWidth="1"/>
    <col min="8" max="8" width="16.140625" style="5" customWidth="1"/>
    <col min="9" max="9" width="18" style="6" customWidth="1"/>
    <col min="10" max="10" width="15.140625" style="6" customWidth="1"/>
    <col min="11" max="11" width="16.42578125" style="6" customWidth="1"/>
    <col min="12" max="12" width="14.140625" style="6" customWidth="1"/>
    <col min="13" max="13" width="15.140625" style="5" customWidth="1"/>
    <col min="14" max="14" width="19.28515625" style="5" customWidth="1"/>
    <col min="15" max="15" width="15.42578125" style="5" customWidth="1"/>
    <col min="16" max="16" width="19.28515625" style="90" customWidth="1"/>
    <col min="17" max="17" width="17.5703125" style="5" customWidth="1"/>
    <col min="18" max="18" width="12.85546875" style="5" customWidth="1"/>
    <col min="19" max="19" width="9.140625" style="3" customWidth="1"/>
    <col min="20" max="16384" width="9.140625" style="3"/>
  </cols>
  <sheetData>
    <row r="1" spans="1:18" ht="35.25" customHeight="1" x14ac:dyDescent="0.2">
      <c r="A1" s="127" t="s">
        <v>298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18" ht="13.5" customHeight="1" x14ac:dyDescent="0.2">
      <c r="A2" s="1"/>
      <c r="B2" s="1"/>
      <c r="C2" s="1"/>
      <c r="D2" s="12"/>
      <c r="E2" s="2"/>
      <c r="F2" s="2"/>
      <c r="G2" s="84"/>
      <c r="H2" s="2"/>
      <c r="I2" s="2"/>
      <c r="J2" s="2"/>
      <c r="K2" s="2"/>
      <c r="L2" s="2"/>
      <c r="M2" s="2"/>
      <c r="N2" s="2"/>
      <c r="O2" s="132"/>
      <c r="P2" s="132"/>
      <c r="Q2" s="132"/>
      <c r="R2" s="132"/>
    </row>
    <row r="3" spans="1:18" ht="80.25" customHeight="1" x14ac:dyDescent="0.2">
      <c r="A3" s="130" t="s">
        <v>0</v>
      </c>
      <c r="B3" s="128" t="s">
        <v>87</v>
      </c>
      <c r="C3" s="128" t="s">
        <v>88</v>
      </c>
      <c r="D3" s="128" t="s">
        <v>89</v>
      </c>
      <c r="E3" s="129" t="s">
        <v>1</v>
      </c>
      <c r="F3" s="129"/>
      <c r="G3" s="129"/>
      <c r="H3" s="129"/>
      <c r="I3" s="129" t="s">
        <v>90</v>
      </c>
      <c r="J3" s="129"/>
      <c r="K3" s="129"/>
      <c r="L3" s="129"/>
      <c r="M3" s="129"/>
      <c r="N3" s="129" t="s">
        <v>117</v>
      </c>
      <c r="O3" s="129"/>
      <c r="P3" s="129"/>
      <c r="Q3" s="129"/>
      <c r="R3" s="133" t="s">
        <v>3</v>
      </c>
    </row>
    <row r="4" spans="1:18" ht="138" customHeight="1" x14ac:dyDescent="0.2">
      <c r="A4" s="131"/>
      <c r="B4" s="128"/>
      <c r="C4" s="128"/>
      <c r="D4" s="128"/>
      <c r="E4" s="94" t="s">
        <v>4</v>
      </c>
      <c r="F4" s="94" t="s">
        <v>5</v>
      </c>
      <c r="G4" s="85" t="s">
        <v>6</v>
      </c>
      <c r="H4" s="94" t="s">
        <v>7</v>
      </c>
      <c r="I4" s="74" t="s">
        <v>91</v>
      </c>
      <c r="J4" s="94" t="s">
        <v>5</v>
      </c>
      <c r="K4" s="94" t="s">
        <v>6</v>
      </c>
      <c r="L4" s="94" t="s">
        <v>7</v>
      </c>
      <c r="M4" s="74" t="s">
        <v>2</v>
      </c>
      <c r="N4" s="94" t="s">
        <v>4</v>
      </c>
      <c r="O4" s="94" t="s">
        <v>8</v>
      </c>
      <c r="P4" s="85" t="s">
        <v>9</v>
      </c>
      <c r="Q4" s="94" t="s">
        <v>7</v>
      </c>
      <c r="R4" s="134"/>
    </row>
    <row r="5" spans="1:18" s="7" customFormat="1" ht="20.25" customHeight="1" x14ac:dyDescent="0.25">
      <c r="A5" s="18" t="s">
        <v>10</v>
      </c>
      <c r="B5" s="18"/>
      <c r="C5" s="18"/>
      <c r="D5" s="19"/>
      <c r="E5" s="20">
        <f t="shared" ref="E5:L5" si="0">E7+E8+E9+E10+E11+E12+E13+E14+E15+E16</f>
        <v>4860462.32</v>
      </c>
      <c r="F5" s="20">
        <f t="shared" si="0"/>
        <v>2480379.5</v>
      </c>
      <c r="G5" s="20">
        <f t="shared" si="0"/>
        <v>2311614.7000000002</v>
      </c>
      <c r="H5" s="20">
        <f t="shared" si="0"/>
        <v>68468.119999999981</v>
      </c>
      <c r="I5" s="20">
        <f t="shared" si="0"/>
        <v>252235.14700000003</v>
      </c>
      <c r="J5" s="20">
        <f t="shared" si="0"/>
        <v>191728.30700000003</v>
      </c>
      <c r="K5" s="20">
        <f t="shared" si="0"/>
        <v>57108.630000000005</v>
      </c>
      <c r="L5" s="20">
        <f t="shared" si="0"/>
        <v>3398.2100000000005</v>
      </c>
      <c r="M5" s="20">
        <f>I5/E5*100</f>
        <v>5.1895299334405705</v>
      </c>
      <c r="N5" s="20">
        <f>N7+N8+N9+N10+N11+N12+N13+N14+N15+N16</f>
        <v>381813.47400000005</v>
      </c>
      <c r="O5" s="20">
        <f>O7+O8+O9+O10+O11+O12+O13+O14+O15+O16</f>
        <v>275103.32299999997</v>
      </c>
      <c r="P5" s="21">
        <f>P7+P8+P9+P10+P11+P12+P13+P14+P15+P16</f>
        <v>103311.89099999999</v>
      </c>
      <c r="Q5" s="20">
        <f>Q7+Q8+Q9+Q10+Q11+Q12+Q13+Q14+Q15+Q16</f>
        <v>3398.26</v>
      </c>
      <c r="R5" s="20">
        <f>N5/E5*100</f>
        <v>7.8554970466266267</v>
      </c>
    </row>
    <row r="6" spans="1:18" ht="16.5" x14ac:dyDescent="0.2">
      <c r="A6" s="17" t="s">
        <v>11</v>
      </c>
      <c r="B6" s="17"/>
      <c r="C6" s="17"/>
      <c r="D6" s="22"/>
      <c r="E6" s="23"/>
      <c r="F6" s="23"/>
      <c r="G6" s="82"/>
      <c r="H6" s="23"/>
      <c r="I6" s="23"/>
      <c r="J6" s="23"/>
      <c r="K6" s="23"/>
      <c r="L6" s="23"/>
      <c r="M6" s="23"/>
      <c r="N6" s="23"/>
      <c r="O6" s="23"/>
      <c r="P6" s="82"/>
      <c r="Q6" s="23"/>
      <c r="R6" s="23"/>
    </row>
    <row r="7" spans="1:18" ht="16.5" x14ac:dyDescent="0.2">
      <c r="A7" s="17" t="s">
        <v>12</v>
      </c>
      <c r="B7" s="17"/>
      <c r="C7" s="17"/>
      <c r="D7" s="22"/>
      <c r="E7" s="23">
        <f>E18</f>
        <v>1188747.9000000001</v>
      </c>
      <c r="F7" s="23">
        <f t="shared" ref="F7:G7" si="1">F18</f>
        <v>934550.6</v>
      </c>
      <c r="G7" s="82">
        <f t="shared" si="1"/>
        <v>220436.2</v>
      </c>
      <c r="H7" s="23">
        <f t="shared" ref="H7:I7" si="2">H18</f>
        <v>33761.1</v>
      </c>
      <c r="I7" s="23">
        <f t="shared" si="2"/>
        <v>89988.959999999992</v>
      </c>
      <c r="J7" s="23">
        <f t="shared" ref="J7:L7" si="3">J18</f>
        <v>70241.22</v>
      </c>
      <c r="K7" s="23">
        <f t="shared" si="3"/>
        <v>17406.43</v>
      </c>
      <c r="L7" s="23">
        <f t="shared" si="3"/>
        <v>2341.31</v>
      </c>
      <c r="M7" s="23">
        <f t="shared" ref="M7:M65" si="4">I7/E7*100</f>
        <v>7.5700625843376859</v>
      </c>
      <c r="N7" s="23">
        <f>N18</f>
        <v>89988.967000000004</v>
      </c>
      <c r="O7" s="23">
        <f t="shared" ref="O7:Q7" si="5">O18</f>
        <v>70241.22</v>
      </c>
      <c r="P7" s="23">
        <f>P18</f>
        <v>17406.437000000002</v>
      </c>
      <c r="Q7" s="23">
        <f t="shared" si="5"/>
        <v>2341.31</v>
      </c>
      <c r="R7" s="23">
        <f t="shared" ref="R7:R16" si="6">N7/E7*100</f>
        <v>7.5700631731925663</v>
      </c>
    </row>
    <row r="8" spans="1:18" ht="16.5" x14ac:dyDescent="0.2">
      <c r="A8" s="17" t="s">
        <v>13</v>
      </c>
      <c r="B8" s="17"/>
      <c r="C8" s="17"/>
      <c r="D8" s="22"/>
      <c r="E8" s="23">
        <f t="shared" ref="E8:G8" si="7">E62</f>
        <v>684994.56000000006</v>
      </c>
      <c r="F8" s="23">
        <f t="shared" si="7"/>
        <v>500725.4</v>
      </c>
      <c r="G8" s="82">
        <f t="shared" si="7"/>
        <v>179766.5</v>
      </c>
      <c r="H8" s="23">
        <f t="shared" ref="H8:I8" si="8">H62</f>
        <v>4502.66</v>
      </c>
      <c r="I8" s="23">
        <f t="shared" si="8"/>
        <v>81787.55</v>
      </c>
      <c r="J8" s="23">
        <f t="shared" ref="J8:L8" si="9">J62</f>
        <v>76880.3</v>
      </c>
      <c r="K8" s="23">
        <f t="shared" si="9"/>
        <v>3925.8</v>
      </c>
      <c r="L8" s="23">
        <f t="shared" si="9"/>
        <v>981.45</v>
      </c>
      <c r="M8" s="23">
        <f>I8/E8*100</f>
        <v>11.939883143013573</v>
      </c>
      <c r="N8" s="23">
        <f t="shared" ref="N8:Q8" si="10">N62</f>
        <v>91851.922000000006</v>
      </c>
      <c r="O8" s="23">
        <f t="shared" si="10"/>
        <v>81072.122000000003</v>
      </c>
      <c r="P8" s="23">
        <f t="shared" si="10"/>
        <v>9798.35</v>
      </c>
      <c r="Q8" s="23">
        <f t="shared" si="10"/>
        <v>981.45</v>
      </c>
      <c r="R8" s="23">
        <f t="shared" si="6"/>
        <v>13.409146198182945</v>
      </c>
    </row>
    <row r="9" spans="1:18" ht="16.5" x14ac:dyDescent="0.2">
      <c r="A9" s="17" t="s">
        <v>14</v>
      </c>
      <c r="B9" s="17"/>
      <c r="C9" s="17"/>
      <c r="D9" s="22"/>
      <c r="E9" s="23">
        <f>E86</f>
        <v>151893.20000000001</v>
      </c>
      <c r="F9" s="23">
        <f t="shared" ref="F9:G9" si="11">F86</f>
        <v>32327.599999999999</v>
      </c>
      <c r="G9" s="82">
        <f t="shared" si="11"/>
        <v>119565.6</v>
      </c>
      <c r="H9" s="23">
        <f t="shared" ref="H9:I9" si="12">H86</f>
        <v>0</v>
      </c>
      <c r="I9" s="23">
        <f t="shared" si="12"/>
        <v>0</v>
      </c>
      <c r="J9" s="23">
        <f t="shared" ref="J9:L9" si="13">J86</f>
        <v>0</v>
      </c>
      <c r="K9" s="23">
        <f t="shared" si="13"/>
        <v>0</v>
      </c>
      <c r="L9" s="23">
        <f t="shared" si="13"/>
        <v>0</v>
      </c>
      <c r="M9" s="23">
        <f t="shared" si="4"/>
        <v>0</v>
      </c>
      <c r="N9" s="23">
        <f>N86</f>
        <v>28215.3</v>
      </c>
      <c r="O9" s="23">
        <f t="shared" ref="O9:Q9" si="14">O86</f>
        <v>0</v>
      </c>
      <c r="P9" s="23">
        <f t="shared" si="14"/>
        <v>28215.3</v>
      </c>
      <c r="Q9" s="23">
        <f t="shared" si="14"/>
        <v>0</v>
      </c>
      <c r="R9" s="23">
        <f t="shared" si="6"/>
        <v>18.575749276465302</v>
      </c>
    </row>
    <row r="10" spans="1:18" ht="16.5" x14ac:dyDescent="0.2">
      <c r="A10" s="17" t="s">
        <v>40</v>
      </c>
      <c r="B10" s="17"/>
      <c r="C10" s="17"/>
      <c r="D10" s="22"/>
      <c r="E10" s="23">
        <f>E150</f>
        <v>111824.9</v>
      </c>
      <c r="F10" s="23">
        <f t="shared" ref="F10:G10" si="15">F150</f>
        <v>104321.4</v>
      </c>
      <c r="G10" s="82">
        <f t="shared" si="15"/>
        <v>7503.5</v>
      </c>
      <c r="H10" s="23">
        <f t="shared" ref="H10:I10" si="16">H150</f>
        <v>0</v>
      </c>
      <c r="I10" s="23">
        <f t="shared" si="16"/>
        <v>10131</v>
      </c>
      <c r="J10" s="23">
        <f t="shared" ref="J10:L10" si="17">J150</f>
        <v>10029.700000000001</v>
      </c>
      <c r="K10" s="23">
        <f t="shared" si="17"/>
        <v>101.3</v>
      </c>
      <c r="L10" s="23">
        <f t="shared" si="17"/>
        <v>0</v>
      </c>
      <c r="M10" s="23">
        <f t="shared" si="4"/>
        <v>9.0596995839030487</v>
      </c>
      <c r="N10" s="23">
        <f>N150</f>
        <v>10131</v>
      </c>
      <c r="O10" s="23">
        <f t="shared" ref="O10:Q10" si="18">O150</f>
        <v>10029.69</v>
      </c>
      <c r="P10" s="23">
        <f t="shared" si="18"/>
        <v>101.31</v>
      </c>
      <c r="Q10" s="23">
        <f t="shared" si="18"/>
        <v>0</v>
      </c>
      <c r="R10" s="23">
        <f t="shared" si="6"/>
        <v>9.0596995839030487</v>
      </c>
    </row>
    <row r="11" spans="1:18" ht="16.5" x14ac:dyDescent="0.2">
      <c r="A11" s="17" t="s">
        <v>72</v>
      </c>
      <c r="B11" s="17"/>
      <c r="C11" s="17"/>
      <c r="D11" s="22"/>
      <c r="E11" s="23">
        <f>E157</f>
        <v>84919.23</v>
      </c>
      <c r="F11" s="23">
        <f t="shared" ref="F11:G11" si="19">F157</f>
        <v>32723.599999999999</v>
      </c>
      <c r="G11" s="82">
        <f t="shared" si="19"/>
        <v>50937.1</v>
      </c>
      <c r="H11" s="23">
        <f t="shared" ref="H11:I11" si="20">H157</f>
        <v>1258.53</v>
      </c>
      <c r="I11" s="23">
        <f t="shared" si="20"/>
        <v>61.629999999999995</v>
      </c>
      <c r="J11" s="23">
        <f t="shared" ref="J11:L11" si="21">J157</f>
        <v>0</v>
      </c>
      <c r="K11" s="23">
        <f t="shared" si="21"/>
        <v>56.08</v>
      </c>
      <c r="L11" s="23">
        <f t="shared" si="21"/>
        <v>5.55</v>
      </c>
      <c r="M11" s="23">
        <f t="shared" si="4"/>
        <v>7.2574845532631424E-2</v>
      </c>
      <c r="N11" s="23">
        <f>N157</f>
        <v>6162.447000000001</v>
      </c>
      <c r="O11" s="23">
        <f t="shared" ref="O11:Q11" si="22">O157</f>
        <v>6100.77</v>
      </c>
      <c r="P11" s="23">
        <f t="shared" si="22"/>
        <v>56.076999999999998</v>
      </c>
      <c r="Q11" s="23">
        <f t="shared" si="22"/>
        <v>5.6</v>
      </c>
      <c r="R11" s="23">
        <f t="shared" si="6"/>
        <v>7.2568333462279409</v>
      </c>
    </row>
    <row r="12" spans="1:18" ht="16.5" x14ac:dyDescent="0.2">
      <c r="A12" s="17" t="s">
        <v>15</v>
      </c>
      <c r="B12" s="17"/>
      <c r="C12" s="17"/>
      <c r="D12" s="22"/>
      <c r="E12" s="23">
        <f>E115</f>
        <v>718862.85</v>
      </c>
      <c r="F12" s="23">
        <f t="shared" ref="F12:G12" si="23">F115</f>
        <v>24997.1</v>
      </c>
      <c r="G12" s="82">
        <f t="shared" si="23"/>
        <v>671328.5</v>
      </c>
      <c r="H12" s="23">
        <f t="shared" ref="H12:I12" si="24">H115</f>
        <v>22537.249999999996</v>
      </c>
      <c r="I12" s="23">
        <f t="shared" si="24"/>
        <v>18257.099999999999</v>
      </c>
      <c r="J12" s="23">
        <f t="shared" ref="J12:L12" si="25">J115</f>
        <v>0</v>
      </c>
      <c r="K12" s="23">
        <f t="shared" si="25"/>
        <v>18257.099999999999</v>
      </c>
      <c r="L12" s="23">
        <f t="shared" si="25"/>
        <v>0</v>
      </c>
      <c r="M12" s="23">
        <f t="shared" si="4"/>
        <v>2.5397195028231043</v>
      </c>
      <c r="N12" s="23">
        <f>N115</f>
        <v>18257.099999999999</v>
      </c>
      <c r="O12" s="23">
        <f t="shared" ref="O12:Q12" si="26">O115</f>
        <v>0</v>
      </c>
      <c r="P12" s="23">
        <f t="shared" si="26"/>
        <v>18257.099999999999</v>
      </c>
      <c r="Q12" s="23">
        <f t="shared" si="26"/>
        <v>0</v>
      </c>
      <c r="R12" s="23">
        <f t="shared" si="6"/>
        <v>2.5397195028231043</v>
      </c>
    </row>
    <row r="13" spans="1:18" ht="16.5" x14ac:dyDescent="0.2">
      <c r="A13" s="17" t="s">
        <v>16</v>
      </c>
      <c r="B13" s="17"/>
      <c r="C13" s="17"/>
      <c r="D13" s="22"/>
      <c r="E13" s="23">
        <f>E165</f>
        <v>1289874.4000000001</v>
      </c>
      <c r="F13" s="23">
        <f t="shared" ref="F13:G13" si="27">F165</f>
        <v>467164.3</v>
      </c>
      <c r="G13" s="82">
        <f t="shared" si="27"/>
        <v>822710.10000000009</v>
      </c>
      <c r="H13" s="23">
        <f t="shared" ref="H13:I13" si="28">H165</f>
        <v>0</v>
      </c>
      <c r="I13" s="23">
        <f t="shared" si="28"/>
        <v>17082.514000000003</v>
      </c>
      <c r="J13" s="23">
        <f t="shared" ref="J13:L13" si="29">J165</f>
        <v>0</v>
      </c>
      <c r="K13" s="23">
        <f t="shared" si="29"/>
        <v>17082.514000000003</v>
      </c>
      <c r="L13" s="23">
        <f t="shared" si="29"/>
        <v>0</v>
      </c>
      <c r="M13" s="23">
        <f t="shared" si="4"/>
        <v>1.3243548364088782</v>
      </c>
      <c r="N13" s="23">
        <f>N165</f>
        <v>28339.917000000001</v>
      </c>
      <c r="O13" s="23">
        <f t="shared" ref="O13:Q13" si="30">O165</f>
        <v>0</v>
      </c>
      <c r="P13" s="23">
        <f t="shared" si="30"/>
        <v>28339.917000000001</v>
      </c>
      <c r="Q13" s="23">
        <f t="shared" si="30"/>
        <v>0</v>
      </c>
      <c r="R13" s="23">
        <f t="shared" si="6"/>
        <v>2.1971067105448405</v>
      </c>
    </row>
    <row r="14" spans="1:18" ht="16.5" x14ac:dyDescent="0.2">
      <c r="A14" s="17" t="s">
        <v>17</v>
      </c>
      <c r="B14" s="17"/>
      <c r="C14" s="17"/>
      <c r="D14" s="22"/>
      <c r="E14" s="23">
        <f>E201</f>
        <v>262275.67000000004</v>
      </c>
      <c r="F14" s="23">
        <f t="shared" ref="F14:G14" si="31">F201</f>
        <v>25534.1</v>
      </c>
      <c r="G14" s="82">
        <f t="shared" si="31"/>
        <v>230954.7</v>
      </c>
      <c r="H14" s="23">
        <f t="shared" ref="H14:I14" si="32">H201</f>
        <v>5786.8700000000008</v>
      </c>
      <c r="I14" s="23">
        <f t="shared" si="32"/>
        <v>0</v>
      </c>
      <c r="J14" s="23">
        <f t="shared" ref="J14:L14" si="33">J201</f>
        <v>0</v>
      </c>
      <c r="K14" s="23">
        <f t="shared" si="33"/>
        <v>0</v>
      </c>
      <c r="L14" s="23">
        <f t="shared" si="33"/>
        <v>0</v>
      </c>
      <c r="M14" s="23">
        <f t="shared" si="4"/>
        <v>0</v>
      </c>
      <c r="N14" s="23">
        <f>N201</f>
        <v>0</v>
      </c>
      <c r="O14" s="23">
        <f t="shared" ref="O14:Q14" si="34">O201</f>
        <v>0</v>
      </c>
      <c r="P14" s="23">
        <f t="shared" si="34"/>
        <v>0</v>
      </c>
      <c r="Q14" s="23">
        <f t="shared" si="34"/>
        <v>0</v>
      </c>
      <c r="R14" s="23">
        <f t="shared" si="6"/>
        <v>0</v>
      </c>
    </row>
    <row r="15" spans="1:18" ht="16.5" x14ac:dyDescent="0.2">
      <c r="A15" s="17" t="s">
        <v>35</v>
      </c>
      <c r="B15" s="17"/>
      <c r="C15" s="17"/>
      <c r="D15" s="22"/>
      <c r="E15" s="23">
        <f>E277</f>
        <v>24917.710000000003</v>
      </c>
      <c r="F15" s="23">
        <f t="shared" ref="F15:G15" si="35">F277</f>
        <v>19594.300000000003</v>
      </c>
      <c r="G15" s="82">
        <f t="shared" si="35"/>
        <v>5031.4000000000005</v>
      </c>
      <c r="H15" s="23">
        <f t="shared" ref="H15" si="36">H277</f>
        <v>292.01</v>
      </c>
      <c r="I15" s="23">
        <f>I277</f>
        <v>0</v>
      </c>
      <c r="J15" s="23">
        <f t="shared" ref="J15:L15" si="37">J277</f>
        <v>0</v>
      </c>
      <c r="K15" s="23">
        <f t="shared" si="37"/>
        <v>0</v>
      </c>
      <c r="L15" s="23">
        <f t="shared" si="37"/>
        <v>0</v>
      </c>
      <c r="M15" s="23">
        <f t="shared" si="4"/>
        <v>0</v>
      </c>
      <c r="N15" s="23">
        <f>N277</f>
        <v>0</v>
      </c>
      <c r="O15" s="23">
        <f t="shared" ref="O15:Q15" si="38">O277</f>
        <v>0</v>
      </c>
      <c r="P15" s="23">
        <f t="shared" si="38"/>
        <v>0</v>
      </c>
      <c r="Q15" s="23">
        <f t="shared" si="38"/>
        <v>0</v>
      </c>
      <c r="R15" s="23">
        <f t="shared" si="6"/>
        <v>0</v>
      </c>
    </row>
    <row r="16" spans="1:18" s="15" customFormat="1" ht="16.5" x14ac:dyDescent="0.2">
      <c r="A16" s="91" t="s">
        <v>185</v>
      </c>
      <c r="B16" s="91"/>
      <c r="C16" s="91"/>
      <c r="D16" s="22"/>
      <c r="E16" s="23">
        <f>E292</f>
        <v>342151.9</v>
      </c>
      <c r="F16" s="23">
        <f t="shared" ref="F16:G16" si="39">F292</f>
        <v>338441.10000000003</v>
      </c>
      <c r="G16" s="82">
        <f t="shared" si="39"/>
        <v>3381.1000000000004</v>
      </c>
      <c r="H16" s="23">
        <f t="shared" ref="H16:I16" si="40">H292</f>
        <v>329.7</v>
      </c>
      <c r="I16" s="23">
        <f t="shared" si="40"/>
        <v>34926.393000000004</v>
      </c>
      <c r="J16" s="23">
        <f t="shared" ref="J16:L16" si="41">J292</f>
        <v>34577.087</v>
      </c>
      <c r="K16" s="23">
        <f t="shared" si="41"/>
        <v>279.40600000000001</v>
      </c>
      <c r="L16" s="23">
        <f t="shared" si="41"/>
        <v>69.900000000000006</v>
      </c>
      <c r="M16" s="23">
        <f t="shared" si="4"/>
        <v>10.207861771336065</v>
      </c>
      <c r="N16" s="23">
        <f>N292</f>
        <v>108866.821</v>
      </c>
      <c r="O16" s="23">
        <f t="shared" ref="O16:Q16" si="42">O292</f>
        <v>107659.52100000001</v>
      </c>
      <c r="P16" s="23">
        <f t="shared" si="42"/>
        <v>1137.4000000000001</v>
      </c>
      <c r="Q16" s="23">
        <f t="shared" si="42"/>
        <v>69.900000000000006</v>
      </c>
      <c r="R16" s="23">
        <f t="shared" si="6"/>
        <v>31.818271650690814</v>
      </c>
    </row>
    <row r="17" spans="1:18" ht="16.5" x14ac:dyDescent="0.2">
      <c r="A17" s="17" t="s">
        <v>11</v>
      </c>
      <c r="B17" s="17"/>
      <c r="C17" s="17"/>
      <c r="D17" s="22"/>
      <c r="E17" s="23"/>
      <c r="F17" s="23"/>
      <c r="G17" s="82"/>
      <c r="H17" s="23"/>
      <c r="I17" s="23">
        <f t="shared" ref="I17" si="43">N17</f>
        <v>0</v>
      </c>
      <c r="J17" s="23">
        <f t="shared" ref="J17" si="44">O17</f>
        <v>0</v>
      </c>
      <c r="K17" s="23">
        <f t="shared" ref="K17" si="45">P17</f>
        <v>0</v>
      </c>
      <c r="L17" s="23">
        <f t="shared" ref="L17" si="46">Q17</f>
        <v>0</v>
      </c>
      <c r="M17" s="23"/>
      <c r="N17" s="23"/>
      <c r="O17" s="23"/>
      <c r="P17" s="82"/>
      <c r="Q17" s="23"/>
      <c r="R17" s="23"/>
    </row>
    <row r="18" spans="1:18" s="7" customFormat="1" ht="18" customHeight="1" x14ac:dyDescent="0.25">
      <c r="A18" s="103" t="s">
        <v>18</v>
      </c>
      <c r="B18" s="18"/>
      <c r="C18" s="18"/>
      <c r="D18" s="19"/>
      <c r="E18" s="20">
        <f>F18+G18+H18</f>
        <v>1188747.9000000001</v>
      </c>
      <c r="F18" s="20">
        <f>F20</f>
        <v>934550.6</v>
      </c>
      <c r="G18" s="20">
        <f t="shared" ref="G18:H18" si="47">G20</f>
        <v>220436.2</v>
      </c>
      <c r="H18" s="20">
        <f t="shared" si="47"/>
        <v>33761.1</v>
      </c>
      <c r="I18" s="20">
        <f>J18+K18+L18</f>
        <v>89988.959999999992</v>
      </c>
      <c r="J18" s="20">
        <f t="shared" ref="J18:L18" si="48">J20</f>
        <v>70241.22</v>
      </c>
      <c r="K18" s="20">
        <f t="shared" si="48"/>
        <v>17406.43</v>
      </c>
      <c r="L18" s="20">
        <f t="shared" si="48"/>
        <v>2341.31</v>
      </c>
      <c r="M18" s="20">
        <f t="shared" si="4"/>
        <v>7.5700625843376859</v>
      </c>
      <c r="N18" s="20">
        <f>O18+P18+Q18</f>
        <v>89988.967000000004</v>
      </c>
      <c r="O18" s="20">
        <f t="shared" ref="O18:Q18" si="49">O20</f>
        <v>70241.22</v>
      </c>
      <c r="P18" s="20">
        <f t="shared" si="49"/>
        <v>17406.437000000002</v>
      </c>
      <c r="Q18" s="20">
        <f t="shared" si="49"/>
        <v>2341.31</v>
      </c>
      <c r="R18" s="20">
        <f>N18/E18*100</f>
        <v>7.5700631731925663</v>
      </c>
    </row>
    <row r="19" spans="1:18" s="8" customFormat="1" ht="18.75" customHeight="1" x14ac:dyDescent="0.2">
      <c r="A19" s="24" t="s">
        <v>20</v>
      </c>
      <c r="B19" s="24"/>
      <c r="C19" s="24"/>
      <c r="D19" s="25"/>
      <c r="E19" s="26"/>
      <c r="F19" s="26"/>
      <c r="G19" s="83"/>
      <c r="H19" s="26"/>
      <c r="I19" s="26"/>
      <c r="J19" s="26"/>
      <c r="K19" s="26"/>
      <c r="L19" s="26"/>
      <c r="M19" s="26"/>
      <c r="N19" s="26"/>
      <c r="O19" s="26"/>
      <c r="P19" s="83"/>
      <c r="Q19" s="26"/>
      <c r="R19" s="26"/>
    </row>
    <row r="20" spans="1:18" s="10" customFormat="1" ht="50.25" customHeight="1" x14ac:dyDescent="0.2">
      <c r="A20" s="92" t="s">
        <v>50</v>
      </c>
      <c r="B20" s="28"/>
      <c r="C20" s="28"/>
      <c r="D20" s="29"/>
      <c r="E20" s="30">
        <f>E21</f>
        <v>649621.5</v>
      </c>
      <c r="F20" s="30">
        <f>F21+F51</f>
        <v>934550.6</v>
      </c>
      <c r="G20" s="30">
        <f>G21+G51</f>
        <v>220436.2</v>
      </c>
      <c r="H20" s="30">
        <f>H21+H51</f>
        <v>33761.1</v>
      </c>
      <c r="I20" s="30">
        <f>I21</f>
        <v>10668.97</v>
      </c>
      <c r="J20" s="30">
        <f>J21+J51</f>
        <v>70241.22</v>
      </c>
      <c r="K20" s="30">
        <f>K21+K51</f>
        <v>17406.43</v>
      </c>
      <c r="L20" s="30">
        <f>L21+L51</f>
        <v>2341.31</v>
      </c>
      <c r="M20" s="30">
        <f t="shared" si="4"/>
        <v>1.6423363450871007</v>
      </c>
      <c r="N20" s="30">
        <f>O20+P20+Q20</f>
        <v>89988.967000000004</v>
      </c>
      <c r="O20" s="30">
        <f>O21+O51</f>
        <v>70241.22</v>
      </c>
      <c r="P20" s="30">
        <f>P21+P51</f>
        <v>17406.437000000002</v>
      </c>
      <c r="Q20" s="30">
        <f>Q21+Q51</f>
        <v>2341.31</v>
      </c>
      <c r="R20" s="30">
        <f>N20/E20*100</f>
        <v>13.852522892176445</v>
      </c>
    </row>
    <row r="21" spans="1:18" s="10" customFormat="1" ht="50.25" customHeight="1" x14ac:dyDescent="0.2">
      <c r="A21" s="92" t="s">
        <v>55</v>
      </c>
      <c r="B21" s="28"/>
      <c r="C21" s="28"/>
      <c r="D21" s="29"/>
      <c r="E21" s="30">
        <f>F21+G21+H21</f>
        <v>649621.5</v>
      </c>
      <c r="F21" s="30">
        <f>F23+F26+F29+F32+F34+F36+F38+F39+F41+F43+F45+F46+F47+F48+F49+F50</f>
        <v>600721.1</v>
      </c>
      <c r="G21" s="30">
        <f t="shared" ref="G21:H21" si="50">G23+G26+G29+G32+G34+G36+G38+G39+G41+G43+G45+G46+G47+G48+G49+G50</f>
        <v>43361.3</v>
      </c>
      <c r="H21" s="30">
        <f t="shared" si="50"/>
        <v>5539.0999999999995</v>
      </c>
      <c r="I21" s="30">
        <f>J21+K21+L21</f>
        <v>10668.97</v>
      </c>
      <c r="J21" s="30">
        <f t="shared" ref="J21:L21" si="51">J23+J26+J29+J32+J34+J36+J38+J39+J41+J43+J45+J46+J47+J48+J49+J50</f>
        <v>0</v>
      </c>
      <c r="K21" s="30">
        <f t="shared" si="51"/>
        <v>9626.9</v>
      </c>
      <c r="L21" s="30">
        <f t="shared" si="51"/>
        <v>1042.07</v>
      </c>
      <c r="M21" s="30">
        <f t="shared" si="4"/>
        <v>1.6423363450871007</v>
      </c>
      <c r="N21" s="30">
        <f>O21+P21+Q21</f>
        <v>10668.977000000001</v>
      </c>
      <c r="O21" s="30">
        <f t="shared" ref="O21:Q21" si="52">O23+O26+O29+O32+O34+O36+O38+O39+O41+O43+O45+O46+O47+O48+O49+O50</f>
        <v>0</v>
      </c>
      <c r="P21" s="30">
        <f t="shared" si="52"/>
        <v>9626.9070000000011</v>
      </c>
      <c r="Q21" s="30">
        <f t="shared" si="52"/>
        <v>1042.07</v>
      </c>
      <c r="R21" s="30">
        <f>N21/E21*100</f>
        <v>1.6423374226376435</v>
      </c>
    </row>
    <row r="22" spans="1:18" ht="57.75" customHeight="1" x14ac:dyDescent="0.2">
      <c r="A22" s="75" t="s">
        <v>41</v>
      </c>
      <c r="B22" s="31"/>
      <c r="C22" s="31"/>
      <c r="D22" s="32"/>
      <c r="E22" s="30">
        <f t="shared" ref="E22:E81" si="53">F22+G22+H22</f>
        <v>0</v>
      </c>
      <c r="F22" s="33"/>
      <c r="G22" s="79"/>
      <c r="H22" s="33"/>
      <c r="I22" s="30">
        <f t="shared" ref="I22:I81" si="54">J22+K22+L22</f>
        <v>0</v>
      </c>
      <c r="J22" s="33"/>
      <c r="K22" s="33"/>
      <c r="L22" s="33"/>
      <c r="M22" s="23"/>
      <c r="N22" s="30">
        <f t="shared" ref="N22:N44" si="55">O22+P22+Q22</f>
        <v>0</v>
      </c>
      <c r="O22" s="33"/>
      <c r="P22" s="78"/>
      <c r="Q22" s="33"/>
      <c r="R22" s="23"/>
    </row>
    <row r="23" spans="1:18" ht="118.5" customHeight="1" x14ac:dyDescent="0.2">
      <c r="A23" s="37" t="s">
        <v>191</v>
      </c>
      <c r="B23" s="91" t="s">
        <v>251</v>
      </c>
      <c r="C23" s="91" t="s">
        <v>252</v>
      </c>
      <c r="D23" s="22">
        <v>43424</v>
      </c>
      <c r="E23" s="30">
        <f>F23+G23+H23</f>
        <v>434.1</v>
      </c>
      <c r="F23" s="33"/>
      <c r="G23" s="79">
        <v>434.1</v>
      </c>
      <c r="H23" s="33"/>
      <c r="I23" s="30">
        <v>328.9</v>
      </c>
      <c r="J23" s="33"/>
      <c r="K23" s="33">
        <v>328.9</v>
      </c>
      <c r="L23" s="33"/>
      <c r="M23" s="23">
        <v>75.8</v>
      </c>
      <c r="N23" s="30">
        <f>O23+P23+Q23</f>
        <v>328.89699999999999</v>
      </c>
      <c r="O23" s="33"/>
      <c r="P23" s="78">
        <v>328.89699999999999</v>
      </c>
      <c r="Q23" s="33"/>
      <c r="R23" s="23">
        <f>N23/E23*100</f>
        <v>75.765261460492965</v>
      </c>
    </row>
    <row r="24" spans="1:18" ht="21" customHeight="1" x14ac:dyDescent="0.2">
      <c r="A24" s="37" t="s">
        <v>20</v>
      </c>
      <c r="B24" s="31"/>
      <c r="C24" s="31"/>
      <c r="D24" s="32"/>
      <c r="E24" s="30"/>
      <c r="F24" s="33"/>
      <c r="G24" s="79"/>
      <c r="H24" s="33"/>
      <c r="I24" s="30"/>
      <c r="J24" s="33"/>
      <c r="K24" s="33"/>
      <c r="L24" s="33"/>
      <c r="M24" s="23"/>
      <c r="N24" s="30"/>
      <c r="O24" s="33"/>
      <c r="P24" s="78"/>
      <c r="Q24" s="33"/>
      <c r="R24" s="23"/>
    </row>
    <row r="25" spans="1:18" ht="42.75" customHeight="1" x14ac:dyDescent="0.2">
      <c r="A25" s="37" t="s">
        <v>39</v>
      </c>
      <c r="B25" s="91"/>
      <c r="C25" s="31"/>
      <c r="D25" s="32"/>
      <c r="E25" s="30">
        <f>F25+G25+H25</f>
        <v>105.2</v>
      </c>
      <c r="F25" s="33"/>
      <c r="G25" s="79">
        <v>105.2</v>
      </c>
      <c r="H25" s="33"/>
      <c r="I25" s="30"/>
      <c r="J25" s="33"/>
      <c r="K25" s="33"/>
      <c r="L25" s="33"/>
      <c r="M25" s="23"/>
      <c r="N25" s="30"/>
      <c r="O25" s="33"/>
      <c r="P25" s="78"/>
      <c r="Q25" s="33"/>
      <c r="R25" s="23"/>
    </row>
    <row r="26" spans="1:18" ht="126" customHeight="1" x14ac:dyDescent="0.2">
      <c r="A26" s="37" t="s">
        <v>192</v>
      </c>
      <c r="B26" s="31"/>
      <c r="C26" s="31"/>
      <c r="D26" s="32"/>
      <c r="E26" s="30">
        <f>F26+G26+H26</f>
        <v>1298</v>
      </c>
      <c r="F26" s="33"/>
      <c r="G26" s="79">
        <v>1298</v>
      </c>
      <c r="H26" s="33"/>
      <c r="I26" s="30"/>
      <c r="J26" s="33"/>
      <c r="K26" s="33"/>
      <c r="L26" s="33"/>
      <c r="M26" s="23"/>
      <c r="N26" s="30"/>
      <c r="O26" s="33"/>
      <c r="P26" s="78"/>
      <c r="Q26" s="33"/>
      <c r="R26" s="23"/>
    </row>
    <row r="27" spans="1:18" ht="29.25" customHeight="1" x14ac:dyDescent="0.2">
      <c r="A27" s="37" t="s">
        <v>20</v>
      </c>
      <c r="B27" s="31"/>
      <c r="C27" s="31"/>
      <c r="D27" s="32"/>
      <c r="E27" s="30"/>
      <c r="F27" s="33"/>
      <c r="G27" s="79"/>
      <c r="H27" s="33"/>
      <c r="I27" s="30"/>
      <c r="J27" s="33"/>
      <c r="K27" s="33"/>
      <c r="L27" s="33"/>
      <c r="M27" s="23"/>
      <c r="N27" s="30"/>
      <c r="O27" s="33"/>
      <c r="P27" s="78"/>
      <c r="Q27" s="33"/>
      <c r="R27" s="23"/>
    </row>
    <row r="28" spans="1:18" ht="42.75" customHeight="1" x14ac:dyDescent="0.2">
      <c r="A28" s="37" t="s">
        <v>39</v>
      </c>
      <c r="B28" s="31"/>
      <c r="C28" s="31"/>
      <c r="D28" s="32"/>
      <c r="E28" s="30">
        <f>F28+G28+H28</f>
        <v>1298</v>
      </c>
      <c r="F28" s="33"/>
      <c r="G28" s="79">
        <v>1298</v>
      </c>
      <c r="H28" s="33"/>
      <c r="I28" s="30"/>
      <c r="J28" s="33"/>
      <c r="K28" s="33"/>
      <c r="L28" s="33"/>
      <c r="M28" s="23"/>
      <c r="N28" s="30"/>
      <c r="O28" s="33"/>
      <c r="P28" s="78"/>
      <c r="Q28" s="33"/>
      <c r="R28" s="23"/>
    </row>
    <row r="29" spans="1:18" ht="109.5" customHeight="1" x14ac:dyDescent="0.2">
      <c r="A29" s="37" t="s">
        <v>193</v>
      </c>
      <c r="B29" s="31"/>
      <c r="C29" s="31"/>
      <c r="D29" s="32"/>
      <c r="E29" s="30">
        <f>F29+G29+H29</f>
        <v>1300</v>
      </c>
      <c r="F29" s="33"/>
      <c r="G29" s="79">
        <v>1300</v>
      </c>
      <c r="H29" s="33"/>
      <c r="I29" s="30"/>
      <c r="J29" s="33"/>
      <c r="K29" s="33"/>
      <c r="L29" s="33"/>
      <c r="M29" s="23"/>
      <c r="N29" s="30"/>
      <c r="O29" s="33"/>
      <c r="P29" s="78"/>
      <c r="Q29" s="33"/>
      <c r="R29" s="23"/>
    </row>
    <row r="30" spans="1:18" ht="24" customHeight="1" x14ac:dyDescent="0.2">
      <c r="A30" s="37" t="s">
        <v>20</v>
      </c>
      <c r="B30" s="31"/>
      <c r="C30" s="31"/>
      <c r="D30" s="32"/>
      <c r="E30" s="30"/>
      <c r="F30" s="33"/>
      <c r="G30" s="79"/>
      <c r="H30" s="33"/>
      <c r="I30" s="30"/>
      <c r="J30" s="33"/>
      <c r="K30" s="33"/>
      <c r="L30" s="33"/>
      <c r="M30" s="23"/>
      <c r="N30" s="30"/>
      <c r="O30" s="33"/>
      <c r="P30" s="78"/>
      <c r="Q30" s="33"/>
      <c r="R30" s="23"/>
    </row>
    <row r="31" spans="1:18" ht="42.75" customHeight="1" x14ac:dyDescent="0.2">
      <c r="A31" s="37" t="s">
        <v>39</v>
      </c>
      <c r="B31" s="31"/>
      <c r="C31" s="31"/>
      <c r="D31" s="32"/>
      <c r="E31" s="30">
        <f>F31+G31+H31</f>
        <v>1300</v>
      </c>
      <c r="F31" s="33"/>
      <c r="G31" s="79">
        <v>1300</v>
      </c>
      <c r="H31" s="33"/>
      <c r="I31" s="30"/>
      <c r="J31" s="33"/>
      <c r="K31" s="33"/>
      <c r="L31" s="33"/>
      <c r="M31" s="23"/>
      <c r="N31" s="30"/>
      <c r="O31" s="33"/>
      <c r="P31" s="78"/>
      <c r="Q31" s="33"/>
      <c r="R31" s="23"/>
    </row>
    <row r="32" spans="1:18" ht="190.5" customHeight="1" x14ac:dyDescent="0.2">
      <c r="A32" s="35" t="s">
        <v>84</v>
      </c>
      <c r="B32" s="37" t="s">
        <v>106</v>
      </c>
      <c r="C32" s="38"/>
      <c r="D32" s="22">
        <v>43465</v>
      </c>
      <c r="E32" s="30">
        <f t="shared" ref="E32" si="56">F32+G32+H32</f>
        <v>10967.4</v>
      </c>
      <c r="F32" s="23"/>
      <c r="G32" s="82">
        <v>10967.4</v>
      </c>
      <c r="H32" s="23"/>
      <c r="I32" s="30">
        <f>J32+K32+L32</f>
        <v>0</v>
      </c>
      <c r="J32" s="23"/>
      <c r="K32" s="23"/>
      <c r="L32" s="23"/>
      <c r="M32" s="23">
        <f>I32/E32*100</f>
        <v>0</v>
      </c>
      <c r="N32" s="30">
        <f>O32+P32+Q32</f>
        <v>0</v>
      </c>
      <c r="O32" s="23"/>
      <c r="P32" s="82"/>
      <c r="Q32" s="23"/>
      <c r="R32" s="23">
        <f>N32/E32*100</f>
        <v>0</v>
      </c>
    </row>
    <row r="33" spans="1:18" ht="33" customHeight="1" x14ac:dyDescent="0.2">
      <c r="A33" s="75" t="s">
        <v>43</v>
      </c>
      <c r="B33" s="31"/>
      <c r="C33" s="31"/>
      <c r="D33" s="32"/>
      <c r="E33" s="30"/>
      <c r="F33" s="33"/>
      <c r="G33" s="79"/>
      <c r="H33" s="33"/>
      <c r="I33" s="30"/>
      <c r="J33" s="33"/>
      <c r="K33" s="33"/>
      <c r="L33" s="33"/>
      <c r="M33" s="23"/>
      <c r="N33" s="30"/>
      <c r="O33" s="33"/>
      <c r="P33" s="78"/>
      <c r="Q33" s="33"/>
      <c r="R33" s="23"/>
    </row>
    <row r="34" spans="1:18" ht="57.75" customHeight="1" x14ac:dyDescent="0.2">
      <c r="A34" s="35" t="s">
        <v>125</v>
      </c>
      <c r="B34" s="31" t="s">
        <v>288</v>
      </c>
      <c r="C34" s="31"/>
      <c r="D34" s="32"/>
      <c r="E34" s="30">
        <f>F34+G34+H34</f>
        <v>67369.600000000006</v>
      </c>
      <c r="F34" s="33">
        <v>66696</v>
      </c>
      <c r="G34" s="79">
        <v>336.8</v>
      </c>
      <c r="H34" s="34">
        <v>336.8</v>
      </c>
      <c r="I34" s="30"/>
      <c r="J34" s="33"/>
      <c r="K34" s="33"/>
      <c r="L34" s="33"/>
      <c r="M34" s="23"/>
      <c r="N34" s="30"/>
      <c r="O34" s="33"/>
      <c r="P34" s="78"/>
      <c r="Q34" s="33"/>
      <c r="R34" s="23"/>
    </row>
    <row r="35" spans="1:18" ht="25.5" customHeight="1" x14ac:dyDescent="0.2">
      <c r="A35" s="75" t="s">
        <v>60</v>
      </c>
      <c r="B35" s="31"/>
      <c r="C35" s="31"/>
      <c r="D35" s="32"/>
      <c r="E35" s="30"/>
      <c r="F35" s="33"/>
      <c r="G35" s="79"/>
      <c r="H35" s="34"/>
      <c r="I35" s="30"/>
      <c r="J35" s="33"/>
      <c r="K35" s="33"/>
      <c r="L35" s="33"/>
      <c r="M35" s="23"/>
      <c r="N35" s="30"/>
      <c r="O35" s="33"/>
      <c r="P35" s="78"/>
      <c r="Q35" s="33"/>
      <c r="R35" s="23"/>
    </row>
    <row r="36" spans="1:18" ht="57.75" customHeight="1" x14ac:dyDescent="0.2">
      <c r="A36" s="35" t="s">
        <v>126</v>
      </c>
      <c r="B36" s="31" t="s">
        <v>287</v>
      </c>
      <c r="C36" s="31"/>
      <c r="D36" s="32"/>
      <c r="E36" s="30">
        <f>F36+G36+H36</f>
        <v>57454.600000000006</v>
      </c>
      <c r="F36" s="33">
        <v>56880</v>
      </c>
      <c r="G36" s="79">
        <v>287.3</v>
      </c>
      <c r="H36" s="78">
        <v>287.3</v>
      </c>
      <c r="I36" s="30"/>
      <c r="J36" s="33"/>
      <c r="K36" s="33"/>
      <c r="L36" s="33"/>
      <c r="M36" s="23"/>
      <c r="N36" s="30"/>
      <c r="O36" s="33"/>
      <c r="P36" s="78"/>
      <c r="Q36" s="33"/>
      <c r="R36" s="23"/>
    </row>
    <row r="37" spans="1:18" ht="32.25" customHeight="1" x14ac:dyDescent="0.2">
      <c r="A37" s="75" t="s">
        <v>33</v>
      </c>
      <c r="B37" s="31"/>
      <c r="C37" s="31"/>
      <c r="D37" s="32"/>
      <c r="E37" s="30"/>
      <c r="F37" s="33"/>
      <c r="G37" s="79"/>
      <c r="H37" s="34"/>
      <c r="I37" s="30"/>
      <c r="J37" s="33"/>
      <c r="K37" s="33"/>
      <c r="L37" s="33"/>
      <c r="M37" s="23"/>
      <c r="N37" s="30"/>
      <c r="O37" s="33"/>
      <c r="P37" s="78"/>
      <c r="Q37" s="33"/>
      <c r="R37" s="23"/>
    </row>
    <row r="38" spans="1:18" ht="65.25" customHeight="1" x14ac:dyDescent="0.2">
      <c r="A38" s="35" t="s">
        <v>127</v>
      </c>
      <c r="B38" s="31"/>
      <c r="C38" s="31"/>
      <c r="D38" s="32"/>
      <c r="E38" s="30">
        <f>F38+G38+H38</f>
        <v>67369.799999999988</v>
      </c>
      <c r="F38" s="33">
        <v>66696</v>
      </c>
      <c r="G38" s="79">
        <v>336.9</v>
      </c>
      <c r="H38" s="78">
        <v>336.9</v>
      </c>
      <c r="I38" s="30"/>
      <c r="J38" s="33"/>
      <c r="K38" s="33"/>
      <c r="L38" s="33"/>
      <c r="M38" s="23"/>
      <c r="N38" s="30"/>
      <c r="O38" s="33"/>
      <c r="P38" s="78"/>
      <c r="Q38" s="33"/>
      <c r="R38" s="23"/>
    </row>
    <row r="39" spans="1:18" ht="78" customHeight="1" x14ac:dyDescent="0.2">
      <c r="A39" s="35" t="s">
        <v>194</v>
      </c>
      <c r="B39" s="31" t="s">
        <v>253</v>
      </c>
      <c r="C39" s="91" t="s">
        <v>254</v>
      </c>
      <c r="D39" s="22">
        <v>43830</v>
      </c>
      <c r="E39" s="30">
        <f>F39+G39+H39</f>
        <v>11836.9</v>
      </c>
      <c r="F39" s="33"/>
      <c r="G39" s="79">
        <v>10890</v>
      </c>
      <c r="H39" s="78">
        <v>946.9</v>
      </c>
      <c r="I39" s="30"/>
      <c r="J39" s="33"/>
      <c r="K39" s="33"/>
      <c r="L39" s="33"/>
      <c r="M39" s="23"/>
      <c r="N39" s="30"/>
      <c r="O39" s="33"/>
      <c r="P39" s="78"/>
      <c r="Q39" s="33"/>
      <c r="R39" s="23"/>
    </row>
    <row r="40" spans="1:18" ht="36.75" customHeight="1" x14ac:dyDescent="0.2">
      <c r="A40" s="75" t="s">
        <v>195</v>
      </c>
      <c r="B40" s="31"/>
      <c r="C40" s="31"/>
      <c r="D40" s="32"/>
      <c r="E40" s="30"/>
      <c r="F40" s="33"/>
      <c r="G40" s="79"/>
      <c r="H40" s="78"/>
      <c r="I40" s="30"/>
      <c r="J40" s="33"/>
      <c r="K40" s="33"/>
      <c r="L40" s="33"/>
      <c r="M40" s="23"/>
      <c r="N40" s="30"/>
      <c r="O40" s="33"/>
      <c r="P40" s="78"/>
      <c r="Q40" s="33"/>
      <c r="R40" s="23"/>
    </row>
    <row r="41" spans="1:18" ht="85.5" customHeight="1" x14ac:dyDescent="0.2">
      <c r="A41" s="35" t="s">
        <v>196</v>
      </c>
      <c r="B41" s="91" t="s">
        <v>255</v>
      </c>
      <c r="C41" s="91" t="s">
        <v>256</v>
      </c>
      <c r="D41" s="22">
        <v>43800</v>
      </c>
      <c r="E41" s="30">
        <f>F41+G41+H41</f>
        <v>3311</v>
      </c>
      <c r="F41" s="33"/>
      <c r="G41" s="79">
        <v>2979.9</v>
      </c>
      <c r="H41" s="78">
        <v>331.1</v>
      </c>
      <c r="I41" s="30"/>
      <c r="J41" s="33"/>
      <c r="K41" s="33"/>
      <c r="L41" s="33"/>
      <c r="M41" s="23"/>
      <c r="N41" s="30"/>
      <c r="O41" s="33"/>
      <c r="P41" s="78"/>
      <c r="Q41" s="33"/>
      <c r="R41" s="23"/>
    </row>
    <row r="42" spans="1:18" ht="37.5" customHeight="1" x14ac:dyDescent="0.2">
      <c r="A42" s="75" t="s">
        <v>197</v>
      </c>
      <c r="B42" s="31"/>
      <c r="C42" s="31"/>
      <c r="D42" s="32"/>
      <c r="E42" s="30"/>
      <c r="F42" s="33"/>
      <c r="G42" s="79"/>
      <c r="H42" s="78"/>
      <c r="I42" s="30"/>
      <c r="J42" s="33"/>
      <c r="K42" s="33"/>
      <c r="L42" s="33"/>
      <c r="M42" s="23"/>
      <c r="N42" s="30"/>
      <c r="O42" s="33"/>
      <c r="P42" s="78"/>
      <c r="Q42" s="33"/>
      <c r="R42" s="23"/>
    </row>
    <row r="43" spans="1:18" ht="78" customHeight="1" x14ac:dyDescent="0.2">
      <c r="A43" s="35" t="s">
        <v>198</v>
      </c>
      <c r="B43" s="91" t="s">
        <v>257</v>
      </c>
      <c r="C43" s="91" t="s">
        <v>258</v>
      </c>
      <c r="D43" s="22">
        <v>43770</v>
      </c>
      <c r="E43" s="30">
        <f>F43+G43+H43</f>
        <v>13370</v>
      </c>
      <c r="F43" s="33"/>
      <c r="G43" s="79">
        <v>12300.4</v>
      </c>
      <c r="H43" s="78">
        <v>1069.5999999999999</v>
      </c>
      <c r="I43" s="30">
        <v>10340.08</v>
      </c>
      <c r="J43" s="33"/>
      <c r="K43" s="33">
        <v>9298</v>
      </c>
      <c r="L43" s="33">
        <v>1042.07</v>
      </c>
      <c r="M43" s="23">
        <v>77.3</v>
      </c>
      <c r="N43" s="30">
        <v>10340.08</v>
      </c>
      <c r="O43" s="33"/>
      <c r="P43" s="78">
        <v>9298.01</v>
      </c>
      <c r="Q43" s="33">
        <v>1042.07</v>
      </c>
      <c r="R43" s="23">
        <v>77.3</v>
      </c>
    </row>
    <row r="44" spans="1:18" s="8" customFormat="1" ht="22.5" customHeight="1" x14ac:dyDescent="0.2">
      <c r="A44" s="27" t="s">
        <v>19</v>
      </c>
      <c r="B44" s="24"/>
      <c r="C44" s="24"/>
      <c r="D44" s="25"/>
      <c r="E44" s="30">
        <f t="shared" si="53"/>
        <v>0</v>
      </c>
      <c r="F44" s="26"/>
      <c r="G44" s="83"/>
      <c r="H44" s="26"/>
      <c r="I44" s="30">
        <f t="shared" si="54"/>
        <v>0</v>
      </c>
      <c r="J44" s="26"/>
      <c r="K44" s="26"/>
      <c r="L44" s="26"/>
      <c r="M44" s="26"/>
      <c r="N44" s="30">
        <f t="shared" si="55"/>
        <v>0</v>
      </c>
      <c r="O44" s="26"/>
      <c r="P44" s="83"/>
      <c r="Q44" s="26"/>
      <c r="R44" s="26"/>
    </row>
    <row r="45" spans="1:18" ht="66.75" customHeight="1" x14ac:dyDescent="0.2">
      <c r="A45" s="35" t="s">
        <v>128</v>
      </c>
      <c r="B45" s="91" t="s">
        <v>123</v>
      </c>
      <c r="C45" s="31"/>
      <c r="D45" s="109">
        <v>2020</v>
      </c>
      <c r="E45" s="30">
        <f t="shared" ref="E45:E51" si="57">F45+G45+H45</f>
        <v>50315.299999999996</v>
      </c>
      <c r="F45" s="33">
        <v>49500.1</v>
      </c>
      <c r="G45" s="79">
        <v>407.6</v>
      </c>
      <c r="H45" s="34">
        <v>407.6</v>
      </c>
      <c r="I45" s="30">
        <f>J45+K45+L45</f>
        <v>0</v>
      </c>
      <c r="J45" s="33"/>
      <c r="K45" s="33"/>
      <c r="L45" s="33"/>
      <c r="M45" s="23">
        <f>I45/E45*100</f>
        <v>0</v>
      </c>
      <c r="N45" s="30">
        <f>O45+P45+Q45</f>
        <v>0</v>
      </c>
      <c r="O45" s="33"/>
      <c r="P45" s="78"/>
      <c r="Q45" s="33"/>
      <c r="R45" s="23">
        <f t="shared" ref="R45" si="58">N45/E45*100</f>
        <v>0</v>
      </c>
    </row>
    <row r="46" spans="1:18" ht="91.5" customHeight="1" x14ac:dyDescent="0.2">
      <c r="A46" s="35" t="s">
        <v>129</v>
      </c>
      <c r="B46" s="91" t="s">
        <v>289</v>
      </c>
      <c r="C46" s="31"/>
      <c r="D46" s="46"/>
      <c r="E46" s="30">
        <f t="shared" si="57"/>
        <v>106207.6</v>
      </c>
      <c r="F46" s="33">
        <v>105145.60000000001</v>
      </c>
      <c r="G46" s="79">
        <v>531</v>
      </c>
      <c r="H46" s="34">
        <v>531</v>
      </c>
      <c r="I46" s="30"/>
      <c r="J46" s="33"/>
      <c r="K46" s="33"/>
      <c r="L46" s="33"/>
      <c r="M46" s="23"/>
      <c r="N46" s="30"/>
      <c r="O46" s="33"/>
      <c r="P46" s="78"/>
      <c r="Q46" s="33"/>
      <c r="R46" s="23"/>
    </row>
    <row r="47" spans="1:18" ht="90.75" customHeight="1" x14ac:dyDescent="0.2">
      <c r="A47" s="35" t="s">
        <v>130</v>
      </c>
      <c r="B47" s="91"/>
      <c r="C47" s="31"/>
      <c r="D47" s="46"/>
      <c r="E47" s="30">
        <f t="shared" si="57"/>
        <v>101891.99999999999</v>
      </c>
      <c r="F47" s="33">
        <v>100873.2</v>
      </c>
      <c r="G47" s="79">
        <v>509.4</v>
      </c>
      <c r="H47" s="34">
        <v>509.4</v>
      </c>
      <c r="I47" s="30"/>
      <c r="J47" s="33"/>
      <c r="K47" s="33"/>
      <c r="L47" s="33"/>
      <c r="M47" s="23"/>
      <c r="N47" s="30"/>
      <c r="O47" s="33"/>
      <c r="P47" s="78"/>
      <c r="Q47" s="33"/>
      <c r="R47" s="23"/>
    </row>
    <row r="48" spans="1:18" ht="75" customHeight="1" x14ac:dyDescent="0.2">
      <c r="A48" s="35" t="s">
        <v>199</v>
      </c>
      <c r="B48" s="91"/>
      <c r="C48" s="31"/>
      <c r="D48" s="46"/>
      <c r="E48" s="30">
        <f t="shared" si="57"/>
        <v>64237.999999999993</v>
      </c>
      <c r="F48" s="33">
        <v>63595.6</v>
      </c>
      <c r="G48" s="79">
        <v>321.2</v>
      </c>
      <c r="H48" s="34">
        <v>321.2</v>
      </c>
      <c r="I48" s="30"/>
      <c r="J48" s="33"/>
      <c r="K48" s="33"/>
      <c r="L48" s="33"/>
      <c r="M48" s="23"/>
      <c r="N48" s="30"/>
      <c r="O48" s="33"/>
      <c r="P48" s="78"/>
      <c r="Q48" s="33"/>
      <c r="R48" s="23"/>
    </row>
    <row r="49" spans="1:18" ht="66" customHeight="1" x14ac:dyDescent="0.2">
      <c r="A49" s="35" t="s">
        <v>200</v>
      </c>
      <c r="B49" s="91"/>
      <c r="C49" s="31"/>
      <c r="D49" s="46"/>
      <c r="E49" s="30">
        <f t="shared" si="57"/>
        <v>43257.200000000004</v>
      </c>
      <c r="F49" s="33">
        <v>42824.6</v>
      </c>
      <c r="G49" s="79">
        <v>216.3</v>
      </c>
      <c r="H49" s="34">
        <v>216.3</v>
      </c>
      <c r="I49" s="30"/>
      <c r="J49" s="33"/>
      <c r="K49" s="33"/>
      <c r="L49" s="33"/>
      <c r="M49" s="23"/>
      <c r="N49" s="30"/>
      <c r="O49" s="33"/>
      <c r="P49" s="78"/>
      <c r="Q49" s="33"/>
      <c r="R49" s="23"/>
    </row>
    <row r="50" spans="1:18" ht="90.75" customHeight="1" x14ac:dyDescent="0.2">
      <c r="A50" s="35" t="s">
        <v>201</v>
      </c>
      <c r="B50" s="91" t="s">
        <v>290</v>
      </c>
      <c r="C50" s="31"/>
      <c r="D50" s="46"/>
      <c r="E50" s="30">
        <f t="shared" si="57"/>
        <v>49000</v>
      </c>
      <c r="F50" s="33">
        <v>48510</v>
      </c>
      <c r="G50" s="79">
        <v>245</v>
      </c>
      <c r="H50" s="34">
        <v>245</v>
      </c>
      <c r="I50" s="30"/>
      <c r="J50" s="33"/>
      <c r="K50" s="33"/>
      <c r="L50" s="33"/>
      <c r="M50" s="23"/>
      <c r="N50" s="30"/>
      <c r="O50" s="33"/>
      <c r="P50" s="78"/>
      <c r="Q50" s="33"/>
      <c r="R50" s="23"/>
    </row>
    <row r="51" spans="1:18" s="16" customFormat="1" ht="107.25" customHeight="1" x14ac:dyDescent="0.2">
      <c r="A51" s="92" t="s">
        <v>121</v>
      </c>
      <c r="B51" s="68"/>
      <c r="C51" s="69"/>
      <c r="D51" s="70"/>
      <c r="E51" s="30">
        <f t="shared" si="57"/>
        <v>539126.4</v>
      </c>
      <c r="F51" s="67">
        <f>F54+F56+F58+F60+F61</f>
        <v>333829.5</v>
      </c>
      <c r="G51" s="67">
        <f t="shared" ref="G51:H51" si="59">G54+G56+G58+G60+G61</f>
        <v>177074.9</v>
      </c>
      <c r="H51" s="67">
        <f t="shared" si="59"/>
        <v>28222</v>
      </c>
      <c r="I51" s="30">
        <f>J51+K51+L51</f>
        <v>79319.990000000005</v>
      </c>
      <c r="J51" s="67">
        <f t="shared" ref="J51:L51" si="60">J54+J56+J58+J60+J61</f>
        <v>70241.22</v>
      </c>
      <c r="K51" s="67">
        <f t="shared" si="60"/>
        <v>7779.5300000000007</v>
      </c>
      <c r="L51" s="67">
        <f t="shared" si="60"/>
        <v>1299.24</v>
      </c>
      <c r="M51" s="42">
        <f>I51/E51*100</f>
        <v>14.712688898187883</v>
      </c>
      <c r="N51" s="30">
        <f>O51+P51+Q51</f>
        <v>79319.990000000005</v>
      </c>
      <c r="O51" s="67">
        <f t="shared" ref="O51:Q51" si="61">O54+O56+O58+O60+O61</f>
        <v>70241.22</v>
      </c>
      <c r="P51" s="67">
        <f t="shared" si="61"/>
        <v>7779.5300000000007</v>
      </c>
      <c r="Q51" s="67">
        <f t="shared" si="61"/>
        <v>1299.24</v>
      </c>
      <c r="R51" s="42">
        <f>N51/E51*100</f>
        <v>14.712688898187883</v>
      </c>
    </row>
    <row r="52" spans="1:18" ht="63" customHeight="1" x14ac:dyDescent="0.25">
      <c r="A52" s="75" t="s">
        <v>41</v>
      </c>
      <c r="B52" s="43"/>
      <c r="C52" s="43"/>
      <c r="D52" s="44"/>
      <c r="E52" s="30">
        <f t="shared" si="53"/>
        <v>0</v>
      </c>
      <c r="F52" s="33"/>
      <c r="G52" s="79"/>
      <c r="H52" s="33"/>
      <c r="I52" s="30">
        <f t="shared" si="54"/>
        <v>0</v>
      </c>
      <c r="J52" s="33"/>
      <c r="K52" s="33"/>
      <c r="L52" s="33"/>
      <c r="M52" s="23"/>
      <c r="N52" s="30">
        <f t="shared" ref="N52:N68" si="62">O52+P52+Q52</f>
        <v>0</v>
      </c>
      <c r="O52" s="33"/>
      <c r="P52" s="78"/>
      <c r="Q52" s="33"/>
      <c r="R52" s="23"/>
    </row>
    <row r="53" spans="1:18" ht="19.5" customHeight="1" x14ac:dyDescent="0.25">
      <c r="A53" s="75" t="s">
        <v>32</v>
      </c>
      <c r="B53" s="43"/>
      <c r="C53" s="43"/>
      <c r="D53" s="44"/>
      <c r="E53" s="30">
        <f t="shared" si="53"/>
        <v>0</v>
      </c>
      <c r="F53" s="33"/>
      <c r="G53" s="79"/>
      <c r="H53" s="33"/>
      <c r="I53" s="30">
        <f t="shared" si="54"/>
        <v>0</v>
      </c>
      <c r="J53" s="33"/>
      <c r="K53" s="33"/>
      <c r="L53" s="33"/>
      <c r="M53" s="23"/>
      <c r="N53" s="30">
        <f t="shared" si="62"/>
        <v>0</v>
      </c>
      <c r="O53" s="33"/>
      <c r="P53" s="79"/>
      <c r="Q53" s="33"/>
      <c r="R53" s="23"/>
    </row>
    <row r="54" spans="1:18" ht="83.25" customHeight="1" x14ac:dyDescent="0.2">
      <c r="A54" s="35" t="s">
        <v>131</v>
      </c>
      <c r="B54" s="91" t="s">
        <v>291</v>
      </c>
      <c r="C54" s="91"/>
      <c r="D54" s="22"/>
      <c r="E54" s="30">
        <f t="shared" si="53"/>
        <v>50505</v>
      </c>
      <c r="F54" s="23">
        <v>50000</v>
      </c>
      <c r="G54" s="82">
        <v>479.7</v>
      </c>
      <c r="H54" s="23">
        <v>25.3</v>
      </c>
      <c r="I54" s="30">
        <f t="shared" si="54"/>
        <v>0</v>
      </c>
      <c r="J54" s="23"/>
      <c r="K54" s="23"/>
      <c r="L54" s="23"/>
      <c r="M54" s="23">
        <f t="shared" si="4"/>
        <v>0</v>
      </c>
      <c r="N54" s="30">
        <f t="shared" si="62"/>
        <v>0</v>
      </c>
      <c r="O54" s="23"/>
      <c r="P54" s="82"/>
      <c r="Q54" s="23"/>
      <c r="R54" s="23">
        <f>N54/E54*100</f>
        <v>0</v>
      </c>
    </row>
    <row r="55" spans="1:18" s="8" customFormat="1" ht="18.75" customHeight="1" x14ac:dyDescent="0.2">
      <c r="A55" s="75" t="s">
        <v>60</v>
      </c>
      <c r="B55" s="24"/>
      <c r="C55" s="24"/>
      <c r="D55" s="25"/>
      <c r="E55" s="30">
        <f t="shared" si="53"/>
        <v>0</v>
      </c>
      <c r="F55" s="26"/>
      <c r="G55" s="83"/>
      <c r="H55" s="26"/>
      <c r="I55" s="30">
        <f t="shared" si="54"/>
        <v>0</v>
      </c>
      <c r="J55" s="26"/>
      <c r="K55" s="26"/>
      <c r="L55" s="26"/>
      <c r="M55" s="26"/>
      <c r="N55" s="30">
        <f t="shared" si="62"/>
        <v>0</v>
      </c>
      <c r="O55" s="26"/>
      <c r="P55" s="83"/>
      <c r="Q55" s="26"/>
      <c r="R55" s="26"/>
    </row>
    <row r="56" spans="1:18" s="8" customFormat="1" ht="99" customHeight="1" x14ac:dyDescent="0.2">
      <c r="A56" s="35" t="s">
        <v>73</v>
      </c>
      <c r="B56" s="31" t="s">
        <v>52</v>
      </c>
      <c r="C56" s="31" t="s">
        <v>120</v>
      </c>
      <c r="D56" s="32">
        <v>44012</v>
      </c>
      <c r="E56" s="42">
        <f t="shared" si="53"/>
        <v>90421.6</v>
      </c>
      <c r="F56" s="33">
        <v>0</v>
      </c>
      <c r="G56" s="79">
        <v>84996.3</v>
      </c>
      <c r="H56" s="34">
        <v>5425.3</v>
      </c>
      <c r="I56" s="30">
        <v>4595.26</v>
      </c>
      <c r="J56" s="39"/>
      <c r="K56" s="39">
        <v>4192.72</v>
      </c>
      <c r="L56" s="39">
        <v>402.54</v>
      </c>
      <c r="M56" s="26">
        <f t="shared" si="4"/>
        <v>5.0820379201429748</v>
      </c>
      <c r="N56" s="30">
        <v>4595.26</v>
      </c>
      <c r="O56" s="39"/>
      <c r="P56" s="79">
        <v>4192.72</v>
      </c>
      <c r="Q56" s="33">
        <v>402.54</v>
      </c>
      <c r="R56" s="23">
        <f>N56/E56*100</f>
        <v>5.0820379201429748</v>
      </c>
    </row>
    <row r="57" spans="1:18" s="8" customFormat="1" ht="16.5" x14ac:dyDescent="0.2">
      <c r="A57" s="75" t="s">
        <v>132</v>
      </c>
      <c r="B57" s="41"/>
      <c r="C57" s="41"/>
      <c r="D57" s="45"/>
      <c r="E57" s="42">
        <f t="shared" si="53"/>
        <v>0</v>
      </c>
      <c r="F57" s="33"/>
      <c r="G57" s="79"/>
      <c r="H57" s="40"/>
      <c r="I57" s="30">
        <f t="shared" si="54"/>
        <v>0</v>
      </c>
      <c r="J57" s="39"/>
      <c r="K57" s="39"/>
      <c r="L57" s="39"/>
      <c r="M57" s="26"/>
      <c r="N57" s="30">
        <f t="shared" si="62"/>
        <v>0</v>
      </c>
      <c r="O57" s="39"/>
      <c r="P57" s="81"/>
      <c r="Q57" s="39"/>
      <c r="R57" s="26"/>
    </row>
    <row r="58" spans="1:18" ht="106.5" customHeight="1" x14ac:dyDescent="0.2">
      <c r="A58" s="35" t="s">
        <v>133</v>
      </c>
      <c r="B58" s="31" t="s">
        <v>292</v>
      </c>
      <c r="C58" s="31"/>
      <c r="D58" s="32"/>
      <c r="E58" s="42">
        <f t="shared" si="53"/>
        <v>68415.3</v>
      </c>
      <c r="F58" s="33">
        <v>67731.100000000006</v>
      </c>
      <c r="G58" s="79">
        <v>650</v>
      </c>
      <c r="H58" s="34">
        <v>34.200000000000003</v>
      </c>
      <c r="I58" s="30">
        <f t="shared" si="54"/>
        <v>0</v>
      </c>
      <c r="J58" s="33"/>
      <c r="K58" s="33"/>
      <c r="L58" s="33"/>
      <c r="M58" s="23">
        <f t="shared" si="4"/>
        <v>0</v>
      </c>
      <c r="N58" s="30">
        <f t="shared" si="62"/>
        <v>0</v>
      </c>
      <c r="O58" s="33"/>
      <c r="P58" s="78"/>
      <c r="Q58" s="33"/>
      <c r="R58" s="23">
        <f>N58/E58*100</f>
        <v>0</v>
      </c>
    </row>
    <row r="59" spans="1:18" s="8" customFormat="1" ht="16.5" x14ac:dyDescent="0.2">
      <c r="A59" s="75" t="s">
        <v>19</v>
      </c>
      <c r="B59" s="41"/>
      <c r="C59" s="41"/>
      <c r="D59" s="45"/>
      <c r="E59" s="42">
        <f t="shared" si="53"/>
        <v>0</v>
      </c>
      <c r="F59" s="33"/>
      <c r="G59" s="79"/>
      <c r="H59" s="40"/>
      <c r="I59" s="30">
        <f t="shared" si="54"/>
        <v>0</v>
      </c>
      <c r="J59" s="39"/>
      <c r="K59" s="39"/>
      <c r="L59" s="39"/>
      <c r="M59" s="26"/>
      <c r="N59" s="30">
        <f t="shared" si="62"/>
        <v>0</v>
      </c>
      <c r="O59" s="39"/>
      <c r="P59" s="81"/>
      <c r="Q59" s="39"/>
      <c r="R59" s="26"/>
    </row>
    <row r="60" spans="1:18" ht="98.25" customHeight="1" x14ac:dyDescent="0.2">
      <c r="A60" s="35" t="s">
        <v>58</v>
      </c>
      <c r="B60" s="31" t="s">
        <v>293</v>
      </c>
      <c r="C60" s="31" t="s">
        <v>109</v>
      </c>
      <c r="D60" s="46" t="s">
        <v>115</v>
      </c>
      <c r="E60" s="42">
        <f t="shared" si="53"/>
        <v>323534.5</v>
      </c>
      <c r="F60" s="33">
        <v>216098.4</v>
      </c>
      <c r="G60" s="79">
        <v>85948.9</v>
      </c>
      <c r="H60" s="34">
        <v>21487.200000000001</v>
      </c>
      <c r="I60" s="30">
        <v>74724.73</v>
      </c>
      <c r="J60" s="33">
        <v>70241.22</v>
      </c>
      <c r="K60" s="79">
        <v>3586.81</v>
      </c>
      <c r="L60" s="33">
        <v>896.7</v>
      </c>
      <c r="M60" s="23">
        <f t="shared" si="4"/>
        <v>23.096371484339382</v>
      </c>
      <c r="N60" s="30">
        <v>74724.73</v>
      </c>
      <c r="O60" s="33">
        <v>70241.22</v>
      </c>
      <c r="P60" s="79">
        <v>3586.81</v>
      </c>
      <c r="Q60" s="33">
        <v>896.7</v>
      </c>
      <c r="R60" s="23">
        <f>N60/E60*100</f>
        <v>23.096371484339382</v>
      </c>
    </row>
    <row r="61" spans="1:18" ht="72.75" customHeight="1" x14ac:dyDescent="0.2">
      <c r="A61" s="35" t="s">
        <v>202</v>
      </c>
      <c r="B61" s="31" t="s">
        <v>294</v>
      </c>
      <c r="C61" s="31"/>
      <c r="D61" s="46"/>
      <c r="E61" s="42">
        <f t="shared" si="53"/>
        <v>6250</v>
      </c>
      <c r="F61" s="33"/>
      <c r="G61" s="79">
        <v>5000</v>
      </c>
      <c r="H61" s="34">
        <v>1250</v>
      </c>
      <c r="I61" s="30"/>
      <c r="J61" s="33"/>
      <c r="K61" s="33"/>
      <c r="L61" s="33"/>
      <c r="M61" s="23"/>
      <c r="N61" s="30"/>
      <c r="O61" s="33"/>
      <c r="P61" s="79"/>
      <c r="Q61" s="33"/>
      <c r="R61" s="23"/>
    </row>
    <row r="62" spans="1:18" s="7" customFormat="1" ht="20.25" customHeight="1" x14ac:dyDescent="0.25">
      <c r="A62" s="47" t="s">
        <v>22</v>
      </c>
      <c r="B62" s="48"/>
      <c r="C62" s="48"/>
      <c r="D62" s="49"/>
      <c r="E62" s="20">
        <f>F62+G62+H62</f>
        <v>684994.56000000006</v>
      </c>
      <c r="F62" s="50">
        <f>F64</f>
        <v>500725.4</v>
      </c>
      <c r="G62" s="50">
        <f t="shared" ref="G62:H62" si="63">G64</f>
        <v>179766.5</v>
      </c>
      <c r="H62" s="50">
        <f t="shared" si="63"/>
        <v>4502.66</v>
      </c>
      <c r="I62" s="20">
        <f>J62+K62+L62</f>
        <v>81787.55</v>
      </c>
      <c r="J62" s="50">
        <f t="shared" ref="J62:L62" si="64">J64</f>
        <v>76880.3</v>
      </c>
      <c r="K62" s="50">
        <f t="shared" si="64"/>
        <v>3925.8</v>
      </c>
      <c r="L62" s="50">
        <f t="shared" si="64"/>
        <v>981.45</v>
      </c>
      <c r="M62" s="20">
        <f t="shared" si="4"/>
        <v>11.939883143013573</v>
      </c>
      <c r="N62" s="20">
        <f t="shared" si="62"/>
        <v>91851.922000000006</v>
      </c>
      <c r="O62" s="50">
        <f t="shared" ref="O62:Q62" si="65">O64</f>
        <v>81072.122000000003</v>
      </c>
      <c r="P62" s="50">
        <f t="shared" si="65"/>
        <v>9798.35</v>
      </c>
      <c r="Q62" s="50">
        <f t="shared" si="65"/>
        <v>981.45</v>
      </c>
      <c r="R62" s="20">
        <f>N62/E62*100</f>
        <v>13.409146198182945</v>
      </c>
    </row>
    <row r="63" spans="1:18" ht="18.75" customHeight="1" x14ac:dyDescent="0.2">
      <c r="A63" s="24" t="s">
        <v>20</v>
      </c>
      <c r="B63" s="31"/>
      <c r="C63" s="31"/>
      <c r="D63" s="32"/>
      <c r="E63" s="30">
        <f t="shared" si="53"/>
        <v>0</v>
      </c>
      <c r="F63" s="33"/>
      <c r="G63" s="79"/>
      <c r="H63" s="33"/>
      <c r="I63" s="30">
        <f t="shared" si="54"/>
        <v>0</v>
      </c>
      <c r="J63" s="33"/>
      <c r="K63" s="33"/>
      <c r="L63" s="33"/>
      <c r="M63" s="23"/>
      <c r="N63" s="30">
        <f t="shared" si="62"/>
        <v>0</v>
      </c>
      <c r="O63" s="33"/>
      <c r="P63" s="78"/>
      <c r="Q63" s="33"/>
      <c r="R63" s="23"/>
    </row>
    <row r="64" spans="1:18" s="10" customFormat="1" ht="58.5" customHeight="1" x14ac:dyDescent="0.2">
      <c r="A64" s="92" t="s">
        <v>42</v>
      </c>
      <c r="B64" s="28"/>
      <c r="C64" s="28"/>
      <c r="D64" s="29"/>
      <c r="E64" s="30">
        <f t="shared" si="53"/>
        <v>684994.56000000006</v>
      </c>
      <c r="F64" s="36">
        <f>F65+F78</f>
        <v>500725.4</v>
      </c>
      <c r="G64" s="36">
        <f t="shared" ref="G64:H64" si="66">G65+G78</f>
        <v>179766.5</v>
      </c>
      <c r="H64" s="36">
        <f t="shared" si="66"/>
        <v>4502.66</v>
      </c>
      <c r="I64" s="30">
        <f t="shared" si="54"/>
        <v>81787.55</v>
      </c>
      <c r="J64" s="36">
        <f t="shared" ref="J64:L64" si="67">J65+J78</f>
        <v>76880.3</v>
      </c>
      <c r="K64" s="36">
        <f t="shared" si="67"/>
        <v>3925.8</v>
      </c>
      <c r="L64" s="36">
        <f t="shared" si="67"/>
        <v>981.45</v>
      </c>
      <c r="M64" s="30">
        <f t="shared" si="4"/>
        <v>11.939883143013573</v>
      </c>
      <c r="N64" s="30">
        <f t="shared" si="62"/>
        <v>91851.922000000006</v>
      </c>
      <c r="O64" s="36">
        <f t="shared" ref="O64:Q64" si="68">O65+O78</f>
        <v>81072.122000000003</v>
      </c>
      <c r="P64" s="36">
        <f t="shared" si="68"/>
        <v>9798.35</v>
      </c>
      <c r="Q64" s="36">
        <f t="shared" si="68"/>
        <v>981.45</v>
      </c>
      <c r="R64" s="30">
        <f>N64/E64*100</f>
        <v>13.409146198182945</v>
      </c>
    </row>
    <row r="65" spans="1:18" s="10" customFormat="1" ht="44.25" customHeight="1" x14ac:dyDescent="0.2">
      <c r="A65" s="92" t="s">
        <v>24</v>
      </c>
      <c r="B65" s="28"/>
      <c r="C65" s="28"/>
      <c r="D65" s="29"/>
      <c r="E65" s="30">
        <f t="shared" si="53"/>
        <v>331992.34999999998</v>
      </c>
      <c r="F65" s="36">
        <f>F67+F69+F71+F73+F75+F77</f>
        <v>168138.4</v>
      </c>
      <c r="G65" s="36">
        <f t="shared" ref="G65:H65" si="69">G67+G69+G71+G73+G75+G77</f>
        <v>162783.29999999999</v>
      </c>
      <c r="H65" s="36">
        <f t="shared" si="69"/>
        <v>1070.6500000000001</v>
      </c>
      <c r="I65" s="30">
        <f t="shared" si="54"/>
        <v>0</v>
      </c>
      <c r="J65" s="36">
        <f t="shared" ref="J65:L65" si="70">J67+J69+J71+J73+J75+J77</f>
        <v>0</v>
      </c>
      <c r="K65" s="36">
        <f t="shared" si="70"/>
        <v>0</v>
      </c>
      <c r="L65" s="36">
        <f t="shared" si="70"/>
        <v>0</v>
      </c>
      <c r="M65" s="30">
        <f t="shared" si="4"/>
        <v>0</v>
      </c>
      <c r="N65" s="30">
        <f t="shared" si="62"/>
        <v>10064.371999999999</v>
      </c>
      <c r="O65" s="36">
        <f t="shared" ref="O65:Q65" si="71">O67+O69+O71+O73+O75+O77</f>
        <v>4191.8220000000001</v>
      </c>
      <c r="P65" s="36">
        <f t="shared" si="71"/>
        <v>5872.55</v>
      </c>
      <c r="Q65" s="36">
        <f t="shared" si="71"/>
        <v>0</v>
      </c>
      <c r="R65" s="30">
        <f>N65/E65*100</f>
        <v>3.0315072018978753</v>
      </c>
    </row>
    <row r="66" spans="1:18" s="8" customFormat="1" ht="56.25" customHeight="1" x14ac:dyDescent="0.2">
      <c r="A66" s="75" t="s">
        <v>203</v>
      </c>
      <c r="B66" s="41"/>
      <c r="C66" s="41"/>
      <c r="D66" s="45"/>
      <c r="E66" s="30"/>
      <c r="F66" s="39"/>
      <c r="G66" s="39"/>
      <c r="H66" s="39"/>
      <c r="I66" s="30"/>
      <c r="J66" s="39"/>
      <c r="K66" s="39"/>
      <c r="L66" s="39"/>
      <c r="M66" s="26"/>
      <c r="N66" s="30"/>
      <c r="O66" s="39"/>
      <c r="P66" s="39"/>
      <c r="Q66" s="39"/>
      <c r="R66" s="26"/>
    </row>
    <row r="67" spans="1:18" s="8" customFormat="1" ht="107.25" customHeight="1" x14ac:dyDescent="0.2">
      <c r="A67" s="37" t="s">
        <v>204</v>
      </c>
      <c r="B67" s="31" t="s">
        <v>259</v>
      </c>
      <c r="C67" s="31" t="s">
        <v>260</v>
      </c>
      <c r="D67" s="108">
        <v>2019</v>
      </c>
      <c r="E67" s="30">
        <f t="shared" si="53"/>
        <v>16211.6</v>
      </c>
      <c r="F67" s="39"/>
      <c r="G67" s="39">
        <v>16211.6</v>
      </c>
      <c r="H67" s="39"/>
      <c r="I67" s="30"/>
      <c r="J67" s="39"/>
      <c r="K67" s="39"/>
      <c r="L67" s="39"/>
      <c r="M67" s="26"/>
      <c r="N67" s="30"/>
      <c r="O67" s="39"/>
      <c r="P67" s="39"/>
      <c r="Q67" s="39"/>
      <c r="R67" s="26"/>
    </row>
    <row r="68" spans="1:18" ht="58.5" customHeight="1" x14ac:dyDescent="0.2">
      <c r="A68" s="75" t="s">
        <v>59</v>
      </c>
      <c r="B68" s="31"/>
      <c r="C68" s="31"/>
      <c r="D68" s="32"/>
      <c r="E68" s="30">
        <f t="shared" si="53"/>
        <v>0</v>
      </c>
      <c r="F68" s="33"/>
      <c r="G68" s="79"/>
      <c r="H68" s="33"/>
      <c r="I68" s="30">
        <f t="shared" si="54"/>
        <v>0</v>
      </c>
      <c r="J68" s="33"/>
      <c r="K68" s="33"/>
      <c r="L68" s="33"/>
      <c r="M68" s="23"/>
      <c r="N68" s="30">
        <f t="shared" si="62"/>
        <v>0</v>
      </c>
      <c r="O68" s="33"/>
      <c r="P68" s="78"/>
      <c r="Q68" s="33"/>
      <c r="R68" s="23"/>
    </row>
    <row r="69" spans="1:18" ht="62.25" customHeight="1" x14ac:dyDescent="0.2">
      <c r="A69" s="91" t="s">
        <v>124</v>
      </c>
      <c r="B69" s="31" t="s">
        <v>116</v>
      </c>
      <c r="C69" s="31" t="s">
        <v>274</v>
      </c>
      <c r="D69" s="107" t="s">
        <v>277</v>
      </c>
      <c r="E69" s="30">
        <f t="shared" si="53"/>
        <v>228710.2</v>
      </c>
      <c r="F69" s="33">
        <v>98800</v>
      </c>
      <c r="G69" s="79">
        <v>129910.2</v>
      </c>
      <c r="H69" s="33"/>
      <c r="I69" s="30">
        <f t="shared" si="54"/>
        <v>0</v>
      </c>
      <c r="J69" s="33"/>
      <c r="K69" s="33"/>
      <c r="L69" s="33"/>
      <c r="M69" s="23">
        <f t="shared" ref="M69:M107" si="72">I69/E69*100</f>
        <v>0</v>
      </c>
      <c r="N69" s="30">
        <v>10064.370000000001</v>
      </c>
      <c r="O69" s="33">
        <v>4191.8220000000001</v>
      </c>
      <c r="P69" s="79">
        <v>5872.55</v>
      </c>
      <c r="Q69" s="33"/>
      <c r="R69" s="23">
        <f>N69/E69*100</f>
        <v>4.4004902273707076</v>
      </c>
    </row>
    <row r="70" spans="1:18" ht="25.5" customHeight="1" x14ac:dyDescent="0.2">
      <c r="A70" s="75" t="s">
        <v>134</v>
      </c>
      <c r="B70" s="31"/>
      <c r="C70" s="31"/>
      <c r="D70" s="32"/>
      <c r="E70" s="30">
        <f>F70+G70+H70</f>
        <v>0</v>
      </c>
      <c r="F70" s="33"/>
      <c r="G70" s="79"/>
      <c r="H70" s="33"/>
      <c r="I70" s="30">
        <f>J70+K70+L70</f>
        <v>0</v>
      </c>
      <c r="J70" s="33"/>
      <c r="K70" s="33"/>
      <c r="L70" s="33"/>
      <c r="M70" s="23"/>
      <c r="N70" s="30">
        <f t="shared" ref="N70:N81" si="73">O70+P70+Q70</f>
        <v>0</v>
      </c>
      <c r="O70" s="33"/>
      <c r="P70" s="79"/>
      <c r="Q70" s="33"/>
      <c r="R70" s="23"/>
    </row>
    <row r="71" spans="1:18" ht="61.5" customHeight="1" x14ac:dyDescent="0.2">
      <c r="A71" s="91" t="s">
        <v>135</v>
      </c>
      <c r="B71" s="97"/>
      <c r="C71" s="98"/>
      <c r="D71" s="108" t="s">
        <v>295</v>
      </c>
      <c r="E71" s="30">
        <f>F71+G71+H71</f>
        <v>29248.799999999999</v>
      </c>
      <c r="F71" s="33">
        <v>28956.3</v>
      </c>
      <c r="G71" s="79">
        <v>269.10000000000002</v>
      </c>
      <c r="H71" s="33">
        <v>23.4</v>
      </c>
      <c r="I71" s="30">
        <f>J71+K71+L71</f>
        <v>0</v>
      </c>
      <c r="J71" s="33"/>
      <c r="K71" s="79"/>
      <c r="L71" s="33"/>
      <c r="M71" s="23">
        <f>I71/E71*100</f>
        <v>0</v>
      </c>
      <c r="N71" s="30">
        <f t="shared" si="73"/>
        <v>0</v>
      </c>
      <c r="O71" s="33"/>
      <c r="P71" s="79"/>
      <c r="Q71" s="33"/>
      <c r="R71" s="23">
        <f>N71/E71*100</f>
        <v>0</v>
      </c>
    </row>
    <row r="72" spans="1:18" ht="25.5" customHeight="1" x14ac:dyDescent="0.2">
      <c r="A72" s="75" t="s">
        <v>34</v>
      </c>
      <c r="B72" s="31"/>
      <c r="C72" s="31"/>
      <c r="D72" s="32"/>
      <c r="E72" s="30"/>
      <c r="F72" s="33"/>
      <c r="G72" s="79"/>
      <c r="H72" s="33"/>
      <c r="I72" s="30"/>
      <c r="J72" s="33"/>
      <c r="K72" s="33"/>
      <c r="L72" s="33"/>
      <c r="M72" s="23"/>
      <c r="N72" s="30"/>
      <c r="O72" s="33"/>
      <c r="P72" s="79"/>
      <c r="Q72" s="33"/>
      <c r="R72" s="23"/>
    </row>
    <row r="73" spans="1:18" ht="83.25" customHeight="1" x14ac:dyDescent="0.2">
      <c r="A73" s="91" t="s">
        <v>136</v>
      </c>
      <c r="B73" s="31"/>
      <c r="C73" s="31" t="s">
        <v>275</v>
      </c>
      <c r="D73" s="108" t="s">
        <v>296</v>
      </c>
      <c r="E73" s="30">
        <f>F73+G73+H73</f>
        <v>14528.06</v>
      </c>
      <c r="F73" s="100">
        <v>14382.8</v>
      </c>
      <c r="G73" s="100">
        <v>138</v>
      </c>
      <c r="H73" s="33">
        <v>7.26</v>
      </c>
      <c r="I73" s="30">
        <f>J73+K73+L73</f>
        <v>0</v>
      </c>
      <c r="J73" s="33"/>
      <c r="K73" s="33"/>
      <c r="L73" s="33"/>
      <c r="M73" s="23">
        <f>I73/E73*100</f>
        <v>0</v>
      </c>
      <c r="N73" s="30">
        <f t="shared" si="73"/>
        <v>0</v>
      </c>
      <c r="O73" s="100"/>
      <c r="P73" s="79"/>
      <c r="Q73" s="33"/>
      <c r="R73" s="23">
        <f>N73/E73*100</f>
        <v>0</v>
      </c>
    </row>
    <row r="74" spans="1:18" ht="41.25" customHeight="1" x14ac:dyDescent="0.2">
      <c r="A74" s="75" t="s">
        <v>44</v>
      </c>
      <c r="B74" s="31"/>
      <c r="C74" s="31"/>
      <c r="D74" s="80"/>
      <c r="E74" s="30"/>
      <c r="F74" s="100"/>
      <c r="G74" s="100"/>
      <c r="H74" s="33"/>
      <c r="I74" s="30"/>
      <c r="J74" s="33"/>
      <c r="K74" s="33"/>
      <c r="L74" s="33"/>
      <c r="M74" s="23"/>
      <c r="N74" s="30"/>
      <c r="O74" s="100"/>
      <c r="P74" s="79"/>
      <c r="Q74" s="33"/>
      <c r="R74" s="23"/>
    </row>
    <row r="75" spans="1:18" ht="66" customHeight="1" x14ac:dyDescent="0.2">
      <c r="A75" s="91" t="s">
        <v>205</v>
      </c>
      <c r="B75" s="31"/>
      <c r="C75" s="31"/>
      <c r="D75" s="108" t="s">
        <v>295</v>
      </c>
      <c r="E75" s="30">
        <f>F75+G75+H75</f>
        <v>17031.71</v>
      </c>
      <c r="F75" s="100"/>
      <c r="G75" s="100">
        <v>16010.1</v>
      </c>
      <c r="H75" s="33">
        <v>1021.61</v>
      </c>
      <c r="I75" s="30"/>
      <c r="J75" s="33"/>
      <c r="K75" s="33"/>
      <c r="L75" s="33"/>
      <c r="M75" s="23"/>
      <c r="N75" s="30"/>
      <c r="O75" s="100"/>
      <c r="P75" s="79"/>
      <c r="Q75" s="33"/>
      <c r="R75" s="23"/>
    </row>
    <row r="76" spans="1:18" ht="27" customHeight="1" x14ac:dyDescent="0.2">
      <c r="A76" s="75" t="s">
        <v>57</v>
      </c>
      <c r="B76" s="31"/>
      <c r="C76" s="31"/>
      <c r="D76" s="22"/>
      <c r="E76" s="30"/>
      <c r="F76" s="33"/>
      <c r="G76" s="79"/>
      <c r="H76" s="33"/>
      <c r="I76" s="30"/>
      <c r="J76" s="33"/>
      <c r="K76" s="33"/>
      <c r="L76" s="33"/>
      <c r="M76" s="23"/>
      <c r="N76" s="30"/>
      <c r="O76" s="33"/>
      <c r="P76" s="79"/>
      <c r="Q76" s="33"/>
      <c r="R76" s="23"/>
    </row>
    <row r="77" spans="1:18" ht="63.75" customHeight="1" x14ac:dyDescent="0.2">
      <c r="A77" s="35" t="s">
        <v>137</v>
      </c>
      <c r="B77" s="97" t="s">
        <v>276</v>
      </c>
      <c r="C77" s="99"/>
      <c r="D77" s="108" t="s">
        <v>296</v>
      </c>
      <c r="E77" s="30">
        <f t="shared" si="53"/>
        <v>26261.98</v>
      </c>
      <c r="F77" s="33">
        <v>25999.3</v>
      </c>
      <c r="G77" s="79">
        <v>244.3</v>
      </c>
      <c r="H77" s="33">
        <v>18.38</v>
      </c>
      <c r="I77" s="30">
        <f t="shared" si="54"/>
        <v>0</v>
      </c>
      <c r="J77" s="33"/>
      <c r="K77" s="79"/>
      <c r="L77" s="33"/>
      <c r="M77" s="23">
        <f t="shared" si="72"/>
        <v>0</v>
      </c>
      <c r="N77" s="30">
        <f t="shared" si="73"/>
        <v>0</v>
      </c>
      <c r="O77" s="33"/>
      <c r="P77" s="79"/>
      <c r="Q77" s="33"/>
      <c r="R77" s="23">
        <f>N77/E77*100</f>
        <v>0</v>
      </c>
    </row>
    <row r="78" spans="1:18" s="10" customFormat="1" ht="65.25" customHeight="1" x14ac:dyDescent="0.2">
      <c r="A78" s="92" t="s">
        <v>25</v>
      </c>
      <c r="B78" s="28"/>
      <c r="C78" s="28"/>
      <c r="D78" s="29"/>
      <c r="E78" s="30">
        <f t="shared" si="53"/>
        <v>353002.21</v>
      </c>
      <c r="F78" s="36">
        <f>F81</f>
        <v>332587</v>
      </c>
      <c r="G78" s="36">
        <f t="shared" ref="G78:H78" si="74">G81</f>
        <v>16983.2</v>
      </c>
      <c r="H78" s="36">
        <f t="shared" si="74"/>
        <v>3432.01</v>
      </c>
      <c r="I78" s="30">
        <f t="shared" si="54"/>
        <v>81787.55</v>
      </c>
      <c r="J78" s="36">
        <f>J81</f>
        <v>76880.3</v>
      </c>
      <c r="K78" s="36">
        <f t="shared" ref="K78:L78" si="75">K81</f>
        <v>3925.8</v>
      </c>
      <c r="L78" s="36">
        <f t="shared" si="75"/>
        <v>981.45</v>
      </c>
      <c r="M78" s="30">
        <f t="shared" si="72"/>
        <v>23.169132567187042</v>
      </c>
      <c r="N78" s="30">
        <f t="shared" si="73"/>
        <v>81787.55</v>
      </c>
      <c r="O78" s="36">
        <f>O81</f>
        <v>76880.3</v>
      </c>
      <c r="P78" s="36">
        <f t="shared" ref="P78:Q78" si="76">P81</f>
        <v>3925.8</v>
      </c>
      <c r="Q78" s="36">
        <f t="shared" si="76"/>
        <v>981.45</v>
      </c>
      <c r="R78" s="30">
        <f>N78/E78*100</f>
        <v>23.169132567187042</v>
      </c>
    </row>
    <row r="79" spans="1:18" ht="62.25" customHeight="1" x14ac:dyDescent="0.2">
      <c r="A79" s="75" t="s">
        <v>59</v>
      </c>
      <c r="B79" s="31"/>
      <c r="C79" s="31"/>
      <c r="D79" s="32"/>
      <c r="E79" s="30">
        <f t="shared" si="53"/>
        <v>0</v>
      </c>
      <c r="F79" s="33"/>
      <c r="G79" s="79"/>
      <c r="H79" s="33"/>
      <c r="I79" s="30">
        <f t="shared" si="54"/>
        <v>0</v>
      </c>
      <c r="J79" s="33"/>
      <c r="K79" s="33"/>
      <c r="L79" s="33"/>
      <c r="M79" s="23"/>
      <c r="N79" s="30">
        <f t="shared" si="73"/>
        <v>0</v>
      </c>
      <c r="O79" s="33"/>
      <c r="P79" s="78"/>
      <c r="Q79" s="33"/>
      <c r="R79" s="23"/>
    </row>
    <row r="80" spans="1:18" ht="21" customHeight="1" x14ac:dyDescent="0.2">
      <c r="A80" s="75" t="s">
        <v>19</v>
      </c>
      <c r="B80" s="31"/>
      <c r="C80" s="31"/>
      <c r="D80" s="32"/>
      <c r="E80" s="30">
        <f t="shared" si="53"/>
        <v>0</v>
      </c>
      <c r="F80" s="33"/>
      <c r="G80" s="79"/>
      <c r="H80" s="33"/>
      <c r="I80" s="30">
        <f t="shared" si="54"/>
        <v>0</v>
      </c>
      <c r="J80" s="33"/>
      <c r="K80" s="33"/>
      <c r="L80" s="33"/>
      <c r="M80" s="23"/>
      <c r="N80" s="30">
        <f t="shared" si="73"/>
        <v>0</v>
      </c>
      <c r="O80" s="33"/>
      <c r="P80" s="79"/>
      <c r="Q80" s="33"/>
      <c r="R80" s="23"/>
    </row>
    <row r="81" spans="1:18" s="15" customFormat="1" ht="144.75" customHeight="1" x14ac:dyDescent="0.2">
      <c r="A81" s="52" t="s">
        <v>102</v>
      </c>
      <c r="B81" s="126"/>
      <c r="C81" s="126"/>
      <c r="D81" s="126"/>
      <c r="E81" s="30">
        <f t="shared" si="53"/>
        <v>353002.21</v>
      </c>
      <c r="F81" s="56">
        <v>332587</v>
      </c>
      <c r="G81" s="56">
        <v>16983.2</v>
      </c>
      <c r="H81" s="56">
        <f t="shared" ref="H81" si="77">H83+H84</f>
        <v>3432.01</v>
      </c>
      <c r="I81" s="30">
        <f t="shared" si="54"/>
        <v>81787.55</v>
      </c>
      <c r="J81" s="56">
        <v>76880.3</v>
      </c>
      <c r="K81" s="56">
        <v>3925.8</v>
      </c>
      <c r="L81" s="56">
        <v>981.45</v>
      </c>
      <c r="M81" s="55">
        <f t="shared" si="72"/>
        <v>23.169132567187042</v>
      </c>
      <c r="N81" s="30">
        <f t="shared" si="73"/>
        <v>81787.55</v>
      </c>
      <c r="O81" s="56">
        <v>76880.3</v>
      </c>
      <c r="P81" s="56">
        <v>3925.8</v>
      </c>
      <c r="Q81" s="56">
        <v>981.45</v>
      </c>
      <c r="R81" s="55">
        <f>N81/E81*100</f>
        <v>23.169132567187042</v>
      </c>
    </row>
    <row r="82" spans="1:18" ht="24" hidden="1" customHeight="1" x14ac:dyDescent="0.2">
      <c r="A82" s="35" t="s">
        <v>53</v>
      </c>
      <c r="B82" s="31"/>
      <c r="C82" s="31"/>
      <c r="D82" s="32"/>
      <c r="E82" s="30"/>
      <c r="F82" s="33"/>
      <c r="G82" s="79"/>
      <c r="H82" s="33"/>
      <c r="I82" s="30"/>
      <c r="J82" s="33"/>
      <c r="K82" s="33"/>
      <c r="L82" s="33"/>
      <c r="M82" s="23"/>
      <c r="N82" s="30"/>
      <c r="O82" s="33"/>
      <c r="P82" s="78"/>
      <c r="Q82" s="33"/>
      <c r="R82" s="23"/>
    </row>
    <row r="83" spans="1:18" ht="256.5" hidden="1" customHeight="1" x14ac:dyDescent="0.2">
      <c r="A83" s="102" t="s">
        <v>83</v>
      </c>
      <c r="B83" s="58" t="s">
        <v>103</v>
      </c>
      <c r="C83" s="58" t="s">
        <v>104</v>
      </c>
      <c r="D83" s="76" t="s">
        <v>278</v>
      </c>
      <c r="E83" s="30">
        <f>F83+G83+H83</f>
        <v>9400</v>
      </c>
      <c r="F83" s="34">
        <v>8836</v>
      </c>
      <c r="G83" s="78">
        <v>451.2</v>
      </c>
      <c r="H83" s="34">
        <v>112.8</v>
      </c>
      <c r="I83" s="30">
        <f>J83+K83+L83</f>
        <v>0</v>
      </c>
      <c r="J83" s="34"/>
      <c r="K83" s="33"/>
      <c r="L83" s="33"/>
      <c r="M83" s="23">
        <f>I83/E83*100</f>
        <v>0</v>
      </c>
      <c r="N83" s="30">
        <f>O83+P83+Q83</f>
        <v>0</v>
      </c>
      <c r="O83" s="34"/>
      <c r="P83" s="33"/>
      <c r="Q83" s="33"/>
      <c r="R83" s="23">
        <f>N83/E83*100</f>
        <v>0</v>
      </c>
    </row>
    <row r="84" spans="1:18" ht="154.5" hidden="1" customHeight="1" x14ac:dyDescent="0.2">
      <c r="A84" s="102" t="s">
        <v>105</v>
      </c>
      <c r="B84" s="58" t="s">
        <v>100</v>
      </c>
      <c r="C84" s="58" t="s">
        <v>101</v>
      </c>
      <c r="D84" s="59" t="s">
        <v>279</v>
      </c>
      <c r="E84" s="30">
        <f>F84+G84+H84</f>
        <v>276600.56</v>
      </c>
      <c r="F84" s="34">
        <v>260004.52</v>
      </c>
      <c r="G84" s="78">
        <v>13276.83</v>
      </c>
      <c r="H84" s="34">
        <v>3319.21</v>
      </c>
      <c r="I84" s="30">
        <f>J84+K84+L84</f>
        <v>81787.58</v>
      </c>
      <c r="J84" s="34">
        <v>76880.33</v>
      </c>
      <c r="K84" s="33">
        <v>3925.8</v>
      </c>
      <c r="L84" s="33">
        <v>981.45</v>
      </c>
      <c r="M84" s="23">
        <f>I84/E84*100</f>
        <v>29.568841075375985</v>
      </c>
      <c r="N84" s="30">
        <f>O84+P84+Q84</f>
        <v>81787.58</v>
      </c>
      <c r="O84" s="34">
        <v>76880.33</v>
      </c>
      <c r="P84" s="33">
        <v>3925.8</v>
      </c>
      <c r="Q84" s="33">
        <v>981.45</v>
      </c>
      <c r="R84" s="23">
        <f>N84/E84*100</f>
        <v>29.568841075375985</v>
      </c>
    </row>
    <row r="85" spans="1:18" ht="94.5" hidden="1" customHeight="1" x14ac:dyDescent="0.2">
      <c r="A85" s="102" t="s">
        <v>280</v>
      </c>
      <c r="B85" s="58" t="s">
        <v>100</v>
      </c>
      <c r="C85" s="58"/>
      <c r="D85" s="59" t="s">
        <v>281</v>
      </c>
      <c r="E85" s="30">
        <f>F85+G85+H85</f>
        <v>67815.429999999993</v>
      </c>
      <c r="F85" s="34">
        <v>63746.5</v>
      </c>
      <c r="G85" s="78">
        <v>3255.14</v>
      </c>
      <c r="H85" s="34">
        <v>813.79</v>
      </c>
      <c r="I85" s="30">
        <f>J85+K85+L85</f>
        <v>0</v>
      </c>
      <c r="J85" s="34"/>
      <c r="K85" s="33"/>
      <c r="L85" s="33"/>
      <c r="M85" s="23">
        <f>I85/E85*100</f>
        <v>0</v>
      </c>
      <c r="N85" s="30">
        <f>O85+P85+Q85</f>
        <v>0</v>
      </c>
      <c r="O85" s="34"/>
      <c r="P85" s="33"/>
      <c r="Q85" s="33"/>
      <c r="R85" s="23">
        <f>N85/E85*100</f>
        <v>0</v>
      </c>
    </row>
    <row r="86" spans="1:18" s="7" customFormat="1" ht="26.25" customHeight="1" x14ac:dyDescent="0.25">
      <c r="A86" s="18" t="s">
        <v>26</v>
      </c>
      <c r="B86" s="18"/>
      <c r="C86" s="18"/>
      <c r="D86" s="19"/>
      <c r="E86" s="20">
        <f t="shared" ref="E86:E111" si="78">F86+G86+H86</f>
        <v>151893.20000000001</v>
      </c>
      <c r="F86" s="20">
        <f>F88</f>
        <v>32327.599999999999</v>
      </c>
      <c r="G86" s="20">
        <f t="shared" ref="G86:H86" si="79">G88</f>
        <v>119565.6</v>
      </c>
      <c r="H86" s="20">
        <f t="shared" si="79"/>
        <v>0</v>
      </c>
      <c r="I86" s="20">
        <f t="shared" ref="I86:I111" si="80">J86+K86+L86</f>
        <v>0</v>
      </c>
      <c r="J86" s="20">
        <f t="shared" ref="J86:L86" si="81">J88</f>
        <v>0</v>
      </c>
      <c r="K86" s="20">
        <f t="shared" si="81"/>
        <v>0</v>
      </c>
      <c r="L86" s="20">
        <f t="shared" si="81"/>
        <v>0</v>
      </c>
      <c r="M86" s="20">
        <f t="shared" si="72"/>
        <v>0</v>
      </c>
      <c r="N86" s="20">
        <f t="shared" ref="N86:N98" si="82">O86+P86+Q86</f>
        <v>28215.3</v>
      </c>
      <c r="O86" s="20">
        <f t="shared" ref="O86:Q86" si="83">O88</f>
        <v>0</v>
      </c>
      <c r="P86" s="20">
        <f t="shared" si="83"/>
        <v>28215.3</v>
      </c>
      <c r="Q86" s="20">
        <f t="shared" si="83"/>
        <v>0</v>
      </c>
      <c r="R86" s="20">
        <f>N86/E86*100</f>
        <v>18.575749276465302</v>
      </c>
    </row>
    <row r="87" spans="1:18" ht="16.5" x14ac:dyDescent="0.2">
      <c r="A87" s="24" t="s">
        <v>20</v>
      </c>
      <c r="B87" s="17"/>
      <c r="C87" s="17"/>
      <c r="D87" s="22"/>
      <c r="E87" s="30">
        <f t="shared" si="78"/>
        <v>0</v>
      </c>
      <c r="F87" s="23"/>
      <c r="G87" s="82"/>
      <c r="H87" s="23"/>
      <c r="I87" s="30">
        <f t="shared" si="80"/>
        <v>0</v>
      </c>
      <c r="J87" s="23"/>
      <c r="K87" s="23"/>
      <c r="L87" s="23"/>
      <c r="M87" s="23"/>
      <c r="N87" s="30">
        <f t="shared" si="82"/>
        <v>0</v>
      </c>
      <c r="O87" s="23"/>
      <c r="P87" s="82"/>
      <c r="Q87" s="23"/>
      <c r="R87" s="23"/>
    </row>
    <row r="88" spans="1:18" s="10" customFormat="1" ht="54" customHeight="1" x14ac:dyDescent="0.2">
      <c r="A88" s="92" t="s">
        <v>45</v>
      </c>
      <c r="B88" s="28"/>
      <c r="C88" s="28"/>
      <c r="D88" s="29"/>
      <c r="E88" s="30">
        <f t="shared" si="78"/>
        <v>151893.20000000001</v>
      </c>
      <c r="F88" s="36">
        <f>F89+F111</f>
        <v>32327.599999999999</v>
      </c>
      <c r="G88" s="36">
        <f>G89+G111</f>
        <v>119565.6</v>
      </c>
      <c r="H88" s="36">
        <f>H89+H111</f>
        <v>0</v>
      </c>
      <c r="I88" s="30">
        <f t="shared" si="80"/>
        <v>0</v>
      </c>
      <c r="J88" s="36">
        <f>J89+J111</f>
        <v>0</v>
      </c>
      <c r="K88" s="36">
        <f>K89+K111</f>
        <v>0</v>
      </c>
      <c r="L88" s="36">
        <f>L89+L111</f>
        <v>0</v>
      </c>
      <c r="M88" s="30">
        <f t="shared" si="72"/>
        <v>0</v>
      </c>
      <c r="N88" s="30">
        <f t="shared" si="82"/>
        <v>28215.3</v>
      </c>
      <c r="O88" s="36">
        <f>O89+O111</f>
        <v>0</v>
      </c>
      <c r="P88" s="36">
        <f>P89+P111</f>
        <v>28215.3</v>
      </c>
      <c r="Q88" s="36">
        <f>Q89+Q111</f>
        <v>0</v>
      </c>
      <c r="R88" s="30">
        <f>N88/E88*100</f>
        <v>18.575749276465302</v>
      </c>
    </row>
    <row r="89" spans="1:18" s="10" customFormat="1" ht="88.5" customHeight="1" x14ac:dyDescent="0.2">
      <c r="A89" s="92" t="s">
        <v>61</v>
      </c>
      <c r="B89" s="28"/>
      <c r="C89" s="28"/>
      <c r="D89" s="29"/>
      <c r="E89" s="30">
        <f t="shared" si="78"/>
        <v>136893.20000000001</v>
      </c>
      <c r="F89" s="36">
        <f>F91+F94+F97+F98+F99+F100+F103</f>
        <v>32327.599999999999</v>
      </c>
      <c r="G89" s="36">
        <f t="shared" ref="G89:H89" si="84">G91+G94+G97+G98+G99+G100+G103</f>
        <v>104565.6</v>
      </c>
      <c r="H89" s="36">
        <f t="shared" si="84"/>
        <v>0</v>
      </c>
      <c r="I89" s="30">
        <f t="shared" si="80"/>
        <v>0</v>
      </c>
      <c r="J89" s="36">
        <f t="shared" ref="J89:L89" si="85">J91+J94+J97+J98+J99+J100+J103</f>
        <v>0</v>
      </c>
      <c r="K89" s="36">
        <f t="shared" si="85"/>
        <v>0</v>
      </c>
      <c r="L89" s="36">
        <f t="shared" si="85"/>
        <v>0</v>
      </c>
      <c r="M89" s="30">
        <f t="shared" si="72"/>
        <v>0</v>
      </c>
      <c r="N89" s="30">
        <f t="shared" si="82"/>
        <v>13215.3</v>
      </c>
      <c r="O89" s="36">
        <f t="shared" ref="O89:Q89" si="86">O91+O94+O97+O98+O99+O100+O103</f>
        <v>0</v>
      </c>
      <c r="P89" s="36">
        <f t="shared" si="86"/>
        <v>13215.3</v>
      </c>
      <c r="Q89" s="36">
        <f t="shared" si="86"/>
        <v>0</v>
      </c>
      <c r="R89" s="30">
        <f>N89/E89*100</f>
        <v>9.6537300610987238</v>
      </c>
    </row>
    <row r="90" spans="1:18" s="8" customFormat="1" ht="45.75" customHeight="1" x14ac:dyDescent="0.2">
      <c r="A90" s="75" t="s">
        <v>27</v>
      </c>
      <c r="B90" s="41"/>
      <c r="C90" s="41"/>
      <c r="D90" s="45"/>
      <c r="E90" s="30">
        <f t="shared" si="78"/>
        <v>0</v>
      </c>
      <c r="F90" s="39"/>
      <c r="G90" s="81"/>
      <c r="H90" s="39"/>
      <c r="I90" s="30">
        <f t="shared" si="80"/>
        <v>0</v>
      </c>
      <c r="J90" s="39"/>
      <c r="K90" s="39"/>
      <c r="L90" s="39"/>
      <c r="M90" s="26"/>
      <c r="N90" s="30">
        <f t="shared" si="82"/>
        <v>0</v>
      </c>
      <c r="O90" s="39"/>
      <c r="P90" s="88"/>
      <c r="Q90" s="39"/>
      <c r="R90" s="26"/>
    </row>
    <row r="91" spans="1:18" s="8" customFormat="1" ht="94.5" customHeight="1" x14ac:dyDescent="0.2">
      <c r="A91" s="37" t="s">
        <v>138</v>
      </c>
      <c r="B91" s="41"/>
      <c r="C91" s="41"/>
      <c r="D91" s="45"/>
      <c r="E91" s="30">
        <f>F91+G91+H91</f>
        <v>34163.9</v>
      </c>
      <c r="F91" s="39"/>
      <c r="G91" s="81">
        <v>34163.9</v>
      </c>
      <c r="H91" s="39"/>
      <c r="I91" s="30"/>
      <c r="J91" s="39"/>
      <c r="K91" s="39"/>
      <c r="L91" s="39"/>
      <c r="M91" s="26"/>
      <c r="N91" s="30"/>
      <c r="O91" s="39"/>
      <c r="P91" s="88"/>
      <c r="Q91" s="39"/>
      <c r="R91" s="26"/>
    </row>
    <row r="92" spans="1:18" s="8" customFormat="1" ht="28.5" customHeight="1" x14ac:dyDescent="0.2">
      <c r="A92" s="37" t="s">
        <v>20</v>
      </c>
      <c r="B92" s="41"/>
      <c r="C92" s="41"/>
      <c r="D92" s="45"/>
      <c r="E92" s="30"/>
      <c r="F92" s="39"/>
      <c r="G92" s="81"/>
      <c r="H92" s="39"/>
      <c r="I92" s="30"/>
      <c r="J92" s="39"/>
      <c r="K92" s="39"/>
      <c r="L92" s="39"/>
      <c r="M92" s="26"/>
      <c r="N92" s="30"/>
      <c r="O92" s="39"/>
      <c r="P92" s="88"/>
      <c r="Q92" s="39"/>
      <c r="R92" s="26"/>
    </row>
    <row r="93" spans="1:18" s="8" customFormat="1" ht="42" customHeight="1" x14ac:dyDescent="0.2">
      <c r="A93" s="37" t="s">
        <v>39</v>
      </c>
      <c r="B93" s="41"/>
      <c r="C93" s="41"/>
      <c r="D93" s="45"/>
      <c r="E93" s="30">
        <f>F93+G93+H93</f>
        <v>34163.9</v>
      </c>
      <c r="F93" s="39"/>
      <c r="G93" s="81">
        <v>34163.9</v>
      </c>
      <c r="H93" s="39"/>
      <c r="I93" s="30"/>
      <c r="J93" s="39"/>
      <c r="K93" s="39"/>
      <c r="L93" s="39"/>
      <c r="M93" s="26"/>
      <c r="N93" s="30"/>
      <c r="O93" s="39"/>
      <c r="P93" s="88"/>
      <c r="Q93" s="39"/>
      <c r="R93" s="26"/>
    </row>
    <row r="94" spans="1:18" s="8" customFormat="1" ht="165" customHeight="1" x14ac:dyDescent="0.2">
      <c r="A94" s="37" t="s">
        <v>139</v>
      </c>
      <c r="B94" s="111" t="s">
        <v>297</v>
      </c>
      <c r="C94" s="41"/>
      <c r="D94" s="45"/>
      <c r="E94" s="42">
        <f>F94+G94+H94</f>
        <v>700</v>
      </c>
      <c r="F94" s="33"/>
      <c r="G94" s="79">
        <v>700</v>
      </c>
      <c r="H94" s="39"/>
      <c r="I94" s="30"/>
      <c r="J94" s="39"/>
      <c r="K94" s="39"/>
      <c r="L94" s="39"/>
      <c r="M94" s="26"/>
      <c r="N94" s="30">
        <f>O94+P94+Q94</f>
        <v>700</v>
      </c>
      <c r="O94" s="40"/>
      <c r="P94" s="88">
        <v>700</v>
      </c>
      <c r="Q94" s="39"/>
      <c r="R94" s="26">
        <f>N94/E94*100</f>
        <v>100</v>
      </c>
    </row>
    <row r="95" spans="1:18" s="8" customFormat="1" ht="30.75" customHeight="1" x14ac:dyDescent="0.2">
      <c r="A95" s="37" t="s">
        <v>20</v>
      </c>
      <c r="B95" s="41"/>
      <c r="C95" s="41"/>
      <c r="D95" s="45"/>
      <c r="E95" s="42"/>
      <c r="F95" s="33"/>
      <c r="G95" s="79"/>
      <c r="H95" s="39"/>
      <c r="I95" s="30"/>
      <c r="J95" s="39"/>
      <c r="K95" s="39"/>
      <c r="L95" s="39"/>
      <c r="M95" s="26"/>
      <c r="N95" s="30"/>
      <c r="O95" s="39"/>
      <c r="P95" s="88"/>
      <c r="Q95" s="39"/>
      <c r="R95" s="26"/>
    </row>
    <row r="96" spans="1:18" s="8" customFormat="1" ht="42" customHeight="1" x14ac:dyDescent="0.2">
      <c r="A96" s="37" t="s">
        <v>39</v>
      </c>
      <c r="B96" s="41"/>
      <c r="C96" s="41"/>
      <c r="D96" s="45"/>
      <c r="E96" s="42">
        <f t="shared" ref="E96:E97" si="87">F96+G96+H96</f>
        <v>700</v>
      </c>
      <c r="F96" s="33"/>
      <c r="G96" s="79">
        <v>700</v>
      </c>
      <c r="H96" s="39"/>
      <c r="I96" s="30"/>
      <c r="J96" s="39"/>
      <c r="K96" s="39"/>
      <c r="L96" s="39"/>
      <c r="M96" s="26"/>
      <c r="N96" s="30">
        <f>O96+P96+Q96</f>
        <v>700</v>
      </c>
      <c r="O96" s="39"/>
      <c r="P96" s="88">
        <v>700</v>
      </c>
      <c r="Q96" s="39"/>
      <c r="R96" s="26">
        <f>N96/E96*100</f>
        <v>100</v>
      </c>
    </row>
    <row r="97" spans="1:18" s="8" customFormat="1" ht="97.5" customHeight="1" x14ac:dyDescent="0.2">
      <c r="A97" s="37" t="s">
        <v>140</v>
      </c>
      <c r="B97" s="31" t="s">
        <v>186</v>
      </c>
      <c r="C97" s="41"/>
      <c r="D97" s="45"/>
      <c r="E97" s="42">
        <f t="shared" si="87"/>
        <v>2412.6</v>
      </c>
      <c r="F97" s="33"/>
      <c r="G97" s="79">
        <v>2412.6</v>
      </c>
      <c r="H97" s="39"/>
      <c r="I97" s="30"/>
      <c r="J97" s="39"/>
      <c r="K97" s="39"/>
      <c r="L97" s="39"/>
      <c r="M97" s="26"/>
      <c r="N97" s="30"/>
      <c r="O97" s="39"/>
      <c r="P97" s="88"/>
      <c r="Q97" s="39"/>
      <c r="R97" s="26"/>
    </row>
    <row r="98" spans="1:18" ht="159.75" customHeight="1" x14ac:dyDescent="0.2">
      <c r="A98" s="91" t="s">
        <v>141</v>
      </c>
      <c r="B98" s="31" t="s">
        <v>92</v>
      </c>
      <c r="C98" s="31"/>
      <c r="D98" s="32">
        <v>43636</v>
      </c>
      <c r="E98" s="42">
        <f t="shared" si="78"/>
        <v>19917</v>
      </c>
      <c r="F98" s="33">
        <v>0</v>
      </c>
      <c r="G98" s="79">
        <v>19917</v>
      </c>
      <c r="H98" s="33"/>
      <c r="I98" s="30">
        <f t="shared" si="80"/>
        <v>0</v>
      </c>
      <c r="J98" s="33"/>
      <c r="K98" s="33"/>
      <c r="L98" s="33"/>
      <c r="M98" s="23">
        <f t="shared" si="72"/>
        <v>0</v>
      </c>
      <c r="N98" s="30">
        <f t="shared" si="82"/>
        <v>6215.3</v>
      </c>
      <c r="O98" s="33"/>
      <c r="P98" s="79">
        <v>6215.3</v>
      </c>
      <c r="Q98" s="33"/>
      <c r="R98" s="23">
        <f>N98/E98*100</f>
        <v>31.206004920419744</v>
      </c>
    </row>
    <row r="99" spans="1:18" s="8" customFormat="1" ht="118.5" customHeight="1" x14ac:dyDescent="0.25">
      <c r="A99" s="91" t="s">
        <v>142</v>
      </c>
      <c r="B99" s="31" t="s">
        <v>286</v>
      </c>
      <c r="C99" s="112"/>
      <c r="D99" s="32" t="s">
        <v>119</v>
      </c>
      <c r="E99" s="30">
        <f>F99+G99+H99</f>
        <v>21663.599999999999</v>
      </c>
      <c r="F99" s="33"/>
      <c r="G99" s="78">
        <v>21663.599999999999</v>
      </c>
      <c r="H99" s="33"/>
      <c r="I99" s="30">
        <f>J99+K99+L99</f>
        <v>0</v>
      </c>
      <c r="J99" s="33"/>
      <c r="K99" s="34"/>
      <c r="L99" s="33"/>
      <c r="M99" s="26">
        <f>I99/E99*100</f>
        <v>0</v>
      </c>
      <c r="N99" s="30">
        <f>O99+P99+Q99</f>
        <v>6300</v>
      </c>
      <c r="O99" s="39"/>
      <c r="P99" s="79">
        <v>6300</v>
      </c>
      <c r="Q99" s="33"/>
      <c r="R99" s="23">
        <f>N99/E99*100</f>
        <v>29.08103916246607</v>
      </c>
    </row>
    <row r="100" spans="1:18" s="8" customFormat="1" ht="70.5" customHeight="1" x14ac:dyDescent="0.25">
      <c r="A100" s="91" t="s">
        <v>206</v>
      </c>
      <c r="B100" s="31" t="s">
        <v>287</v>
      </c>
      <c r="C100" s="112"/>
      <c r="D100" s="32"/>
      <c r="E100" s="30">
        <f>F100+G100+H100</f>
        <v>25382</v>
      </c>
      <c r="F100" s="33"/>
      <c r="G100" s="78">
        <v>25382</v>
      </c>
      <c r="H100" s="33"/>
      <c r="I100" s="30"/>
      <c r="J100" s="33"/>
      <c r="K100" s="34"/>
      <c r="L100" s="33"/>
      <c r="M100" s="26"/>
      <c r="N100" s="30"/>
      <c r="O100" s="39"/>
      <c r="P100" s="81"/>
      <c r="Q100" s="39"/>
      <c r="R100" s="26"/>
    </row>
    <row r="101" spans="1:18" s="8" customFormat="1" ht="66" customHeight="1" x14ac:dyDescent="0.2">
      <c r="A101" s="75" t="s">
        <v>31</v>
      </c>
      <c r="B101" s="31"/>
      <c r="C101" s="31"/>
      <c r="D101" s="32"/>
      <c r="E101" s="30">
        <f t="shared" si="78"/>
        <v>0</v>
      </c>
      <c r="F101" s="33"/>
      <c r="G101" s="79"/>
      <c r="H101" s="33"/>
      <c r="I101" s="30">
        <f t="shared" si="80"/>
        <v>0</v>
      </c>
      <c r="J101" s="33"/>
      <c r="K101" s="33"/>
      <c r="L101" s="33"/>
      <c r="M101" s="26"/>
      <c r="N101" s="42">
        <f t="shared" ref="N101:N111" si="88">O101+P101+Q101</f>
        <v>0</v>
      </c>
      <c r="O101" s="33"/>
      <c r="P101" s="78"/>
      <c r="Q101" s="33"/>
      <c r="R101" s="23"/>
    </row>
    <row r="102" spans="1:18" ht="76.5" customHeight="1" x14ac:dyDescent="0.2">
      <c r="A102" s="27" t="s">
        <v>122</v>
      </c>
      <c r="B102" s="31"/>
      <c r="C102" s="31"/>
      <c r="D102" s="32"/>
      <c r="E102" s="30">
        <f t="shared" si="78"/>
        <v>0</v>
      </c>
      <c r="F102" s="33"/>
      <c r="G102" s="79"/>
      <c r="H102" s="33"/>
      <c r="I102" s="30">
        <f t="shared" si="80"/>
        <v>0</v>
      </c>
      <c r="J102" s="33"/>
      <c r="K102" s="33"/>
      <c r="L102" s="33"/>
      <c r="M102" s="23"/>
      <c r="N102" s="30">
        <f t="shared" si="88"/>
        <v>0</v>
      </c>
      <c r="O102" s="33"/>
      <c r="P102" s="78"/>
      <c r="Q102" s="33"/>
      <c r="R102" s="23"/>
    </row>
    <row r="103" spans="1:18" s="15" customFormat="1" ht="129" customHeight="1" x14ac:dyDescent="0.2">
      <c r="A103" s="52" t="s">
        <v>62</v>
      </c>
      <c r="B103" s="63"/>
      <c r="C103" s="63"/>
      <c r="D103" s="64"/>
      <c r="E103" s="30">
        <f>F103+G103+H103</f>
        <v>32654.1</v>
      </c>
      <c r="F103" s="56">
        <f>F105+F106+F107+F108+F109+F110</f>
        <v>32327.599999999999</v>
      </c>
      <c r="G103" s="56">
        <f t="shared" ref="G103:H103" si="89">G105+G106+G107+G108+G109+G110</f>
        <v>326.5</v>
      </c>
      <c r="H103" s="56">
        <f t="shared" si="89"/>
        <v>0</v>
      </c>
      <c r="I103" s="30">
        <f t="shared" si="80"/>
        <v>0</v>
      </c>
      <c r="J103" s="56">
        <f t="shared" ref="J103:L103" si="90">J105+J106+J107+J108+J109+J110</f>
        <v>0</v>
      </c>
      <c r="K103" s="56">
        <f t="shared" si="90"/>
        <v>0</v>
      </c>
      <c r="L103" s="56">
        <f t="shared" si="90"/>
        <v>0</v>
      </c>
      <c r="M103" s="55">
        <f t="shared" si="72"/>
        <v>0</v>
      </c>
      <c r="N103" s="30">
        <f t="shared" si="88"/>
        <v>0</v>
      </c>
      <c r="O103" s="56">
        <f t="shared" ref="O103:Q103" si="91">O105+O106+O107+O108+O109+O110</f>
        <v>0</v>
      </c>
      <c r="P103" s="56">
        <f t="shared" si="91"/>
        <v>0</v>
      </c>
      <c r="Q103" s="56">
        <f t="shared" si="91"/>
        <v>0</v>
      </c>
      <c r="R103" s="55">
        <f>N103/E103*100</f>
        <v>0</v>
      </c>
    </row>
    <row r="104" spans="1:18" ht="18.75" customHeight="1" x14ac:dyDescent="0.2">
      <c r="A104" s="24" t="s">
        <v>63</v>
      </c>
      <c r="B104" s="31"/>
      <c r="C104" s="31"/>
      <c r="D104" s="32"/>
      <c r="E104" s="30">
        <f t="shared" si="78"/>
        <v>0</v>
      </c>
      <c r="F104" s="33"/>
      <c r="G104" s="79"/>
      <c r="H104" s="33"/>
      <c r="I104" s="30">
        <f t="shared" si="80"/>
        <v>0</v>
      </c>
      <c r="J104" s="33"/>
      <c r="K104" s="33"/>
      <c r="L104" s="33"/>
      <c r="M104" s="23"/>
      <c r="N104" s="30">
        <f t="shared" si="88"/>
        <v>0</v>
      </c>
      <c r="O104" s="33"/>
      <c r="P104" s="78"/>
      <c r="Q104" s="33"/>
      <c r="R104" s="23"/>
    </row>
    <row r="105" spans="1:18" s="8" customFormat="1" ht="50.25" customHeight="1" x14ac:dyDescent="0.2">
      <c r="A105" s="35" t="s">
        <v>143</v>
      </c>
      <c r="B105" s="31"/>
      <c r="C105" s="31"/>
      <c r="D105" s="32"/>
      <c r="E105" s="30">
        <f t="shared" si="78"/>
        <v>5442.2999999999993</v>
      </c>
      <c r="F105" s="33">
        <v>5387.9</v>
      </c>
      <c r="G105" s="79">
        <v>54.4</v>
      </c>
      <c r="H105" s="39"/>
      <c r="I105" s="30">
        <f t="shared" si="80"/>
        <v>0</v>
      </c>
      <c r="J105" s="33"/>
      <c r="K105" s="39"/>
      <c r="L105" s="39"/>
      <c r="M105" s="26">
        <f t="shared" si="72"/>
        <v>0</v>
      </c>
      <c r="N105" s="30">
        <f t="shared" si="88"/>
        <v>0</v>
      </c>
      <c r="O105" s="39"/>
      <c r="P105" s="81"/>
      <c r="Q105" s="39"/>
      <c r="R105" s="26">
        <f t="shared" ref="R105:R111" si="92">N105/E105*100</f>
        <v>0</v>
      </c>
    </row>
    <row r="106" spans="1:18" s="8" customFormat="1" ht="57.75" customHeight="1" x14ac:dyDescent="0.2">
      <c r="A106" s="35" t="s">
        <v>144</v>
      </c>
      <c r="B106" s="31"/>
      <c r="C106" s="31"/>
      <c r="D106" s="32"/>
      <c r="E106" s="30">
        <f t="shared" si="78"/>
        <v>5442.2999999999993</v>
      </c>
      <c r="F106" s="33">
        <v>5387.9</v>
      </c>
      <c r="G106" s="79">
        <v>54.4</v>
      </c>
      <c r="H106" s="39"/>
      <c r="I106" s="30">
        <f t="shared" si="80"/>
        <v>0</v>
      </c>
      <c r="J106" s="33"/>
      <c r="K106" s="33"/>
      <c r="L106" s="39"/>
      <c r="M106" s="26">
        <f t="shared" si="72"/>
        <v>0</v>
      </c>
      <c r="N106" s="30">
        <f t="shared" si="88"/>
        <v>0</v>
      </c>
      <c r="O106" s="39"/>
      <c r="P106" s="81"/>
      <c r="Q106" s="39"/>
      <c r="R106" s="26">
        <f t="shared" si="92"/>
        <v>0</v>
      </c>
    </row>
    <row r="107" spans="1:18" s="8" customFormat="1" ht="54.75" customHeight="1" x14ac:dyDescent="0.2">
      <c r="A107" s="35" t="s">
        <v>145</v>
      </c>
      <c r="B107" s="31"/>
      <c r="C107" s="31"/>
      <c r="D107" s="32"/>
      <c r="E107" s="30">
        <f t="shared" si="78"/>
        <v>5442.2999999999993</v>
      </c>
      <c r="F107" s="33">
        <v>5387.9</v>
      </c>
      <c r="G107" s="79">
        <v>54.4</v>
      </c>
      <c r="H107" s="39"/>
      <c r="I107" s="30">
        <f t="shared" si="80"/>
        <v>0</v>
      </c>
      <c r="J107" s="33"/>
      <c r="K107" s="40"/>
      <c r="L107" s="39"/>
      <c r="M107" s="26">
        <f t="shared" si="72"/>
        <v>0</v>
      </c>
      <c r="N107" s="30">
        <f t="shared" si="88"/>
        <v>0</v>
      </c>
      <c r="O107" s="39"/>
      <c r="P107" s="88"/>
      <c r="Q107" s="39"/>
      <c r="R107" s="26">
        <f t="shared" si="92"/>
        <v>0</v>
      </c>
    </row>
    <row r="108" spans="1:18" s="8" customFormat="1" ht="51" customHeight="1" x14ac:dyDescent="0.2">
      <c r="A108" s="35" t="s">
        <v>207</v>
      </c>
      <c r="B108" s="77"/>
      <c r="C108" s="77"/>
      <c r="D108" s="51"/>
      <c r="E108" s="30">
        <f>F108+G108+H108</f>
        <v>5442.4</v>
      </c>
      <c r="F108" s="33">
        <v>5388</v>
      </c>
      <c r="G108" s="79">
        <v>54.4</v>
      </c>
      <c r="H108" s="39"/>
      <c r="I108" s="30">
        <f>J108+K108+L108</f>
        <v>0</v>
      </c>
      <c r="J108" s="33"/>
      <c r="K108" s="33"/>
      <c r="L108" s="39"/>
      <c r="M108" s="26">
        <f>I108/E108*100</f>
        <v>0</v>
      </c>
      <c r="N108" s="30">
        <f>O108+P108+Q108</f>
        <v>0</v>
      </c>
      <c r="O108" s="39"/>
      <c r="P108" s="88"/>
      <c r="Q108" s="39"/>
      <c r="R108" s="26">
        <f>N108/E108*100</f>
        <v>0</v>
      </c>
    </row>
    <row r="109" spans="1:18" ht="54" customHeight="1" x14ac:dyDescent="0.2">
      <c r="A109" s="35" t="s">
        <v>208</v>
      </c>
      <c r="B109" s="31"/>
      <c r="C109" s="31"/>
      <c r="D109" s="32"/>
      <c r="E109" s="30">
        <f t="shared" si="78"/>
        <v>5442.2999999999993</v>
      </c>
      <c r="F109" s="33">
        <v>5387.9</v>
      </c>
      <c r="G109" s="79">
        <v>54.4</v>
      </c>
      <c r="H109" s="33"/>
      <c r="I109" s="30">
        <f t="shared" si="80"/>
        <v>0</v>
      </c>
      <c r="J109" s="33"/>
      <c r="K109" s="34"/>
      <c r="L109" s="33"/>
      <c r="M109" s="23">
        <f t="shared" ref="M109:M168" si="93">I109/E109*100</f>
        <v>0</v>
      </c>
      <c r="N109" s="30">
        <f t="shared" si="88"/>
        <v>0</v>
      </c>
      <c r="O109" s="33"/>
      <c r="P109" s="78"/>
      <c r="Q109" s="33"/>
      <c r="R109" s="23">
        <f t="shared" si="92"/>
        <v>0</v>
      </c>
    </row>
    <row r="110" spans="1:18" ht="54.75" customHeight="1" x14ac:dyDescent="0.2">
      <c r="A110" s="35" t="s">
        <v>146</v>
      </c>
      <c r="B110" s="31"/>
      <c r="C110" s="31"/>
      <c r="D110" s="32"/>
      <c r="E110" s="30">
        <f t="shared" si="78"/>
        <v>5442.5</v>
      </c>
      <c r="F110" s="33">
        <v>5388</v>
      </c>
      <c r="G110" s="79">
        <v>54.5</v>
      </c>
      <c r="H110" s="33"/>
      <c r="I110" s="30">
        <f t="shared" si="80"/>
        <v>0</v>
      </c>
      <c r="J110" s="33"/>
      <c r="K110" s="33"/>
      <c r="L110" s="33"/>
      <c r="M110" s="23">
        <f t="shared" si="93"/>
        <v>0</v>
      </c>
      <c r="N110" s="30">
        <f t="shared" si="88"/>
        <v>0</v>
      </c>
      <c r="O110" s="33"/>
      <c r="P110" s="78"/>
      <c r="Q110" s="33"/>
      <c r="R110" s="23">
        <f t="shared" si="92"/>
        <v>0</v>
      </c>
    </row>
    <row r="111" spans="1:18" s="10" customFormat="1" ht="59.25" customHeight="1" x14ac:dyDescent="0.2">
      <c r="A111" s="92" t="s">
        <v>147</v>
      </c>
      <c r="B111" s="28"/>
      <c r="C111" s="28"/>
      <c r="D111" s="29"/>
      <c r="E111" s="30">
        <f t="shared" si="78"/>
        <v>15000</v>
      </c>
      <c r="F111" s="36">
        <f>F112</f>
        <v>0</v>
      </c>
      <c r="G111" s="36">
        <f t="shared" ref="G111:H111" si="94">G112</f>
        <v>15000</v>
      </c>
      <c r="H111" s="36">
        <f t="shared" si="94"/>
        <v>0</v>
      </c>
      <c r="I111" s="30">
        <f t="shared" si="80"/>
        <v>0</v>
      </c>
      <c r="J111" s="36">
        <f t="shared" ref="J111:L111" si="95">J112</f>
        <v>0</v>
      </c>
      <c r="K111" s="36">
        <f t="shared" si="95"/>
        <v>0</v>
      </c>
      <c r="L111" s="36">
        <f t="shared" si="95"/>
        <v>0</v>
      </c>
      <c r="M111" s="30">
        <f t="shared" si="93"/>
        <v>0</v>
      </c>
      <c r="N111" s="30">
        <f t="shared" si="88"/>
        <v>15000</v>
      </c>
      <c r="O111" s="36">
        <f t="shared" ref="O111:Q111" si="96">O112</f>
        <v>0</v>
      </c>
      <c r="P111" s="36">
        <f t="shared" si="96"/>
        <v>15000</v>
      </c>
      <c r="Q111" s="36">
        <f t="shared" si="96"/>
        <v>0</v>
      </c>
      <c r="R111" s="30">
        <f t="shared" si="92"/>
        <v>100</v>
      </c>
    </row>
    <row r="112" spans="1:18" ht="93" customHeight="1" x14ac:dyDescent="0.2">
      <c r="A112" s="91" t="s">
        <v>148</v>
      </c>
      <c r="B112" s="31"/>
      <c r="C112" s="31"/>
      <c r="D112" s="32"/>
      <c r="E112" s="30">
        <f>F112+G112+H112</f>
        <v>15000</v>
      </c>
      <c r="F112" s="33"/>
      <c r="G112" s="79">
        <v>15000</v>
      </c>
      <c r="H112" s="33"/>
      <c r="I112" s="30"/>
      <c r="J112" s="33"/>
      <c r="K112" s="33"/>
      <c r="L112" s="33"/>
      <c r="M112" s="23"/>
      <c r="N112" s="30">
        <f>O112+P112+Q112</f>
        <v>15000</v>
      </c>
      <c r="O112" s="34"/>
      <c r="P112" s="78">
        <v>15000</v>
      </c>
      <c r="Q112" s="33"/>
      <c r="R112" s="23">
        <f>N112/E112*100</f>
        <v>100</v>
      </c>
    </row>
    <row r="113" spans="1:18" ht="27" customHeight="1" x14ac:dyDescent="0.2">
      <c r="A113" s="91" t="s">
        <v>149</v>
      </c>
      <c r="B113" s="31"/>
      <c r="C113" s="31"/>
      <c r="D113" s="32"/>
      <c r="E113" s="30"/>
      <c r="F113" s="33"/>
      <c r="G113" s="79"/>
      <c r="H113" s="33"/>
      <c r="I113" s="30"/>
      <c r="J113" s="33"/>
      <c r="K113" s="33"/>
      <c r="L113" s="33"/>
      <c r="M113" s="23"/>
      <c r="N113" s="30"/>
      <c r="O113" s="33"/>
      <c r="P113" s="79"/>
      <c r="Q113" s="33"/>
      <c r="R113" s="23"/>
    </row>
    <row r="114" spans="1:18" ht="40.5" customHeight="1" x14ac:dyDescent="0.2">
      <c r="A114" s="91" t="s">
        <v>39</v>
      </c>
      <c r="B114" s="31"/>
      <c r="C114" s="31"/>
      <c r="D114" s="32"/>
      <c r="E114" s="30">
        <f>F114+G114+H114</f>
        <v>15000</v>
      </c>
      <c r="F114" s="33"/>
      <c r="G114" s="79">
        <v>15000</v>
      </c>
      <c r="H114" s="33"/>
      <c r="I114" s="30"/>
      <c r="J114" s="33"/>
      <c r="K114" s="33"/>
      <c r="L114" s="33"/>
      <c r="M114" s="23"/>
      <c r="N114" s="30">
        <f>O114+P114+Q114</f>
        <v>15000</v>
      </c>
      <c r="O114" s="33"/>
      <c r="P114" s="79">
        <v>15000</v>
      </c>
      <c r="Q114" s="33"/>
      <c r="R114" s="23">
        <f>N114/E114*100</f>
        <v>100</v>
      </c>
    </row>
    <row r="115" spans="1:18" s="7" customFormat="1" ht="33" x14ac:dyDescent="0.25">
      <c r="A115" s="47" t="s">
        <v>28</v>
      </c>
      <c r="B115" s="48"/>
      <c r="C115" s="48"/>
      <c r="D115" s="49"/>
      <c r="E115" s="20">
        <f t="shared" ref="E115:E200" si="97">F115+G115+H115</f>
        <v>718862.85</v>
      </c>
      <c r="F115" s="50">
        <f>F117</f>
        <v>24997.1</v>
      </c>
      <c r="G115" s="50">
        <f t="shared" ref="G115:H115" si="98">G117</f>
        <v>671328.5</v>
      </c>
      <c r="H115" s="50">
        <f t="shared" si="98"/>
        <v>22537.249999999996</v>
      </c>
      <c r="I115" s="20">
        <f t="shared" ref="I115:I199" si="99">J115+K115+L115</f>
        <v>18257.099999999999</v>
      </c>
      <c r="J115" s="50">
        <f t="shared" ref="J115:L115" si="100">J117</f>
        <v>0</v>
      </c>
      <c r="K115" s="50">
        <f t="shared" si="100"/>
        <v>18257.099999999999</v>
      </c>
      <c r="L115" s="50">
        <f t="shared" si="100"/>
        <v>0</v>
      </c>
      <c r="M115" s="20">
        <f t="shared" si="93"/>
        <v>2.5397195028231043</v>
      </c>
      <c r="N115" s="20">
        <f t="shared" ref="N115:N156" si="101">O115+P115+Q115</f>
        <v>18257.099999999999</v>
      </c>
      <c r="O115" s="50">
        <f t="shared" ref="O115:Q115" si="102">O117</f>
        <v>0</v>
      </c>
      <c r="P115" s="50">
        <f t="shared" si="102"/>
        <v>18257.099999999999</v>
      </c>
      <c r="Q115" s="50">
        <f t="shared" si="102"/>
        <v>0</v>
      </c>
      <c r="R115" s="20">
        <f>N115/E115*100</f>
        <v>2.5397195028231043</v>
      </c>
    </row>
    <row r="116" spans="1:18" ht="16.5" x14ac:dyDescent="0.2">
      <c r="A116" s="57" t="s">
        <v>20</v>
      </c>
      <c r="B116" s="31"/>
      <c r="C116" s="31"/>
      <c r="D116" s="32"/>
      <c r="E116" s="23"/>
      <c r="F116" s="33"/>
      <c r="G116" s="79"/>
      <c r="H116" s="33"/>
      <c r="I116" s="23"/>
      <c r="J116" s="33"/>
      <c r="K116" s="33"/>
      <c r="L116" s="33"/>
      <c r="M116" s="23"/>
      <c r="N116" s="23"/>
      <c r="O116" s="33"/>
      <c r="P116" s="79"/>
      <c r="Q116" s="33"/>
      <c r="R116" s="23"/>
    </row>
    <row r="117" spans="1:18" s="10" customFormat="1" ht="56.25" customHeight="1" x14ac:dyDescent="0.2">
      <c r="A117" s="92" t="s">
        <v>46</v>
      </c>
      <c r="B117" s="28"/>
      <c r="C117" s="28"/>
      <c r="D117" s="29"/>
      <c r="E117" s="30">
        <f t="shared" si="97"/>
        <v>718862.85</v>
      </c>
      <c r="F117" s="36">
        <f>F118</f>
        <v>24997.1</v>
      </c>
      <c r="G117" s="36">
        <f t="shared" ref="G117:H117" si="103">G118</f>
        <v>671328.5</v>
      </c>
      <c r="H117" s="36">
        <f t="shared" si="103"/>
        <v>22537.249999999996</v>
      </c>
      <c r="I117" s="30">
        <f t="shared" si="99"/>
        <v>18257.099999999999</v>
      </c>
      <c r="J117" s="36">
        <f t="shared" ref="J117:L117" si="104">J118</f>
        <v>0</v>
      </c>
      <c r="K117" s="36">
        <f t="shared" si="104"/>
        <v>18257.099999999999</v>
      </c>
      <c r="L117" s="36">
        <f t="shared" si="104"/>
        <v>0</v>
      </c>
      <c r="M117" s="30">
        <f t="shared" si="93"/>
        <v>2.5397195028231043</v>
      </c>
      <c r="N117" s="30">
        <f t="shared" si="101"/>
        <v>18257.099999999999</v>
      </c>
      <c r="O117" s="36">
        <f t="shared" ref="O117:Q117" si="105">O118</f>
        <v>0</v>
      </c>
      <c r="P117" s="36">
        <f t="shared" si="105"/>
        <v>18257.099999999999</v>
      </c>
      <c r="Q117" s="36">
        <f t="shared" si="105"/>
        <v>0</v>
      </c>
      <c r="R117" s="30">
        <f>N117/E117*100</f>
        <v>2.5397195028231043</v>
      </c>
    </row>
    <row r="118" spans="1:18" s="10" customFormat="1" ht="39" customHeight="1" x14ac:dyDescent="0.2">
      <c r="A118" s="92" t="s">
        <v>51</v>
      </c>
      <c r="B118" s="28"/>
      <c r="C118" s="28"/>
      <c r="D118" s="29"/>
      <c r="E118" s="30">
        <f t="shared" si="97"/>
        <v>718862.85</v>
      </c>
      <c r="F118" s="36">
        <f>F120+F121+F122+F123+F125+F127+F129+F131+F133+F135+F137+F139+F141+F143+F145+F147+F149</f>
        <v>24997.1</v>
      </c>
      <c r="G118" s="36">
        <f t="shared" ref="G118:H118" si="106">G120+G121+G122+G123+G125+G127+G129+G131+G133+G135+G137+G139+G141+G143+G145+G147+G149</f>
        <v>671328.5</v>
      </c>
      <c r="H118" s="36">
        <f t="shared" si="106"/>
        <v>22537.249999999996</v>
      </c>
      <c r="I118" s="30">
        <f t="shared" si="99"/>
        <v>18257.099999999999</v>
      </c>
      <c r="J118" s="36">
        <f t="shared" ref="J118:L118" si="107">J120+J121+J122+J123+J125+J127+J129+J131+J133+J135+J137+J139+J141+J143+J145+J147+J149</f>
        <v>0</v>
      </c>
      <c r="K118" s="36">
        <f t="shared" si="107"/>
        <v>18257.099999999999</v>
      </c>
      <c r="L118" s="36">
        <f t="shared" si="107"/>
        <v>0</v>
      </c>
      <c r="M118" s="30">
        <f t="shared" si="93"/>
        <v>2.5397195028231043</v>
      </c>
      <c r="N118" s="30">
        <f t="shared" si="101"/>
        <v>18257.099999999999</v>
      </c>
      <c r="O118" s="36">
        <f t="shared" ref="O118:Q118" si="108">O120+O121+O122+O123+O125+O127+O129+O131+O133+O135+O137+O139+O141+O143+O145+O147+O149</f>
        <v>0</v>
      </c>
      <c r="P118" s="36">
        <f t="shared" si="108"/>
        <v>18257.099999999999</v>
      </c>
      <c r="Q118" s="36">
        <f t="shared" si="108"/>
        <v>0</v>
      </c>
      <c r="R118" s="30">
        <f>N118/E118*100</f>
        <v>2.5397195028231043</v>
      </c>
    </row>
    <row r="119" spans="1:18" s="8" customFormat="1" ht="43.5" customHeight="1" x14ac:dyDescent="0.2">
      <c r="A119" s="75" t="s">
        <v>64</v>
      </c>
      <c r="B119" s="24"/>
      <c r="C119" s="24"/>
      <c r="D119" s="25"/>
      <c r="E119" s="30">
        <f t="shared" si="97"/>
        <v>0</v>
      </c>
      <c r="F119" s="26"/>
      <c r="G119" s="83"/>
      <c r="H119" s="26"/>
      <c r="I119" s="30">
        <f t="shared" si="99"/>
        <v>0</v>
      </c>
      <c r="J119" s="26"/>
      <c r="K119" s="26"/>
      <c r="L119" s="26"/>
      <c r="M119" s="26"/>
      <c r="N119" s="30">
        <f t="shared" si="101"/>
        <v>0</v>
      </c>
      <c r="O119" s="26"/>
      <c r="P119" s="83"/>
      <c r="Q119" s="26"/>
      <c r="R119" s="26"/>
    </row>
    <row r="120" spans="1:18" s="8" customFormat="1" ht="128.25" customHeight="1" x14ac:dyDescent="0.2">
      <c r="A120" s="37" t="s">
        <v>209</v>
      </c>
      <c r="B120" s="31" t="s">
        <v>261</v>
      </c>
      <c r="C120" s="31" t="s">
        <v>262</v>
      </c>
      <c r="D120" s="32" t="s">
        <v>263</v>
      </c>
      <c r="E120" s="30">
        <f>F120+G120+H120</f>
        <v>18257.099999999999</v>
      </c>
      <c r="F120" s="26"/>
      <c r="G120" s="83">
        <v>18257.099999999999</v>
      </c>
      <c r="H120" s="26"/>
      <c r="I120" s="30">
        <v>18257.099999999999</v>
      </c>
      <c r="J120" s="26"/>
      <c r="K120" s="26">
        <v>18257.099999999999</v>
      </c>
      <c r="L120" s="26"/>
      <c r="M120" s="26">
        <f t="shared" si="93"/>
        <v>100</v>
      </c>
      <c r="N120" s="30">
        <f>O120+P120+Q120</f>
        <v>18257.099999999999</v>
      </c>
      <c r="O120" s="26"/>
      <c r="P120" s="83">
        <v>18257.099999999999</v>
      </c>
      <c r="Q120" s="26"/>
      <c r="R120" s="23">
        <f>N120/E120*100</f>
        <v>100</v>
      </c>
    </row>
    <row r="121" spans="1:18" s="8" customFormat="1" ht="52.5" customHeight="1" x14ac:dyDescent="0.2">
      <c r="A121" s="37" t="s">
        <v>150</v>
      </c>
      <c r="B121" s="24"/>
      <c r="C121" s="24"/>
      <c r="D121" s="25"/>
      <c r="E121" s="30">
        <f>F121+G121+H121</f>
        <v>32010</v>
      </c>
      <c r="F121" s="26">
        <v>0</v>
      </c>
      <c r="G121" s="83">
        <v>32010</v>
      </c>
      <c r="H121" s="26"/>
      <c r="I121" s="30"/>
      <c r="J121" s="26"/>
      <c r="K121" s="26"/>
      <c r="L121" s="26"/>
      <c r="M121" s="26"/>
      <c r="N121" s="30"/>
      <c r="O121" s="26"/>
      <c r="P121" s="83"/>
      <c r="Q121" s="26"/>
      <c r="R121" s="26"/>
    </row>
    <row r="122" spans="1:18" s="8" customFormat="1" ht="60.75" customHeight="1" x14ac:dyDescent="0.2">
      <c r="A122" s="37" t="s">
        <v>210</v>
      </c>
      <c r="B122" s="24"/>
      <c r="C122" s="24"/>
      <c r="D122" s="25"/>
      <c r="E122" s="30">
        <f>F122+G122+H122</f>
        <v>131876.29999999999</v>
      </c>
      <c r="F122" s="26"/>
      <c r="G122" s="83">
        <v>131876.29999999999</v>
      </c>
      <c r="H122" s="26"/>
      <c r="I122" s="30"/>
      <c r="J122" s="26"/>
      <c r="K122" s="26"/>
      <c r="L122" s="26"/>
      <c r="M122" s="26"/>
      <c r="N122" s="30"/>
      <c r="O122" s="26"/>
      <c r="P122" s="83"/>
      <c r="Q122" s="26"/>
      <c r="R122" s="26"/>
    </row>
    <row r="123" spans="1:18" s="8" customFormat="1" ht="86.25" customHeight="1" x14ac:dyDescent="0.2">
      <c r="A123" s="37" t="s">
        <v>211</v>
      </c>
      <c r="B123" s="24"/>
      <c r="C123" s="24"/>
      <c r="D123" s="25"/>
      <c r="E123" s="30">
        <f>F123+G123+H123</f>
        <v>56766.400000000001</v>
      </c>
      <c r="F123" s="26"/>
      <c r="G123" s="83">
        <v>56766.400000000001</v>
      </c>
      <c r="H123" s="26"/>
      <c r="I123" s="30"/>
      <c r="J123" s="26"/>
      <c r="K123" s="26"/>
      <c r="L123" s="26"/>
      <c r="M123" s="26"/>
      <c r="N123" s="30"/>
      <c r="O123" s="26"/>
      <c r="P123" s="83"/>
      <c r="Q123" s="26"/>
      <c r="R123" s="26"/>
    </row>
    <row r="124" spans="1:18" s="8" customFormat="1" ht="35.25" customHeight="1" x14ac:dyDescent="0.2">
      <c r="A124" s="75" t="s">
        <v>43</v>
      </c>
      <c r="B124" s="24"/>
      <c r="C124" s="24"/>
      <c r="D124" s="25"/>
      <c r="E124" s="30"/>
      <c r="F124" s="26"/>
      <c r="G124" s="83"/>
      <c r="H124" s="26"/>
      <c r="I124" s="30"/>
      <c r="J124" s="26"/>
      <c r="K124" s="26"/>
      <c r="L124" s="26"/>
      <c r="M124" s="26"/>
      <c r="N124" s="30"/>
      <c r="O124" s="26"/>
      <c r="P124" s="83"/>
      <c r="Q124" s="26"/>
      <c r="R124" s="26"/>
    </row>
    <row r="125" spans="1:18" s="8" customFormat="1" ht="67.5" customHeight="1" x14ac:dyDescent="0.2">
      <c r="A125" s="37" t="s">
        <v>151</v>
      </c>
      <c r="B125" s="24"/>
      <c r="C125" s="24"/>
      <c r="D125" s="25"/>
      <c r="E125" s="30">
        <f>F125+G125+H125</f>
        <v>118121.21</v>
      </c>
      <c r="F125" s="23">
        <v>24997.1</v>
      </c>
      <c r="G125" s="82">
        <v>88467.9</v>
      </c>
      <c r="H125" s="26">
        <v>4656.21</v>
      </c>
      <c r="I125" s="30"/>
      <c r="J125" s="26"/>
      <c r="K125" s="26"/>
      <c r="L125" s="26"/>
      <c r="M125" s="26"/>
      <c r="N125" s="30"/>
      <c r="O125" s="26"/>
      <c r="P125" s="83"/>
      <c r="Q125" s="26"/>
      <c r="R125" s="26"/>
    </row>
    <row r="126" spans="1:18" s="8" customFormat="1" ht="37.5" customHeight="1" x14ac:dyDescent="0.2">
      <c r="A126" s="75" t="s">
        <v>60</v>
      </c>
      <c r="B126" s="24"/>
      <c r="C126" s="24"/>
      <c r="D126" s="25"/>
      <c r="E126" s="30"/>
      <c r="F126" s="23"/>
      <c r="G126" s="82"/>
      <c r="H126" s="26"/>
      <c r="I126" s="30"/>
      <c r="J126" s="26"/>
      <c r="K126" s="26"/>
      <c r="L126" s="26"/>
      <c r="M126" s="26"/>
      <c r="N126" s="30"/>
      <c r="O126" s="26"/>
      <c r="P126" s="83"/>
      <c r="Q126" s="26"/>
      <c r="R126" s="26"/>
    </row>
    <row r="127" spans="1:18" s="8" customFormat="1" ht="61.5" customHeight="1" x14ac:dyDescent="0.2">
      <c r="A127" s="37" t="s">
        <v>152</v>
      </c>
      <c r="B127" s="24"/>
      <c r="C127" s="24"/>
      <c r="D127" s="25"/>
      <c r="E127" s="30">
        <f>F127+G127+H127</f>
        <v>32000</v>
      </c>
      <c r="F127" s="23"/>
      <c r="G127" s="82">
        <v>30080</v>
      </c>
      <c r="H127" s="26">
        <v>1920</v>
      </c>
      <c r="I127" s="30"/>
      <c r="J127" s="26"/>
      <c r="K127" s="26"/>
      <c r="L127" s="26"/>
      <c r="M127" s="26"/>
      <c r="N127" s="30"/>
      <c r="O127" s="26"/>
      <c r="P127" s="83"/>
      <c r="Q127" s="26"/>
      <c r="R127" s="26"/>
    </row>
    <row r="128" spans="1:18" s="8" customFormat="1" ht="38.25" customHeight="1" x14ac:dyDescent="0.2">
      <c r="A128" s="75" t="s">
        <v>44</v>
      </c>
      <c r="B128" s="24"/>
      <c r="C128" s="24"/>
      <c r="D128" s="25"/>
      <c r="E128" s="30"/>
      <c r="F128" s="23"/>
      <c r="G128" s="82"/>
      <c r="H128" s="26"/>
      <c r="I128" s="30"/>
      <c r="J128" s="26"/>
      <c r="K128" s="26"/>
      <c r="L128" s="26"/>
      <c r="M128" s="26"/>
      <c r="N128" s="30"/>
      <c r="O128" s="26"/>
      <c r="P128" s="83"/>
      <c r="Q128" s="26"/>
      <c r="R128" s="26"/>
    </row>
    <row r="129" spans="1:21" s="8" customFormat="1" ht="66" customHeight="1" x14ac:dyDescent="0.2">
      <c r="A129" s="37" t="s">
        <v>153</v>
      </c>
      <c r="B129" s="24"/>
      <c r="C129" s="24"/>
      <c r="D129" s="25"/>
      <c r="E129" s="30">
        <f>F129+G129+H129</f>
        <v>32000</v>
      </c>
      <c r="F129" s="23"/>
      <c r="G129" s="82">
        <v>30080</v>
      </c>
      <c r="H129" s="26">
        <v>1920</v>
      </c>
      <c r="I129" s="30"/>
      <c r="J129" s="26"/>
      <c r="K129" s="26"/>
      <c r="L129" s="26"/>
      <c r="M129" s="26"/>
      <c r="N129" s="30"/>
      <c r="O129" s="26"/>
      <c r="P129" s="83"/>
      <c r="Q129" s="26"/>
      <c r="R129" s="26"/>
    </row>
    <row r="130" spans="1:21" s="8" customFormat="1" ht="58.5" customHeight="1" x14ac:dyDescent="0.2">
      <c r="A130" s="75" t="s">
        <v>154</v>
      </c>
      <c r="B130" s="24"/>
      <c r="C130" s="24"/>
      <c r="D130" s="25"/>
      <c r="E130" s="30"/>
      <c r="F130" s="23"/>
      <c r="G130" s="82"/>
      <c r="H130" s="26"/>
      <c r="I130" s="30"/>
      <c r="J130" s="26"/>
      <c r="K130" s="26"/>
      <c r="L130" s="26"/>
      <c r="M130" s="26"/>
      <c r="N130" s="30"/>
      <c r="O130" s="26"/>
      <c r="P130" s="83"/>
      <c r="Q130" s="26"/>
      <c r="R130" s="26"/>
    </row>
    <row r="131" spans="1:21" s="8" customFormat="1" ht="63.75" customHeight="1" x14ac:dyDescent="0.2">
      <c r="A131" s="37" t="s">
        <v>155</v>
      </c>
      <c r="B131" s="24"/>
      <c r="C131" s="24"/>
      <c r="D131" s="25"/>
      <c r="E131" s="30">
        <f>F131+G131+H131</f>
        <v>32000</v>
      </c>
      <c r="F131" s="23"/>
      <c r="G131" s="82">
        <v>29760</v>
      </c>
      <c r="H131" s="26">
        <v>2240</v>
      </c>
      <c r="I131" s="30"/>
      <c r="J131" s="26"/>
      <c r="K131" s="26"/>
      <c r="L131" s="26"/>
      <c r="M131" s="26"/>
      <c r="N131" s="30"/>
      <c r="O131" s="26"/>
      <c r="P131" s="83"/>
      <c r="Q131" s="26"/>
      <c r="R131" s="26"/>
    </row>
    <row r="132" spans="1:21" s="8" customFormat="1" ht="48.75" customHeight="1" x14ac:dyDescent="0.2">
      <c r="A132" s="75" t="s">
        <v>156</v>
      </c>
      <c r="B132" s="24"/>
      <c r="C132" s="24"/>
      <c r="D132" s="25"/>
      <c r="E132" s="30"/>
      <c r="F132" s="23"/>
      <c r="G132" s="82"/>
      <c r="H132" s="26"/>
      <c r="I132" s="30"/>
      <c r="J132" s="26"/>
      <c r="K132" s="26"/>
      <c r="L132" s="26"/>
      <c r="M132" s="26"/>
      <c r="N132" s="30"/>
      <c r="O132" s="26"/>
      <c r="P132" s="83"/>
      <c r="Q132" s="26"/>
      <c r="R132" s="26"/>
    </row>
    <row r="133" spans="1:21" s="117" customFormat="1" ht="68.25" customHeight="1" thickBot="1" x14ac:dyDescent="0.25">
      <c r="A133" s="37" t="s">
        <v>157</v>
      </c>
      <c r="B133" s="24"/>
      <c r="C133" s="113"/>
      <c r="D133" s="114"/>
      <c r="E133" s="118">
        <f>F133+G133+H133</f>
        <v>32000</v>
      </c>
      <c r="F133" s="119"/>
      <c r="G133" s="120">
        <v>30400</v>
      </c>
      <c r="H133" s="121">
        <v>1600</v>
      </c>
      <c r="I133" s="110"/>
      <c r="J133" s="115"/>
      <c r="K133" s="115"/>
      <c r="L133" s="115"/>
      <c r="M133" s="115"/>
      <c r="N133" s="110"/>
      <c r="O133" s="115"/>
      <c r="P133" s="116"/>
      <c r="Q133" s="115"/>
      <c r="R133" s="115"/>
    </row>
    <row r="134" spans="1:21" s="8" customFormat="1" ht="58.5" customHeight="1" thickBot="1" x14ac:dyDescent="0.3">
      <c r="A134" s="75" t="s">
        <v>36</v>
      </c>
      <c r="B134" s="24"/>
      <c r="C134" s="24"/>
      <c r="D134" s="25"/>
      <c r="E134" s="30"/>
      <c r="F134" s="23"/>
      <c r="G134" s="82"/>
      <c r="H134" s="26"/>
      <c r="I134" s="30"/>
      <c r="J134" s="26"/>
      <c r="K134" s="26"/>
      <c r="L134" s="26"/>
      <c r="M134" s="26"/>
      <c r="N134" s="30"/>
      <c r="O134" s="26"/>
      <c r="P134" s="83"/>
      <c r="Q134" s="26"/>
      <c r="R134" s="26"/>
      <c r="S134" s="106"/>
      <c r="T134" s="106"/>
      <c r="U134" s="106"/>
    </row>
    <row r="135" spans="1:21" s="8" customFormat="1" ht="75.75" customHeight="1" x14ac:dyDescent="0.2">
      <c r="A135" s="37" t="s">
        <v>212</v>
      </c>
      <c r="B135" s="24"/>
      <c r="C135" s="24"/>
      <c r="D135" s="25"/>
      <c r="E135" s="42">
        <v>15000</v>
      </c>
      <c r="F135" s="23"/>
      <c r="G135" s="82">
        <v>15000</v>
      </c>
      <c r="H135" s="26"/>
      <c r="I135" s="30"/>
      <c r="J135" s="26"/>
      <c r="K135" s="26"/>
      <c r="L135" s="26"/>
      <c r="M135" s="26"/>
      <c r="N135" s="30"/>
      <c r="O135" s="26"/>
      <c r="P135" s="83"/>
      <c r="Q135" s="26"/>
      <c r="R135" s="26"/>
    </row>
    <row r="136" spans="1:21" s="8" customFormat="1" ht="37.5" customHeight="1" x14ac:dyDescent="0.2">
      <c r="A136" s="75" t="s">
        <v>132</v>
      </c>
      <c r="B136" s="24"/>
      <c r="C136" s="24"/>
      <c r="D136" s="25"/>
      <c r="E136" s="30"/>
      <c r="F136" s="23"/>
      <c r="G136" s="82"/>
      <c r="H136" s="26"/>
      <c r="I136" s="30"/>
      <c r="J136" s="26"/>
      <c r="K136" s="26"/>
      <c r="L136" s="26"/>
      <c r="M136" s="26"/>
      <c r="N136" s="30"/>
      <c r="O136" s="26"/>
      <c r="P136" s="83"/>
      <c r="Q136" s="26"/>
      <c r="R136" s="26"/>
    </row>
    <row r="137" spans="1:21" s="8" customFormat="1" ht="66.75" customHeight="1" x14ac:dyDescent="0.2">
      <c r="A137" s="122" t="s">
        <v>158</v>
      </c>
      <c r="B137" s="123"/>
      <c r="C137" s="123"/>
      <c r="D137" s="124"/>
      <c r="E137" s="118">
        <f>F137+G137+H137</f>
        <v>32000</v>
      </c>
      <c r="F137" s="119"/>
      <c r="G137" s="120">
        <v>29760</v>
      </c>
      <c r="H137" s="121">
        <v>2240</v>
      </c>
      <c r="I137" s="118"/>
      <c r="J137" s="121"/>
      <c r="K137" s="121"/>
      <c r="L137" s="121"/>
      <c r="M137" s="121"/>
      <c r="N137" s="118"/>
      <c r="O137" s="121"/>
      <c r="P137" s="125"/>
      <c r="Q137" s="121"/>
      <c r="R137" s="121"/>
    </row>
    <row r="138" spans="1:21" s="8" customFormat="1" ht="40.5" customHeight="1" x14ac:dyDescent="0.2">
      <c r="A138" s="75" t="s">
        <v>75</v>
      </c>
      <c r="B138" s="24"/>
      <c r="C138" s="24"/>
      <c r="D138" s="25"/>
      <c r="E138" s="30"/>
      <c r="F138" s="23"/>
      <c r="G138" s="82"/>
      <c r="H138" s="26"/>
      <c r="I138" s="30"/>
      <c r="J138" s="26"/>
      <c r="K138" s="26"/>
      <c r="L138" s="26"/>
      <c r="M138" s="26"/>
      <c r="N138" s="30"/>
      <c r="O138" s="26"/>
      <c r="P138" s="83"/>
      <c r="Q138" s="26"/>
      <c r="R138" s="26"/>
    </row>
    <row r="139" spans="1:21" s="8" customFormat="1" ht="72.75" customHeight="1" x14ac:dyDescent="0.2">
      <c r="A139" s="37" t="s">
        <v>213</v>
      </c>
      <c r="B139" s="24"/>
      <c r="C139" s="24"/>
      <c r="D139" s="25"/>
      <c r="E139" s="30">
        <f>F139+G139+H139</f>
        <v>13169.1</v>
      </c>
      <c r="F139" s="23"/>
      <c r="G139" s="82">
        <v>13169.1</v>
      </c>
      <c r="H139" s="26"/>
      <c r="I139" s="30"/>
      <c r="J139" s="26"/>
      <c r="K139" s="26"/>
      <c r="L139" s="26"/>
      <c r="M139" s="26"/>
      <c r="N139" s="30"/>
      <c r="O139" s="26"/>
      <c r="P139" s="83"/>
      <c r="Q139" s="26"/>
      <c r="R139" s="26"/>
    </row>
    <row r="140" spans="1:21" s="8" customFormat="1" ht="39.75" customHeight="1" x14ac:dyDescent="0.2">
      <c r="A140" s="75" t="s">
        <v>23</v>
      </c>
      <c r="B140" s="24"/>
      <c r="C140" s="24"/>
      <c r="D140" s="25"/>
      <c r="E140" s="30"/>
      <c r="F140" s="23"/>
      <c r="G140" s="82"/>
      <c r="H140" s="26"/>
      <c r="I140" s="30"/>
      <c r="J140" s="26"/>
      <c r="K140" s="26"/>
      <c r="L140" s="26"/>
      <c r="M140" s="26"/>
      <c r="N140" s="30"/>
      <c r="O140" s="26"/>
      <c r="P140" s="83"/>
      <c r="Q140" s="26"/>
      <c r="R140" s="26"/>
    </row>
    <row r="141" spans="1:21" s="8" customFormat="1" ht="62.25" customHeight="1" x14ac:dyDescent="0.2">
      <c r="A141" s="37" t="s">
        <v>159</v>
      </c>
      <c r="B141" s="24"/>
      <c r="C141" s="24"/>
      <c r="D141" s="25"/>
      <c r="E141" s="30">
        <f>F141+G141+H141</f>
        <v>32000</v>
      </c>
      <c r="F141" s="23"/>
      <c r="G141" s="82">
        <v>30400</v>
      </c>
      <c r="H141" s="26">
        <v>1600</v>
      </c>
      <c r="I141" s="30"/>
      <c r="J141" s="26"/>
      <c r="K141" s="26"/>
      <c r="L141" s="26"/>
      <c r="M141" s="26"/>
      <c r="N141" s="30"/>
      <c r="O141" s="26"/>
      <c r="P141" s="83"/>
      <c r="Q141" s="26"/>
      <c r="R141" s="26"/>
    </row>
    <row r="142" spans="1:21" s="8" customFormat="1" ht="40.5" customHeight="1" x14ac:dyDescent="0.2">
      <c r="A142" s="75" t="s">
        <v>57</v>
      </c>
      <c r="B142" s="24"/>
      <c r="C142" s="24"/>
      <c r="D142" s="25"/>
      <c r="E142" s="30"/>
      <c r="F142" s="23"/>
      <c r="G142" s="82"/>
      <c r="H142" s="26"/>
      <c r="I142" s="30"/>
      <c r="J142" s="26"/>
      <c r="K142" s="26"/>
      <c r="L142" s="26"/>
      <c r="M142" s="26"/>
      <c r="N142" s="30"/>
      <c r="O142" s="26"/>
      <c r="P142" s="83"/>
      <c r="Q142" s="26"/>
      <c r="R142" s="26"/>
    </row>
    <row r="143" spans="1:21" s="8" customFormat="1" ht="61.5" customHeight="1" x14ac:dyDescent="0.2">
      <c r="A143" s="37" t="s">
        <v>160</v>
      </c>
      <c r="B143" s="24"/>
      <c r="C143" s="24"/>
      <c r="D143" s="25"/>
      <c r="E143" s="30">
        <f>F143+G143+H143</f>
        <v>32000</v>
      </c>
      <c r="F143" s="23"/>
      <c r="G143" s="82">
        <v>29760</v>
      </c>
      <c r="H143" s="26">
        <v>2240</v>
      </c>
      <c r="I143" s="30"/>
      <c r="J143" s="26"/>
      <c r="K143" s="26"/>
      <c r="L143" s="26"/>
      <c r="M143" s="26"/>
      <c r="N143" s="30"/>
      <c r="O143" s="26"/>
      <c r="P143" s="83"/>
      <c r="Q143" s="26"/>
      <c r="R143" s="26"/>
    </row>
    <row r="144" spans="1:21" s="8" customFormat="1" ht="33" customHeight="1" x14ac:dyDescent="0.2">
      <c r="A144" s="75" t="s">
        <v>161</v>
      </c>
      <c r="B144" s="24"/>
      <c r="C144" s="24"/>
      <c r="D144" s="25"/>
      <c r="E144" s="30"/>
      <c r="F144" s="23"/>
      <c r="G144" s="82"/>
      <c r="H144" s="26"/>
      <c r="I144" s="30"/>
      <c r="J144" s="26"/>
      <c r="K144" s="26"/>
      <c r="L144" s="26"/>
      <c r="M144" s="26"/>
      <c r="N144" s="30"/>
      <c r="O144" s="26"/>
      <c r="P144" s="83"/>
      <c r="Q144" s="26"/>
      <c r="R144" s="26"/>
    </row>
    <row r="145" spans="1:18" s="8" customFormat="1" ht="142.5" customHeight="1" x14ac:dyDescent="0.2">
      <c r="A145" s="37" t="s">
        <v>264</v>
      </c>
      <c r="B145" s="24"/>
      <c r="C145" s="24"/>
      <c r="D145" s="25"/>
      <c r="E145" s="30">
        <f>F145+G145+H145</f>
        <v>31166.989999999998</v>
      </c>
      <c r="F145" s="23"/>
      <c r="G145" s="82">
        <v>28985.3</v>
      </c>
      <c r="H145" s="26">
        <v>2181.69</v>
      </c>
      <c r="I145" s="30"/>
      <c r="J145" s="26"/>
      <c r="K145" s="26"/>
      <c r="L145" s="26"/>
      <c r="M145" s="26"/>
      <c r="N145" s="30"/>
      <c r="O145" s="26"/>
      <c r="P145" s="83"/>
      <c r="Q145" s="26"/>
      <c r="R145" s="26"/>
    </row>
    <row r="146" spans="1:18" s="8" customFormat="1" ht="31.5" customHeight="1" x14ac:dyDescent="0.2">
      <c r="A146" s="75" t="s">
        <v>162</v>
      </c>
      <c r="B146" s="24"/>
      <c r="C146" s="24"/>
      <c r="D146" s="25"/>
      <c r="E146" s="30"/>
      <c r="F146" s="23"/>
      <c r="G146" s="82"/>
      <c r="H146" s="26"/>
      <c r="I146" s="30"/>
      <c r="J146" s="26"/>
      <c r="K146" s="26"/>
      <c r="L146" s="26"/>
      <c r="M146" s="26"/>
      <c r="N146" s="30"/>
      <c r="O146" s="26"/>
      <c r="P146" s="83"/>
      <c r="Q146" s="26"/>
      <c r="R146" s="26"/>
    </row>
    <row r="147" spans="1:18" s="8" customFormat="1" ht="70.5" customHeight="1" x14ac:dyDescent="0.2">
      <c r="A147" s="37" t="s">
        <v>163</v>
      </c>
      <c r="B147" s="24"/>
      <c r="C147" s="24"/>
      <c r="D147" s="25"/>
      <c r="E147" s="30">
        <f>F147+G147+H147</f>
        <v>32322.449999999997</v>
      </c>
      <c r="F147" s="23"/>
      <c r="G147" s="82">
        <v>30383.1</v>
      </c>
      <c r="H147" s="23">
        <v>1939.35</v>
      </c>
      <c r="I147" s="30"/>
      <c r="J147" s="26"/>
      <c r="K147" s="26"/>
      <c r="L147" s="26"/>
      <c r="M147" s="26"/>
      <c r="N147" s="30"/>
      <c r="O147" s="26"/>
      <c r="P147" s="83"/>
      <c r="Q147" s="26"/>
      <c r="R147" s="26"/>
    </row>
    <row r="148" spans="1:18" s="8" customFormat="1" ht="31.5" customHeight="1" x14ac:dyDescent="0.2">
      <c r="A148" s="75" t="s">
        <v>19</v>
      </c>
      <c r="B148" s="24"/>
      <c r="C148" s="24"/>
      <c r="D148" s="25"/>
      <c r="E148" s="30"/>
      <c r="F148" s="23"/>
      <c r="G148" s="82"/>
      <c r="H148" s="23"/>
      <c r="I148" s="30"/>
      <c r="J148" s="26"/>
      <c r="K148" s="26"/>
      <c r="L148" s="26"/>
      <c r="M148" s="26"/>
      <c r="N148" s="30"/>
      <c r="O148" s="26"/>
      <c r="P148" s="83"/>
      <c r="Q148" s="26"/>
      <c r="R148" s="26"/>
    </row>
    <row r="149" spans="1:18" s="8" customFormat="1" ht="60.75" customHeight="1" x14ac:dyDescent="0.2">
      <c r="A149" s="37" t="s">
        <v>214</v>
      </c>
      <c r="B149" s="24"/>
      <c r="C149" s="24"/>
      <c r="D149" s="25"/>
      <c r="E149" s="30">
        <f>F149+G149+H149</f>
        <v>46173.3</v>
      </c>
      <c r="F149" s="23"/>
      <c r="G149" s="82">
        <v>46173.3</v>
      </c>
      <c r="H149" s="23"/>
      <c r="I149" s="30"/>
      <c r="J149" s="26"/>
      <c r="K149" s="26"/>
      <c r="L149" s="26"/>
      <c r="M149" s="26"/>
      <c r="N149" s="30"/>
      <c r="O149" s="26"/>
      <c r="P149" s="83"/>
      <c r="Q149" s="26"/>
      <c r="R149" s="26"/>
    </row>
    <row r="150" spans="1:18" s="7" customFormat="1" ht="22.5" customHeight="1" x14ac:dyDescent="0.25">
      <c r="A150" s="47" t="s">
        <v>37</v>
      </c>
      <c r="B150" s="48"/>
      <c r="C150" s="48"/>
      <c r="D150" s="49"/>
      <c r="E150" s="20">
        <f t="shared" si="97"/>
        <v>111824.9</v>
      </c>
      <c r="F150" s="50">
        <f>F152</f>
        <v>104321.4</v>
      </c>
      <c r="G150" s="50">
        <f t="shared" ref="G150:H150" si="109">G152</f>
        <v>7503.5</v>
      </c>
      <c r="H150" s="50">
        <f t="shared" si="109"/>
        <v>0</v>
      </c>
      <c r="I150" s="20">
        <f t="shared" si="99"/>
        <v>10131</v>
      </c>
      <c r="J150" s="50">
        <f t="shared" ref="J150:L150" si="110">J152</f>
        <v>10029.700000000001</v>
      </c>
      <c r="K150" s="50">
        <f t="shared" si="110"/>
        <v>101.3</v>
      </c>
      <c r="L150" s="50">
        <f t="shared" si="110"/>
        <v>0</v>
      </c>
      <c r="M150" s="20">
        <f t="shared" si="93"/>
        <v>9.0596995839030487</v>
      </c>
      <c r="N150" s="20">
        <f>O150+P150+Q150</f>
        <v>10131</v>
      </c>
      <c r="O150" s="50">
        <f t="shared" ref="O150:Q150" si="111">O152</f>
        <v>10029.69</v>
      </c>
      <c r="P150" s="50">
        <f t="shared" si="111"/>
        <v>101.31</v>
      </c>
      <c r="Q150" s="50">
        <f t="shared" si="111"/>
        <v>0</v>
      </c>
      <c r="R150" s="20">
        <f>N150/E150*100</f>
        <v>9.0596995839030487</v>
      </c>
    </row>
    <row r="151" spans="1:18" s="8" customFormat="1" ht="20.25" customHeight="1" x14ac:dyDescent="0.2">
      <c r="A151" s="24" t="s">
        <v>20</v>
      </c>
      <c r="B151" s="41"/>
      <c r="C151" s="41"/>
      <c r="D151" s="45"/>
      <c r="E151" s="30">
        <f t="shared" si="97"/>
        <v>0</v>
      </c>
      <c r="F151" s="39"/>
      <c r="G151" s="81"/>
      <c r="H151" s="39"/>
      <c r="I151" s="30">
        <f t="shared" si="99"/>
        <v>0</v>
      </c>
      <c r="J151" s="39"/>
      <c r="K151" s="39"/>
      <c r="L151" s="39"/>
      <c r="M151" s="26"/>
      <c r="N151" s="30">
        <f t="shared" si="101"/>
        <v>0</v>
      </c>
      <c r="O151" s="39"/>
      <c r="P151" s="81"/>
      <c r="Q151" s="39"/>
      <c r="R151" s="26"/>
    </row>
    <row r="152" spans="1:18" s="10" customFormat="1" ht="50.25" customHeight="1" x14ac:dyDescent="0.2">
      <c r="A152" s="92" t="s">
        <v>54</v>
      </c>
      <c r="B152" s="28"/>
      <c r="C152" s="28"/>
      <c r="D152" s="29"/>
      <c r="E152" s="30">
        <f t="shared" si="97"/>
        <v>111824.9</v>
      </c>
      <c r="F152" s="36">
        <f>F153</f>
        <v>104321.4</v>
      </c>
      <c r="G152" s="36">
        <f t="shared" ref="G152:H152" si="112">G153</f>
        <v>7503.5</v>
      </c>
      <c r="H152" s="36">
        <f t="shared" si="112"/>
        <v>0</v>
      </c>
      <c r="I152" s="30">
        <f t="shared" si="99"/>
        <v>10131</v>
      </c>
      <c r="J152" s="36">
        <f t="shared" ref="J152:L152" si="113">J153</f>
        <v>10029.700000000001</v>
      </c>
      <c r="K152" s="36">
        <f t="shared" si="113"/>
        <v>101.3</v>
      </c>
      <c r="L152" s="36">
        <f t="shared" si="113"/>
        <v>0</v>
      </c>
      <c r="M152" s="30">
        <f>I152/E152*100</f>
        <v>9.0596995839030487</v>
      </c>
      <c r="N152" s="30">
        <f t="shared" si="101"/>
        <v>10131</v>
      </c>
      <c r="O152" s="36">
        <f t="shared" ref="O152:Q152" si="114">O153</f>
        <v>10029.69</v>
      </c>
      <c r="P152" s="36">
        <f t="shared" si="114"/>
        <v>101.31</v>
      </c>
      <c r="Q152" s="36">
        <f t="shared" si="114"/>
        <v>0</v>
      </c>
      <c r="R152" s="30">
        <f>N152/E152*100</f>
        <v>9.0596995839030487</v>
      </c>
    </row>
    <row r="153" spans="1:18" s="10" customFormat="1" ht="39" customHeight="1" x14ac:dyDescent="0.2">
      <c r="A153" s="92" t="s">
        <v>110</v>
      </c>
      <c r="B153" s="28"/>
      <c r="C153" s="28"/>
      <c r="D153" s="29"/>
      <c r="E153" s="30">
        <f t="shared" si="97"/>
        <v>111824.9</v>
      </c>
      <c r="F153" s="36">
        <f>F155+F156</f>
        <v>104321.4</v>
      </c>
      <c r="G153" s="36">
        <f t="shared" ref="G153:H153" si="115">G155+G156</f>
        <v>7503.5</v>
      </c>
      <c r="H153" s="36">
        <f t="shared" si="115"/>
        <v>0</v>
      </c>
      <c r="I153" s="30">
        <f t="shared" si="99"/>
        <v>10131</v>
      </c>
      <c r="J153" s="36">
        <f t="shared" ref="J153:L153" si="116">J155+J156</f>
        <v>10029.700000000001</v>
      </c>
      <c r="K153" s="36">
        <f t="shared" si="116"/>
        <v>101.3</v>
      </c>
      <c r="L153" s="36">
        <f t="shared" si="116"/>
        <v>0</v>
      </c>
      <c r="M153" s="30">
        <f>I153/E153*100</f>
        <v>9.0596995839030487</v>
      </c>
      <c r="N153" s="30">
        <f t="shared" si="101"/>
        <v>10131</v>
      </c>
      <c r="O153" s="36">
        <f t="shared" ref="O153:Q153" si="117">O155+O156</f>
        <v>10029.69</v>
      </c>
      <c r="P153" s="36">
        <f t="shared" si="117"/>
        <v>101.31</v>
      </c>
      <c r="Q153" s="36">
        <f t="shared" si="117"/>
        <v>0</v>
      </c>
      <c r="R153" s="30">
        <f>N153/E153*100</f>
        <v>9.0596995839030487</v>
      </c>
    </row>
    <row r="154" spans="1:18" ht="42" customHeight="1" x14ac:dyDescent="0.2">
      <c r="A154" s="75" t="s">
        <v>38</v>
      </c>
      <c r="B154" s="31"/>
      <c r="C154" s="31"/>
      <c r="D154" s="32"/>
      <c r="E154" s="30">
        <f t="shared" si="97"/>
        <v>0</v>
      </c>
      <c r="F154" s="33"/>
      <c r="G154" s="79"/>
      <c r="H154" s="33"/>
      <c r="I154" s="30">
        <f t="shared" si="99"/>
        <v>0</v>
      </c>
      <c r="J154" s="33"/>
      <c r="K154" s="33"/>
      <c r="L154" s="33"/>
      <c r="M154" s="23"/>
      <c r="N154" s="30">
        <f t="shared" si="101"/>
        <v>0</v>
      </c>
      <c r="O154" s="33"/>
      <c r="P154" s="78"/>
      <c r="Q154" s="33"/>
      <c r="R154" s="23"/>
    </row>
    <row r="155" spans="1:18" ht="87" customHeight="1" x14ac:dyDescent="0.2">
      <c r="A155" s="37" t="s">
        <v>215</v>
      </c>
      <c r="B155" s="91" t="s">
        <v>282</v>
      </c>
      <c r="C155" s="91"/>
      <c r="D155" s="22"/>
      <c r="E155" s="30">
        <f t="shared" si="97"/>
        <v>6449.7</v>
      </c>
      <c r="F155" s="33"/>
      <c r="G155" s="79">
        <v>6449.7</v>
      </c>
      <c r="H155" s="33"/>
      <c r="I155" s="30"/>
      <c r="J155" s="33"/>
      <c r="K155" s="33"/>
      <c r="L155" s="33"/>
      <c r="M155" s="23"/>
      <c r="N155" s="30">
        <f t="shared" si="101"/>
        <v>0</v>
      </c>
      <c r="O155" s="33"/>
      <c r="P155" s="78"/>
      <c r="Q155" s="33"/>
      <c r="R155" s="23"/>
    </row>
    <row r="156" spans="1:18" s="8" customFormat="1" ht="102.75" customHeight="1" x14ac:dyDescent="0.2">
      <c r="A156" s="91" t="s">
        <v>85</v>
      </c>
      <c r="B156" s="58" t="s">
        <v>189</v>
      </c>
      <c r="C156" s="58" t="s">
        <v>190</v>
      </c>
      <c r="D156" s="104">
        <v>44185</v>
      </c>
      <c r="E156" s="30">
        <f t="shared" si="97"/>
        <v>105375.2</v>
      </c>
      <c r="F156" s="23">
        <v>104321.4</v>
      </c>
      <c r="G156" s="82">
        <v>1053.8</v>
      </c>
      <c r="H156" s="23"/>
      <c r="I156" s="30">
        <v>10131</v>
      </c>
      <c r="J156" s="119">
        <v>10029.700000000001</v>
      </c>
      <c r="K156" s="23">
        <v>101.3</v>
      </c>
      <c r="L156" s="23"/>
      <c r="M156" s="26">
        <f>I156/E156*100</f>
        <v>9.6142166278213459</v>
      </c>
      <c r="N156" s="30">
        <f t="shared" si="101"/>
        <v>10131</v>
      </c>
      <c r="O156" s="23">
        <v>10029.69</v>
      </c>
      <c r="P156" s="82">
        <v>101.31</v>
      </c>
      <c r="Q156" s="23"/>
      <c r="R156" s="23">
        <f>N156/E156*100</f>
        <v>9.6142166278213459</v>
      </c>
    </row>
    <row r="157" spans="1:18" s="7" customFormat="1" ht="22.5" customHeight="1" x14ac:dyDescent="0.25">
      <c r="A157" s="47" t="s">
        <v>65</v>
      </c>
      <c r="B157" s="48"/>
      <c r="C157" s="48"/>
      <c r="D157" s="49"/>
      <c r="E157" s="20">
        <f t="shared" si="97"/>
        <v>84919.23</v>
      </c>
      <c r="F157" s="50">
        <f>F159</f>
        <v>32723.599999999999</v>
      </c>
      <c r="G157" s="50">
        <f t="shared" ref="G157:H157" si="118">G159</f>
        <v>50937.1</v>
      </c>
      <c r="H157" s="50">
        <f t="shared" si="118"/>
        <v>1258.53</v>
      </c>
      <c r="I157" s="20">
        <f t="shared" si="99"/>
        <v>61.629999999999995</v>
      </c>
      <c r="J157" s="50">
        <f t="shared" ref="J157:L157" si="119">J159</f>
        <v>0</v>
      </c>
      <c r="K157" s="50">
        <f t="shared" si="119"/>
        <v>56.08</v>
      </c>
      <c r="L157" s="50">
        <f t="shared" si="119"/>
        <v>5.55</v>
      </c>
      <c r="M157" s="20">
        <f t="shared" si="93"/>
        <v>7.2574845532631424E-2</v>
      </c>
      <c r="N157" s="20">
        <f t="shared" ref="N157:N180" si="120">O157+P157+Q157</f>
        <v>6162.447000000001</v>
      </c>
      <c r="O157" s="50">
        <f t="shared" ref="O157:Q157" si="121">O159</f>
        <v>6100.77</v>
      </c>
      <c r="P157" s="50">
        <f t="shared" si="121"/>
        <v>56.076999999999998</v>
      </c>
      <c r="Q157" s="50">
        <f t="shared" si="121"/>
        <v>5.6</v>
      </c>
      <c r="R157" s="20">
        <f>N157/E157*100</f>
        <v>7.2568333462279409</v>
      </c>
    </row>
    <row r="158" spans="1:18" s="8" customFormat="1" ht="23.25" customHeight="1" x14ac:dyDescent="0.2">
      <c r="A158" s="24" t="s">
        <v>20</v>
      </c>
      <c r="B158" s="41"/>
      <c r="C158" s="41"/>
      <c r="D158" s="45"/>
      <c r="E158" s="30">
        <f t="shared" si="97"/>
        <v>0</v>
      </c>
      <c r="F158" s="39"/>
      <c r="G158" s="81"/>
      <c r="H158" s="39"/>
      <c r="I158" s="30">
        <f t="shared" si="99"/>
        <v>0</v>
      </c>
      <c r="J158" s="39"/>
      <c r="K158" s="39"/>
      <c r="L158" s="39"/>
      <c r="M158" s="26"/>
      <c r="N158" s="30">
        <f t="shared" si="120"/>
        <v>0</v>
      </c>
      <c r="O158" s="39"/>
      <c r="P158" s="88"/>
      <c r="Q158" s="39"/>
      <c r="R158" s="26"/>
    </row>
    <row r="159" spans="1:18" s="10" customFormat="1" ht="75" customHeight="1" x14ac:dyDescent="0.2">
      <c r="A159" s="92" t="s">
        <v>66</v>
      </c>
      <c r="B159" s="28"/>
      <c r="C159" s="28"/>
      <c r="D159" s="29"/>
      <c r="E159" s="30">
        <f t="shared" si="97"/>
        <v>84919.23</v>
      </c>
      <c r="F159" s="36">
        <f>F160</f>
        <v>32723.599999999999</v>
      </c>
      <c r="G159" s="36">
        <f t="shared" ref="G159:H159" si="122">G160</f>
        <v>50937.1</v>
      </c>
      <c r="H159" s="36">
        <f t="shared" si="122"/>
        <v>1258.53</v>
      </c>
      <c r="I159" s="30">
        <f t="shared" si="99"/>
        <v>61.629999999999995</v>
      </c>
      <c r="J159" s="36">
        <f t="shared" ref="J159:L159" si="123">J160</f>
        <v>0</v>
      </c>
      <c r="K159" s="36">
        <f t="shared" si="123"/>
        <v>56.08</v>
      </c>
      <c r="L159" s="36">
        <f t="shared" si="123"/>
        <v>5.55</v>
      </c>
      <c r="M159" s="30">
        <f t="shared" si="93"/>
        <v>7.2574845532631424E-2</v>
      </c>
      <c r="N159" s="30">
        <f t="shared" si="120"/>
        <v>6162.447000000001</v>
      </c>
      <c r="O159" s="36">
        <f t="shared" ref="O159:Q159" si="124">O160</f>
        <v>6100.77</v>
      </c>
      <c r="P159" s="36">
        <f t="shared" si="124"/>
        <v>56.076999999999998</v>
      </c>
      <c r="Q159" s="36">
        <f t="shared" si="124"/>
        <v>5.6</v>
      </c>
      <c r="R159" s="30">
        <f>N159/E159*100</f>
        <v>7.2568333462279409</v>
      </c>
    </row>
    <row r="160" spans="1:18" s="10" customFormat="1" ht="57.75" customHeight="1" x14ac:dyDescent="0.2">
      <c r="A160" s="92" t="s">
        <v>21</v>
      </c>
      <c r="B160" s="28"/>
      <c r="C160" s="28"/>
      <c r="D160" s="29"/>
      <c r="E160" s="30">
        <f t="shared" si="97"/>
        <v>84919.23</v>
      </c>
      <c r="F160" s="36">
        <f>F162+F163+F164</f>
        <v>32723.599999999999</v>
      </c>
      <c r="G160" s="36">
        <f t="shared" ref="G160:H160" si="125">G162+G163+G164</f>
        <v>50937.1</v>
      </c>
      <c r="H160" s="36">
        <f t="shared" si="125"/>
        <v>1258.53</v>
      </c>
      <c r="I160" s="30">
        <f t="shared" si="99"/>
        <v>61.629999999999995</v>
      </c>
      <c r="J160" s="36">
        <f t="shared" ref="J160:L160" si="126">J162+J163+J164</f>
        <v>0</v>
      </c>
      <c r="K160" s="36">
        <f t="shared" si="126"/>
        <v>56.08</v>
      </c>
      <c r="L160" s="36">
        <f t="shared" si="126"/>
        <v>5.55</v>
      </c>
      <c r="M160" s="30">
        <f t="shared" si="93"/>
        <v>7.2574845532631424E-2</v>
      </c>
      <c r="N160" s="30">
        <f t="shared" si="120"/>
        <v>6162.447000000001</v>
      </c>
      <c r="O160" s="36">
        <f t="shared" ref="O160:Q160" si="127">O162+O163+O164</f>
        <v>6100.77</v>
      </c>
      <c r="P160" s="36">
        <f t="shared" si="127"/>
        <v>56.076999999999998</v>
      </c>
      <c r="Q160" s="36">
        <f t="shared" si="127"/>
        <v>5.6</v>
      </c>
      <c r="R160" s="30">
        <f>N160/E160*100</f>
        <v>7.2568333462279409</v>
      </c>
    </row>
    <row r="161" spans="1:18" ht="73.5" customHeight="1" x14ac:dyDescent="0.2">
      <c r="A161" s="75" t="s">
        <v>31</v>
      </c>
      <c r="B161" s="31"/>
      <c r="C161" s="31"/>
      <c r="D161" s="32"/>
      <c r="E161" s="30">
        <f t="shared" si="97"/>
        <v>0</v>
      </c>
      <c r="F161" s="33"/>
      <c r="G161" s="79"/>
      <c r="H161" s="33"/>
      <c r="I161" s="30">
        <f t="shared" si="99"/>
        <v>0</v>
      </c>
      <c r="J161" s="33"/>
      <c r="K161" s="33"/>
      <c r="L161" s="33"/>
      <c r="M161" s="23"/>
      <c r="N161" s="30">
        <f t="shared" si="120"/>
        <v>0</v>
      </c>
      <c r="O161" s="33"/>
      <c r="P161" s="78"/>
      <c r="Q161" s="33"/>
      <c r="R161" s="23"/>
    </row>
    <row r="162" spans="1:18" ht="93.75" customHeight="1" x14ac:dyDescent="0.2">
      <c r="A162" s="91" t="s">
        <v>216</v>
      </c>
      <c r="B162" s="31"/>
      <c r="C162" s="31"/>
      <c r="D162" s="32"/>
      <c r="E162" s="30">
        <f>SUM(F162:H162)</f>
        <v>36489.5</v>
      </c>
      <c r="F162" s="33"/>
      <c r="G162" s="26">
        <v>36489.5</v>
      </c>
      <c r="H162" s="33"/>
      <c r="I162" s="30"/>
      <c r="J162" s="33"/>
      <c r="K162" s="33"/>
      <c r="L162" s="33"/>
      <c r="M162" s="23"/>
      <c r="N162" s="30"/>
      <c r="O162" s="33"/>
      <c r="P162" s="78"/>
      <c r="Q162" s="33"/>
      <c r="R162" s="23"/>
    </row>
    <row r="163" spans="1:18" ht="162.75" customHeight="1" x14ac:dyDescent="0.2">
      <c r="A163" s="91" t="s">
        <v>217</v>
      </c>
      <c r="B163" s="31"/>
      <c r="C163" s="31"/>
      <c r="D163" s="32"/>
      <c r="E163" s="30">
        <f t="shared" si="97"/>
        <v>32723.599999999999</v>
      </c>
      <c r="F163" s="33">
        <v>32723.599999999999</v>
      </c>
      <c r="G163" s="79"/>
      <c r="H163" s="33"/>
      <c r="I163" s="30"/>
      <c r="J163" s="33"/>
      <c r="K163" s="33"/>
      <c r="L163" s="33"/>
      <c r="M163" s="23"/>
      <c r="N163" s="30">
        <f t="shared" si="120"/>
        <v>6100.77</v>
      </c>
      <c r="O163" s="78">
        <v>6100.77</v>
      </c>
      <c r="P163" s="78"/>
      <c r="Q163" s="33"/>
      <c r="R163" s="23">
        <f>N163/E163*100</f>
        <v>18.643333863022406</v>
      </c>
    </row>
    <row r="164" spans="1:18" ht="113.25" customHeight="1" x14ac:dyDescent="0.2">
      <c r="A164" s="91" t="s">
        <v>86</v>
      </c>
      <c r="B164" s="31"/>
      <c r="C164" s="31"/>
      <c r="D164" s="32"/>
      <c r="E164" s="30">
        <f t="shared" si="97"/>
        <v>15706.130000000001</v>
      </c>
      <c r="F164" s="33"/>
      <c r="G164" s="79">
        <v>14447.6</v>
      </c>
      <c r="H164" s="33">
        <v>1258.53</v>
      </c>
      <c r="I164" s="30">
        <v>61.62</v>
      </c>
      <c r="J164" s="33"/>
      <c r="K164" s="78">
        <v>56.08</v>
      </c>
      <c r="L164" s="33">
        <v>5.55</v>
      </c>
      <c r="M164" s="26">
        <f t="shared" si="93"/>
        <v>0.39233089246045966</v>
      </c>
      <c r="N164" s="30">
        <f t="shared" si="120"/>
        <v>61.677</v>
      </c>
      <c r="O164" s="33"/>
      <c r="P164" s="78">
        <v>56.076999999999998</v>
      </c>
      <c r="Q164" s="33">
        <v>5.6</v>
      </c>
      <c r="R164" s="23">
        <f>N164/E164*100</f>
        <v>0.39269380808639681</v>
      </c>
    </row>
    <row r="165" spans="1:18" s="7" customFormat="1" ht="22.5" customHeight="1" x14ac:dyDescent="0.25">
      <c r="A165" s="47" t="s">
        <v>47</v>
      </c>
      <c r="B165" s="48"/>
      <c r="C165" s="48"/>
      <c r="D165" s="49"/>
      <c r="E165" s="20">
        <f t="shared" si="97"/>
        <v>1289874.4000000001</v>
      </c>
      <c r="F165" s="50">
        <f>F167+F174+F181+F186</f>
        <v>467164.3</v>
      </c>
      <c r="G165" s="50">
        <f t="shared" ref="G165:H165" si="128">G167+G174+G181+G186</f>
        <v>822710.10000000009</v>
      </c>
      <c r="H165" s="50">
        <f t="shared" si="128"/>
        <v>0</v>
      </c>
      <c r="I165" s="20">
        <f t="shared" si="99"/>
        <v>17082.514000000003</v>
      </c>
      <c r="J165" s="50">
        <f t="shared" ref="J165:L165" si="129">J167+J174+J181+J186</f>
        <v>0</v>
      </c>
      <c r="K165" s="50">
        <f t="shared" si="129"/>
        <v>17082.514000000003</v>
      </c>
      <c r="L165" s="50">
        <f t="shared" si="129"/>
        <v>0</v>
      </c>
      <c r="M165" s="20">
        <f t="shared" si="93"/>
        <v>1.3243548364088782</v>
      </c>
      <c r="N165" s="20">
        <f t="shared" si="120"/>
        <v>28339.917000000001</v>
      </c>
      <c r="O165" s="50">
        <f t="shared" ref="O165:Q165" si="130">O167+O174+O181+O186</f>
        <v>0</v>
      </c>
      <c r="P165" s="50">
        <f t="shared" si="130"/>
        <v>28339.917000000001</v>
      </c>
      <c r="Q165" s="50">
        <f t="shared" si="130"/>
        <v>0</v>
      </c>
      <c r="R165" s="20">
        <f>N165/E165*100</f>
        <v>2.1971067105448405</v>
      </c>
    </row>
    <row r="166" spans="1:18" ht="16.5" x14ac:dyDescent="0.2">
      <c r="A166" s="17" t="s">
        <v>20</v>
      </c>
      <c r="B166" s="17"/>
      <c r="C166" s="17"/>
      <c r="D166" s="22"/>
      <c r="E166" s="30">
        <f t="shared" si="97"/>
        <v>0</v>
      </c>
      <c r="F166" s="23"/>
      <c r="G166" s="82"/>
      <c r="H166" s="23"/>
      <c r="I166" s="30">
        <f t="shared" si="99"/>
        <v>0</v>
      </c>
      <c r="J166" s="23"/>
      <c r="K166" s="23"/>
      <c r="L166" s="23"/>
      <c r="M166" s="23"/>
      <c r="N166" s="30">
        <f t="shared" si="120"/>
        <v>0</v>
      </c>
      <c r="O166" s="23"/>
      <c r="P166" s="82"/>
      <c r="Q166" s="23"/>
      <c r="R166" s="23"/>
    </row>
    <row r="167" spans="1:18" s="10" customFormat="1" ht="69.75" customHeight="1" x14ac:dyDescent="0.2">
      <c r="A167" s="92" t="s">
        <v>66</v>
      </c>
      <c r="B167" s="28"/>
      <c r="C167" s="28"/>
      <c r="D167" s="29"/>
      <c r="E167" s="30">
        <f t="shared" si="97"/>
        <v>78685.8</v>
      </c>
      <c r="F167" s="36">
        <f>F168</f>
        <v>76093</v>
      </c>
      <c r="G167" s="36">
        <f t="shared" ref="G167:H167" si="131">G168</f>
        <v>2592.8000000000002</v>
      </c>
      <c r="H167" s="36">
        <f t="shared" si="131"/>
        <v>0</v>
      </c>
      <c r="I167" s="30">
        <f t="shared" si="99"/>
        <v>0</v>
      </c>
      <c r="J167" s="36">
        <f t="shared" ref="J167:L167" si="132">J168</f>
        <v>0</v>
      </c>
      <c r="K167" s="36">
        <f t="shared" si="132"/>
        <v>0</v>
      </c>
      <c r="L167" s="36">
        <f t="shared" si="132"/>
        <v>0</v>
      </c>
      <c r="M167" s="30">
        <f t="shared" si="93"/>
        <v>0</v>
      </c>
      <c r="N167" s="30">
        <f t="shared" si="120"/>
        <v>0</v>
      </c>
      <c r="O167" s="36">
        <f t="shared" ref="O167:Q167" si="133">O168</f>
        <v>0</v>
      </c>
      <c r="P167" s="36">
        <f t="shared" si="133"/>
        <v>0</v>
      </c>
      <c r="Q167" s="36">
        <f t="shared" si="133"/>
        <v>0</v>
      </c>
      <c r="R167" s="30">
        <f>N167/E167*100</f>
        <v>0</v>
      </c>
    </row>
    <row r="168" spans="1:18" s="10" customFormat="1" ht="69.75" customHeight="1" x14ac:dyDescent="0.2">
      <c r="A168" s="92" t="s">
        <v>21</v>
      </c>
      <c r="B168" s="28"/>
      <c r="C168" s="28"/>
      <c r="D168" s="29"/>
      <c r="E168" s="30">
        <f t="shared" si="97"/>
        <v>78685.8</v>
      </c>
      <c r="F168" s="36">
        <f>F171+F172+F173</f>
        <v>76093</v>
      </c>
      <c r="G168" s="36">
        <f t="shared" ref="G168:H168" si="134">G171+G172+G173</f>
        <v>2592.8000000000002</v>
      </c>
      <c r="H168" s="36">
        <f t="shared" si="134"/>
        <v>0</v>
      </c>
      <c r="I168" s="30">
        <f t="shared" si="99"/>
        <v>0</v>
      </c>
      <c r="J168" s="36">
        <f t="shared" ref="J168:L168" si="135">J171+J172+J173</f>
        <v>0</v>
      </c>
      <c r="K168" s="36">
        <f t="shared" si="135"/>
        <v>0</v>
      </c>
      <c r="L168" s="36">
        <f t="shared" si="135"/>
        <v>0</v>
      </c>
      <c r="M168" s="30">
        <f t="shared" si="93"/>
        <v>0</v>
      </c>
      <c r="N168" s="30">
        <f t="shared" si="120"/>
        <v>0</v>
      </c>
      <c r="O168" s="36">
        <f t="shared" ref="O168:Q168" si="136">O171+O172+O173</f>
        <v>0</v>
      </c>
      <c r="P168" s="36">
        <f t="shared" si="136"/>
        <v>0</v>
      </c>
      <c r="Q168" s="36">
        <f t="shared" si="136"/>
        <v>0</v>
      </c>
      <c r="R168" s="30">
        <f>N168/E168*100</f>
        <v>0</v>
      </c>
    </row>
    <row r="169" spans="1:18" s="10" customFormat="1" ht="69.75" customHeight="1" x14ac:dyDescent="0.2">
      <c r="A169" s="75" t="s">
        <v>164</v>
      </c>
      <c r="B169" s="41"/>
      <c r="C169" s="41"/>
      <c r="D169" s="45"/>
      <c r="E169" s="30"/>
      <c r="F169" s="39"/>
      <c r="G169" s="39"/>
      <c r="H169" s="39"/>
      <c r="I169" s="30"/>
      <c r="J169" s="39"/>
      <c r="K169" s="39"/>
      <c r="L169" s="39"/>
      <c r="M169" s="26"/>
      <c r="N169" s="30"/>
      <c r="O169" s="39"/>
      <c r="P169" s="39"/>
      <c r="Q169" s="39"/>
      <c r="R169" s="26"/>
    </row>
    <row r="170" spans="1:18" s="10" customFormat="1" ht="32.25" customHeight="1" x14ac:dyDescent="0.2">
      <c r="A170" s="75" t="s">
        <v>19</v>
      </c>
      <c r="B170" s="41"/>
      <c r="C170" s="41"/>
      <c r="D170" s="45"/>
      <c r="E170" s="30"/>
      <c r="F170" s="39"/>
      <c r="G170" s="39"/>
      <c r="H170" s="39"/>
      <c r="I170" s="30"/>
      <c r="J170" s="39"/>
      <c r="K170" s="39"/>
      <c r="L170" s="39"/>
      <c r="M170" s="26"/>
      <c r="N170" s="30"/>
      <c r="O170" s="39"/>
      <c r="P170" s="39"/>
      <c r="Q170" s="39"/>
      <c r="R170" s="26"/>
    </row>
    <row r="171" spans="1:18" s="10" customFormat="1" ht="71.25" customHeight="1" x14ac:dyDescent="0.2">
      <c r="A171" s="37" t="s">
        <v>218</v>
      </c>
      <c r="B171" s="31" t="s">
        <v>265</v>
      </c>
      <c r="C171" s="31" t="s">
        <v>266</v>
      </c>
      <c r="D171" s="32">
        <v>44046</v>
      </c>
      <c r="E171" s="42">
        <f>F171+G171+H171</f>
        <v>1977.9</v>
      </c>
      <c r="F171" s="33"/>
      <c r="G171" s="33">
        <v>1977.9</v>
      </c>
      <c r="H171" s="39"/>
      <c r="I171" s="30"/>
      <c r="J171" s="39"/>
      <c r="K171" s="39"/>
      <c r="L171" s="39"/>
      <c r="M171" s="26"/>
      <c r="N171" s="30"/>
      <c r="O171" s="39"/>
      <c r="P171" s="39"/>
      <c r="Q171" s="39"/>
      <c r="R171" s="26"/>
    </row>
    <row r="172" spans="1:18" s="10" customFormat="1" ht="69.75" customHeight="1" x14ac:dyDescent="0.2">
      <c r="A172" s="37" t="s">
        <v>267</v>
      </c>
      <c r="B172" s="41"/>
      <c r="C172" s="41"/>
      <c r="D172" s="45"/>
      <c r="E172" s="30">
        <f>F172+G172+H172</f>
        <v>22903.5</v>
      </c>
      <c r="F172" s="33">
        <v>22719.9</v>
      </c>
      <c r="G172" s="33">
        <v>183.6</v>
      </c>
      <c r="H172" s="39"/>
      <c r="I172" s="30"/>
      <c r="J172" s="39"/>
      <c r="K172" s="39"/>
      <c r="L172" s="39"/>
      <c r="M172" s="26"/>
      <c r="N172" s="30"/>
      <c r="O172" s="39"/>
      <c r="P172" s="39"/>
      <c r="Q172" s="39"/>
      <c r="R172" s="26"/>
    </row>
    <row r="173" spans="1:18" s="10" customFormat="1" ht="69.75" customHeight="1" x14ac:dyDescent="0.2">
      <c r="A173" s="37" t="s">
        <v>219</v>
      </c>
      <c r="B173" s="41"/>
      <c r="C173" s="41"/>
      <c r="D173" s="45"/>
      <c r="E173" s="30">
        <f>F173+G173+H173</f>
        <v>53804.4</v>
      </c>
      <c r="F173" s="33">
        <v>53373.1</v>
      </c>
      <c r="G173" s="33">
        <v>431.3</v>
      </c>
      <c r="H173" s="39"/>
      <c r="I173" s="30"/>
      <c r="J173" s="39"/>
      <c r="K173" s="39"/>
      <c r="L173" s="39"/>
      <c r="M173" s="26"/>
      <c r="N173" s="30"/>
      <c r="O173" s="39"/>
      <c r="P173" s="39"/>
      <c r="Q173" s="39"/>
      <c r="R173" s="26"/>
    </row>
    <row r="174" spans="1:18" s="10" customFormat="1" ht="105" customHeight="1" x14ac:dyDescent="0.2">
      <c r="A174" s="92" t="s">
        <v>220</v>
      </c>
      <c r="B174" s="28"/>
      <c r="C174" s="28"/>
      <c r="D174" s="29"/>
      <c r="E174" s="30">
        <f t="shared" si="97"/>
        <v>324467.09999999998</v>
      </c>
      <c r="F174" s="36">
        <f>F175</f>
        <v>98315.7</v>
      </c>
      <c r="G174" s="36">
        <f t="shared" ref="G174:H174" si="137">G175</f>
        <v>226151.4</v>
      </c>
      <c r="H174" s="36">
        <f t="shared" si="137"/>
        <v>0</v>
      </c>
      <c r="I174" s="30">
        <f t="shared" si="99"/>
        <v>8610.1</v>
      </c>
      <c r="J174" s="36">
        <f t="shared" ref="J174:L174" si="138">J175</f>
        <v>0</v>
      </c>
      <c r="K174" s="36">
        <f t="shared" si="138"/>
        <v>8610.1</v>
      </c>
      <c r="L174" s="36">
        <f t="shared" si="138"/>
        <v>0</v>
      </c>
      <c r="M174" s="30">
        <f t="shared" ref="M174:M272" si="139">I174/E174*100</f>
        <v>2.6536126467059375</v>
      </c>
      <c r="N174" s="30">
        <f t="shared" si="120"/>
        <v>8610.1</v>
      </c>
      <c r="O174" s="36">
        <f t="shared" ref="O174:Q174" si="140">O175</f>
        <v>0</v>
      </c>
      <c r="P174" s="36">
        <f t="shared" si="140"/>
        <v>8610.1</v>
      </c>
      <c r="Q174" s="36">
        <f t="shared" si="140"/>
        <v>0</v>
      </c>
      <c r="R174" s="30">
        <f>N174/E174*100</f>
        <v>2.6536126467059375</v>
      </c>
    </row>
    <row r="175" spans="1:18" s="10" customFormat="1" ht="60.75" customHeight="1" x14ac:dyDescent="0.2">
      <c r="A175" s="92" t="s">
        <v>221</v>
      </c>
      <c r="B175" s="28"/>
      <c r="C175" s="28"/>
      <c r="D175" s="29"/>
      <c r="E175" s="30">
        <f t="shared" si="97"/>
        <v>324467.09999999998</v>
      </c>
      <c r="F175" s="36">
        <f>F177+F180</f>
        <v>98315.7</v>
      </c>
      <c r="G175" s="36">
        <f t="shared" ref="G175:H175" si="141">G177+G180</f>
        <v>226151.4</v>
      </c>
      <c r="H175" s="36">
        <f t="shared" si="141"/>
        <v>0</v>
      </c>
      <c r="I175" s="30">
        <f t="shared" si="99"/>
        <v>8610.1</v>
      </c>
      <c r="J175" s="36">
        <f t="shared" ref="J175:L175" si="142">J177+J180</f>
        <v>0</v>
      </c>
      <c r="K175" s="36">
        <f t="shared" si="142"/>
        <v>8610.1</v>
      </c>
      <c r="L175" s="36">
        <f t="shared" si="142"/>
        <v>0</v>
      </c>
      <c r="M175" s="30">
        <f t="shared" si="139"/>
        <v>2.6536126467059375</v>
      </c>
      <c r="N175" s="30">
        <f t="shared" si="120"/>
        <v>8610.1</v>
      </c>
      <c r="O175" s="36">
        <f t="shared" ref="O175:Q175" si="143">O177+O180</f>
        <v>0</v>
      </c>
      <c r="P175" s="36">
        <f t="shared" si="143"/>
        <v>8610.1</v>
      </c>
      <c r="Q175" s="36">
        <f t="shared" si="143"/>
        <v>0</v>
      </c>
      <c r="R175" s="30">
        <f>N175/E175*100</f>
        <v>2.6536126467059375</v>
      </c>
    </row>
    <row r="176" spans="1:18" ht="57" customHeight="1" x14ac:dyDescent="0.2">
      <c r="A176" s="75" t="s">
        <v>29</v>
      </c>
      <c r="B176" s="31"/>
      <c r="C176" s="31"/>
      <c r="D176" s="32"/>
      <c r="E176" s="30">
        <f t="shared" si="97"/>
        <v>0</v>
      </c>
      <c r="F176" s="33"/>
      <c r="G176" s="79"/>
      <c r="H176" s="33"/>
      <c r="I176" s="30">
        <f t="shared" si="99"/>
        <v>0</v>
      </c>
      <c r="J176" s="33"/>
      <c r="K176" s="33"/>
      <c r="L176" s="33"/>
      <c r="M176" s="23"/>
      <c r="N176" s="30">
        <f t="shared" si="120"/>
        <v>0</v>
      </c>
      <c r="O176" s="33"/>
      <c r="P176" s="79"/>
      <c r="Q176" s="33"/>
      <c r="R176" s="23"/>
    </row>
    <row r="177" spans="1:18" ht="126.75" customHeight="1" x14ac:dyDescent="0.2">
      <c r="A177" s="91" t="s">
        <v>48</v>
      </c>
      <c r="B177" s="31"/>
      <c r="C177" s="31"/>
      <c r="D177" s="32"/>
      <c r="E177" s="30">
        <f t="shared" si="97"/>
        <v>150180</v>
      </c>
      <c r="F177" s="33">
        <v>0</v>
      </c>
      <c r="G177" s="79">
        <v>150180</v>
      </c>
      <c r="H177" s="33"/>
      <c r="I177" s="30">
        <v>8610.1</v>
      </c>
      <c r="J177" s="33"/>
      <c r="K177" s="78">
        <v>8610.1</v>
      </c>
      <c r="L177" s="33"/>
      <c r="M177" s="23">
        <f t="shared" si="139"/>
        <v>5.7331868424557202</v>
      </c>
      <c r="N177" s="30">
        <f t="shared" si="120"/>
        <v>8610.1</v>
      </c>
      <c r="O177" s="33"/>
      <c r="P177" s="78">
        <v>8610.1</v>
      </c>
      <c r="Q177" s="33"/>
      <c r="R177" s="23">
        <f>N177/E177*100</f>
        <v>5.7331868424557202</v>
      </c>
    </row>
    <row r="178" spans="1:18" ht="16.5" x14ac:dyDescent="0.2">
      <c r="A178" s="24" t="s">
        <v>20</v>
      </c>
      <c r="B178" s="31"/>
      <c r="C178" s="31"/>
      <c r="D178" s="32"/>
      <c r="E178" s="30">
        <f t="shared" si="97"/>
        <v>0</v>
      </c>
      <c r="F178" s="33"/>
      <c r="G178" s="79"/>
      <c r="H178" s="33"/>
      <c r="I178" s="30">
        <f t="shared" si="99"/>
        <v>0</v>
      </c>
      <c r="J178" s="33"/>
      <c r="K178" s="33"/>
      <c r="L178" s="33"/>
      <c r="M178" s="23"/>
      <c r="N178" s="30">
        <f t="shared" si="120"/>
        <v>0</v>
      </c>
      <c r="O178" s="33"/>
      <c r="P178" s="78"/>
      <c r="Q178" s="33"/>
      <c r="R178" s="23"/>
    </row>
    <row r="179" spans="1:18" ht="30" customHeight="1" x14ac:dyDescent="0.2">
      <c r="A179" s="35" t="s">
        <v>39</v>
      </c>
      <c r="B179" s="31"/>
      <c r="C179" s="31"/>
      <c r="D179" s="32"/>
      <c r="E179" s="30">
        <f t="shared" si="97"/>
        <v>12500</v>
      </c>
      <c r="F179" s="33">
        <v>0</v>
      </c>
      <c r="G179" s="79">
        <v>12500</v>
      </c>
      <c r="H179" s="33"/>
      <c r="I179" s="30">
        <f t="shared" si="99"/>
        <v>0</v>
      </c>
      <c r="J179" s="33"/>
      <c r="K179" s="78"/>
      <c r="L179" s="33"/>
      <c r="M179" s="23">
        <f t="shared" si="139"/>
        <v>0</v>
      </c>
      <c r="N179" s="30">
        <f t="shared" si="120"/>
        <v>0</v>
      </c>
      <c r="O179" s="33"/>
      <c r="P179" s="78"/>
      <c r="Q179" s="33"/>
      <c r="R179" s="23">
        <f>N179/E179*100</f>
        <v>0</v>
      </c>
    </row>
    <row r="180" spans="1:18" ht="333" customHeight="1" x14ac:dyDescent="0.2">
      <c r="A180" s="91" t="s">
        <v>165</v>
      </c>
      <c r="B180" s="31"/>
      <c r="C180" s="31"/>
      <c r="D180" s="32"/>
      <c r="E180" s="30">
        <f t="shared" si="97"/>
        <v>174287.09999999998</v>
      </c>
      <c r="F180" s="33">
        <v>98315.7</v>
      </c>
      <c r="G180" s="79">
        <v>75971.399999999994</v>
      </c>
      <c r="H180" s="33"/>
      <c r="I180" s="30">
        <f t="shared" si="99"/>
        <v>0</v>
      </c>
      <c r="J180" s="33"/>
      <c r="K180" s="78"/>
      <c r="L180" s="33"/>
      <c r="M180" s="23">
        <f>I180/E180*100</f>
        <v>0</v>
      </c>
      <c r="N180" s="30">
        <f t="shared" si="120"/>
        <v>0</v>
      </c>
      <c r="O180" s="33"/>
      <c r="P180" s="78"/>
      <c r="Q180" s="33"/>
      <c r="R180" s="23">
        <f>N180/E180*100</f>
        <v>0</v>
      </c>
    </row>
    <row r="181" spans="1:18" s="10" customFormat="1" ht="57.75" customHeight="1" x14ac:dyDescent="0.2">
      <c r="A181" s="92" t="s">
        <v>42</v>
      </c>
      <c r="B181" s="28"/>
      <c r="C181" s="28"/>
      <c r="D181" s="29"/>
      <c r="E181" s="30">
        <f t="shared" si="97"/>
        <v>28410.6</v>
      </c>
      <c r="F181" s="36">
        <f>F182</f>
        <v>0</v>
      </c>
      <c r="G181" s="36">
        <f t="shared" ref="G181:H181" si="144">G182</f>
        <v>28410.6</v>
      </c>
      <c r="H181" s="36">
        <f t="shared" si="144"/>
        <v>0</v>
      </c>
      <c r="I181" s="30">
        <f t="shared" si="99"/>
        <v>0</v>
      </c>
      <c r="J181" s="36">
        <f t="shared" ref="J181:L181" si="145">J182</f>
        <v>0</v>
      </c>
      <c r="K181" s="36">
        <f t="shared" si="145"/>
        <v>0</v>
      </c>
      <c r="L181" s="36">
        <f t="shared" si="145"/>
        <v>0</v>
      </c>
      <c r="M181" s="30">
        <f t="shared" si="139"/>
        <v>0</v>
      </c>
      <c r="N181" s="30">
        <f t="shared" ref="N181:N193" si="146">O181+P181+Q181</f>
        <v>0</v>
      </c>
      <c r="O181" s="36">
        <f t="shared" ref="O181:Q181" si="147">O182</f>
        <v>0</v>
      </c>
      <c r="P181" s="36">
        <f t="shared" si="147"/>
        <v>0</v>
      </c>
      <c r="Q181" s="36">
        <f t="shared" si="147"/>
        <v>0</v>
      </c>
      <c r="R181" s="30">
        <f>N181/E181*100</f>
        <v>0</v>
      </c>
    </row>
    <row r="182" spans="1:18" s="10" customFormat="1" ht="41.25" customHeight="1" x14ac:dyDescent="0.2">
      <c r="A182" s="92" t="s">
        <v>25</v>
      </c>
      <c r="B182" s="28"/>
      <c r="C182" s="28"/>
      <c r="D182" s="29"/>
      <c r="E182" s="30">
        <f t="shared" si="97"/>
        <v>28410.6</v>
      </c>
      <c r="F182" s="36">
        <f>F185</f>
        <v>0</v>
      </c>
      <c r="G182" s="36">
        <f t="shared" ref="G182:H182" si="148">G185</f>
        <v>28410.6</v>
      </c>
      <c r="H182" s="36">
        <f t="shared" si="148"/>
        <v>0</v>
      </c>
      <c r="I182" s="30">
        <f t="shared" si="99"/>
        <v>0</v>
      </c>
      <c r="J182" s="36">
        <f t="shared" ref="J182:L182" si="149">J185</f>
        <v>0</v>
      </c>
      <c r="K182" s="36">
        <f t="shared" si="149"/>
        <v>0</v>
      </c>
      <c r="L182" s="36">
        <f t="shared" si="149"/>
        <v>0</v>
      </c>
      <c r="M182" s="30">
        <f t="shared" si="139"/>
        <v>0</v>
      </c>
      <c r="N182" s="30">
        <f t="shared" si="146"/>
        <v>0</v>
      </c>
      <c r="O182" s="36">
        <f t="shared" ref="O182:Q182" si="150">O185</f>
        <v>0</v>
      </c>
      <c r="P182" s="36">
        <f t="shared" si="150"/>
        <v>0</v>
      </c>
      <c r="Q182" s="36">
        <f t="shared" si="150"/>
        <v>0</v>
      </c>
      <c r="R182" s="30">
        <f>N182/E182*100</f>
        <v>0</v>
      </c>
    </row>
    <row r="183" spans="1:18" ht="55.5" customHeight="1" x14ac:dyDescent="0.2">
      <c r="A183" s="75" t="s">
        <v>29</v>
      </c>
      <c r="B183" s="17"/>
      <c r="C183" s="17"/>
      <c r="D183" s="22"/>
      <c r="E183" s="30">
        <f t="shared" si="97"/>
        <v>0</v>
      </c>
      <c r="F183" s="23"/>
      <c r="G183" s="82"/>
      <c r="H183" s="23"/>
      <c r="I183" s="30">
        <f t="shared" si="99"/>
        <v>0</v>
      </c>
      <c r="J183" s="23"/>
      <c r="K183" s="23"/>
      <c r="L183" s="23"/>
      <c r="M183" s="23"/>
      <c r="N183" s="30">
        <f t="shared" si="146"/>
        <v>0</v>
      </c>
      <c r="O183" s="23"/>
      <c r="P183" s="82"/>
      <c r="Q183" s="23"/>
      <c r="R183" s="23"/>
    </row>
    <row r="184" spans="1:18" ht="30.75" customHeight="1" x14ac:dyDescent="0.2">
      <c r="A184" s="75" t="s">
        <v>19</v>
      </c>
      <c r="B184" s="91"/>
      <c r="C184" s="91"/>
      <c r="D184" s="22"/>
      <c r="E184" s="30"/>
      <c r="F184" s="23"/>
      <c r="G184" s="82"/>
      <c r="H184" s="23"/>
      <c r="I184" s="30"/>
      <c r="J184" s="23"/>
      <c r="K184" s="23"/>
      <c r="L184" s="23"/>
      <c r="M184" s="23"/>
      <c r="N184" s="30"/>
      <c r="O184" s="23"/>
      <c r="P184" s="82"/>
      <c r="Q184" s="23"/>
      <c r="R184" s="23"/>
    </row>
    <row r="185" spans="1:18" ht="55.5" customHeight="1" x14ac:dyDescent="0.2">
      <c r="A185" s="37" t="s">
        <v>222</v>
      </c>
      <c r="B185" s="91"/>
      <c r="C185" s="91"/>
      <c r="D185" s="22"/>
      <c r="E185" s="30">
        <f t="shared" si="97"/>
        <v>28410.6</v>
      </c>
      <c r="F185" s="23"/>
      <c r="G185" s="82">
        <v>28410.6</v>
      </c>
      <c r="H185" s="23"/>
      <c r="I185" s="30"/>
      <c r="J185" s="23"/>
      <c r="K185" s="23"/>
      <c r="L185" s="23"/>
      <c r="M185" s="23"/>
      <c r="N185" s="30"/>
      <c r="O185" s="23"/>
      <c r="P185" s="82"/>
      <c r="Q185" s="23"/>
      <c r="R185" s="23"/>
    </row>
    <row r="186" spans="1:18" s="16" customFormat="1" ht="55.5" customHeight="1" x14ac:dyDescent="0.2">
      <c r="A186" s="92" t="s">
        <v>56</v>
      </c>
      <c r="B186" s="68"/>
      <c r="C186" s="68"/>
      <c r="D186" s="105"/>
      <c r="E186" s="30">
        <f>F186+G186+H186</f>
        <v>858310.9</v>
      </c>
      <c r="F186" s="42">
        <f>F187</f>
        <v>292755.59999999998</v>
      </c>
      <c r="G186" s="42">
        <f t="shared" ref="G186:H186" si="151">G187</f>
        <v>565555.30000000005</v>
      </c>
      <c r="H186" s="42">
        <f t="shared" si="151"/>
        <v>0</v>
      </c>
      <c r="I186" s="30">
        <f>J186+K186+L186</f>
        <v>8472.4140000000007</v>
      </c>
      <c r="J186" s="42">
        <f>J187</f>
        <v>0</v>
      </c>
      <c r="K186" s="42">
        <f t="shared" ref="K186:L186" si="152">K187</f>
        <v>8472.4140000000007</v>
      </c>
      <c r="L186" s="42">
        <f t="shared" si="152"/>
        <v>0</v>
      </c>
      <c r="M186" s="42">
        <f>I186/E186*100</f>
        <v>0.98710315807477234</v>
      </c>
      <c r="N186" s="30">
        <f>O186+P186+Q186</f>
        <v>19729.816999999999</v>
      </c>
      <c r="O186" s="42">
        <f t="shared" ref="O186:Q186" si="153">O187</f>
        <v>0</v>
      </c>
      <c r="P186" s="42">
        <f t="shared" si="153"/>
        <v>19729.816999999999</v>
      </c>
      <c r="Q186" s="42">
        <f t="shared" si="153"/>
        <v>0</v>
      </c>
      <c r="R186" s="42">
        <f>N186/E186*100</f>
        <v>2.2986795344204527</v>
      </c>
    </row>
    <row r="187" spans="1:18" s="16" customFormat="1" ht="55.5" customHeight="1" x14ac:dyDescent="0.2">
      <c r="A187" s="92" t="s">
        <v>223</v>
      </c>
      <c r="B187" s="68"/>
      <c r="C187" s="68"/>
      <c r="D187" s="105"/>
      <c r="E187" s="30">
        <f>F187+G187+H187</f>
        <v>858310.9</v>
      </c>
      <c r="F187" s="42">
        <f>F189+F191+F195+F198+F199+F200</f>
        <v>292755.59999999998</v>
      </c>
      <c r="G187" s="42">
        <f t="shared" ref="G187:H187" si="154">G189+G191+G195+G198+G199+G200</f>
        <v>565555.30000000005</v>
      </c>
      <c r="H187" s="42">
        <f t="shared" si="154"/>
        <v>0</v>
      </c>
      <c r="I187" s="30">
        <f>J187+K187+L187</f>
        <v>8472.4140000000007</v>
      </c>
      <c r="J187" s="42">
        <f t="shared" ref="J187:L187" si="155">J189+J191+J195+J198+J199+J200</f>
        <v>0</v>
      </c>
      <c r="K187" s="42">
        <f t="shared" si="155"/>
        <v>8472.4140000000007</v>
      </c>
      <c r="L187" s="42">
        <f t="shared" si="155"/>
        <v>0</v>
      </c>
      <c r="M187" s="42">
        <f>I187/E187*100</f>
        <v>0.98710315807477234</v>
      </c>
      <c r="N187" s="30">
        <f>O187+P187+Q187</f>
        <v>19729.816999999999</v>
      </c>
      <c r="O187" s="42">
        <f t="shared" ref="O187:Q187" si="156">O189+O191+O195+O198+O199+O200</f>
        <v>0</v>
      </c>
      <c r="P187" s="42">
        <f t="shared" si="156"/>
        <v>19729.816999999999</v>
      </c>
      <c r="Q187" s="42">
        <f t="shared" si="156"/>
        <v>0</v>
      </c>
      <c r="R187" s="42">
        <f>N187/E187*100</f>
        <v>2.2986795344204527</v>
      </c>
    </row>
    <row r="188" spans="1:18" ht="55.5" customHeight="1" x14ac:dyDescent="0.2">
      <c r="A188" s="75" t="s">
        <v>29</v>
      </c>
      <c r="B188" s="91"/>
      <c r="C188" s="91"/>
      <c r="D188" s="22"/>
      <c r="E188" s="30"/>
      <c r="F188" s="23"/>
      <c r="G188" s="23"/>
      <c r="H188" s="23"/>
      <c r="I188" s="30"/>
      <c r="J188" s="23"/>
      <c r="K188" s="23"/>
      <c r="L188" s="23"/>
      <c r="M188" s="23"/>
      <c r="N188" s="30"/>
      <c r="O188" s="23"/>
      <c r="P188" s="23"/>
      <c r="Q188" s="23"/>
      <c r="R188" s="23"/>
    </row>
    <row r="189" spans="1:18" ht="94.5" customHeight="1" x14ac:dyDescent="0.2">
      <c r="A189" s="91" t="s">
        <v>67</v>
      </c>
      <c r="B189" s="17"/>
      <c r="C189" s="17"/>
      <c r="D189" s="22"/>
      <c r="E189" s="30">
        <f t="shared" si="97"/>
        <v>110000</v>
      </c>
      <c r="F189" s="23">
        <v>0</v>
      </c>
      <c r="G189" s="82">
        <v>110000</v>
      </c>
      <c r="H189" s="23"/>
      <c r="I189" s="30">
        <f t="shared" si="99"/>
        <v>0</v>
      </c>
      <c r="J189" s="23"/>
      <c r="K189" s="82"/>
      <c r="L189" s="23"/>
      <c r="M189" s="23">
        <f t="shared" si="139"/>
        <v>0</v>
      </c>
      <c r="N189" s="30">
        <f t="shared" si="146"/>
        <v>0</v>
      </c>
      <c r="O189" s="23"/>
      <c r="P189" s="82"/>
      <c r="Q189" s="23"/>
      <c r="R189" s="23">
        <f>N189/E189*100</f>
        <v>0</v>
      </c>
    </row>
    <row r="190" spans="1:18" ht="33" customHeight="1" x14ac:dyDescent="0.2">
      <c r="A190" s="101" t="s">
        <v>19</v>
      </c>
      <c r="B190" s="91"/>
      <c r="C190" s="91"/>
      <c r="D190" s="22"/>
      <c r="E190" s="30">
        <f t="shared" ref="E190:E193" si="157">F190+G190+H190</f>
        <v>0</v>
      </c>
      <c r="F190" s="23"/>
      <c r="G190" s="82"/>
      <c r="H190" s="23"/>
      <c r="I190" s="30">
        <f t="shared" ref="I190:I193" si="158">J190+K190+L190</f>
        <v>0</v>
      </c>
      <c r="J190" s="23"/>
      <c r="K190" s="23"/>
      <c r="L190" s="23"/>
      <c r="M190" s="23"/>
      <c r="N190" s="30">
        <f t="shared" si="146"/>
        <v>0</v>
      </c>
      <c r="O190" s="23"/>
      <c r="P190" s="82"/>
      <c r="Q190" s="23"/>
      <c r="R190" s="23"/>
    </row>
    <row r="191" spans="1:18" ht="52.5" customHeight="1" x14ac:dyDescent="0.2">
      <c r="A191" s="91" t="s">
        <v>74</v>
      </c>
      <c r="B191" s="91" t="s">
        <v>114</v>
      </c>
      <c r="C191" s="91"/>
      <c r="D191" s="22">
        <v>43830</v>
      </c>
      <c r="E191" s="30">
        <f t="shared" si="157"/>
        <v>62680.9</v>
      </c>
      <c r="F191" s="23">
        <v>0</v>
      </c>
      <c r="G191" s="82">
        <v>62680.9</v>
      </c>
      <c r="H191" s="23"/>
      <c r="I191" s="30">
        <f t="shared" si="158"/>
        <v>0</v>
      </c>
      <c r="J191" s="23"/>
      <c r="K191" s="23"/>
      <c r="L191" s="23"/>
      <c r="M191" s="23">
        <f t="shared" ref="M191" si="159">I191/E191*100</f>
        <v>0</v>
      </c>
      <c r="N191" s="30">
        <f t="shared" si="146"/>
        <v>0</v>
      </c>
      <c r="O191" s="23"/>
      <c r="P191" s="82"/>
      <c r="Q191" s="23"/>
      <c r="R191" s="23">
        <f>N191/E191*100</f>
        <v>0</v>
      </c>
    </row>
    <row r="192" spans="1:18" ht="29.25" customHeight="1" x14ac:dyDescent="0.2">
      <c r="A192" s="24" t="s">
        <v>20</v>
      </c>
      <c r="B192" s="31"/>
      <c r="C192" s="31"/>
      <c r="D192" s="32"/>
      <c r="E192" s="30">
        <f t="shared" si="157"/>
        <v>0</v>
      </c>
      <c r="F192" s="33"/>
      <c r="G192" s="79"/>
      <c r="H192" s="33"/>
      <c r="I192" s="30">
        <f t="shared" si="158"/>
        <v>0</v>
      </c>
      <c r="J192" s="33"/>
      <c r="K192" s="33"/>
      <c r="L192" s="33"/>
      <c r="M192" s="23"/>
      <c r="N192" s="30">
        <f t="shared" si="146"/>
        <v>0</v>
      </c>
      <c r="O192" s="33"/>
      <c r="P192" s="78"/>
      <c r="Q192" s="33"/>
      <c r="R192" s="23"/>
    </row>
    <row r="193" spans="1:18" ht="36.75" customHeight="1" x14ac:dyDescent="0.2">
      <c r="A193" s="91" t="s">
        <v>39</v>
      </c>
      <c r="B193" s="31"/>
      <c r="C193" s="31"/>
      <c r="D193" s="32"/>
      <c r="E193" s="30">
        <f t="shared" si="157"/>
        <v>62680.9</v>
      </c>
      <c r="F193" s="33">
        <v>0</v>
      </c>
      <c r="G193" s="82">
        <v>62680.9</v>
      </c>
      <c r="H193" s="33"/>
      <c r="I193" s="30">
        <f t="shared" si="158"/>
        <v>0</v>
      </c>
      <c r="J193" s="33"/>
      <c r="K193" s="33"/>
      <c r="L193" s="33"/>
      <c r="M193" s="23">
        <f t="shared" ref="M193" si="160">I193/E193*100</f>
        <v>0</v>
      </c>
      <c r="N193" s="30">
        <f t="shared" si="146"/>
        <v>0</v>
      </c>
      <c r="O193" s="33"/>
      <c r="P193" s="79"/>
      <c r="Q193" s="33"/>
      <c r="R193" s="23">
        <f>N193/E193*100</f>
        <v>0</v>
      </c>
    </row>
    <row r="194" spans="1:18" ht="54" customHeight="1" x14ac:dyDescent="0.2">
      <c r="A194" s="75" t="s">
        <v>29</v>
      </c>
      <c r="B194" s="31"/>
      <c r="C194" s="31"/>
      <c r="D194" s="32"/>
      <c r="E194" s="30"/>
      <c r="F194" s="33"/>
      <c r="G194" s="82"/>
      <c r="H194" s="33"/>
      <c r="I194" s="30"/>
      <c r="J194" s="33"/>
      <c r="K194" s="33"/>
      <c r="L194" s="33"/>
      <c r="M194" s="23"/>
      <c r="N194" s="30"/>
      <c r="O194" s="33"/>
      <c r="P194" s="79"/>
      <c r="Q194" s="33"/>
      <c r="R194" s="23"/>
    </row>
    <row r="195" spans="1:18" ht="126" customHeight="1" x14ac:dyDescent="0.2">
      <c r="A195" s="91" t="s">
        <v>166</v>
      </c>
      <c r="B195" s="17"/>
      <c r="C195" s="17"/>
      <c r="D195" s="22"/>
      <c r="E195" s="30">
        <f>F195+G195+H195</f>
        <v>15000</v>
      </c>
      <c r="F195" s="23"/>
      <c r="G195" s="82">
        <v>15000</v>
      </c>
      <c r="H195" s="23"/>
      <c r="I195" s="30">
        <f>J195+K195+L195</f>
        <v>0</v>
      </c>
      <c r="J195" s="23"/>
      <c r="K195" s="82"/>
      <c r="L195" s="23"/>
      <c r="M195" s="23">
        <f>I195/E195*100</f>
        <v>0</v>
      </c>
      <c r="N195" s="30">
        <f>O195+P195+Q195</f>
        <v>1175.933</v>
      </c>
      <c r="O195" s="23"/>
      <c r="P195" s="82">
        <v>1175.933</v>
      </c>
      <c r="Q195" s="23"/>
      <c r="R195" s="23">
        <f>N195/E195*100</f>
        <v>7.8395533333333338</v>
      </c>
    </row>
    <row r="196" spans="1:18" ht="18" customHeight="1" x14ac:dyDescent="0.2">
      <c r="A196" s="24" t="s">
        <v>20</v>
      </c>
      <c r="B196" s="17"/>
      <c r="C196" s="17"/>
      <c r="D196" s="22"/>
      <c r="E196" s="30"/>
      <c r="F196" s="23"/>
      <c r="G196" s="82"/>
      <c r="H196" s="23"/>
      <c r="I196" s="30"/>
      <c r="J196" s="23"/>
      <c r="K196" s="23"/>
      <c r="L196" s="23"/>
      <c r="M196" s="23"/>
      <c r="N196" s="30"/>
      <c r="O196" s="23"/>
      <c r="P196" s="82"/>
      <c r="Q196" s="23"/>
      <c r="R196" s="23"/>
    </row>
    <row r="197" spans="1:18" ht="32.25" customHeight="1" x14ac:dyDescent="0.2">
      <c r="A197" s="91" t="s">
        <v>39</v>
      </c>
      <c r="B197" s="17"/>
      <c r="C197" s="17"/>
      <c r="D197" s="22"/>
      <c r="E197" s="30">
        <f t="shared" si="97"/>
        <v>15000</v>
      </c>
      <c r="F197" s="23"/>
      <c r="G197" s="82">
        <v>15000</v>
      </c>
      <c r="H197" s="23"/>
      <c r="I197" s="30">
        <f>J197+K197+L197</f>
        <v>0</v>
      </c>
      <c r="J197" s="23"/>
      <c r="K197" s="82"/>
      <c r="L197" s="23"/>
      <c r="M197" s="23">
        <f>I197/E197*100</f>
        <v>0</v>
      </c>
      <c r="N197" s="30">
        <f t="shared" ref="N197:N245" si="161">O197+P197+Q197</f>
        <v>0</v>
      </c>
      <c r="O197" s="23"/>
      <c r="P197" s="82"/>
      <c r="Q197" s="23"/>
      <c r="R197" s="23">
        <f>N197/E197*100</f>
        <v>0</v>
      </c>
    </row>
    <row r="198" spans="1:18" ht="130.5" customHeight="1" x14ac:dyDescent="0.2">
      <c r="A198" s="91" t="s">
        <v>111</v>
      </c>
      <c r="B198" s="31"/>
      <c r="C198" s="31"/>
      <c r="D198" s="32"/>
      <c r="E198" s="30">
        <f t="shared" si="97"/>
        <v>94170</v>
      </c>
      <c r="F198" s="33">
        <v>0</v>
      </c>
      <c r="G198" s="79">
        <v>94170</v>
      </c>
      <c r="H198" s="33"/>
      <c r="I198" s="30">
        <v>8468.2000000000007</v>
      </c>
      <c r="J198" s="33"/>
      <c r="K198" s="78">
        <v>8468.2000000000007</v>
      </c>
      <c r="L198" s="33"/>
      <c r="M198" s="23">
        <f t="shared" si="139"/>
        <v>8.9924604438780928</v>
      </c>
      <c r="N198" s="30">
        <f t="shared" si="161"/>
        <v>8468.2209999999995</v>
      </c>
      <c r="O198" s="33"/>
      <c r="P198" s="78">
        <v>8468.2209999999995</v>
      </c>
      <c r="Q198" s="33"/>
      <c r="R198" s="23">
        <f>N198/E198*100</f>
        <v>8.9924827439736639</v>
      </c>
    </row>
    <row r="199" spans="1:18" ht="111.75" customHeight="1" x14ac:dyDescent="0.2">
      <c r="A199" s="91" t="s">
        <v>167</v>
      </c>
      <c r="B199" s="31"/>
      <c r="C199" s="31"/>
      <c r="D199" s="32"/>
      <c r="E199" s="30">
        <f t="shared" si="97"/>
        <v>526960</v>
      </c>
      <c r="F199" s="33">
        <v>292755.59999999998</v>
      </c>
      <c r="G199" s="79">
        <v>234204.4</v>
      </c>
      <c r="H199" s="33"/>
      <c r="I199" s="30">
        <f t="shared" si="99"/>
        <v>0</v>
      </c>
      <c r="J199" s="33"/>
      <c r="K199" s="78"/>
      <c r="L199" s="33"/>
      <c r="M199" s="23">
        <f t="shared" si="139"/>
        <v>0</v>
      </c>
      <c r="N199" s="30">
        <f t="shared" si="161"/>
        <v>10081.450000000001</v>
      </c>
      <c r="O199" s="33"/>
      <c r="P199" s="78">
        <v>10081.450000000001</v>
      </c>
      <c r="Q199" s="33"/>
      <c r="R199" s="23">
        <f>N199/E199*100</f>
        <v>1.9131338241991802</v>
      </c>
    </row>
    <row r="200" spans="1:18" ht="95.25" customHeight="1" x14ac:dyDescent="0.2">
      <c r="A200" s="91" t="s">
        <v>68</v>
      </c>
      <c r="B200" s="31" t="s">
        <v>107</v>
      </c>
      <c r="C200" s="31"/>
      <c r="D200" s="32"/>
      <c r="E200" s="30">
        <f t="shared" si="97"/>
        <v>49500</v>
      </c>
      <c r="F200" s="33">
        <v>0</v>
      </c>
      <c r="G200" s="79">
        <v>49500</v>
      </c>
      <c r="H200" s="33"/>
      <c r="I200" s="30">
        <v>4.2140000000000004</v>
      </c>
      <c r="J200" s="33"/>
      <c r="K200" s="78">
        <v>4.2140000000000004</v>
      </c>
      <c r="L200" s="33"/>
      <c r="M200" s="23">
        <f t="shared" si="139"/>
        <v>8.5131313131313145E-3</v>
      </c>
      <c r="N200" s="30">
        <f t="shared" si="161"/>
        <v>4.2130000000000001</v>
      </c>
      <c r="O200" s="33"/>
      <c r="P200" s="78">
        <v>4.2130000000000001</v>
      </c>
      <c r="Q200" s="33"/>
      <c r="R200" s="23">
        <f>N200/E200*100</f>
        <v>8.5111111111111117E-3</v>
      </c>
    </row>
    <row r="201" spans="1:18" s="7" customFormat="1" ht="18.75" customHeight="1" x14ac:dyDescent="0.25">
      <c r="A201" s="18" t="s">
        <v>30</v>
      </c>
      <c r="B201" s="48"/>
      <c r="C201" s="48"/>
      <c r="D201" s="49"/>
      <c r="E201" s="20">
        <f t="shared" ref="E201:E280" si="162">F201+G201+H201</f>
        <v>262275.67000000004</v>
      </c>
      <c r="F201" s="50">
        <f>F203+F254+F260+F274</f>
        <v>25534.1</v>
      </c>
      <c r="G201" s="50">
        <f t="shared" ref="G201:H201" si="163">G203+G254+G260+G274</f>
        <v>230954.7</v>
      </c>
      <c r="H201" s="50">
        <f t="shared" si="163"/>
        <v>5786.8700000000008</v>
      </c>
      <c r="I201" s="20">
        <f t="shared" ref="I201:I280" si="164">J201+K201+L201</f>
        <v>0</v>
      </c>
      <c r="J201" s="50">
        <f t="shared" ref="J201:L201" si="165">J203+J254+J260+J274</f>
        <v>0</v>
      </c>
      <c r="K201" s="50">
        <f t="shared" si="165"/>
        <v>0</v>
      </c>
      <c r="L201" s="50">
        <f t="shared" si="165"/>
        <v>0</v>
      </c>
      <c r="M201" s="20">
        <f t="shared" si="139"/>
        <v>0</v>
      </c>
      <c r="N201" s="20">
        <f>O201+P201+Q201</f>
        <v>0</v>
      </c>
      <c r="O201" s="50">
        <f t="shared" ref="O201:Q201" si="166">O203+O254+O260+O274</f>
        <v>0</v>
      </c>
      <c r="P201" s="50">
        <f t="shared" si="166"/>
        <v>0</v>
      </c>
      <c r="Q201" s="50">
        <f t="shared" si="166"/>
        <v>0</v>
      </c>
      <c r="R201" s="20">
        <f>N201/E201*100</f>
        <v>0</v>
      </c>
    </row>
    <row r="202" spans="1:18" ht="18.75" customHeight="1" x14ac:dyDescent="0.2">
      <c r="A202" s="24" t="s">
        <v>20</v>
      </c>
      <c r="B202" s="31"/>
      <c r="C202" s="31"/>
      <c r="D202" s="32"/>
      <c r="E202" s="30">
        <f t="shared" si="162"/>
        <v>0</v>
      </c>
      <c r="F202" s="33"/>
      <c r="G202" s="79"/>
      <c r="H202" s="33"/>
      <c r="I202" s="30">
        <f t="shared" si="164"/>
        <v>0</v>
      </c>
      <c r="J202" s="33"/>
      <c r="K202" s="33"/>
      <c r="L202" s="33"/>
      <c r="M202" s="23"/>
      <c r="N202" s="30">
        <f t="shared" si="161"/>
        <v>0</v>
      </c>
      <c r="O202" s="33"/>
      <c r="P202" s="79"/>
      <c r="Q202" s="33"/>
      <c r="R202" s="23"/>
    </row>
    <row r="203" spans="1:18" s="10" customFormat="1" ht="74.25" customHeight="1" x14ac:dyDescent="0.2">
      <c r="A203" s="92" t="s">
        <v>69</v>
      </c>
      <c r="B203" s="28"/>
      <c r="C203" s="28"/>
      <c r="D203" s="29"/>
      <c r="E203" s="30">
        <f t="shared" si="162"/>
        <v>170627.40000000002</v>
      </c>
      <c r="F203" s="36">
        <f>F204+F234+F238+F246</f>
        <v>0</v>
      </c>
      <c r="G203" s="36">
        <f t="shared" ref="G203:H203" si="167">G204+G234+G238+G246</f>
        <v>170627.40000000002</v>
      </c>
      <c r="H203" s="36">
        <f t="shared" si="167"/>
        <v>0</v>
      </c>
      <c r="I203" s="30">
        <f t="shared" si="164"/>
        <v>0</v>
      </c>
      <c r="J203" s="36">
        <f t="shared" ref="J203:L203" si="168">J204+J234+J238+J246</f>
        <v>0</v>
      </c>
      <c r="K203" s="36">
        <f t="shared" si="168"/>
        <v>0</v>
      </c>
      <c r="L203" s="36">
        <f t="shared" si="168"/>
        <v>0</v>
      </c>
      <c r="M203" s="30">
        <f t="shared" si="139"/>
        <v>0</v>
      </c>
      <c r="N203" s="30">
        <f t="shared" si="161"/>
        <v>0</v>
      </c>
      <c r="O203" s="36">
        <f t="shared" ref="O203:Q203" si="169">O204+O234+O238+O246</f>
        <v>0</v>
      </c>
      <c r="P203" s="36">
        <f t="shared" si="169"/>
        <v>0</v>
      </c>
      <c r="Q203" s="36">
        <f t="shared" si="169"/>
        <v>0</v>
      </c>
      <c r="R203" s="30">
        <f>N203/E203*100</f>
        <v>0</v>
      </c>
    </row>
    <row r="204" spans="1:18" s="10" customFormat="1" ht="69.75" customHeight="1" x14ac:dyDescent="0.2">
      <c r="A204" s="92" t="s">
        <v>224</v>
      </c>
      <c r="B204" s="28"/>
      <c r="C204" s="28"/>
      <c r="D204" s="29"/>
      <c r="E204" s="30">
        <f t="shared" si="162"/>
        <v>69088.800000000003</v>
      </c>
      <c r="F204" s="36">
        <f>F206+F209+F212+F215+F218+F221+F224+F227+F231+F233</f>
        <v>0</v>
      </c>
      <c r="G204" s="36">
        <f t="shared" ref="G204:H204" si="170">G206+G209+G212+G215+G218+G221+G224+G227+G231+G233</f>
        <v>69088.800000000003</v>
      </c>
      <c r="H204" s="36">
        <f t="shared" si="170"/>
        <v>0</v>
      </c>
      <c r="I204" s="30">
        <f t="shared" si="164"/>
        <v>0</v>
      </c>
      <c r="J204" s="36">
        <f t="shared" ref="J204:L204" si="171">J206+J209+J212+J215+J218+J221+J224+J227+J231+J233</f>
        <v>0</v>
      </c>
      <c r="K204" s="36">
        <f t="shared" si="171"/>
        <v>0</v>
      </c>
      <c r="L204" s="36">
        <f t="shared" si="171"/>
        <v>0</v>
      </c>
      <c r="M204" s="30">
        <f t="shared" si="139"/>
        <v>0</v>
      </c>
      <c r="N204" s="30">
        <f t="shared" si="161"/>
        <v>0</v>
      </c>
      <c r="O204" s="36">
        <f t="shared" ref="O204:Q204" si="172">O206+O209+O212+O215+O218+O221+O224+O227+O231+O233</f>
        <v>0</v>
      </c>
      <c r="P204" s="36">
        <f t="shared" si="172"/>
        <v>0</v>
      </c>
      <c r="Q204" s="36">
        <f t="shared" si="172"/>
        <v>0</v>
      </c>
      <c r="R204" s="30">
        <f>N204/E204*100</f>
        <v>0</v>
      </c>
    </row>
    <row r="205" spans="1:18" ht="65.25" customHeight="1" x14ac:dyDescent="0.2">
      <c r="A205" s="75" t="s">
        <v>31</v>
      </c>
      <c r="B205" s="31"/>
      <c r="C205" s="31"/>
      <c r="D205" s="32"/>
      <c r="E205" s="30">
        <f t="shared" si="162"/>
        <v>0</v>
      </c>
      <c r="F205" s="33"/>
      <c r="G205" s="79"/>
      <c r="H205" s="33"/>
      <c r="I205" s="30">
        <f t="shared" si="164"/>
        <v>0</v>
      </c>
      <c r="J205" s="33"/>
      <c r="K205" s="33"/>
      <c r="L205" s="33"/>
      <c r="M205" s="23"/>
      <c r="N205" s="30">
        <f t="shared" si="161"/>
        <v>0</v>
      </c>
      <c r="O205" s="33"/>
      <c r="P205" s="78"/>
      <c r="Q205" s="33"/>
      <c r="R205" s="23"/>
    </row>
    <row r="206" spans="1:18" ht="99" customHeight="1" x14ac:dyDescent="0.2">
      <c r="A206" s="37" t="s">
        <v>225</v>
      </c>
      <c r="B206" s="31"/>
      <c r="C206" s="31"/>
      <c r="D206" s="32"/>
      <c r="E206" s="30">
        <f t="shared" si="162"/>
        <v>3000</v>
      </c>
      <c r="F206" s="33"/>
      <c r="G206" s="79">
        <v>3000</v>
      </c>
      <c r="H206" s="33"/>
      <c r="I206" s="30"/>
      <c r="J206" s="33"/>
      <c r="K206" s="33"/>
      <c r="L206" s="33"/>
      <c r="M206" s="23"/>
      <c r="N206" s="30"/>
      <c r="O206" s="33"/>
      <c r="P206" s="78"/>
      <c r="Q206" s="33"/>
      <c r="R206" s="23"/>
    </row>
    <row r="207" spans="1:18" ht="35.25" customHeight="1" x14ac:dyDescent="0.2">
      <c r="A207" s="37" t="s">
        <v>20</v>
      </c>
      <c r="B207" s="31"/>
      <c r="C207" s="31"/>
      <c r="D207" s="32"/>
      <c r="E207" s="30"/>
      <c r="F207" s="33"/>
      <c r="G207" s="79"/>
      <c r="H207" s="33"/>
      <c r="I207" s="30"/>
      <c r="J207" s="33"/>
      <c r="K207" s="33"/>
      <c r="L207" s="33"/>
      <c r="M207" s="23"/>
      <c r="N207" s="30"/>
      <c r="O207" s="33"/>
      <c r="P207" s="78"/>
      <c r="Q207" s="33"/>
      <c r="R207" s="23"/>
    </row>
    <row r="208" spans="1:18" ht="45.75" customHeight="1" x14ac:dyDescent="0.2">
      <c r="A208" s="37" t="s">
        <v>39</v>
      </c>
      <c r="B208" s="31"/>
      <c r="C208" s="31"/>
      <c r="D208" s="32"/>
      <c r="E208" s="30">
        <f t="shared" si="162"/>
        <v>3000</v>
      </c>
      <c r="F208" s="33"/>
      <c r="G208" s="79">
        <v>3000</v>
      </c>
      <c r="H208" s="33"/>
      <c r="I208" s="30"/>
      <c r="J208" s="33"/>
      <c r="K208" s="33"/>
      <c r="L208" s="33"/>
      <c r="M208" s="23"/>
      <c r="N208" s="30"/>
      <c r="O208" s="33"/>
      <c r="P208" s="78"/>
      <c r="Q208" s="33"/>
      <c r="R208" s="23"/>
    </row>
    <row r="209" spans="1:18" ht="110.25" customHeight="1" x14ac:dyDescent="0.2">
      <c r="A209" s="37" t="s">
        <v>226</v>
      </c>
      <c r="B209" s="31"/>
      <c r="C209" s="31"/>
      <c r="D209" s="32"/>
      <c r="E209" s="30">
        <f t="shared" si="162"/>
        <v>4140</v>
      </c>
      <c r="F209" s="33"/>
      <c r="G209" s="79">
        <v>4140</v>
      </c>
      <c r="H209" s="33"/>
      <c r="I209" s="30"/>
      <c r="J209" s="33"/>
      <c r="K209" s="33"/>
      <c r="L209" s="33"/>
      <c r="M209" s="23"/>
      <c r="N209" s="30"/>
      <c r="O209" s="33"/>
      <c r="P209" s="78"/>
      <c r="Q209" s="33"/>
      <c r="R209" s="23"/>
    </row>
    <row r="210" spans="1:18" ht="35.25" customHeight="1" x14ac:dyDescent="0.2">
      <c r="A210" s="37" t="s">
        <v>20</v>
      </c>
      <c r="B210" s="31"/>
      <c r="C210" s="31"/>
      <c r="D210" s="32"/>
      <c r="E210" s="30"/>
      <c r="F210" s="33"/>
      <c r="G210" s="79"/>
      <c r="H210" s="33"/>
      <c r="I210" s="30"/>
      <c r="J210" s="33"/>
      <c r="K210" s="33"/>
      <c r="L210" s="33"/>
      <c r="M210" s="23"/>
      <c r="N210" s="30"/>
      <c r="O210" s="33"/>
      <c r="P210" s="78"/>
      <c r="Q210" s="33"/>
      <c r="R210" s="23"/>
    </row>
    <row r="211" spans="1:18" ht="45.75" customHeight="1" x14ac:dyDescent="0.2">
      <c r="A211" s="37" t="s">
        <v>39</v>
      </c>
      <c r="B211" s="31"/>
      <c r="C211" s="31"/>
      <c r="D211" s="32"/>
      <c r="E211" s="30">
        <f t="shared" si="162"/>
        <v>4140</v>
      </c>
      <c r="F211" s="33"/>
      <c r="G211" s="79">
        <v>4140</v>
      </c>
      <c r="H211" s="33"/>
      <c r="I211" s="30"/>
      <c r="J211" s="33"/>
      <c r="K211" s="33"/>
      <c r="L211" s="33"/>
      <c r="M211" s="23"/>
      <c r="N211" s="30"/>
      <c r="O211" s="33"/>
      <c r="P211" s="78"/>
      <c r="Q211" s="33"/>
      <c r="R211" s="23"/>
    </row>
    <row r="212" spans="1:18" ht="105.75" customHeight="1" x14ac:dyDescent="0.2">
      <c r="A212" s="37" t="s">
        <v>227</v>
      </c>
      <c r="B212" s="31"/>
      <c r="C212" s="31"/>
      <c r="D212" s="32"/>
      <c r="E212" s="30">
        <f t="shared" si="162"/>
        <v>4100</v>
      </c>
      <c r="F212" s="33"/>
      <c r="G212" s="79">
        <v>4100</v>
      </c>
      <c r="H212" s="33"/>
      <c r="I212" s="30"/>
      <c r="J212" s="33"/>
      <c r="K212" s="33"/>
      <c r="L212" s="33"/>
      <c r="M212" s="23"/>
      <c r="N212" s="30"/>
      <c r="O212" s="33"/>
      <c r="P212" s="78"/>
      <c r="Q212" s="33"/>
      <c r="R212" s="23"/>
    </row>
    <row r="213" spans="1:18" ht="30.75" customHeight="1" x14ac:dyDescent="0.2">
      <c r="A213" s="37" t="s">
        <v>20</v>
      </c>
      <c r="B213" s="31"/>
      <c r="C213" s="31"/>
      <c r="D213" s="32"/>
      <c r="E213" s="30"/>
      <c r="F213" s="33"/>
      <c r="G213" s="79"/>
      <c r="H213" s="33"/>
      <c r="I213" s="30"/>
      <c r="J213" s="33"/>
      <c r="K213" s="33"/>
      <c r="L213" s="33"/>
      <c r="M213" s="23"/>
      <c r="N213" s="30"/>
      <c r="O213" s="33"/>
      <c r="P213" s="78"/>
      <c r="Q213" s="33"/>
      <c r="R213" s="23"/>
    </row>
    <row r="214" spans="1:18" ht="45.75" customHeight="1" x14ac:dyDescent="0.2">
      <c r="A214" s="37" t="s">
        <v>39</v>
      </c>
      <c r="B214" s="31"/>
      <c r="C214" s="31"/>
      <c r="D214" s="32"/>
      <c r="E214" s="30">
        <f t="shared" si="162"/>
        <v>4100</v>
      </c>
      <c r="F214" s="33"/>
      <c r="G214" s="79">
        <v>4100</v>
      </c>
      <c r="H214" s="33"/>
      <c r="I214" s="30"/>
      <c r="J214" s="33"/>
      <c r="K214" s="33"/>
      <c r="L214" s="33"/>
      <c r="M214" s="23"/>
      <c r="N214" s="30"/>
      <c r="O214" s="33"/>
      <c r="P214" s="78"/>
      <c r="Q214" s="33"/>
      <c r="R214" s="23"/>
    </row>
    <row r="215" spans="1:18" ht="111" customHeight="1" x14ac:dyDescent="0.2">
      <c r="A215" s="37" t="s">
        <v>228</v>
      </c>
      <c r="B215" s="31"/>
      <c r="C215" s="31"/>
      <c r="D215" s="32"/>
      <c r="E215" s="30">
        <f t="shared" si="162"/>
        <v>4800</v>
      </c>
      <c r="F215" s="33"/>
      <c r="G215" s="79">
        <v>4800</v>
      </c>
      <c r="H215" s="33"/>
      <c r="I215" s="30"/>
      <c r="J215" s="33"/>
      <c r="K215" s="33"/>
      <c r="L215" s="33"/>
      <c r="M215" s="23"/>
      <c r="N215" s="30"/>
      <c r="O215" s="33"/>
      <c r="P215" s="78"/>
      <c r="Q215" s="33"/>
      <c r="R215" s="23"/>
    </row>
    <row r="216" spans="1:18" ht="34.5" customHeight="1" x14ac:dyDescent="0.2">
      <c r="A216" s="37" t="s">
        <v>20</v>
      </c>
      <c r="B216" s="31"/>
      <c r="C216" s="31"/>
      <c r="D216" s="32"/>
      <c r="E216" s="30"/>
      <c r="F216" s="33"/>
      <c r="G216" s="79"/>
      <c r="H216" s="33"/>
      <c r="I216" s="30"/>
      <c r="J216" s="33"/>
      <c r="K216" s="33"/>
      <c r="L216" s="33"/>
      <c r="M216" s="23"/>
      <c r="N216" s="30"/>
      <c r="O216" s="33"/>
      <c r="P216" s="78"/>
      <c r="Q216" s="33"/>
      <c r="R216" s="23"/>
    </row>
    <row r="217" spans="1:18" ht="45.75" customHeight="1" x14ac:dyDescent="0.2">
      <c r="A217" s="37" t="s">
        <v>39</v>
      </c>
      <c r="B217" s="31"/>
      <c r="C217" s="31"/>
      <c r="D217" s="32"/>
      <c r="E217" s="30">
        <f t="shared" si="162"/>
        <v>4800</v>
      </c>
      <c r="F217" s="33"/>
      <c r="G217" s="79">
        <v>4800</v>
      </c>
      <c r="H217" s="33"/>
      <c r="I217" s="30"/>
      <c r="J217" s="33"/>
      <c r="K217" s="33"/>
      <c r="L217" s="33"/>
      <c r="M217" s="23"/>
      <c r="N217" s="30"/>
      <c r="O217" s="33"/>
      <c r="P217" s="78"/>
      <c r="Q217" s="33"/>
      <c r="R217" s="23"/>
    </row>
    <row r="218" spans="1:18" ht="115.5" customHeight="1" x14ac:dyDescent="0.2">
      <c r="A218" s="37" t="s">
        <v>229</v>
      </c>
      <c r="B218" s="31"/>
      <c r="C218" s="31"/>
      <c r="D218" s="32"/>
      <c r="E218" s="30">
        <f t="shared" si="162"/>
        <v>4140</v>
      </c>
      <c r="F218" s="33"/>
      <c r="G218" s="79">
        <v>4140</v>
      </c>
      <c r="H218" s="33"/>
      <c r="I218" s="30"/>
      <c r="J218" s="33"/>
      <c r="K218" s="33"/>
      <c r="L218" s="33"/>
      <c r="M218" s="23"/>
      <c r="N218" s="30"/>
      <c r="O218" s="33"/>
      <c r="P218" s="78"/>
      <c r="Q218" s="33"/>
      <c r="R218" s="23"/>
    </row>
    <row r="219" spans="1:18" ht="29.25" customHeight="1" x14ac:dyDescent="0.2">
      <c r="A219" s="37" t="s">
        <v>20</v>
      </c>
      <c r="B219" s="31"/>
      <c r="C219" s="31"/>
      <c r="D219" s="32"/>
      <c r="E219" s="30"/>
      <c r="F219" s="33"/>
      <c r="G219" s="79"/>
      <c r="H219" s="33"/>
      <c r="I219" s="30"/>
      <c r="J219" s="33"/>
      <c r="K219" s="33"/>
      <c r="L219" s="33"/>
      <c r="M219" s="23"/>
      <c r="N219" s="30"/>
      <c r="O219" s="33"/>
      <c r="P219" s="78"/>
      <c r="Q219" s="33"/>
      <c r="R219" s="23"/>
    </row>
    <row r="220" spans="1:18" ht="45.75" customHeight="1" x14ac:dyDescent="0.2">
      <c r="A220" s="37" t="s">
        <v>39</v>
      </c>
      <c r="B220" s="31"/>
      <c r="C220" s="31"/>
      <c r="D220" s="32"/>
      <c r="E220" s="30">
        <f t="shared" si="162"/>
        <v>4140</v>
      </c>
      <c r="F220" s="33"/>
      <c r="G220" s="79">
        <v>4140</v>
      </c>
      <c r="H220" s="33"/>
      <c r="I220" s="30"/>
      <c r="J220" s="33"/>
      <c r="K220" s="33"/>
      <c r="L220" s="33"/>
      <c r="M220" s="23"/>
      <c r="N220" s="30"/>
      <c r="O220" s="33"/>
      <c r="P220" s="78"/>
      <c r="Q220" s="33"/>
      <c r="R220" s="23"/>
    </row>
    <row r="221" spans="1:18" ht="105" customHeight="1" x14ac:dyDescent="0.2">
      <c r="A221" s="37" t="s">
        <v>230</v>
      </c>
      <c r="B221" s="31"/>
      <c r="C221" s="31"/>
      <c r="D221" s="32"/>
      <c r="E221" s="30">
        <f t="shared" si="162"/>
        <v>4420</v>
      </c>
      <c r="F221" s="33"/>
      <c r="G221" s="79">
        <v>4420</v>
      </c>
      <c r="H221" s="33"/>
      <c r="I221" s="30"/>
      <c r="J221" s="33"/>
      <c r="K221" s="33"/>
      <c r="L221" s="33"/>
      <c r="M221" s="23"/>
      <c r="N221" s="30"/>
      <c r="O221" s="33"/>
      <c r="P221" s="78"/>
      <c r="Q221" s="33"/>
      <c r="R221" s="23"/>
    </row>
    <row r="222" spans="1:18" ht="39" customHeight="1" x14ac:dyDescent="0.2">
      <c r="A222" s="37" t="s">
        <v>20</v>
      </c>
      <c r="B222" s="31"/>
      <c r="C222" s="31"/>
      <c r="D222" s="32"/>
      <c r="E222" s="30"/>
      <c r="F222" s="33"/>
      <c r="G222" s="79"/>
      <c r="H222" s="33"/>
      <c r="I222" s="30"/>
      <c r="J222" s="33"/>
      <c r="K222" s="33"/>
      <c r="L222" s="33"/>
      <c r="M222" s="23"/>
      <c r="N222" s="30"/>
      <c r="O222" s="33"/>
      <c r="P222" s="78"/>
      <c r="Q222" s="33"/>
      <c r="R222" s="23"/>
    </row>
    <row r="223" spans="1:18" ht="45.75" customHeight="1" x14ac:dyDescent="0.2">
      <c r="A223" s="37" t="s">
        <v>39</v>
      </c>
      <c r="B223" s="31"/>
      <c r="C223" s="31"/>
      <c r="D223" s="32"/>
      <c r="E223" s="30">
        <f t="shared" si="162"/>
        <v>4420</v>
      </c>
      <c r="F223" s="33"/>
      <c r="G223" s="79">
        <v>4420</v>
      </c>
      <c r="H223" s="33"/>
      <c r="I223" s="30"/>
      <c r="J223" s="33"/>
      <c r="K223" s="33"/>
      <c r="L223" s="33"/>
      <c r="M223" s="23"/>
      <c r="N223" s="30"/>
      <c r="O223" s="33"/>
      <c r="P223" s="78"/>
      <c r="Q223" s="33"/>
      <c r="R223" s="23"/>
    </row>
    <row r="224" spans="1:18" ht="108" customHeight="1" x14ac:dyDescent="0.2">
      <c r="A224" s="37" t="s">
        <v>231</v>
      </c>
      <c r="B224" s="31"/>
      <c r="C224" s="31"/>
      <c r="D224" s="32"/>
      <c r="E224" s="30">
        <f t="shared" si="162"/>
        <v>4780</v>
      </c>
      <c r="F224" s="33"/>
      <c r="G224" s="79">
        <v>4780</v>
      </c>
      <c r="H224" s="33"/>
      <c r="I224" s="30"/>
      <c r="J224" s="33"/>
      <c r="K224" s="33"/>
      <c r="L224" s="33"/>
      <c r="M224" s="23"/>
      <c r="N224" s="30"/>
      <c r="O224" s="33"/>
      <c r="P224" s="78"/>
      <c r="Q224" s="33"/>
      <c r="R224" s="23"/>
    </row>
    <row r="225" spans="1:18" ht="45.75" customHeight="1" x14ac:dyDescent="0.2">
      <c r="A225" s="37" t="s">
        <v>20</v>
      </c>
      <c r="B225" s="31"/>
      <c r="C225" s="31"/>
      <c r="D225" s="32"/>
      <c r="E225" s="30"/>
      <c r="F225" s="33"/>
      <c r="G225" s="79"/>
      <c r="H225" s="33"/>
      <c r="I225" s="30"/>
      <c r="J225" s="33"/>
      <c r="K225" s="33"/>
      <c r="L225" s="33"/>
      <c r="M225" s="23"/>
      <c r="N225" s="30"/>
      <c r="O225" s="33"/>
      <c r="P225" s="78"/>
      <c r="Q225" s="33"/>
      <c r="R225" s="23"/>
    </row>
    <row r="226" spans="1:18" ht="45.75" customHeight="1" x14ac:dyDescent="0.2">
      <c r="A226" s="37" t="s">
        <v>39</v>
      </c>
      <c r="B226" s="31"/>
      <c r="C226" s="31"/>
      <c r="D226" s="32"/>
      <c r="E226" s="30">
        <f t="shared" si="162"/>
        <v>4780</v>
      </c>
      <c r="F226" s="33"/>
      <c r="G226" s="79">
        <v>4780</v>
      </c>
      <c r="H226" s="33"/>
      <c r="I226" s="30"/>
      <c r="J226" s="33"/>
      <c r="K226" s="33"/>
      <c r="L226" s="33"/>
      <c r="M226" s="23"/>
      <c r="N226" s="30"/>
      <c r="O226" s="33"/>
      <c r="P226" s="78"/>
      <c r="Q226" s="33"/>
      <c r="R226" s="23"/>
    </row>
    <row r="227" spans="1:18" ht="102" customHeight="1" x14ac:dyDescent="0.2">
      <c r="A227" s="37" t="s">
        <v>232</v>
      </c>
      <c r="B227" s="31"/>
      <c r="C227" s="31"/>
      <c r="D227" s="32"/>
      <c r="E227" s="30">
        <f t="shared" si="162"/>
        <v>4840</v>
      </c>
      <c r="F227" s="33"/>
      <c r="G227" s="79">
        <v>4840</v>
      </c>
      <c r="H227" s="33"/>
      <c r="I227" s="30"/>
      <c r="J227" s="33"/>
      <c r="K227" s="33"/>
      <c r="L227" s="33"/>
      <c r="M227" s="23"/>
      <c r="N227" s="30"/>
      <c r="O227" s="33"/>
      <c r="P227" s="78"/>
      <c r="Q227" s="33"/>
      <c r="R227" s="23"/>
    </row>
    <row r="228" spans="1:18" ht="38.25" customHeight="1" x14ac:dyDescent="0.2">
      <c r="A228" s="37" t="s">
        <v>20</v>
      </c>
      <c r="B228" s="31"/>
      <c r="C228" s="31"/>
      <c r="D228" s="32"/>
      <c r="E228" s="30"/>
      <c r="F228" s="33"/>
      <c r="G228" s="79"/>
      <c r="H228" s="33"/>
      <c r="I228" s="30"/>
      <c r="J228" s="33"/>
      <c r="K228" s="33"/>
      <c r="L228" s="33"/>
      <c r="M228" s="23"/>
      <c r="N228" s="30"/>
      <c r="O228" s="33"/>
      <c r="P228" s="78"/>
      <c r="Q228" s="33"/>
      <c r="R228" s="23"/>
    </row>
    <row r="229" spans="1:18" ht="45.75" customHeight="1" x14ac:dyDescent="0.2">
      <c r="A229" s="37" t="s">
        <v>39</v>
      </c>
      <c r="B229" s="31"/>
      <c r="C229" s="31"/>
      <c r="D229" s="32"/>
      <c r="E229" s="30">
        <f t="shared" si="162"/>
        <v>4840</v>
      </c>
      <c r="F229" s="33"/>
      <c r="G229" s="79">
        <v>4840</v>
      </c>
      <c r="H229" s="33"/>
      <c r="I229" s="30"/>
      <c r="J229" s="33"/>
      <c r="K229" s="33"/>
      <c r="L229" s="33"/>
      <c r="M229" s="23"/>
      <c r="N229" s="30"/>
      <c r="O229" s="33"/>
      <c r="P229" s="78"/>
      <c r="Q229" s="33"/>
      <c r="R229" s="23"/>
    </row>
    <row r="230" spans="1:18" ht="45.75" customHeight="1" x14ac:dyDescent="0.2">
      <c r="A230" s="75" t="s">
        <v>233</v>
      </c>
      <c r="B230" s="31"/>
      <c r="C230" s="31"/>
      <c r="D230" s="32"/>
      <c r="E230" s="30"/>
      <c r="F230" s="33"/>
      <c r="G230" s="79"/>
      <c r="H230" s="33"/>
      <c r="I230" s="30"/>
      <c r="J230" s="33"/>
      <c r="K230" s="33"/>
      <c r="L230" s="33"/>
      <c r="M230" s="23"/>
      <c r="N230" s="30"/>
      <c r="O230" s="33"/>
      <c r="P230" s="78"/>
      <c r="Q230" s="33"/>
      <c r="R230" s="23"/>
    </row>
    <row r="231" spans="1:18" ht="61.5" customHeight="1" x14ac:dyDescent="0.2">
      <c r="A231" s="37" t="s">
        <v>234</v>
      </c>
      <c r="B231" s="31"/>
      <c r="C231" s="31"/>
      <c r="D231" s="32"/>
      <c r="E231" s="30">
        <f t="shared" si="162"/>
        <v>14268.8</v>
      </c>
      <c r="F231" s="33"/>
      <c r="G231" s="79">
        <v>14268.8</v>
      </c>
      <c r="H231" s="33"/>
      <c r="I231" s="30"/>
      <c r="J231" s="33"/>
      <c r="K231" s="33"/>
      <c r="L231" s="33"/>
      <c r="M231" s="23"/>
      <c r="N231" s="30"/>
      <c r="O231" s="33"/>
      <c r="P231" s="78"/>
      <c r="Q231" s="33"/>
      <c r="R231" s="23"/>
    </row>
    <row r="232" spans="1:18" ht="43.5" customHeight="1" x14ac:dyDescent="0.2">
      <c r="A232" s="75" t="s">
        <v>235</v>
      </c>
      <c r="B232" s="31"/>
      <c r="C232" s="31"/>
      <c r="D232" s="32"/>
      <c r="E232" s="30"/>
      <c r="F232" s="33"/>
      <c r="G232" s="79"/>
      <c r="H232" s="33"/>
      <c r="I232" s="30"/>
      <c r="J232" s="33"/>
      <c r="K232" s="33"/>
      <c r="L232" s="33"/>
      <c r="M232" s="23"/>
      <c r="N232" s="30"/>
      <c r="O232" s="33"/>
      <c r="P232" s="78"/>
      <c r="Q232" s="33"/>
      <c r="R232" s="23"/>
    </row>
    <row r="233" spans="1:18" ht="45.75" customHeight="1" x14ac:dyDescent="0.2">
      <c r="A233" s="37" t="s">
        <v>236</v>
      </c>
      <c r="B233" s="31"/>
      <c r="C233" s="31"/>
      <c r="D233" s="32"/>
      <c r="E233" s="30">
        <f t="shared" si="162"/>
        <v>20600</v>
      </c>
      <c r="F233" s="33"/>
      <c r="G233" s="79">
        <v>20600</v>
      </c>
      <c r="H233" s="33"/>
      <c r="I233" s="30"/>
      <c r="J233" s="33"/>
      <c r="K233" s="33"/>
      <c r="L233" s="33"/>
      <c r="M233" s="23"/>
      <c r="N233" s="30"/>
      <c r="O233" s="33"/>
      <c r="P233" s="78"/>
      <c r="Q233" s="33"/>
      <c r="R233" s="23"/>
    </row>
    <row r="234" spans="1:18" s="16" customFormat="1" ht="77.25" customHeight="1" x14ac:dyDescent="0.2">
      <c r="A234" s="92" t="s">
        <v>112</v>
      </c>
      <c r="B234" s="69"/>
      <c r="C234" s="69"/>
      <c r="D234" s="70"/>
      <c r="E234" s="30">
        <f>F234+G234+H234</f>
        <v>47837</v>
      </c>
      <c r="F234" s="67">
        <f>F237</f>
        <v>0</v>
      </c>
      <c r="G234" s="67">
        <f t="shared" ref="G234:H234" si="173">G237</f>
        <v>47837</v>
      </c>
      <c r="H234" s="67">
        <f t="shared" si="173"/>
        <v>0</v>
      </c>
      <c r="I234" s="30">
        <f>J234+K234+L234</f>
        <v>0</v>
      </c>
      <c r="J234" s="67">
        <f t="shared" ref="J234:L234" si="174">J237</f>
        <v>0</v>
      </c>
      <c r="K234" s="67">
        <f t="shared" si="174"/>
        <v>0</v>
      </c>
      <c r="L234" s="67">
        <f t="shared" si="174"/>
        <v>0</v>
      </c>
      <c r="M234" s="42">
        <f>I234/E234*100</f>
        <v>0</v>
      </c>
      <c r="N234" s="30">
        <f>O234+P234+Q234</f>
        <v>0</v>
      </c>
      <c r="O234" s="67">
        <f t="shared" ref="O234:Q234" si="175">O237</f>
        <v>0</v>
      </c>
      <c r="P234" s="67">
        <f t="shared" si="175"/>
        <v>0</v>
      </c>
      <c r="Q234" s="67">
        <f t="shared" si="175"/>
        <v>0</v>
      </c>
      <c r="R234" s="42">
        <f>N234/E234*100</f>
        <v>0</v>
      </c>
    </row>
    <row r="235" spans="1:18" ht="77.25" customHeight="1" x14ac:dyDescent="0.2">
      <c r="A235" s="75" t="s">
        <v>31</v>
      </c>
      <c r="B235" s="31"/>
      <c r="C235" s="31"/>
      <c r="D235" s="32"/>
      <c r="E235" s="30"/>
      <c r="F235" s="33"/>
      <c r="G235" s="33"/>
      <c r="H235" s="33"/>
      <c r="I235" s="30"/>
      <c r="J235" s="33"/>
      <c r="K235" s="33"/>
      <c r="L235" s="33"/>
      <c r="M235" s="23"/>
      <c r="N235" s="30"/>
      <c r="O235" s="33"/>
      <c r="P235" s="34"/>
      <c r="Q235" s="33"/>
      <c r="R235" s="23"/>
    </row>
    <row r="236" spans="1:18" ht="37.5" customHeight="1" x14ac:dyDescent="0.2">
      <c r="A236" s="75" t="s">
        <v>168</v>
      </c>
      <c r="B236" s="31"/>
      <c r="C236" s="31"/>
      <c r="D236" s="32"/>
      <c r="E236" s="30"/>
      <c r="F236" s="33"/>
      <c r="G236" s="79"/>
      <c r="H236" s="33"/>
      <c r="I236" s="30"/>
      <c r="J236" s="33"/>
      <c r="K236" s="33"/>
      <c r="L236" s="33"/>
      <c r="M236" s="23"/>
      <c r="N236" s="30"/>
      <c r="O236" s="33"/>
      <c r="P236" s="78"/>
      <c r="Q236" s="33"/>
      <c r="R236" s="23"/>
    </row>
    <row r="237" spans="1:18" ht="97.5" customHeight="1" x14ac:dyDescent="0.2">
      <c r="A237" s="37" t="s">
        <v>169</v>
      </c>
      <c r="B237" s="31"/>
      <c r="C237" s="31"/>
      <c r="D237" s="32"/>
      <c r="E237" s="30">
        <f>F237+G237+H237</f>
        <v>47837</v>
      </c>
      <c r="F237" s="33"/>
      <c r="G237" s="79">
        <v>47837</v>
      </c>
      <c r="H237" s="33"/>
      <c r="I237" s="30"/>
      <c r="J237" s="33"/>
      <c r="K237" s="33"/>
      <c r="L237" s="33"/>
      <c r="M237" s="23"/>
      <c r="N237" s="30"/>
      <c r="O237" s="33"/>
      <c r="P237" s="78"/>
      <c r="Q237" s="33"/>
      <c r="R237" s="23"/>
    </row>
    <row r="238" spans="1:18" s="16" customFormat="1" ht="103.5" customHeight="1" x14ac:dyDescent="0.2">
      <c r="A238" s="92" t="s">
        <v>113</v>
      </c>
      <c r="B238" s="69"/>
      <c r="C238" s="69"/>
      <c r="D238" s="70"/>
      <c r="E238" s="30">
        <f>F238+G238+H238</f>
        <v>1608.6</v>
      </c>
      <c r="F238" s="67">
        <f>F241+F243+F245</f>
        <v>0</v>
      </c>
      <c r="G238" s="67">
        <f t="shared" ref="G238:H238" si="176">G241+G243+G245</f>
        <v>1608.6</v>
      </c>
      <c r="H238" s="67">
        <f t="shared" si="176"/>
        <v>0</v>
      </c>
      <c r="I238" s="30">
        <f>J238+K238+L238</f>
        <v>0</v>
      </c>
      <c r="J238" s="67">
        <f t="shared" ref="J238:L238" si="177">J241+J243+J245</f>
        <v>0</v>
      </c>
      <c r="K238" s="67">
        <f t="shared" si="177"/>
        <v>0</v>
      </c>
      <c r="L238" s="67">
        <f t="shared" si="177"/>
        <v>0</v>
      </c>
      <c r="M238" s="42">
        <f>I238/E238*100</f>
        <v>0</v>
      </c>
      <c r="N238" s="30">
        <f>O238+P238+Q238</f>
        <v>0</v>
      </c>
      <c r="O238" s="67">
        <f t="shared" ref="O238:Q238" si="178">O241+O243+O245</f>
        <v>0</v>
      </c>
      <c r="P238" s="67">
        <f t="shared" si="178"/>
        <v>0</v>
      </c>
      <c r="Q238" s="67">
        <f t="shared" si="178"/>
        <v>0</v>
      </c>
      <c r="R238" s="42">
        <f>N238/E238*100</f>
        <v>0</v>
      </c>
    </row>
    <row r="239" spans="1:18" ht="69.75" customHeight="1" x14ac:dyDescent="0.2">
      <c r="A239" s="75" t="s">
        <v>31</v>
      </c>
      <c r="B239" s="31"/>
      <c r="C239" s="31"/>
      <c r="D239" s="32"/>
      <c r="E239" s="30"/>
      <c r="F239" s="33"/>
      <c r="G239" s="79"/>
      <c r="H239" s="33"/>
      <c r="I239" s="30"/>
      <c r="J239" s="33"/>
      <c r="K239" s="33"/>
      <c r="L239" s="33"/>
      <c r="M239" s="23"/>
      <c r="N239" s="30"/>
      <c r="O239" s="33"/>
      <c r="P239" s="78"/>
      <c r="Q239" s="33"/>
      <c r="R239" s="23"/>
    </row>
    <row r="240" spans="1:18" ht="21.75" customHeight="1" x14ac:dyDescent="0.2">
      <c r="A240" s="27" t="s">
        <v>75</v>
      </c>
      <c r="B240" s="31"/>
      <c r="C240" s="31"/>
      <c r="D240" s="32"/>
      <c r="E240" s="30">
        <f t="shared" si="162"/>
        <v>0</v>
      </c>
      <c r="F240" s="33"/>
      <c r="G240" s="79"/>
      <c r="H240" s="33"/>
      <c r="I240" s="30">
        <f t="shared" si="164"/>
        <v>0</v>
      </c>
      <c r="J240" s="33"/>
      <c r="K240" s="33"/>
      <c r="L240" s="33"/>
      <c r="M240" s="23"/>
      <c r="N240" s="30">
        <f t="shared" si="161"/>
        <v>0</v>
      </c>
      <c r="O240" s="33"/>
      <c r="P240" s="78"/>
      <c r="Q240" s="33"/>
      <c r="R240" s="23"/>
    </row>
    <row r="241" spans="1:18" ht="59.25" customHeight="1" x14ac:dyDescent="0.2">
      <c r="A241" s="91" t="s">
        <v>237</v>
      </c>
      <c r="B241" s="17" t="s">
        <v>80</v>
      </c>
      <c r="C241" s="17" t="s">
        <v>93</v>
      </c>
      <c r="D241" s="22">
        <v>44196</v>
      </c>
      <c r="E241" s="30">
        <f t="shared" si="162"/>
        <v>199.5</v>
      </c>
      <c r="F241" s="23"/>
      <c r="G241" s="82">
        <v>199.5</v>
      </c>
      <c r="H241" s="23"/>
      <c r="I241" s="30">
        <f t="shared" si="164"/>
        <v>0</v>
      </c>
      <c r="J241" s="23"/>
      <c r="K241" s="23"/>
      <c r="L241" s="23"/>
      <c r="M241" s="23">
        <f t="shared" si="139"/>
        <v>0</v>
      </c>
      <c r="N241" s="30">
        <f t="shared" si="161"/>
        <v>0</v>
      </c>
      <c r="O241" s="23"/>
      <c r="P241" s="82"/>
      <c r="Q241" s="23"/>
      <c r="R241" s="23">
        <f>N241/E241*100</f>
        <v>0</v>
      </c>
    </row>
    <row r="242" spans="1:18" ht="33" customHeight="1" x14ac:dyDescent="0.2">
      <c r="A242" s="75" t="s">
        <v>161</v>
      </c>
      <c r="B242" s="91"/>
      <c r="C242" s="91"/>
      <c r="D242" s="22"/>
      <c r="E242" s="30"/>
      <c r="F242" s="23"/>
      <c r="G242" s="82"/>
      <c r="H242" s="23"/>
      <c r="I242" s="30"/>
      <c r="J242" s="23"/>
      <c r="K242" s="23"/>
      <c r="L242" s="23"/>
      <c r="M242" s="23"/>
      <c r="N242" s="30"/>
      <c r="O242" s="23"/>
      <c r="P242" s="82"/>
      <c r="Q242" s="23"/>
      <c r="R242" s="23"/>
    </row>
    <row r="243" spans="1:18" ht="56.25" customHeight="1" x14ac:dyDescent="0.2">
      <c r="A243" s="91" t="s">
        <v>170</v>
      </c>
      <c r="B243" s="91"/>
      <c r="C243" s="91"/>
      <c r="D243" s="22"/>
      <c r="E243" s="30">
        <f t="shared" si="162"/>
        <v>1147.7</v>
      </c>
      <c r="F243" s="23"/>
      <c r="G243" s="82">
        <v>1147.7</v>
      </c>
      <c r="H243" s="23"/>
      <c r="I243" s="30"/>
      <c r="J243" s="23"/>
      <c r="K243" s="23"/>
      <c r="L243" s="23"/>
      <c r="M243" s="23"/>
      <c r="N243" s="30"/>
      <c r="O243" s="23"/>
      <c r="P243" s="82"/>
      <c r="Q243" s="23"/>
      <c r="R243" s="23"/>
    </row>
    <row r="244" spans="1:18" ht="29.25" customHeight="1" x14ac:dyDescent="0.2">
      <c r="A244" s="27" t="s">
        <v>19</v>
      </c>
      <c r="B244" s="31"/>
      <c r="C244" s="31"/>
      <c r="D244" s="32"/>
      <c r="E244" s="30">
        <f t="shared" si="162"/>
        <v>0</v>
      </c>
      <c r="F244" s="33"/>
      <c r="G244" s="79"/>
      <c r="H244" s="33"/>
      <c r="I244" s="30">
        <f t="shared" si="164"/>
        <v>0</v>
      </c>
      <c r="J244" s="33"/>
      <c r="K244" s="33"/>
      <c r="L244" s="33"/>
      <c r="M244" s="23"/>
      <c r="N244" s="30">
        <f t="shared" si="161"/>
        <v>0</v>
      </c>
      <c r="O244" s="33"/>
      <c r="P244" s="78"/>
      <c r="Q244" s="33"/>
      <c r="R244" s="23"/>
    </row>
    <row r="245" spans="1:18" ht="87.75" customHeight="1" x14ac:dyDescent="0.2">
      <c r="A245" s="91" t="s">
        <v>183</v>
      </c>
      <c r="B245" s="31" t="s">
        <v>81</v>
      </c>
      <c r="C245" s="31" t="s">
        <v>118</v>
      </c>
      <c r="D245" s="32">
        <v>44043</v>
      </c>
      <c r="E245" s="30">
        <f t="shared" si="162"/>
        <v>261.39999999999998</v>
      </c>
      <c r="F245" s="33"/>
      <c r="G245" s="79">
        <v>261.39999999999998</v>
      </c>
      <c r="H245" s="33"/>
      <c r="I245" s="30">
        <f t="shared" si="164"/>
        <v>0</v>
      </c>
      <c r="J245" s="33"/>
      <c r="K245" s="79"/>
      <c r="L245" s="33"/>
      <c r="M245" s="23">
        <f t="shared" si="139"/>
        <v>0</v>
      </c>
      <c r="N245" s="30">
        <f t="shared" si="161"/>
        <v>0</v>
      </c>
      <c r="O245" s="33"/>
      <c r="P245" s="79"/>
      <c r="Q245" s="79"/>
      <c r="R245" s="23">
        <f>N245/E245*100</f>
        <v>0</v>
      </c>
    </row>
    <row r="246" spans="1:18" s="16" customFormat="1" ht="59.25" customHeight="1" x14ac:dyDescent="0.2">
      <c r="A246" s="92" t="s">
        <v>238</v>
      </c>
      <c r="B246" s="69"/>
      <c r="C246" s="69"/>
      <c r="D246" s="70"/>
      <c r="E246" s="30">
        <f>F246+G246+H246</f>
        <v>52093</v>
      </c>
      <c r="F246" s="67">
        <f>F248+F250+F252+F253</f>
        <v>0</v>
      </c>
      <c r="G246" s="67">
        <f t="shared" ref="G246:H246" si="179">G248+G250+G252+G253</f>
        <v>52093</v>
      </c>
      <c r="H246" s="67">
        <f t="shared" si="179"/>
        <v>0</v>
      </c>
      <c r="I246" s="30">
        <f>J246+K246+L246</f>
        <v>0</v>
      </c>
      <c r="J246" s="67">
        <f t="shared" ref="J246:L246" si="180">J248+J250+J252+J253</f>
        <v>0</v>
      </c>
      <c r="K246" s="67">
        <f t="shared" si="180"/>
        <v>0</v>
      </c>
      <c r="L246" s="67">
        <f t="shared" si="180"/>
        <v>0</v>
      </c>
      <c r="M246" s="42">
        <f>I246/E246*100</f>
        <v>0</v>
      </c>
      <c r="N246" s="30">
        <f>O246+P246+Q246</f>
        <v>0</v>
      </c>
      <c r="O246" s="67">
        <f t="shared" ref="O246:Q246" si="181">O248+O250+O252+O253</f>
        <v>0</v>
      </c>
      <c r="P246" s="67">
        <f t="shared" si="181"/>
        <v>0</v>
      </c>
      <c r="Q246" s="67">
        <f t="shared" si="181"/>
        <v>0</v>
      </c>
      <c r="R246" s="42">
        <f>N246/E246*100</f>
        <v>0</v>
      </c>
    </row>
    <row r="247" spans="1:18" ht="56.25" customHeight="1" x14ac:dyDescent="0.2">
      <c r="A247" s="75" t="s">
        <v>154</v>
      </c>
      <c r="B247" s="31"/>
      <c r="C247" s="31"/>
      <c r="D247" s="32"/>
      <c r="E247" s="30"/>
      <c r="F247" s="33"/>
      <c r="G247" s="79"/>
      <c r="H247" s="33"/>
      <c r="I247" s="30"/>
      <c r="J247" s="33"/>
      <c r="K247" s="79"/>
      <c r="L247" s="33"/>
      <c r="M247" s="23"/>
      <c r="N247" s="30"/>
      <c r="O247" s="33"/>
      <c r="P247" s="79"/>
      <c r="Q247" s="79"/>
      <c r="R247" s="23"/>
    </row>
    <row r="248" spans="1:18" ht="113.25" customHeight="1" x14ac:dyDescent="0.2">
      <c r="A248" s="37" t="s">
        <v>239</v>
      </c>
      <c r="B248" s="31"/>
      <c r="C248" s="31"/>
      <c r="D248" s="32"/>
      <c r="E248" s="30">
        <f>F248+G248+H248</f>
        <v>3454.6</v>
      </c>
      <c r="F248" s="33"/>
      <c r="G248" s="79">
        <v>3454.6</v>
      </c>
      <c r="H248" s="33"/>
      <c r="I248" s="30"/>
      <c r="J248" s="33"/>
      <c r="K248" s="79"/>
      <c r="L248" s="33"/>
      <c r="M248" s="23"/>
      <c r="N248" s="30"/>
      <c r="O248" s="33"/>
      <c r="P248" s="79"/>
      <c r="Q248" s="79"/>
      <c r="R248" s="23"/>
    </row>
    <row r="249" spans="1:18" ht="46.5" customHeight="1" x14ac:dyDescent="0.2">
      <c r="A249" s="75" t="s">
        <v>33</v>
      </c>
      <c r="B249" s="31"/>
      <c r="C249" s="31"/>
      <c r="D249" s="32"/>
      <c r="E249" s="30"/>
      <c r="F249" s="33"/>
      <c r="G249" s="79"/>
      <c r="H249" s="33"/>
      <c r="I249" s="30"/>
      <c r="J249" s="33"/>
      <c r="K249" s="79"/>
      <c r="L249" s="33"/>
      <c r="M249" s="23"/>
      <c r="N249" s="30"/>
      <c r="O249" s="33"/>
      <c r="P249" s="79"/>
      <c r="Q249" s="79"/>
      <c r="R249" s="23"/>
    </row>
    <row r="250" spans="1:18" ht="93" customHeight="1" x14ac:dyDescent="0.2">
      <c r="A250" s="37" t="s">
        <v>240</v>
      </c>
      <c r="B250" s="31"/>
      <c r="C250" s="31"/>
      <c r="D250" s="32"/>
      <c r="E250" s="30">
        <f>F250+G250+H250</f>
        <v>2720.9</v>
      </c>
      <c r="F250" s="33"/>
      <c r="G250" s="79">
        <v>2720.9</v>
      </c>
      <c r="H250" s="33"/>
      <c r="I250" s="30"/>
      <c r="J250" s="33"/>
      <c r="K250" s="79"/>
      <c r="L250" s="33"/>
      <c r="M250" s="23"/>
      <c r="N250" s="30"/>
      <c r="O250" s="33"/>
      <c r="P250" s="79"/>
      <c r="Q250" s="79"/>
      <c r="R250" s="23"/>
    </row>
    <row r="251" spans="1:18" ht="39.75" customHeight="1" x14ac:dyDescent="0.2">
      <c r="A251" s="75" t="s">
        <v>19</v>
      </c>
      <c r="B251" s="31"/>
      <c r="C251" s="31"/>
      <c r="D251" s="32"/>
      <c r="E251" s="30"/>
      <c r="F251" s="33"/>
      <c r="G251" s="79"/>
      <c r="H251" s="33"/>
      <c r="I251" s="30"/>
      <c r="J251" s="33"/>
      <c r="K251" s="79"/>
      <c r="L251" s="33"/>
      <c r="M251" s="23"/>
      <c r="N251" s="30"/>
      <c r="O251" s="33"/>
      <c r="P251" s="79"/>
      <c r="Q251" s="79"/>
      <c r="R251" s="23"/>
    </row>
    <row r="252" spans="1:18" ht="96" customHeight="1" x14ac:dyDescent="0.2">
      <c r="A252" s="37" t="s">
        <v>241</v>
      </c>
      <c r="B252" s="31"/>
      <c r="C252" s="31"/>
      <c r="D252" s="32"/>
      <c r="E252" s="30">
        <f>F252+G252+H252</f>
        <v>4597.8</v>
      </c>
      <c r="F252" s="33"/>
      <c r="G252" s="79">
        <v>4597.8</v>
      </c>
      <c r="H252" s="33"/>
      <c r="I252" s="30"/>
      <c r="J252" s="33"/>
      <c r="K252" s="79"/>
      <c r="L252" s="33"/>
      <c r="M252" s="23"/>
      <c r="N252" s="30"/>
      <c r="O252" s="33"/>
      <c r="P252" s="79"/>
      <c r="Q252" s="79"/>
      <c r="R252" s="23"/>
    </row>
    <row r="253" spans="1:18" ht="54" customHeight="1" x14ac:dyDescent="0.2">
      <c r="A253" s="37" t="s">
        <v>242</v>
      </c>
      <c r="B253" s="31"/>
      <c r="C253" s="31"/>
      <c r="D253" s="32"/>
      <c r="E253" s="30">
        <f>F253+G253+H253</f>
        <v>41319.699999999997</v>
      </c>
      <c r="F253" s="33"/>
      <c r="G253" s="79">
        <v>41319.699999999997</v>
      </c>
      <c r="H253" s="33"/>
      <c r="I253" s="30"/>
      <c r="J253" s="33"/>
      <c r="K253" s="79"/>
      <c r="L253" s="33"/>
      <c r="M253" s="23"/>
      <c r="N253" s="30"/>
      <c r="O253" s="33"/>
      <c r="P253" s="79"/>
      <c r="Q253" s="79"/>
      <c r="R253" s="23"/>
    </row>
    <row r="254" spans="1:18" s="16" customFormat="1" ht="75" customHeight="1" x14ac:dyDescent="0.2">
      <c r="A254" s="92" t="s">
        <v>171</v>
      </c>
      <c r="B254" s="69"/>
      <c r="C254" s="69"/>
      <c r="D254" s="70"/>
      <c r="E254" s="30">
        <f>F254+G254+H254</f>
        <v>7766.2</v>
      </c>
      <c r="F254" s="67">
        <f>F255</f>
        <v>0</v>
      </c>
      <c r="G254" s="67">
        <f t="shared" ref="G254:H254" si="182">G255</f>
        <v>7766.2</v>
      </c>
      <c r="H254" s="67">
        <f t="shared" si="182"/>
        <v>0</v>
      </c>
      <c r="I254" s="30">
        <f>J254+K254+L254</f>
        <v>0</v>
      </c>
      <c r="J254" s="67">
        <f t="shared" ref="J254:L254" si="183">J255</f>
        <v>0</v>
      </c>
      <c r="K254" s="67">
        <f t="shared" si="183"/>
        <v>0</v>
      </c>
      <c r="L254" s="67">
        <f t="shared" si="183"/>
        <v>0</v>
      </c>
      <c r="M254" s="42">
        <f>I254/E254*100</f>
        <v>0</v>
      </c>
      <c r="N254" s="30">
        <f>O254+P254+Q254</f>
        <v>0</v>
      </c>
      <c r="O254" s="67">
        <f t="shared" ref="O254:Q254" si="184">O255</f>
        <v>0</v>
      </c>
      <c r="P254" s="67">
        <f t="shared" si="184"/>
        <v>0</v>
      </c>
      <c r="Q254" s="67">
        <f t="shared" si="184"/>
        <v>0</v>
      </c>
      <c r="R254" s="42">
        <f>N254/E254*100</f>
        <v>0</v>
      </c>
    </row>
    <row r="255" spans="1:18" s="16" customFormat="1" ht="75" customHeight="1" x14ac:dyDescent="0.2">
      <c r="A255" s="92" t="s">
        <v>172</v>
      </c>
      <c r="B255" s="69"/>
      <c r="C255" s="69"/>
      <c r="D255" s="70"/>
      <c r="E255" s="30">
        <f>F255+G255+H255</f>
        <v>7766.2</v>
      </c>
      <c r="F255" s="67">
        <f>F258+F259</f>
        <v>0</v>
      </c>
      <c r="G255" s="67">
        <f t="shared" ref="G255:H255" si="185">G258+G259</f>
        <v>7766.2</v>
      </c>
      <c r="H255" s="67">
        <f t="shared" si="185"/>
        <v>0</v>
      </c>
      <c r="I255" s="30">
        <f>J255+K255+L255</f>
        <v>0</v>
      </c>
      <c r="J255" s="67">
        <f t="shared" ref="J255:L255" si="186">J258+J259</f>
        <v>0</v>
      </c>
      <c r="K255" s="67">
        <f t="shared" si="186"/>
        <v>0</v>
      </c>
      <c r="L255" s="67">
        <f t="shared" si="186"/>
        <v>0</v>
      </c>
      <c r="M255" s="42">
        <f>I255/E255*100</f>
        <v>0</v>
      </c>
      <c r="N255" s="30">
        <f>O255+P255+Q255</f>
        <v>0</v>
      </c>
      <c r="O255" s="67">
        <f t="shared" ref="O255:Q255" si="187">O258+O259</f>
        <v>0</v>
      </c>
      <c r="P255" s="67">
        <f t="shared" si="187"/>
        <v>0</v>
      </c>
      <c r="Q255" s="67">
        <f t="shared" si="187"/>
        <v>0</v>
      </c>
      <c r="R255" s="42">
        <f>N255/E255*100</f>
        <v>0</v>
      </c>
    </row>
    <row r="256" spans="1:18" ht="75" customHeight="1" x14ac:dyDescent="0.2">
      <c r="A256" s="75" t="s">
        <v>173</v>
      </c>
      <c r="B256" s="31"/>
      <c r="C256" s="31"/>
      <c r="D256" s="32"/>
      <c r="E256" s="30"/>
      <c r="F256" s="33"/>
      <c r="G256" s="79"/>
      <c r="H256" s="33"/>
      <c r="I256" s="30"/>
      <c r="J256" s="33"/>
      <c r="K256" s="79"/>
      <c r="L256" s="33"/>
      <c r="M256" s="23"/>
      <c r="N256" s="30"/>
      <c r="O256" s="33"/>
      <c r="P256" s="79"/>
      <c r="Q256" s="79"/>
      <c r="R256" s="23"/>
    </row>
    <row r="257" spans="1:18" ht="36" customHeight="1" x14ac:dyDescent="0.2">
      <c r="A257" s="75" t="s">
        <v>132</v>
      </c>
      <c r="B257" s="31"/>
      <c r="C257" s="31"/>
      <c r="D257" s="32"/>
      <c r="E257" s="30"/>
      <c r="F257" s="33"/>
      <c r="G257" s="79"/>
      <c r="H257" s="33"/>
      <c r="I257" s="30"/>
      <c r="J257" s="33"/>
      <c r="K257" s="79"/>
      <c r="L257" s="33"/>
      <c r="M257" s="23"/>
      <c r="N257" s="30"/>
      <c r="O257" s="33"/>
      <c r="P257" s="79"/>
      <c r="Q257" s="79"/>
      <c r="R257" s="23"/>
    </row>
    <row r="258" spans="1:18" ht="129.75" customHeight="1" x14ac:dyDescent="0.2">
      <c r="A258" s="91" t="s">
        <v>269</v>
      </c>
      <c r="B258" s="31"/>
      <c r="C258" s="31"/>
      <c r="D258" s="32"/>
      <c r="E258" s="30">
        <f>F258+G258+H258</f>
        <v>5144.7</v>
      </c>
      <c r="F258" s="33"/>
      <c r="G258" s="79">
        <v>5144.7</v>
      </c>
      <c r="H258" s="33"/>
      <c r="I258" s="30"/>
      <c r="J258" s="33"/>
      <c r="K258" s="79"/>
      <c r="L258" s="33"/>
      <c r="M258" s="23"/>
      <c r="N258" s="30"/>
      <c r="O258" s="33"/>
      <c r="P258" s="79"/>
      <c r="Q258" s="79"/>
      <c r="R258" s="23"/>
    </row>
    <row r="259" spans="1:18" ht="129.75" customHeight="1" x14ac:dyDescent="0.2">
      <c r="A259" s="91" t="s">
        <v>268</v>
      </c>
      <c r="B259" s="31"/>
      <c r="C259" s="31"/>
      <c r="D259" s="32"/>
      <c r="E259" s="30">
        <f>F259+G259+H259</f>
        <v>2621.5</v>
      </c>
      <c r="F259" s="33"/>
      <c r="G259" s="79">
        <v>2621.5</v>
      </c>
      <c r="H259" s="33"/>
      <c r="I259" s="30"/>
      <c r="J259" s="33"/>
      <c r="K259" s="79"/>
      <c r="L259" s="33"/>
      <c r="M259" s="23"/>
      <c r="N259" s="30"/>
      <c r="O259" s="33"/>
      <c r="P259" s="79"/>
      <c r="Q259" s="79"/>
      <c r="R259" s="23"/>
    </row>
    <row r="260" spans="1:18" s="10" customFormat="1" ht="81" customHeight="1" x14ac:dyDescent="0.2">
      <c r="A260" s="92" t="s">
        <v>220</v>
      </c>
      <c r="B260" s="28"/>
      <c r="C260" s="28"/>
      <c r="D260" s="29"/>
      <c r="E260" s="30">
        <f t="shared" si="162"/>
        <v>27165.77</v>
      </c>
      <c r="F260" s="36">
        <f>F261</f>
        <v>25534.1</v>
      </c>
      <c r="G260" s="36">
        <f t="shared" ref="G260:H260" si="188">G261</f>
        <v>1516.4</v>
      </c>
      <c r="H260" s="36">
        <f t="shared" si="188"/>
        <v>115.27</v>
      </c>
      <c r="I260" s="30">
        <f t="shared" si="164"/>
        <v>0</v>
      </c>
      <c r="J260" s="36">
        <f t="shared" ref="J260:L260" si="189">J261</f>
        <v>0</v>
      </c>
      <c r="K260" s="36">
        <f t="shared" si="189"/>
        <v>0</v>
      </c>
      <c r="L260" s="36">
        <f t="shared" si="189"/>
        <v>0</v>
      </c>
      <c r="M260" s="30">
        <f t="shared" si="139"/>
        <v>0</v>
      </c>
      <c r="N260" s="30">
        <f t="shared" ref="N260:N272" si="190">O260+P260+Q260</f>
        <v>0</v>
      </c>
      <c r="O260" s="36">
        <f t="shared" ref="O260:Q260" si="191">O261</f>
        <v>0</v>
      </c>
      <c r="P260" s="36">
        <f t="shared" si="191"/>
        <v>0</v>
      </c>
      <c r="Q260" s="36">
        <f t="shared" si="191"/>
        <v>0</v>
      </c>
      <c r="R260" s="30">
        <f>N260/E260*100</f>
        <v>0</v>
      </c>
    </row>
    <row r="261" spans="1:18" s="10" customFormat="1" ht="55.5" customHeight="1" x14ac:dyDescent="0.2">
      <c r="A261" s="92" t="s">
        <v>221</v>
      </c>
      <c r="B261" s="28"/>
      <c r="C261" s="28"/>
      <c r="D261" s="29"/>
      <c r="E261" s="30">
        <f t="shared" si="162"/>
        <v>27165.77</v>
      </c>
      <c r="F261" s="36">
        <f>F263+F267</f>
        <v>25534.1</v>
      </c>
      <c r="G261" s="36">
        <f t="shared" ref="G261:H261" si="192">G263+G267</f>
        <v>1516.4</v>
      </c>
      <c r="H261" s="36">
        <f t="shared" si="192"/>
        <v>115.27</v>
      </c>
      <c r="I261" s="30">
        <f t="shared" si="164"/>
        <v>0</v>
      </c>
      <c r="J261" s="36">
        <f t="shared" ref="J261:L261" si="193">J263+J267</f>
        <v>0</v>
      </c>
      <c r="K261" s="36">
        <f t="shared" si="193"/>
        <v>0</v>
      </c>
      <c r="L261" s="36">
        <f t="shared" si="193"/>
        <v>0</v>
      </c>
      <c r="M261" s="30">
        <f t="shared" si="139"/>
        <v>0</v>
      </c>
      <c r="N261" s="30">
        <f t="shared" si="190"/>
        <v>0</v>
      </c>
      <c r="O261" s="36">
        <f t="shared" ref="O261:Q261" si="194">O263+O267</f>
        <v>0</v>
      </c>
      <c r="P261" s="36">
        <f t="shared" si="194"/>
        <v>0</v>
      </c>
      <c r="Q261" s="36">
        <f t="shared" si="194"/>
        <v>0</v>
      </c>
      <c r="R261" s="30">
        <f>N261/E261*100</f>
        <v>0</v>
      </c>
    </row>
    <row r="262" spans="1:18" ht="73.5" customHeight="1" x14ac:dyDescent="0.2">
      <c r="A262" s="93" t="s">
        <v>31</v>
      </c>
      <c r="B262" s="31"/>
      <c r="C262" s="31"/>
      <c r="D262" s="32"/>
      <c r="E262" s="30">
        <f t="shared" si="162"/>
        <v>0</v>
      </c>
      <c r="F262" s="33"/>
      <c r="G262" s="79"/>
      <c r="H262" s="33"/>
      <c r="I262" s="30">
        <f t="shared" si="164"/>
        <v>0</v>
      </c>
      <c r="J262" s="33"/>
      <c r="K262" s="33"/>
      <c r="L262" s="33"/>
      <c r="M262" s="33"/>
      <c r="N262" s="30">
        <f t="shared" si="190"/>
        <v>0</v>
      </c>
      <c r="O262" s="33"/>
      <c r="P262" s="78"/>
      <c r="Q262" s="33"/>
      <c r="R262" s="33"/>
    </row>
    <row r="263" spans="1:18" s="11" customFormat="1" ht="81" customHeight="1" x14ac:dyDescent="0.2">
      <c r="A263" s="95" t="s">
        <v>243</v>
      </c>
      <c r="B263" s="65"/>
      <c r="C263" s="65"/>
      <c r="D263" s="66"/>
      <c r="E263" s="30">
        <f t="shared" si="162"/>
        <v>12238.3</v>
      </c>
      <c r="F263" s="54">
        <f>F266</f>
        <v>11504</v>
      </c>
      <c r="G263" s="54">
        <f t="shared" ref="G263" si="195">G266</f>
        <v>682.9</v>
      </c>
      <c r="H263" s="54">
        <v>51.4</v>
      </c>
      <c r="I263" s="30">
        <f t="shared" si="164"/>
        <v>0</v>
      </c>
      <c r="J263" s="54">
        <f t="shared" ref="J263:L263" si="196">J266</f>
        <v>0</v>
      </c>
      <c r="K263" s="54">
        <f t="shared" si="196"/>
        <v>0</v>
      </c>
      <c r="L263" s="54">
        <f t="shared" si="196"/>
        <v>0</v>
      </c>
      <c r="M263" s="54">
        <f t="shared" si="139"/>
        <v>0</v>
      </c>
      <c r="N263" s="30">
        <f t="shared" si="190"/>
        <v>0</v>
      </c>
      <c r="O263" s="54">
        <f t="shared" ref="O263:Q263" si="197">O266</f>
        <v>0</v>
      </c>
      <c r="P263" s="54">
        <f t="shared" si="197"/>
        <v>0</v>
      </c>
      <c r="Q263" s="54">
        <f t="shared" si="197"/>
        <v>0</v>
      </c>
      <c r="R263" s="54">
        <f>N263/E263*100</f>
        <v>0</v>
      </c>
    </row>
    <row r="264" spans="1:18" ht="16.5" x14ac:dyDescent="0.2">
      <c r="A264" s="41" t="s">
        <v>20</v>
      </c>
      <c r="B264" s="31"/>
      <c r="C264" s="31"/>
      <c r="D264" s="32"/>
      <c r="E264" s="30">
        <f t="shared" si="162"/>
        <v>0</v>
      </c>
      <c r="F264" s="33"/>
      <c r="G264" s="79"/>
      <c r="H264" s="33"/>
      <c r="I264" s="30">
        <f t="shared" si="164"/>
        <v>0</v>
      </c>
      <c r="J264" s="33"/>
      <c r="K264" s="33"/>
      <c r="L264" s="33"/>
      <c r="M264" s="33"/>
      <c r="N264" s="30">
        <f t="shared" si="190"/>
        <v>0</v>
      </c>
      <c r="O264" s="33"/>
      <c r="P264" s="78"/>
      <c r="Q264" s="33"/>
      <c r="R264" s="33"/>
    </row>
    <row r="265" spans="1:18" ht="38.25" customHeight="1" x14ac:dyDescent="0.2">
      <c r="A265" s="93" t="s">
        <v>154</v>
      </c>
      <c r="B265" s="31"/>
      <c r="C265" s="31"/>
      <c r="D265" s="32"/>
      <c r="E265" s="30">
        <f t="shared" si="162"/>
        <v>0</v>
      </c>
      <c r="F265" s="33"/>
      <c r="G265" s="79"/>
      <c r="H265" s="33"/>
      <c r="I265" s="30">
        <f t="shared" si="164"/>
        <v>0</v>
      </c>
      <c r="J265" s="33"/>
      <c r="K265" s="33"/>
      <c r="L265" s="33"/>
      <c r="M265" s="33"/>
      <c r="N265" s="30">
        <f t="shared" si="190"/>
        <v>0</v>
      </c>
      <c r="O265" s="33"/>
      <c r="P265" s="78"/>
      <c r="Q265" s="33"/>
      <c r="R265" s="33"/>
    </row>
    <row r="266" spans="1:18" ht="112.5" customHeight="1" x14ac:dyDescent="0.2">
      <c r="A266" s="91" t="s">
        <v>174</v>
      </c>
      <c r="B266" s="31"/>
      <c r="C266" s="31"/>
      <c r="D266" s="32"/>
      <c r="E266" s="30">
        <f t="shared" si="162"/>
        <v>12186.9</v>
      </c>
      <c r="F266" s="33">
        <v>11504</v>
      </c>
      <c r="G266" s="79">
        <v>682.9</v>
      </c>
      <c r="H266" s="33"/>
      <c r="I266" s="30">
        <f t="shared" si="164"/>
        <v>0</v>
      </c>
      <c r="J266" s="33"/>
      <c r="K266" s="33"/>
      <c r="L266" s="33"/>
      <c r="M266" s="33">
        <f t="shared" si="139"/>
        <v>0</v>
      </c>
      <c r="N266" s="30">
        <f t="shared" si="190"/>
        <v>0</v>
      </c>
      <c r="O266" s="33"/>
      <c r="P266" s="78"/>
      <c r="Q266" s="33"/>
      <c r="R266" s="33">
        <f>N266/E266*100</f>
        <v>0</v>
      </c>
    </row>
    <row r="267" spans="1:18" s="11" customFormat="1" ht="82.5" customHeight="1" x14ac:dyDescent="0.2">
      <c r="A267" s="95" t="s">
        <v>244</v>
      </c>
      <c r="B267" s="65"/>
      <c r="C267" s="65"/>
      <c r="D267" s="66"/>
      <c r="E267" s="30">
        <f t="shared" si="162"/>
        <v>14927.47</v>
      </c>
      <c r="F267" s="54">
        <f>F270+F272+F273</f>
        <v>14030.099999999999</v>
      </c>
      <c r="G267" s="54">
        <f t="shared" ref="G267" si="198">G270+G272+G273</f>
        <v>833.5</v>
      </c>
      <c r="H267" s="54">
        <v>63.87</v>
      </c>
      <c r="I267" s="30"/>
      <c r="J267" s="54">
        <f t="shared" ref="J267:L267" si="199">J270+J272+J273</f>
        <v>0</v>
      </c>
      <c r="K267" s="54">
        <f t="shared" si="199"/>
        <v>0</v>
      </c>
      <c r="L267" s="54">
        <f t="shared" si="199"/>
        <v>0</v>
      </c>
      <c r="M267" s="54"/>
      <c r="N267" s="30"/>
      <c r="O267" s="54">
        <f t="shared" ref="O267:Q267" si="200">O270+O272+O273</f>
        <v>0</v>
      </c>
      <c r="P267" s="54">
        <f t="shared" si="200"/>
        <v>0</v>
      </c>
      <c r="Q267" s="54">
        <f t="shared" si="200"/>
        <v>0</v>
      </c>
      <c r="R267" s="54"/>
    </row>
    <row r="268" spans="1:18" ht="27" customHeight="1" x14ac:dyDescent="0.2">
      <c r="A268" s="91" t="s">
        <v>20</v>
      </c>
      <c r="B268" s="31"/>
      <c r="C268" s="31"/>
      <c r="D268" s="32"/>
      <c r="E268" s="30"/>
      <c r="F268" s="33"/>
      <c r="G268" s="79"/>
      <c r="H268" s="33"/>
      <c r="I268" s="30"/>
      <c r="J268" s="33"/>
      <c r="K268" s="33"/>
      <c r="L268" s="33"/>
      <c r="M268" s="33"/>
      <c r="N268" s="30"/>
      <c r="O268" s="33"/>
      <c r="P268" s="78"/>
      <c r="Q268" s="33"/>
      <c r="R268" s="33"/>
    </row>
    <row r="269" spans="1:18" ht="38.25" customHeight="1" x14ac:dyDescent="0.2">
      <c r="A269" s="75" t="s">
        <v>43</v>
      </c>
      <c r="B269" s="31"/>
      <c r="C269" s="31"/>
      <c r="D269" s="32"/>
      <c r="E269" s="30"/>
      <c r="F269" s="33"/>
      <c r="G269" s="79"/>
      <c r="H269" s="33"/>
      <c r="I269" s="30"/>
      <c r="J269" s="33"/>
      <c r="K269" s="33"/>
      <c r="L269" s="33"/>
      <c r="M269" s="33"/>
      <c r="N269" s="30"/>
      <c r="O269" s="33"/>
      <c r="P269" s="78"/>
      <c r="Q269" s="33"/>
      <c r="R269" s="33"/>
    </row>
    <row r="270" spans="1:18" ht="49.5" customHeight="1" x14ac:dyDescent="0.2">
      <c r="A270" s="91" t="s">
        <v>70</v>
      </c>
      <c r="B270" s="31" t="s">
        <v>94</v>
      </c>
      <c r="C270" s="31" t="s">
        <v>108</v>
      </c>
      <c r="D270" s="32">
        <v>44046</v>
      </c>
      <c r="E270" s="30">
        <f t="shared" ref="E270" si="201">F270+G270+H270</f>
        <v>599</v>
      </c>
      <c r="F270" s="33">
        <v>564.79999999999995</v>
      </c>
      <c r="G270" s="79">
        <v>34.200000000000003</v>
      </c>
      <c r="H270" s="33"/>
      <c r="I270" s="30">
        <f t="shared" ref="I270" si="202">J270+K270+L270</f>
        <v>0</v>
      </c>
      <c r="J270" s="33"/>
      <c r="K270" s="79"/>
      <c r="L270" s="33"/>
      <c r="M270" s="33">
        <f>I270/E270*100</f>
        <v>0</v>
      </c>
      <c r="N270" s="30">
        <f t="shared" ref="N270" si="203">O270+P270+Q270</f>
        <v>0</v>
      </c>
      <c r="O270" s="33"/>
      <c r="P270" s="79"/>
      <c r="Q270" s="33"/>
      <c r="R270" s="33">
        <f>N270/E270*100</f>
        <v>0</v>
      </c>
    </row>
    <row r="271" spans="1:18" ht="39" customHeight="1" x14ac:dyDescent="0.2">
      <c r="A271" s="93" t="s">
        <v>57</v>
      </c>
      <c r="B271" s="31"/>
      <c r="C271" s="31"/>
      <c r="D271" s="32"/>
      <c r="E271" s="30">
        <f t="shared" si="162"/>
        <v>0</v>
      </c>
      <c r="F271" s="33"/>
      <c r="G271" s="79"/>
      <c r="H271" s="33"/>
      <c r="I271" s="30">
        <f t="shared" si="164"/>
        <v>0</v>
      </c>
      <c r="J271" s="33"/>
      <c r="K271" s="33"/>
      <c r="L271" s="33"/>
      <c r="M271" s="33"/>
      <c r="N271" s="30">
        <f t="shared" si="190"/>
        <v>0</v>
      </c>
      <c r="O271" s="33"/>
      <c r="P271" s="78"/>
      <c r="Q271" s="33"/>
      <c r="R271" s="33"/>
    </row>
    <row r="272" spans="1:18" ht="68.25" customHeight="1" x14ac:dyDescent="0.2">
      <c r="A272" s="91" t="s">
        <v>175</v>
      </c>
      <c r="B272" s="31"/>
      <c r="C272" s="31"/>
      <c r="D272" s="32"/>
      <c r="E272" s="30">
        <f t="shared" si="162"/>
        <v>9295</v>
      </c>
      <c r="F272" s="33">
        <v>8774.1</v>
      </c>
      <c r="G272" s="79">
        <v>520.9</v>
      </c>
      <c r="H272" s="33"/>
      <c r="I272" s="30">
        <f t="shared" si="164"/>
        <v>0</v>
      </c>
      <c r="J272" s="33"/>
      <c r="K272" s="78"/>
      <c r="L272" s="33"/>
      <c r="M272" s="33">
        <f t="shared" si="139"/>
        <v>0</v>
      </c>
      <c r="N272" s="30">
        <f t="shared" si="190"/>
        <v>0</v>
      </c>
      <c r="O272" s="33"/>
      <c r="P272" s="78"/>
      <c r="Q272" s="33"/>
      <c r="R272" s="33">
        <f>N272/E272*100</f>
        <v>0</v>
      </c>
    </row>
    <row r="273" spans="1:18" ht="42" customHeight="1" x14ac:dyDescent="0.2">
      <c r="A273" s="91" t="s">
        <v>176</v>
      </c>
      <c r="B273" s="31"/>
      <c r="C273" s="31"/>
      <c r="D273" s="32"/>
      <c r="E273" s="30">
        <f t="shared" si="162"/>
        <v>4969.5999999999995</v>
      </c>
      <c r="F273" s="33">
        <v>4691.2</v>
      </c>
      <c r="G273" s="79">
        <v>278.39999999999998</v>
      </c>
      <c r="H273" s="33"/>
      <c r="I273" s="30"/>
      <c r="J273" s="33"/>
      <c r="K273" s="78"/>
      <c r="L273" s="33"/>
      <c r="M273" s="33"/>
      <c r="N273" s="30"/>
      <c r="O273" s="33"/>
      <c r="P273" s="78"/>
      <c r="Q273" s="33"/>
      <c r="R273" s="33"/>
    </row>
    <row r="274" spans="1:18" s="16" customFormat="1" ht="58.5" customHeight="1" x14ac:dyDescent="0.2">
      <c r="A274" s="92" t="s">
        <v>245</v>
      </c>
      <c r="B274" s="69"/>
      <c r="C274" s="69"/>
      <c r="D274" s="70"/>
      <c r="E274" s="30">
        <f>F274+G274+H274</f>
        <v>56716.299999999996</v>
      </c>
      <c r="F274" s="67">
        <f>F275</f>
        <v>0</v>
      </c>
      <c r="G274" s="67">
        <f t="shared" ref="G274:H274" si="204">G275</f>
        <v>51044.7</v>
      </c>
      <c r="H274" s="67">
        <f t="shared" si="204"/>
        <v>5671.6</v>
      </c>
      <c r="I274" s="30">
        <f>J274+K274+L274</f>
        <v>0</v>
      </c>
      <c r="J274" s="67">
        <f t="shared" ref="J274:L274" si="205">J275</f>
        <v>0</v>
      </c>
      <c r="K274" s="67">
        <f t="shared" si="205"/>
        <v>0</v>
      </c>
      <c r="L274" s="67">
        <f t="shared" si="205"/>
        <v>0</v>
      </c>
      <c r="M274" s="67">
        <f>I274/E274*100</f>
        <v>0</v>
      </c>
      <c r="N274" s="30">
        <f>O274+P274+Q274</f>
        <v>0</v>
      </c>
      <c r="O274" s="67">
        <f t="shared" ref="O274:Q274" si="206">O275</f>
        <v>0</v>
      </c>
      <c r="P274" s="67">
        <f t="shared" si="206"/>
        <v>0</v>
      </c>
      <c r="Q274" s="67">
        <f t="shared" si="206"/>
        <v>0</v>
      </c>
      <c r="R274" s="67">
        <f>N274/E274*100</f>
        <v>0</v>
      </c>
    </row>
    <row r="275" spans="1:18" s="16" customFormat="1" ht="58.5" customHeight="1" x14ac:dyDescent="0.2">
      <c r="A275" s="92" t="s">
        <v>246</v>
      </c>
      <c r="B275" s="69"/>
      <c r="C275" s="69"/>
      <c r="D275" s="70"/>
      <c r="E275" s="30">
        <f>F275+G275+H275</f>
        <v>56716.299999999996</v>
      </c>
      <c r="F275" s="67">
        <f>F276</f>
        <v>0</v>
      </c>
      <c r="G275" s="67">
        <f t="shared" ref="G275:H275" si="207">G276</f>
        <v>51044.7</v>
      </c>
      <c r="H275" s="67">
        <f t="shared" si="207"/>
        <v>5671.6</v>
      </c>
      <c r="I275" s="30">
        <f>J275+K275+L275</f>
        <v>0</v>
      </c>
      <c r="J275" s="67">
        <f t="shared" ref="J275:L275" si="208">J276</f>
        <v>0</v>
      </c>
      <c r="K275" s="67">
        <f t="shared" si="208"/>
        <v>0</v>
      </c>
      <c r="L275" s="67">
        <f t="shared" si="208"/>
        <v>0</v>
      </c>
      <c r="M275" s="67">
        <f>I275/E275*100</f>
        <v>0</v>
      </c>
      <c r="N275" s="30">
        <f>O275+P275+Q275</f>
        <v>0</v>
      </c>
      <c r="O275" s="67">
        <f t="shared" ref="O275:Q275" si="209">O276</f>
        <v>0</v>
      </c>
      <c r="P275" s="67">
        <f t="shared" si="209"/>
        <v>0</v>
      </c>
      <c r="Q275" s="67">
        <f t="shared" si="209"/>
        <v>0</v>
      </c>
      <c r="R275" s="67">
        <f>N275/E275*100</f>
        <v>0</v>
      </c>
    </row>
    <row r="276" spans="1:18" ht="87" customHeight="1" x14ac:dyDescent="0.2">
      <c r="A276" s="91" t="s">
        <v>247</v>
      </c>
      <c r="B276" s="31" t="s">
        <v>270</v>
      </c>
      <c r="C276" s="31" t="s">
        <v>271</v>
      </c>
      <c r="D276" s="51" t="s">
        <v>272</v>
      </c>
      <c r="E276" s="30">
        <f t="shared" si="162"/>
        <v>56716.299999999996</v>
      </c>
      <c r="F276" s="33"/>
      <c r="G276" s="79">
        <v>51044.7</v>
      </c>
      <c r="H276" s="33">
        <v>5671.6</v>
      </c>
      <c r="I276" s="30"/>
      <c r="J276" s="33"/>
      <c r="K276" s="78"/>
      <c r="L276" s="33"/>
      <c r="M276" s="33"/>
      <c r="N276" s="30"/>
      <c r="O276" s="33"/>
      <c r="P276" s="78"/>
      <c r="Q276" s="33"/>
      <c r="R276" s="33"/>
    </row>
    <row r="277" spans="1:18" s="7" customFormat="1" ht="16.5" x14ac:dyDescent="0.25">
      <c r="A277" s="48" t="s">
        <v>49</v>
      </c>
      <c r="B277" s="48"/>
      <c r="C277" s="48"/>
      <c r="D277" s="49"/>
      <c r="E277" s="20">
        <f t="shared" si="162"/>
        <v>24917.710000000003</v>
      </c>
      <c r="F277" s="50">
        <f>F279</f>
        <v>19594.300000000003</v>
      </c>
      <c r="G277" s="50">
        <f t="shared" ref="G277:H277" si="210">G279</f>
        <v>5031.4000000000005</v>
      </c>
      <c r="H277" s="50">
        <f t="shared" si="210"/>
        <v>292.01</v>
      </c>
      <c r="I277" s="20">
        <f t="shared" si="164"/>
        <v>0</v>
      </c>
      <c r="J277" s="50">
        <f t="shared" ref="J277:L277" si="211">J279</f>
        <v>0</v>
      </c>
      <c r="K277" s="50">
        <f t="shared" si="211"/>
        <v>0</v>
      </c>
      <c r="L277" s="50">
        <f t="shared" si="211"/>
        <v>0</v>
      </c>
      <c r="M277" s="50">
        <f t="shared" ref="M277:M301" si="212">I277/E277*100</f>
        <v>0</v>
      </c>
      <c r="N277" s="20">
        <f t="shared" ref="N277:N301" si="213">O277+P277+Q277</f>
        <v>0</v>
      </c>
      <c r="O277" s="50">
        <f t="shared" ref="O277:Q277" si="214">O279</f>
        <v>0</v>
      </c>
      <c r="P277" s="50">
        <f t="shared" si="214"/>
        <v>0</v>
      </c>
      <c r="Q277" s="50">
        <f t="shared" si="214"/>
        <v>0</v>
      </c>
      <c r="R277" s="50">
        <f>N277/E277*100</f>
        <v>0</v>
      </c>
    </row>
    <row r="278" spans="1:18" ht="16.5" x14ac:dyDescent="0.2">
      <c r="A278" s="41" t="s">
        <v>20</v>
      </c>
      <c r="B278" s="31"/>
      <c r="C278" s="31"/>
      <c r="D278" s="32"/>
      <c r="E278" s="30">
        <f t="shared" si="162"/>
        <v>0</v>
      </c>
      <c r="F278" s="33"/>
      <c r="G278" s="79"/>
      <c r="H278" s="33"/>
      <c r="I278" s="30">
        <f t="shared" si="164"/>
        <v>0</v>
      </c>
      <c r="J278" s="33"/>
      <c r="K278" s="33"/>
      <c r="L278" s="33"/>
      <c r="M278" s="33"/>
      <c r="N278" s="30">
        <f t="shared" si="213"/>
        <v>0</v>
      </c>
      <c r="O278" s="33"/>
      <c r="P278" s="79"/>
      <c r="Q278" s="33"/>
      <c r="R278" s="33"/>
    </row>
    <row r="279" spans="1:18" s="10" customFormat="1" ht="81.75" customHeight="1" x14ac:dyDescent="0.2">
      <c r="A279" s="92" t="s">
        <v>248</v>
      </c>
      <c r="B279" s="28"/>
      <c r="C279" s="28"/>
      <c r="D279" s="29"/>
      <c r="E279" s="30">
        <f t="shared" si="162"/>
        <v>24917.710000000003</v>
      </c>
      <c r="F279" s="36">
        <f>F280</f>
        <v>19594.300000000003</v>
      </c>
      <c r="G279" s="36">
        <f t="shared" ref="G279:H279" si="215">G280</f>
        <v>5031.4000000000005</v>
      </c>
      <c r="H279" s="36">
        <f t="shared" si="215"/>
        <v>292.01</v>
      </c>
      <c r="I279" s="30">
        <f t="shared" si="164"/>
        <v>0</v>
      </c>
      <c r="J279" s="36">
        <f t="shared" ref="J279:L279" si="216">J280</f>
        <v>0</v>
      </c>
      <c r="K279" s="36">
        <f t="shared" si="216"/>
        <v>0</v>
      </c>
      <c r="L279" s="36">
        <f t="shared" si="216"/>
        <v>0</v>
      </c>
      <c r="M279" s="30">
        <f t="shared" si="212"/>
        <v>0</v>
      </c>
      <c r="N279" s="30">
        <f t="shared" si="213"/>
        <v>0</v>
      </c>
      <c r="O279" s="36">
        <f t="shared" ref="O279:Q279" si="217">O280</f>
        <v>0</v>
      </c>
      <c r="P279" s="36">
        <f t="shared" si="217"/>
        <v>0</v>
      </c>
      <c r="Q279" s="36">
        <f t="shared" si="217"/>
        <v>0</v>
      </c>
      <c r="R279" s="30">
        <f>N279/E279*100</f>
        <v>0</v>
      </c>
    </row>
    <row r="280" spans="1:18" s="10" customFormat="1" ht="61.5" customHeight="1" x14ac:dyDescent="0.2">
      <c r="A280" s="92" t="s">
        <v>249</v>
      </c>
      <c r="B280" s="28"/>
      <c r="C280" s="28"/>
      <c r="D280" s="29"/>
      <c r="E280" s="30">
        <f t="shared" si="162"/>
        <v>24917.710000000003</v>
      </c>
      <c r="F280" s="36">
        <f>F282+F286</f>
        <v>19594.300000000003</v>
      </c>
      <c r="G280" s="36">
        <f t="shared" ref="G280:H280" si="218">G282+G286</f>
        <v>5031.4000000000005</v>
      </c>
      <c r="H280" s="36">
        <f t="shared" si="218"/>
        <v>292.01</v>
      </c>
      <c r="I280" s="30">
        <f t="shared" si="164"/>
        <v>0</v>
      </c>
      <c r="J280" s="36">
        <f t="shared" ref="J280:L280" si="219">J282+J286</f>
        <v>0</v>
      </c>
      <c r="K280" s="36">
        <f t="shared" si="219"/>
        <v>0</v>
      </c>
      <c r="L280" s="36">
        <f t="shared" si="219"/>
        <v>0</v>
      </c>
      <c r="M280" s="30">
        <f t="shared" si="212"/>
        <v>0</v>
      </c>
      <c r="N280" s="30">
        <f t="shared" si="213"/>
        <v>0</v>
      </c>
      <c r="O280" s="36">
        <f t="shared" ref="O280:Q280" si="220">O282+O286</f>
        <v>0</v>
      </c>
      <c r="P280" s="36">
        <f t="shared" si="220"/>
        <v>0</v>
      </c>
      <c r="Q280" s="36">
        <f t="shared" si="220"/>
        <v>0</v>
      </c>
      <c r="R280" s="30">
        <f>N280/E280*100</f>
        <v>0</v>
      </c>
    </row>
    <row r="281" spans="1:18" ht="45" customHeight="1" x14ac:dyDescent="0.2">
      <c r="A281" s="93" t="s">
        <v>71</v>
      </c>
      <c r="B281" s="31"/>
      <c r="C281" s="31"/>
      <c r="D281" s="32"/>
      <c r="E281" s="30">
        <f t="shared" ref="E281:E302" si="221">F281+G281+H281</f>
        <v>0</v>
      </c>
      <c r="F281" s="33"/>
      <c r="G281" s="79"/>
      <c r="H281" s="33"/>
      <c r="I281" s="30">
        <f t="shared" ref="I281:I301" si="222">J281+K281+L281</f>
        <v>0</v>
      </c>
      <c r="J281" s="33"/>
      <c r="K281" s="33"/>
      <c r="L281" s="33"/>
      <c r="M281" s="33"/>
      <c r="N281" s="30">
        <f t="shared" si="213"/>
        <v>0</v>
      </c>
      <c r="O281" s="33"/>
      <c r="P281" s="78"/>
      <c r="Q281" s="33"/>
      <c r="R281" s="33"/>
    </row>
    <row r="282" spans="1:18" s="9" customFormat="1" ht="74.25" customHeight="1" x14ac:dyDescent="0.2">
      <c r="A282" s="96" t="s">
        <v>250</v>
      </c>
      <c r="B282" s="60"/>
      <c r="C282" s="60"/>
      <c r="D282" s="61"/>
      <c r="E282" s="30">
        <f t="shared" si="221"/>
        <v>2015.81</v>
      </c>
      <c r="F282" s="62">
        <f>F285</f>
        <v>1888.9</v>
      </c>
      <c r="G282" s="62">
        <f t="shared" ref="G282:H282" si="223">G285</f>
        <v>114.6</v>
      </c>
      <c r="H282" s="62">
        <f t="shared" si="223"/>
        <v>12.31</v>
      </c>
      <c r="I282" s="30">
        <f t="shared" si="222"/>
        <v>0</v>
      </c>
      <c r="J282" s="62">
        <f t="shared" ref="J282:L282" si="224">J285</f>
        <v>0</v>
      </c>
      <c r="K282" s="62">
        <f t="shared" si="224"/>
        <v>0</v>
      </c>
      <c r="L282" s="62">
        <f t="shared" si="224"/>
        <v>0</v>
      </c>
      <c r="M282" s="62">
        <f t="shared" si="212"/>
        <v>0</v>
      </c>
      <c r="N282" s="30">
        <f t="shared" si="213"/>
        <v>0</v>
      </c>
      <c r="O282" s="62">
        <f t="shared" ref="O282:Q282" si="225">O285</f>
        <v>0</v>
      </c>
      <c r="P282" s="62">
        <f t="shared" si="225"/>
        <v>0</v>
      </c>
      <c r="Q282" s="62">
        <f t="shared" si="225"/>
        <v>0</v>
      </c>
      <c r="R282" s="62">
        <f>N282/E282*100</f>
        <v>0</v>
      </c>
    </row>
    <row r="283" spans="1:18" ht="16.5" x14ac:dyDescent="0.2">
      <c r="A283" s="41" t="s">
        <v>20</v>
      </c>
      <c r="B283" s="31"/>
      <c r="C283" s="31"/>
      <c r="D283" s="32"/>
      <c r="E283" s="30">
        <f t="shared" si="221"/>
        <v>0</v>
      </c>
      <c r="F283" s="33"/>
      <c r="G283" s="79"/>
      <c r="H283" s="33"/>
      <c r="I283" s="30">
        <f t="shared" si="222"/>
        <v>0</v>
      </c>
      <c r="J283" s="33"/>
      <c r="K283" s="33"/>
      <c r="L283" s="33"/>
      <c r="M283" s="33"/>
      <c r="N283" s="30">
        <f t="shared" si="213"/>
        <v>0</v>
      </c>
      <c r="O283" s="33"/>
      <c r="P283" s="78"/>
      <c r="Q283" s="33"/>
      <c r="R283" s="33"/>
    </row>
    <row r="284" spans="1:18" ht="30" customHeight="1" x14ac:dyDescent="0.2">
      <c r="A284" s="93" t="s">
        <v>44</v>
      </c>
      <c r="B284" s="31"/>
      <c r="C284" s="31"/>
      <c r="D284" s="32"/>
      <c r="E284" s="30">
        <f t="shared" si="221"/>
        <v>0</v>
      </c>
      <c r="F284" s="33"/>
      <c r="G284" s="79"/>
      <c r="H284" s="33"/>
      <c r="I284" s="30">
        <f t="shared" si="222"/>
        <v>0</v>
      </c>
      <c r="J284" s="33"/>
      <c r="K284" s="33"/>
      <c r="L284" s="33"/>
      <c r="M284" s="33"/>
      <c r="N284" s="30">
        <f t="shared" si="213"/>
        <v>0</v>
      </c>
      <c r="O284" s="33"/>
      <c r="P284" s="78"/>
      <c r="Q284" s="33"/>
      <c r="R284" s="33"/>
    </row>
    <row r="285" spans="1:18" ht="61.5" customHeight="1" x14ac:dyDescent="0.2">
      <c r="A285" s="91" t="s">
        <v>76</v>
      </c>
      <c r="B285" s="31" t="s">
        <v>284</v>
      </c>
      <c r="C285" s="31" t="s">
        <v>283</v>
      </c>
      <c r="D285" s="32" t="s">
        <v>285</v>
      </c>
      <c r="E285" s="30">
        <f t="shared" si="221"/>
        <v>2015.81</v>
      </c>
      <c r="F285" s="33">
        <v>1888.9</v>
      </c>
      <c r="G285" s="79">
        <v>114.6</v>
      </c>
      <c r="H285" s="33">
        <v>12.31</v>
      </c>
      <c r="I285" s="30">
        <f t="shared" si="222"/>
        <v>0</v>
      </c>
      <c r="J285" s="33"/>
      <c r="K285" s="33"/>
      <c r="L285" s="33"/>
      <c r="M285" s="33">
        <f t="shared" si="212"/>
        <v>0</v>
      </c>
      <c r="N285" s="30">
        <f t="shared" si="213"/>
        <v>0</v>
      </c>
      <c r="O285" s="33"/>
      <c r="P285" s="79"/>
      <c r="Q285" s="34"/>
      <c r="R285" s="33">
        <f>N285/E285*100</f>
        <v>0</v>
      </c>
    </row>
    <row r="286" spans="1:18" s="11" customFormat="1" ht="93.75" customHeight="1" x14ac:dyDescent="0.2">
      <c r="A286" s="53" t="s">
        <v>177</v>
      </c>
      <c r="B286" s="65"/>
      <c r="C286" s="65"/>
      <c r="D286" s="66"/>
      <c r="E286" s="30">
        <f>F286+G286+H286</f>
        <v>22901.9</v>
      </c>
      <c r="F286" s="54">
        <f>F289+F290+F291</f>
        <v>17705.400000000001</v>
      </c>
      <c r="G286" s="54">
        <f t="shared" ref="G286:H286" si="226">G289+G290+G291</f>
        <v>4916.8</v>
      </c>
      <c r="H286" s="54">
        <f t="shared" si="226"/>
        <v>279.7</v>
      </c>
      <c r="I286" s="30"/>
      <c r="J286" s="54">
        <f t="shared" ref="J286:L286" si="227">J289+J290+J291</f>
        <v>0</v>
      </c>
      <c r="K286" s="54">
        <f t="shared" si="227"/>
        <v>0</v>
      </c>
      <c r="L286" s="54">
        <f t="shared" si="227"/>
        <v>0</v>
      </c>
      <c r="M286" s="54"/>
      <c r="N286" s="30"/>
      <c r="O286" s="54">
        <f t="shared" ref="O286:Q286" si="228">O289+O290+O291</f>
        <v>0</v>
      </c>
      <c r="P286" s="54">
        <f t="shared" si="228"/>
        <v>0</v>
      </c>
      <c r="Q286" s="54">
        <f t="shared" si="228"/>
        <v>0</v>
      </c>
      <c r="R286" s="54"/>
    </row>
    <row r="287" spans="1:18" ht="33" customHeight="1" x14ac:dyDescent="0.2">
      <c r="A287" s="91" t="s">
        <v>20</v>
      </c>
      <c r="B287" s="31"/>
      <c r="C287" s="31"/>
      <c r="D287" s="32"/>
      <c r="E287" s="30"/>
      <c r="F287" s="33"/>
      <c r="G287" s="79"/>
      <c r="H287" s="33"/>
      <c r="I287" s="30"/>
      <c r="J287" s="33"/>
      <c r="K287" s="33"/>
      <c r="L287" s="33"/>
      <c r="M287" s="33"/>
      <c r="N287" s="30"/>
      <c r="O287" s="33"/>
      <c r="P287" s="79"/>
      <c r="Q287" s="34"/>
      <c r="R287" s="33"/>
    </row>
    <row r="288" spans="1:18" ht="33" customHeight="1" x14ac:dyDescent="0.2">
      <c r="A288" s="101" t="s">
        <v>34</v>
      </c>
      <c r="B288" s="31"/>
      <c r="C288" s="31"/>
      <c r="D288" s="32"/>
      <c r="E288" s="30"/>
      <c r="F288" s="33"/>
      <c r="G288" s="79"/>
      <c r="H288" s="33"/>
      <c r="I288" s="30"/>
      <c r="J288" s="33"/>
      <c r="K288" s="33"/>
      <c r="L288" s="33"/>
      <c r="M288" s="33"/>
      <c r="N288" s="30"/>
      <c r="O288" s="33"/>
      <c r="P288" s="79"/>
      <c r="Q288" s="34"/>
      <c r="R288" s="33"/>
    </row>
    <row r="289" spans="1:18" ht="66.75" customHeight="1" x14ac:dyDescent="0.2">
      <c r="A289" s="91" t="s">
        <v>178</v>
      </c>
      <c r="B289" s="31" t="s">
        <v>187</v>
      </c>
      <c r="C289" s="31"/>
      <c r="D289" s="32"/>
      <c r="E289" s="30">
        <f>F289+G289+H289</f>
        <v>1390.6</v>
      </c>
      <c r="F289" s="33">
        <v>1075.0999999999999</v>
      </c>
      <c r="G289" s="79">
        <v>298.5</v>
      </c>
      <c r="H289" s="33">
        <v>17</v>
      </c>
      <c r="I289" s="30"/>
      <c r="J289" s="33"/>
      <c r="K289" s="33"/>
      <c r="L289" s="33"/>
      <c r="M289" s="33"/>
      <c r="N289" s="30"/>
      <c r="O289" s="33"/>
      <c r="P289" s="79"/>
      <c r="Q289" s="34"/>
      <c r="R289" s="33"/>
    </row>
    <row r="290" spans="1:18" ht="66.75" customHeight="1" x14ac:dyDescent="0.2">
      <c r="A290" s="91" t="s">
        <v>184</v>
      </c>
      <c r="B290" s="31" t="s">
        <v>187</v>
      </c>
      <c r="C290" s="31"/>
      <c r="D290" s="32"/>
      <c r="E290" s="30">
        <f t="shared" ref="E290:E291" si="229">F290+G290+H290</f>
        <v>1061.0999999999999</v>
      </c>
      <c r="F290" s="33">
        <v>820.3</v>
      </c>
      <c r="G290" s="79">
        <v>227.8</v>
      </c>
      <c r="H290" s="33">
        <v>13</v>
      </c>
      <c r="I290" s="30"/>
      <c r="J290" s="33"/>
      <c r="K290" s="33"/>
      <c r="L290" s="33"/>
      <c r="M290" s="33"/>
      <c r="N290" s="30"/>
      <c r="O290" s="33"/>
      <c r="P290" s="79"/>
      <c r="Q290" s="34"/>
      <c r="R290" s="33"/>
    </row>
    <row r="291" spans="1:18" ht="66.75" customHeight="1" x14ac:dyDescent="0.2">
      <c r="A291" s="91" t="s">
        <v>179</v>
      </c>
      <c r="B291" s="31" t="s">
        <v>188</v>
      </c>
      <c r="C291" s="31"/>
      <c r="D291" s="32"/>
      <c r="E291" s="30">
        <f t="shared" si="229"/>
        <v>20450.2</v>
      </c>
      <c r="F291" s="33">
        <v>15810</v>
      </c>
      <c r="G291" s="79">
        <v>4390.5</v>
      </c>
      <c r="H291" s="33">
        <v>249.7</v>
      </c>
      <c r="I291" s="30"/>
      <c r="J291" s="33"/>
      <c r="K291" s="33"/>
      <c r="L291" s="33"/>
      <c r="M291" s="33"/>
      <c r="N291" s="30"/>
      <c r="O291" s="33"/>
      <c r="P291" s="79"/>
      <c r="Q291" s="34"/>
      <c r="R291" s="33"/>
    </row>
    <row r="292" spans="1:18" s="7" customFormat="1" ht="16.5" x14ac:dyDescent="0.25">
      <c r="A292" s="48" t="s">
        <v>180</v>
      </c>
      <c r="B292" s="48"/>
      <c r="C292" s="48"/>
      <c r="D292" s="49"/>
      <c r="E292" s="20">
        <f t="shared" si="221"/>
        <v>342151.9</v>
      </c>
      <c r="F292" s="50">
        <f>F294</f>
        <v>338441.10000000003</v>
      </c>
      <c r="G292" s="50">
        <f t="shared" ref="G292:H292" si="230">G294</f>
        <v>3381.1000000000004</v>
      </c>
      <c r="H292" s="50">
        <f t="shared" si="230"/>
        <v>329.7</v>
      </c>
      <c r="I292" s="20">
        <f t="shared" si="222"/>
        <v>34926.393000000004</v>
      </c>
      <c r="J292" s="50">
        <f t="shared" ref="J292:L292" si="231">J294</f>
        <v>34577.087</v>
      </c>
      <c r="K292" s="50">
        <f t="shared" si="231"/>
        <v>279.40600000000001</v>
      </c>
      <c r="L292" s="50">
        <f t="shared" si="231"/>
        <v>69.900000000000006</v>
      </c>
      <c r="M292" s="50">
        <f t="shared" si="212"/>
        <v>10.207861771336065</v>
      </c>
      <c r="N292" s="20">
        <f t="shared" si="213"/>
        <v>108866.821</v>
      </c>
      <c r="O292" s="50">
        <f t="shared" ref="O292:Q292" si="232">O294</f>
        <v>107659.52100000001</v>
      </c>
      <c r="P292" s="50">
        <f t="shared" si="232"/>
        <v>1137.4000000000001</v>
      </c>
      <c r="Q292" s="50">
        <f t="shared" si="232"/>
        <v>69.900000000000006</v>
      </c>
      <c r="R292" s="50">
        <f>N292/E292*100</f>
        <v>31.818271650690814</v>
      </c>
    </row>
    <row r="293" spans="1:18" ht="16.5" x14ac:dyDescent="0.2">
      <c r="A293" s="41" t="s">
        <v>20</v>
      </c>
      <c r="B293" s="31"/>
      <c r="C293" s="31"/>
      <c r="D293" s="32"/>
      <c r="E293" s="30">
        <f t="shared" si="221"/>
        <v>0</v>
      </c>
      <c r="F293" s="33"/>
      <c r="G293" s="79"/>
      <c r="H293" s="33"/>
      <c r="I293" s="30">
        <f t="shared" si="222"/>
        <v>0</v>
      </c>
      <c r="J293" s="33"/>
      <c r="K293" s="33"/>
      <c r="L293" s="33"/>
      <c r="M293" s="33"/>
      <c r="N293" s="30">
        <f t="shared" si="213"/>
        <v>0</v>
      </c>
      <c r="O293" s="33"/>
      <c r="P293" s="79"/>
      <c r="Q293" s="33"/>
      <c r="R293" s="33"/>
    </row>
    <row r="294" spans="1:18" s="16" customFormat="1" ht="92.25" customHeight="1" x14ac:dyDescent="0.2">
      <c r="A294" s="92" t="s">
        <v>77</v>
      </c>
      <c r="B294" s="69"/>
      <c r="C294" s="69"/>
      <c r="D294" s="70"/>
      <c r="E294" s="30">
        <f>F294+G294+H294</f>
        <v>342151.9</v>
      </c>
      <c r="F294" s="67">
        <f>F295</f>
        <v>338441.10000000003</v>
      </c>
      <c r="G294" s="67">
        <f t="shared" ref="G294:H294" si="233">G295</f>
        <v>3381.1000000000004</v>
      </c>
      <c r="H294" s="67">
        <f t="shared" si="233"/>
        <v>329.7</v>
      </c>
      <c r="I294" s="30">
        <f>J294+K294+L294</f>
        <v>34926.393000000004</v>
      </c>
      <c r="J294" s="67">
        <f t="shared" ref="J294:L294" si="234">J295</f>
        <v>34577.087</v>
      </c>
      <c r="K294" s="67">
        <f t="shared" si="234"/>
        <v>279.40600000000001</v>
      </c>
      <c r="L294" s="67">
        <f t="shared" si="234"/>
        <v>69.900000000000006</v>
      </c>
      <c r="M294" s="67">
        <f>I294/E294*100</f>
        <v>10.207861771336065</v>
      </c>
      <c r="N294" s="30">
        <f>O294+P294+Q294</f>
        <v>108866.821</v>
      </c>
      <c r="O294" s="67">
        <f t="shared" ref="O294:Q294" si="235">O295</f>
        <v>107659.52100000001</v>
      </c>
      <c r="P294" s="67">
        <f t="shared" si="235"/>
        <v>1137.4000000000001</v>
      </c>
      <c r="Q294" s="67">
        <f t="shared" si="235"/>
        <v>69.900000000000006</v>
      </c>
      <c r="R294" s="67">
        <f>N294/E294*100</f>
        <v>31.818271650690814</v>
      </c>
    </row>
    <row r="295" spans="1:18" s="16" customFormat="1" ht="73.5" customHeight="1" x14ac:dyDescent="0.2">
      <c r="A295" s="92" t="s">
        <v>181</v>
      </c>
      <c r="B295" s="69"/>
      <c r="C295" s="69"/>
      <c r="D295" s="70"/>
      <c r="E295" s="30">
        <f>F295+G295+H295</f>
        <v>342151.9</v>
      </c>
      <c r="F295" s="67">
        <f>F298+F301+F302</f>
        <v>338441.10000000003</v>
      </c>
      <c r="G295" s="67">
        <f t="shared" ref="G295:H295" si="236">G298+G301+G302</f>
        <v>3381.1000000000004</v>
      </c>
      <c r="H295" s="67">
        <f t="shared" si="236"/>
        <v>329.7</v>
      </c>
      <c r="I295" s="30">
        <f>J295+K295+L295</f>
        <v>34926.393000000004</v>
      </c>
      <c r="J295" s="67">
        <f t="shared" ref="J295:L295" si="237">J298+J301+J302</f>
        <v>34577.087</v>
      </c>
      <c r="K295" s="67">
        <f t="shared" si="237"/>
        <v>279.40600000000001</v>
      </c>
      <c r="L295" s="67">
        <f t="shared" si="237"/>
        <v>69.900000000000006</v>
      </c>
      <c r="M295" s="67">
        <f>I295/E295*100</f>
        <v>10.207861771336065</v>
      </c>
      <c r="N295" s="30">
        <f>O295+P295+Q295</f>
        <v>108866.821</v>
      </c>
      <c r="O295" s="67">
        <f t="shared" ref="O295:Q295" si="238">O298+O301+O302</f>
        <v>107659.52100000001</v>
      </c>
      <c r="P295" s="67">
        <f t="shared" si="238"/>
        <v>1137.4000000000001</v>
      </c>
      <c r="Q295" s="67">
        <f t="shared" si="238"/>
        <v>69.900000000000006</v>
      </c>
      <c r="R295" s="67">
        <f>N295/E295*100</f>
        <v>31.818271650690814</v>
      </c>
    </row>
    <row r="296" spans="1:18" ht="69" customHeight="1" x14ac:dyDescent="0.2">
      <c r="A296" s="93" t="s">
        <v>31</v>
      </c>
      <c r="B296" s="31"/>
      <c r="C296" s="31"/>
      <c r="D296" s="32"/>
      <c r="E296" s="30">
        <f t="shared" si="221"/>
        <v>0</v>
      </c>
      <c r="F296" s="33"/>
      <c r="G296" s="79"/>
      <c r="H296" s="33"/>
      <c r="I296" s="30">
        <f t="shared" si="222"/>
        <v>0</v>
      </c>
      <c r="J296" s="33"/>
      <c r="K296" s="33"/>
      <c r="L296" s="33"/>
      <c r="M296" s="33"/>
      <c r="N296" s="30">
        <f t="shared" si="213"/>
        <v>0</v>
      </c>
      <c r="O296" s="33"/>
      <c r="P296" s="78"/>
      <c r="Q296" s="33"/>
      <c r="R296" s="33"/>
    </row>
    <row r="297" spans="1:18" ht="77.25" customHeight="1" x14ac:dyDescent="0.2">
      <c r="A297" s="93" t="s">
        <v>122</v>
      </c>
      <c r="B297" s="31"/>
      <c r="C297" s="31"/>
      <c r="D297" s="32"/>
      <c r="E297" s="30">
        <f t="shared" si="221"/>
        <v>0</v>
      </c>
      <c r="F297" s="33"/>
      <c r="G297" s="79"/>
      <c r="H297" s="33"/>
      <c r="I297" s="30">
        <f t="shared" si="222"/>
        <v>0</v>
      </c>
      <c r="J297" s="33"/>
      <c r="K297" s="33"/>
      <c r="L297" s="33"/>
      <c r="M297" s="33"/>
      <c r="N297" s="30">
        <f t="shared" si="213"/>
        <v>0</v>
      </c>
      <c r="O297" s="33"/>
      <c r="P297" s="78"/>
      <c r="Q297" s="33"/>
      <c r="R297" s="33"/>
    </row>
    <row r="298" spans="1:18" ht="145.5" customHeight="1" x14ac:dyDescent="0.2">
      <c r="A298" s="37" t="s">
        <v>78</v>
      </c>
      <c r="B298" s="31" t="s">
        <v>82</v>
      </c>
      <c r="C298" s="31" t="s">
        <v>98</v>
      </c>
      <c r="D298" s="32" t="s">
        <v>95</v>
      </c>
      <c r="E298" s="30">
        <f t="shared" si="221"/>
        <v>177307</v>
      </c>
      <c r="F298" s="33">
        <v>175244.6</v>
      </c>
      <c r="G298" s="79">
        <v>2062.4</v>
      </c>
      <c r="H298" s="33"/>
      <c r="I298" s="30">
        <f t="shared" si="222"/>
        <v>0</v>
      </c>
      <c r="J298" s="33"/>
      <c r="K298" s="79"/>
      <c r="L298" s="33"/>
      <c r="M298" s="33">
        <f t="shared" si="212"/>
        <v>0</v>
      </c>
      <c r="N298" s="30">
        <f t="shared" si="213"/>
        <v>73940.400999999998</v>
      </c>
      <c r="O298" s="33">
        <v>73081.221000000005</v>
      </c>
      <c r="P298" s="79">
        <v>859.18</v>
      </c>
      <c r="Q298" s="33"/>
      <c r="R298" s="33">
        <f>N298/E298*100</f>
        <v>41.70190742610275</v>
      </c>
    </row>
    <row r="299" spans="1:18" ht="45" customHeight="1" x14ac:dyDescent="0.2">
      <c r="A299" s="93" t="s">
        <v>79</v>
      </c>
      <c r="B299" s="31"/>
      <c r="C299" s="31"/>
      <c r="D299" s="32"/>
      <c r="E299" s="30">
        <f t="shared" si="221"/>
        <v>0</v>
      </c>
      <c r="F299" s="33"/>
      <c r="G299" s="79"/>
      <c r="H299" s="33"/>
      <c r="I299" s="30">
        <f t="shared" si="222"/>
        <v>0</v>
      </c>
      <c r="J299" s="33"/>
      <c r="K299" s="33"/>
      <c r="L299" s="33"/>
      <c r="M299" s="33"/>
      <c r="N299" s="30">
        <f t="shared" si="213"/>
        <v>0</v>
      </c>
      <c r="O299" s="33"/>
      <c r="P299" s="78"/>
      <c r="Q299" s="33"/>
      <c r="R299" s="33"/>
    </row>
    <row r="300" spans="1:18" ht="27.75" customHeight="1" x14ac:dyDescent="0.2">
      <c r="A300" s="93" t="s">
        <v>19</v>
      </c>
      <c r="B300" s="31"/>
      <c r="C300" s="31"/>
      <c r="D300" s="32"/>
      <c r="E300" s="30">
        <f t="shared" si="221"/>
        <v>0</v>
      </c>
      <c r="F300" s="33"/>
      <c r="G300" s="79"/>
      <c r="H300" s="33"/>
      <c r="I300" s="30">
        <f t="shared" si="222"/>
        <v>0</v>
      </c>
      <c r="J300" s="33"/>
      <c r="K300" s="33"/>
      <c r="L300" s="33"/>
      <c r="M300" s="33"/>
      <c r="N300" s="30">
        <f t="shared" si="213"/>
        <v>0</v>
      </c>
      <c r="O300" s="33"/>
      <c r="P300" s="78"/>
      <c r="Q300" s="33"/>
      <c r="R300" s="33"/>
    </row>
    <row r="301" spans="1:18" ht="96" customHeight="1" x14ac:dyDescent="0.2">
      <c r="A301" s="91" t="s">
        <v>99</v>
      </c>
      <c r="B301" s="31" t="s">
        <v>80</v>
      </c>
      <c r="C301" s="31" t="s">
        <v>96</v>
      </c>
      <c r="D301" s="32" t="s">
        <v>97</v>
      </c>
      <c r="E301" s="30">
        <f t="shared" si="221"/>
        <v>138839.60000000003</v>
      </c>
      <c r="F301" s="33">
        <v>137451.20000000001</v>
      </c>
      <c r="G301" s="79">
        <v>1110.7</v>
      </c>
      <c r="H301" s="79">
        <v>277.7</v>
      </c>
      <c r="I301" s="30">
        <f t="shared" si="222"/>
        <v>34926.393000000004</v>
      </c>
      <c r="J301" s="33">
        <v>34577.087</v>
      </c>
      <c r="K301" s="79">
        <v>279.40600000000001</v>
      </c>
      <c r="L301" s="79">
        <v>69.900000000000006</v>
      </c>
      <c r="M301" s="33">
        <f t="shared" si="212"/>
        <v>25.155930296543634</v>
      </c>
      <c r="N301" s="30">
        <f t="shared" si="213"/>
        <v>34926.420000000006</v>
      </c>
      <c r="O301" s="33">
        <v>34578.300000000003</v>
      </c>
      <c r="P301" s="79">
        <v>278.22000000000003</v>
      </c>
      <c r="Q301" s="79">
        <v>69.900000000000006</v>
      </c>
      <c r="R301" s="33">
        <f>N301/E301*100</f>
        <v>25.15594974344495</v>
      </c>
    </row>
    <row r="302" spans="1:18" ht="106.5" customHeight="1" x14ac:dyDescent="0.2">
      <c r="A302" s="91" t="s">
        <v>182</v>
      </c>
      <c r="B302" s="31" t="s">
        <v>123</v>
      </c>
      <c r="C302" s="31"/>
      <c r="D302" s="32" t="s">
        <v>273</v>
      </c>
      <c r="E302" s="30">
        <f t="shared" si="221"/>
        <v>26005.3</v>
      </c>
      <c r="F302" s="33">
        <v>25745.3</v>
      </c>
      <c r="G302" s="79">
        <v>208</v>
      </c>
      <c r="H302" s="33">
        <v>52</v>
      </c>
      <c r="I302" s="30"/>
      <c r="J302" s="33"/>
      <c r="K302" s="33"/>
      <c r="L302" s="33"/>
      <c r="M302" s="33"/>
      <c r="N302" s="30"/>
      <c r="O302" s="33"/>
      <c r="P302" s="78"/>
      <c r="Q302" s="33"/>
      <c r="R302" s="33"/>
    </row>
    <row r="303" spans="1:18" ht="16.5" x14ac:dyDescent="0.2">
      <c r="A303" s="38"/>
      <c r="B303" s="38"/>
      <c r="C303" s="38"/>
      <c r="D303" s="71"/>
      <c r="E303" s="72"/>
      <c r="F303" s="72"/>
      <c r="G303" s="86"/>
      <c r="H303" s="72"/>
      <c r="I303" s="73"/>
      <c r="J303" s="73"/>
      <c r="K303" s="73"/>
      <c r="L303" s="73"/>
      <c r="M303" s="72"/>
      <c r="N303" s="72"/>
      <c r="O303" s="72"/>
      <c r="P303" s="89"/>
      <c r="Q303" s="135"/>
      <c r="R303" s="136"/>
    </row>
    <row r="304" spans="1:18" ht="25.5" x14ac:dyDescent="0.2">
      <c r="A304" s="14"/>
    </row>
  </sheetData>
  <mergeCells count="11">
    <mergeCell ref="Q303:R303"/>
    <mergeCell ref="A1:R1"/>
    <mergeCell ref="D3:D4"/>
    <mergeCell ref="E3:H3"/>
    <mergeCell ref="A3:A4"/>
    <mergeCell ref="O2:R2"/>
    <mergeCell ref="R3:R4"/>
    <mergeCell ref="N3:Q3"/>
    <mergeCell ref="I3:M3"/>
    <mergeCell ref="B3:B4"/>
    <mergeCell ref="C3:C4"/>
  </mergeCells>
  <pageMargins left="0.23622047244094491" right="0.23622047244094491" top="0.35433070866141736" bottom="0.35433070866141736" header="0.11811023622047245" footer="0.11811023622047245"/>
  <pageSetup paperSize="9" scale="42" fitToHeight="0" orientation="landscape" r:id="rId1"/>
  <headerFooter differentFirst="1"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economy53 (Александрова Т.В.)</dc:creator>
  <cp:lastModifiedBy>economy9 (Старостина)</cp:lastModifiedBy>
  <cp:lastPrinted>2020-04-06T13:08:03Z</cp:lastPrinted>
  <dcterms:created xsi:type="dcterms:W3CDTF">2016-11-16T06:29:02Z</dcterms:created>
  <dcterms:modified xsi:type="dcterms:W3CDTF">2020-05-14T14:31:17Z</dcterms:modified>
</cp:coreProperties>
</file>