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765" windowWidth="14880" windowHeight="4365"/>
  </bookViews>
  <sheets>
    <sheet name="Лист1" sheetId="1" r:id="rId1"/>
  </sheets>
  <definedNames>
    <definedName name="_xlnm._FilterDatabase" localSheetId="0" hidden="1">Лист1!$A$5:$S$19</definedName>
    <definedName name="_xlnm.Print_Titles" localSheetId="0">Лист1!$3:$4</definedName>
    <definedName name="_xlnm.Print_Area" localSheetId="0">Лист1!$A$1:$S$225</definedName>
  </definedNames>
  <calcPr calcId="145621"/>
</workbook>
</file>

<file path=xl/calcChain.xml><?xml version="1.0" encoding="utf-8"?>
<calcChain xmlns="http://schemas.openxmlformats.org/spreadsheetml/2006/main">
  <c r="F95" i="1" l="1"/>
  <c r="F93" i="1"/>
  <c r="F79" i="1"/>
  <c r="F78" i="1"/>
  <c r="R217" i="1" l="1"/>
  <c r="R216" i="1" s="1"/>
  <c r="R214" i="1" s="1"/>
  <c r="Q217" i="1"/>
  <c r="P217" i="1"/>
  <c r="P216" i="1" s="1"/>
  <c r="P214" i="1" s="1"/>
  <c r="M217" i="1"/>
  <c r="M216" i="1" s="1"/>
  <c r="M214" i="1" s="1"/>
  <c r="L217" i="1"/>
  <c r="K217" i="1"/>
  <c r="K216" i="1" s="1"/>
  <c r="K214" i="1" s="1"/>
  <c r="I217" i="1"/>
  <c r="I216" i="1" s="1"/>
  <c r="I214" i="1" s="1"/>
  <c r="H217" i="1"/>
  <c r="G217" i="1"/>
  <c r="G216" i="1" s="1"/>
  <c r="G214" i="1" s="1"/>
  <c r="Q216" i="1"/>
  <c r="Q214" i="1" s="1"/>
  <c r="L216" i="1"/>
  <c r="H216" i="1"/>
  <c r="H214" i="1" s="1"/>
  <c r="L214" i="1"/>
  <c r="R208" i="1"/>
  <c r="Q208" i="1"/>
  <c r="P208" i="1"/>
  <c r="M208" i="1"/>
  <c r="L208" i="1"/>
  <c r="K208" i="1"/>
  <c r="I208" i="1"/>
  <c r="H208" i="1"/>
  <c r="G208" i="1"/>
  <c r="R204" i="1"/>
  <c r="Q204" i="1"/>
  <c r="P204" i="1"/>
  <c r="M204" i="1"/>
  <c r="L204" i="1"/>
  <c r="L202" i="1" s="1"/>
  <c r="L201" i="1" s="1"/>
  <c r="L199" i="1" s="1"/>
  <c r="K204" i="1"/>
  <c r="I204" i="1"/>
  <c r="H204" i="1"/>
  <c r="G204" i="1"/>
  <c r="R192" i="1"/>
  <c r="Q192" i="1"/>
  <c r="P192" i="1"/>
  <c r="M192" i="1"/>
  <c r="L192" i="1"/>
  <c r="K192" i="1"/>
  <c r="I192" i="1"/>
  <c r="H192" i="1"/>
  <c r="G192" i="1"/>
  <c r="R188" i="1"/>
  <c r="R186" i="1" s="1"/>
  <c r="R185" i="1" s="1"/>
  <c r="Q188" i="1"/>
  <c r="P188" i="1"/>
  <c r="M188" i="1"/>
  <c r="L188" i="1"/>
  <c r="K188" i="1"/>
  <c r="I188" i="1"/>
  <c r="H188" i="1"/>
  <c r="G188" i="1"/>
  <c r="R180" i="1"/>
  <c r="R179" i="1" s="1"/>
  <c r="Q180" i="1"/>
  <c r="P180" i="1"/>
  <c r="P179" i="1" s="1"/>
  <c r="M180" i="1"/>
  <c r="M179" i="1" s="1"/>
  <c r="L180" i="1"/>
  <c r="K180" i="1"/>
  <c r="K179" i="1" s="1"/>
  <c r="I180" i="1"/>
  <c r="I179" i="1" s="1"/>
  <c r="H180" i="1"/>
  <c r="G180" i="1"/>
  <c r="G179" i="1" s="1"/>
  <c r="Q179" i="1"/>
  <c r="L179" i="1"/>
  <c r="H179" i="1"/>
  <c r="R171" i="1"/>
  <c r="Q171" i="1"/>
  <c r="P171" i="1"/>
  <c r="M171" i="1"/>
  <c r="L171" i="1"/>
  <c r="K171" i="1"/>
  <c r="I171" i="1"/>
  <c r="H171" i="1"/>
  <c r="G171" i="1"/>
  <c r="R167" i="1"/>
  <c r="Q167" i="1"/>
  <c r="P167" i="1"/>
  <c r="M167" i="1"/>
  <c r="L167" i="1"/>
  <c r="K167" i="1"/>
  <c r="I167" i="1"/>
  <c r="H167" i="1"/>
  <c r="G167" i="1"/>
  <c r="P150" i="1"/>
  <c r="P149" i="1" s="1"/>
  <c r="R150" i="1"/>
  <c r="Q150" i="1"/>
  <c r="M150" i="1"/>
  <c r="M149" i="1" s="1"/>
  <c r="L150" i="1"/>
  <c r="L149" i="1" s="1"/>
  <c r="K150" i="1"/>
  <c r="K149" i="1" s="1"/>
  <c r="I150" i="1"/>
  <c r="I149" i="1" s="1"/>
  <c r="H150" i="1"/>
  <c r="H149" i="1" s="1"/>
  <c r="G150" i="1"/>
  <c r="G149" i="1" s="1"/>
  <c r="R149" i="1"/>
  <c r="Q149" i="1"/>
  <c r="R143" i="1"/>
  <c r="R142" i="1" s="1"/>
  <c r="Q143" i="1"/>
  <c r="P143" i="1"/>
  <c r="P142" i="1" s="1"/>
  <c r="M143" i="1"/>
  <c r="M142" i="1" s="1"/>
  <c r="L143" i="1"/>
  <c r="L142" i="1" s="1"/>
  <c r="K143" i="1"/>
  <c r="K142" i="1" s="1"/>
  <c r="I143" i="1"/>
  <c r="I142" i="1" s="1"/>
  <c r="H143" i="1"/>
  <c r="G143" i="1"/>
  <c r="G142" i="1" s="1"/>
  <c r="Q142" i="1"/>
  <c r="H142" i="1"/>
  <c r="R137" i="1"/>
  <c r="R136" i="1" s="1"/>
  <c r="Q137" i="1"/>
  <c r="P137" i="1"/>
  <c r="P136" i="1" s="1"/>
  <c r="M137" i="1"/>
  <c r="M136" i="1" s="1"/>
  <c r="L137" i="1"/>
  <c r="K137" i="1"/>
  <c r="K136" i="1" s="1"/>
  <c r="I137" i="1"/>
  <c r="I136" i="1" s="1"/>
  <c r="H137" i="1"/>
  <c r="G137" i="1"/>
  <c r="G136" i="1" s="1"/>
  <c r="Q136" i="1"/>
  <c r="Q134" i="1" s="1"/>
  <c r="L136" i="1"/>
  <c r="H136" i="1"/>
  <c r="R131" i="1"/>
  <c r="R130" i="1" s="1"/>
  <c r="R128" i="1" s="1"/>
  <c r="Q131" i="1"/>
  <c r="P131" i="1"/>
  <c r="P130" i="1" s="1"/>
  <c r="P128" i="1" s="1"/>
  <c r="M131" i="1"/>
  <c r="M130" i="1" s="1"/>
  <c r="M128" i="1" s="1"/>
  <c r="L131" i="1"/>
  <c r="K131" i="1"/>
  <c r="K130" i="1" s="1"/>
  <c r="K128" i="1" s="1"/>
  <c r="I131" i="1"/>
  <c r="I130" i="1" s="1"/>
  <c r="I128" i="1" s="1"/>
  <c r="H131" i="1"/>
  <c r="G131" i="1"/>
  <c r="G130" i="1" s="1"/>
  <c r="G128" i="1" s="1"/>
  <c r="Q130" i="1"/>
  <c r="Q128" i="1" s="1"/>
  <c r="L130" i="1"/>
  <c r="L128" i="1" s="1"/>
  <c r="H130" i="1"/>
  <c r="H128" i="1" s="1"/>
  <c r="R125" i="1"/>
  <c r="R124" i="1" s="1"/>
  <c r="R122" i="1" s="1"/>
  <c r="Q125" i="1"/>
  <c r="Q124" i="1" s="1"/>
  <c r="Q122" i="1" s="1"/>
  <c r="P125" i="1"/>
  <c r="P124" i="1" s="1"/>
  <c r="P122" i="1" s="1"/>
  <c r="M125" i="1"/>
  <c r="M124" i="1" s="1"/>
  <c r="M122" i="1" s="1"/>
  <c r="L125" i="1"/>
  <c r="L124" i="1" s="1"/>
  <c r="L122" i="1" s="1"/>
  <c r="K125" i="1"/>
  <c r="K124" i="1" s="1"/>
  <c r="K122" i="1" s="1"/>
  <c r="I125" i="1"/>
  <c r="I124" i="1" s="1"/>
  <c r="I122" i="1" s="1"/>
  <c r="H125" i="1"/>
  <c r="H124" i="1" s="1"/>
  <c r="H122" i="1" s="1"/>
  <c r="G125" i="1"/>
  <c r="G124" i="1" s="1"/>
  <c r="G122" i="1" s="1"/>
  <c r="H166" i="1" l="1"/>
  <c r="K166" i="1"/>
  <c r="M166" i="1"/>
  <c r="Q166" i="1"/>
  <c r="Q186" i="1"/>
  <c r="Q185" i="1" s="1"/>
  <c r="P186" i="1"/>
  <c r="P185" i="1" s="1"/>
  <c r="L134" i="1"/>
  <c r="I166" i="1"/>
  <c r="L166" i="1"/>
  <c r="P166" i="1"/>
  <c r="R166" i="1"/>
  <c r="H202" i="1"/>
  <c r="H201" i="1" s="1"/>
  <c r="H199" i="1" s="1"/>
  <c r="F208" i="1"/>
  <c r="F179" i="1"/>
  <c r="L186" i="1"/>
  <c r="L185" i="1" s="1"/>
  <c r="H134" i="1"/>
  <c r="F180" i="1"/>
  <c r="H186" i="1"/>
  <c r="H185" i="1" s="1"/>
  <c r="I202" i="1"/>
  <c r="I201" i="1" s="1"/>
  <c r="I199" i="1" s="1"/>
  <c r="P202" i="1"/>
  <c r="P201" i="1" s="1"/>
  <c r="P199" i="1" s="1"/>
  <c r="R202" i="1"/>
  <c r="R201" i="1" s="1"/>
  <c r="R199" i="1" s="1"/>
  <c r="Q202" i="1"/>
  <c r="Q201" i="1" s="1"/>
  <c r="Q199" i="1" s="1"/>
  <c r="K202" i="1"/>
  <c r="K201" i="1" s="1"/>
  <c r="K199" i="1" s="1"/>
  <c r="M202" i="1"/>
  <c r="M201" i="1" s="1"/>
  <c r="M199" i="1" s="1"/>
  <c r="G202" i="1"/>
  <c r="G201" i="1" s="1"/>
  <c r="G199" i="1" s="1"/>
  <c r="F192" i="1"/>
  <c r="K186" i="1"/>
  <c r="K185" i="1" s="1"/>
  <c r="M186" i="1"/>
  <c r="M185" i="1" s="1"/>
  <c r="I186" i="1"/>
  <c r="I185" i="1" s="1"/>
  <c r="G186" i="1"/>
  <c r="G185" i="1" s="1"/>
  <c r="G166" i="1"/>
  <c r="P134" i="1"/>
  <c r="R134" i="1"/>
  <c r="K134" i="1"/>
  <c r="M134" i="1"/>
  <c r="I134" i="1"/>
  <c r="G134" i="1"/>
  <c r="R99" i="1"/>
  <c r="R98" i="1" s="1"/>
  <c r="R96" i="1" s="1"/>
  <c r="Q99" i="1"/>
  <c r="P99" i="1"/>
  <c r="P98" i="1" s="1"/>
  <c r="P96" i="1" s="1"/>
  <c r="M99" i="1"/>
  <c r="M98" i="1" s="1"/>
  <c r="M96" i="1" s="1"/>
  <c r="L99" i="1"/>
  <c r="K99" i="1"/>
  <c r="K98" i="1" s="1"/>
  <c r="K96" i="1" s="1"/>
  <c r="I99" i="1"/>
  <c r="I98" i="1" s="1"/>
  <c r="I96" i="1" s="1"/>
  <c r="H99" i="1"/>
  <c r="G99" i="1"/>
  <c r="Q98" i="1"/>
  <c r="Q96" i="1" s="1"/>
  <c r="L98" i="1"/>
  <c r="L96" i="1" s="1"/>
  <c r="H98" i="1"/>
  <c r="H96" i="1" s="1"/>
  <c r="G98" i="1"/>
  <c r="G96" i="1" s="1"/>
  <c r="R92" i="1"/>
  <c r="Q92" i="1"/>
  <c r="P92" i="1"/>
  <c r="M92" i="1"/>
  <c r="L92" i="1"/>
  <c r="K92" i="1"/>
  <c r="I92" i="1"/>
  <c r="H92" i="1"/>
  <c r="G92" i="1"/>
  <c r="R84" i="1"/>
  <c r="R70" i="1" s="1"/>
  <c r="Q84" i="1"/>
  <c r="Q70" i="1" s="1"/>
  <c r="P84" i="1"/>
  <c r="P70" i="1" s="1"/>
  <c r="M84" i="1"/>
  <c r="M70" i="1" s="1"/>
  <c r="L84" i="1"/>
  <c r="L70" i="1" s="1"/>
  <c r="K84" i="1"/>
  <c r="K70" i="1" s="1"/>
  <c r="I84" i="1"/>
  <c r="I70" i="1" s="1"/>
  <c r="H84" i="1"/>
  <c r="H70" i="1" s="1"/>
  <c r="G84" i="1"/>
  <c r="G70" i="1" s="1"/>
  <c r="I63" i="1"/>
  <c r="K63" i="1"/>
  <c r="M63" i="1"/>
  <c r="R63" i="1"/>
  <c r="Q63" i="1"/>
  <c r="P63" i="1"/>
  <c r="L63" i="1"/>
  <c r="H63" i="1"/>
  <c r="R51" i="1"/>
  <c r="Q51" i="1"/>
  <c r="P51" i="1"/>
  <c r="M51" i="1"/>
  <c r="L51" i="1"/>
  <c r="K51" i="1"/>
  <c r="I51" i="1"/>
  <c r="H51" i="1"/>
  <c r="G51" i="1"/>
  <c r="R38" i="1"/>
  <c r="Q38" i="1"/>
  <c r="P38" i="1"/>
  <c r="M38" i="1"/>
  <c r="L38" i="1"/>
  <c r="K38" i="1"/>
  <c r="I38" i="1"/>
  <c r="H38" i="1"/>
  <c r="G38" i="1"/>
  <c r="R21" i="1"/>
  <c r="Q21" i="1"/>
  <c r="P21" i="1"/>
  <c r="M21" i="1"/>
  <c r="M20" i="1" s="1"/>
  <c r="M18" i="1" s="1"/>
  <c r="L21" i="1"/>
  <c r="K21" i="1"/>
  <c r="K20" i="1" s="1"/>
  <c r="K18" i="1" s="1"/>
  <c r="I21" i="1"/>
  <c r="H21" i="1"/>
  <c r="H20" i="1" s="1"/>
  <c r="H18" i="1" s="1"/>
  <c r="G21" i="1"/>
  <c r="Q20" i="1"/>
  <c r="Q18" i="1" s="1"/>
  <c r="O156" i="1"/>
  <c r="J156" i="1"/>
  <c r="F156" i="1"/>
  <c r="S156" i="1" s="1"/>
  <c r="O155" i="1"/>
  <c r="J155" i="1"/>
  <c r="F155" i="1"/>
  <c r="O154" i="1"/>
  <c r="J154" i="1"/>
  <c r="F154" i="1"/>
  <c r="S154" i="1" s="1"/>
  <c r="O153" i="1"/>
  <c r="J153" i="1"/>
  <c r="F153" i="1"/>
  <c r="F224" i="1"/>
  <c r="F213" i="1"/>
  <c r="F212" i="1"/>
  <c r="F211" i="1"/>
  <c r="F198" i="1"/>
  <c r="O195" i="1"/>
  <c r="J195" i="1"/>
  <c r="F195" i="1"/>
  <c r="F184" i="1"/>
  <c r="F183" i="1"/>
  <c r="F176" i="1"/>
  <c r="F170" i="1"/>
  <c r="F141" i="1"/>
  <c r="F140" i="1"/>
  <c r="F121" i="1"/>
  <c r="F119" i="1"/>
  <c r="F117" i="1"/>
  <c r="F115" i="1"/>
  <c r="F113" i="1"/>
  <c r="F111" i="1"/>
  <c r="F109" i="1"/>
  <c r="F107" i="1"/>
  <c r="G20" i="1" l="1"/>
  <c r="G18" i="1" s="1"/>
  <c r="L20" i="1"/>
  <c r="L18" i="1" s="1"/>
  <c r="I20" i="1"/>
  <c r="I18" i="1" s="1"/>
  <c r="G164" i="1"/>
  <c r="G69" i="1"/>
  <c r="G67" i="1" s="1"/>
  <c r="P20" i="1"/>
  <c r="P18" i="1" s="1"/>
  <c r="R20" i="1"/>
  <c r="R18" i="1" s="1"/>
  <c r="N154" i="1"/>
  <c r="N156" i="1"/>
  <c r="N195" i="1"/>
  <c r="S195" i="1"/>
  <c r="F105" i="1"/>
  <c r="F103" i="1"/>
  <c r="F101" i="1"/>
  <c r="F76" i="1"/>
  <c r="F75" i="1"/>
  <c r="F73" i="1"/>
  <c r="F72" i="1"/>
  <c r="O37" i="1"/>
  <c r="J37" i="1"/>
  <c r="F37" i="1"/>
  <c r="F36" i="1"/>
  <c r="F35" i="1"/>
  <c r="F34" i="1"/>
  <c r="F33" i="1"/>
  <c r="F30" i="1"/>
  <c r="F28" i="1"/>
  <c r="F26" i="1"/>
  <c r="F24" i="1"/>
  <c r="N37" i="1" l="1"/>
  <c r="S37" i="1"/>
  <c r="J160" i="1" l="1"/>
  <c r="O217" i="1" l="1"/>
  <c r="F217" i="1"/>
  <c r="O216" i="1"/>
  <c r="J216" i="1"/>
  <c r="F216" i="1"/>
  <c r="S217" i="1" l="1"/>
  <c r="N217" i="1"/>
  <c r="S216" i="1"/>
  <c r="N216" i="1"/>
  <c r="O66" i="1"/>
  <c r="J66" i="1"/>
  <c r="O65" i="1"/>
  <c r="O59" i="1"/>
  <c r="J59" i="1"/>
  <c r="F59" i="1"/>
  <c r="O55" i="1"/>
  <c r="J55" i="1"/>
  <c r="F55" i="1"/>
  <c r="N55" i="1" l="1"/>
  <c r="F38" i="1"/>
  <c r="J38" i="1"/>
  <c r="O38" i="1"/>
  <c r="S55" i="1"/>
  <c r="N59" i="1"/>
  <c r="S59" i="1"/>
  <c r="N38" i="1" l="1"/>
  <c r="S38" i="1"/>
  <c r="J65" i="1" l="1"/>
  <c r="O160" i="1" l="1"/>
  <c r="F160" i="1"/>
  <c r="N160" i="1" s="1"/>
  <c r="S160" i="1" l="1"/>
  <c r="O171" i="1" l="1"/>
  <c r="J171" i="1"/>
  <c r="F171" i="1"/>
  <c r="N171" i="1" l="1"/>
  <c r="S171" i="1"/>
  <c r="R69" i="1"/>
  <c r="R67" i="1" s="1"/>
  <c r="Q69" i="1"/>
  <c r="Q67" i="1" s="1"/>
  <c r="P69" i="1"/>
  <c r="P67" i="1" s="1"/>
  <c r="M69" i="1"/>
  <c r="M67" i="1" s="1"/>
  <c r="L69" i="1"/>
  <c r="L67" i="1" s="1"/>
  <c r="K69" i="1"/>
  <c r="K67" i="1" s="1"/>
  <c r="I69" i="1"/>
  <c r="I67" i="1" s="1"/>
  <c r="H69" i="1"/>
  <c r="H67" i="1" s="1"/>
  <c r="G63" i="1"/>
  <c r="F84" i="1" l="1"/>
  <c r="O158" i="1" l="1"/>
  <c r="F158" i="1"/>
  <c r="J158" i="1"/>
  <c r="S158" i="1" l="1"/>
  <c r="N158" i="1"/>
  <c r="O81" i="1" l="1"/>
  <c r="O89" i="1" l="1"/>
  <c r="J89" i="1"/>
  <c r="F89" i="1"/>
  <c r="S89" i="1" l="1"/>
  <c r="N89" i="1"/>
  <c r="J32" i="1"/>
  <c r="O32" i="1" l="1"/>
  <c r="F32" i="1"/>
  <c r="N32" i="1" s="1"/>
  <c r="S32" i="1" l="1"/>
  <c r="F66" i="1"/>
  <c r="N66" i="1" s="1"/>
  <c r="F65" i="1"/>
  <c r="N65" i="1" s="1"/>
  <c r="S65" i="1" l="1"/>
  <c r="S66" i="1"/>
  <c r="J81" i="1" l="1"/>
  <c r="F81" i="1"/>
  <c r="S81" i="1" s="1"/>
  <c r="N81" i="1" l="1"/>
  <c r="J223" i="1" l="1"/>
  <c r="J222" i="1"/>
  <c r="J221" i="1"/>
  <c r="J220" i="1"/>
  <c r="J219" i="1"/>
  <c r="J218" i="1"/>
  <c r="J215" i="1"/>
  <c r="J207" i="1"/>
  <c r="J206" i="1"/>
  <c r="J205" i="1"/>
  <c r="J203" i="1"/>
  <c r="J200" i="1"/>
  <c r="J197" i="1"/>
  <c r="J196" i="1"/>
  <c r="J191" i="1"/>
  <c r="J190" i="1"/>
  <c r="J189" i="1"/>
  <c r="J187" i="1"/>
  <c r="J178" i="1"/>
  <c r="J177" i="1"/>
  <c r="J174" i="1"/>
  <c r="J173" i="1"/>
  <c r="J168" i="1"/>
  <c r="J165" i="1"/>
  <c r="J163" i="1"/>
  <c r="J162" i="1"/>
  <c r="J161" i="1"/>
  <c r="J152" i="1"/>
  <c r="J151" i="1"/>
  <c r="J148" i="1"/>
  <c r="J147" i="1"/>
  <c r="J146" i="1"/>
  <c r="J145" i="1"/>
  <c r="J144" i="1"/>
  <c r="J135" i="1"/>
  <c r="J133" i="1"/>
  <c r="J132" i="1"/>
  <c r="J129" i="1"/>
  <c r="J127" i="1"/>
  <c r="J126" i="1"/>
  <c r="J123" i="1"/>
  <c r="J100" i="1"/>
  <c r="J91" i="1"/>
  <c r="J90" i="1"/>
  <c r="J88" i="1"/>
  <c r="J87" i="1"/>
  <c r="J86" i="1"/>
  <c r="J85" i="1"/>
  <c r="J83" i="1"/>
  <c r="J82" i="1"/>
  <c r="J80" i="1"/>
  <c r="J71" i="1"/>
  <c r="J68" i="1"/>
  <c r="J63" i="1"/>
  <c r="J62" i="1"/>
  <c r="J61" i="1"/>
  <c r="J57" i="1"/>
  <c r="J54" i="1"/>
  <c r="J53" i="1"/>
  <c r="J52" i="1"/>
  <c r="J49" i="1"/>
  <c r="J47" i="1"/>
  <c r="J46" i="1"/>
  <c r="J45" i="1"/>
  <c r="J44" i="1"/>
  <c r="J43" i="1"/>
  <c r="J42" i="1"/>
  <c r="J41" i="1"/>
  <c r="J40" i="1"/>
  <c r="J39" i="1"/>
  <c r="J31" i="1"/>
  <c r="J22" i="1"/>
  <c r="M15" i="1" l="1"/>
  <c r="M164" i="1"/>
  <c r="L164" i="1"/>
  <c r="M11" i="1"/>
  <c r="M10" i="1"/>
  <c r="L60" i="1"/>
  <c r="L50" i="1" s="1"/>
  <c r="L48" i="1" s="1"/>
  <c r="K60" i="1"/>
  <c r="K50" i="1" s="1"/>
  <c r="K48" i="1" s="1"/>
  <c r="M16" i="1" l="1"/>
  <c r="L16" i="1"/>
  <c r="M12" i="1"/>
  <c r="J99" i="1"/>
  <c r="J137" i="1"/>
  <c r="J204" i="1"/>
  <c r="J84" i="1"/>
  <c r="K11" i="1"/>
  <c r="J131" i="1"/>
  <c r="J167" i="1"/>
  <c r="J188" i="1"/>
  <c r="J122" i="1"/>
  <c r="L10" i="1"/>
  <c r="J51" i="1"/>
  <c r="J92" i="1"/>
  <c r="J125" i="1"/>
  <c r="J150" i="1"/>
  <c r="J124" i="1"/>
  <c r="J142" i="1"/>
  <c r="J143" i="1"/>
  <c r="J21" i="1"/>
  <c r="J20" i="1" s="1"/>
  <c r="M60" i="1"/>
  <c r="M50" i="1" s="1"/>
  <c r="M48" i="1" s="1"/>
  <c r="M7" i="1"/>
  <c r="M9" i="1"/>
  <c r="K10" i="1"/>
  <c r="J202" i="1"/>
  <c r="K17" i="1"/>
  <c r="L17" i="1"/>
  <c r="M17" i="1"/>
  <c r="J136" i="1" l="1"/>
  <c r="L13" i="1"/>
  <c r="M13" i="1"/>
  <c r="K164" i="1"/>
  <c r="J128" i="1"/>
  <c r="J98" i="1"/>
  <c r="J96" i="1"/>
  <c r="J130" i="1"/>
  <c r="M8" i="1"/>
  <c r="L11" i="1"/>
  <c r="J149" i="1"/>
  <c r="J69" i="1"/>
  <c r="J60" i="1"/>
  <c r="J186" i="1"/>
  <c r="L12" i="1"/>
  <c r="J70" i="1"/>
  <c r="M14" i="1"/>
  <c r="J201" i="1"/>
  <c r="K13" i="1"/>
  <c r="K9" i="1"/>
  <c r="J185" i="1" l="1"/>
  <c r="J166" i="1"/>
  <c r="J214" i="1"/>
  <c r="K16" i="1"/>
  <c r="M5" i="1"/>
  <c r="J50" i="1"/>
  <c r="J134" i="1"/>
  <c r="L15" i="1"/>
  <c r="L8" i="1"/>
  <c r="J48" i="1"/>
  <c r="L9" i="1"/>
  <c r="J67" i="1"/>
  <c r="K12" i="1"/>
  <c r="K8" i="1"/>
  <c r="K7" i="1"/>
  <c r="J199" i="1"/>
  <c r="O127" i="1"/>
  <c r="F127" i="1"/>
  <c r="L14" i="1" l="1"/>
  <c r="J164" i="1"/>
  <c r="L7" i="1"/>
  <c r="J18" i="1"/>
  <c r="J15" i="1"/>
  <c r="K15" i="1"/>
  <c r="K14" i="1"/>
  <c r="N127" i="1"/>
  <c r="S127" i="1"/>
  <c r="K5" i="1" l="1"/>
  <c r="L5" i="1"/>
  <c r="O215" i="1" l="1"/>
  <c r="Q15" i="1"/>
  <c r="O200" i="1"/>
  <c r="R164" i="1"/>
  <c r="Q164" i="1"/>
  <c r="O165" i="1"/>
  <c r="O135" i="1"/>
  <c r="R11" i="1"/>
  <c r="Q11" i="1"/>
  <c r="P11" i="1"/>
  <c r="Q10" i="1"/>
  <c r="P10" i="1"/>
  <c r="Q12" i="1"/>
  <c r="P12" i="1"/>
  <c r="R60" i="1"/>
  <c r="R50" i="1" s="1"/>
  <c r="R48" i="1" s="1"/>
  <c r="Q60" i="1"/>
  <c r="Q50" i="1" s="1"/>
  <c r="Q48" i="1" s="1"/>
  <c r="P60" i="1"/>
  <c r="P50" i="1" s="1"/>
  <c r="P48" i="1" s="1"/>
  <c r="Q8" i="1" l="1"/>
  <c r="P16" i="1"/>
  <c r="P13" i="1"/>
  <c r="Q16" i="1"/>
  <c r="R10" i="1"/>
  <c r="O122" i="1"/>
  <c r="O143" i="1"/>
  <c r="O167" i="1"/>
  <c r="O60" i="1"/>
  <c r="O128" i="1"/>
  <c r="O188" i="1"/>
  <c r="O204" i="1"/>
  <c r="O142" i="1"/>
  <c r="O96" i="1"/>
  <c r="O98" i="1"/>
  <c r="O99" i="1"/>
  <c r="P9" i="1"/>
  <c r="O92" i="1"/>
  <c r="O70" i="1"/>
  <c r="P8" i="1"/>
  <c r="O137" i="1"/>
  <c r="O51" i="1"/>
  <c r="O149" i="1"/>
  <c r="O124" i="1"/>
  <c r="O125" i="1"/>
  <c r="R16" i="1"/>
  <c r="P15" i="1"/>
  <c r="R9" i="1"/>
  <c r="O84" i="1"/>
  <c r="P164" i="1"/>
  <c r="O150" i="1"/>
  <c r="R13" i="1"/>
  <c r="O136" i="1"/>
  <c r="R12" i="1"/>
  <c r="Q9" i="1"/>
  <c r="R8" i="1"/>
  <c r="P14" i="1" l="1"/>
  <c r="O214" i="1"/>
  <c r="O16" i="1" s="1"/>
  <c r="P7" i="1"/>
  <c r="Q7" i="1"/>
  <c r="O185" i="1"/>
  <c r="Q14" i="1"/>
  <c r="O186" i="1"/>
  <c r="Q13" i="1"/>
  <c r="O11" i="1"/>
  <c r="O12" i="1"/>
  <c r="O69" i="1"/>
  <c r="R7" i="1"/>
  <c r="O50" i="1"/>
  <c r="O10" i="1"/>
  <c r="O202" i="1"/>
  <c r="O166" i="1"/>
  <c r="O67" i="1"/>
  <c r="O48" i="1"/>
  <c r="O8" i="1" s="1"/>
  <c r="J17" i="1"/>
  <c r="H15" i="1"/>
  <c r="I15" i="1"/>
  <c r="G15" i="1"/>
  <c r="H164" i="1"/>
  <c r="H11" i="1"/>
  <c r="I11" i="1"/>
  <c r="G11" i="1"/>
  <c r="I10" i="1"/>
  <c r="H10" i="1"/>
  <c r="G10" i="1"/>
  <c r="I13" i="1" l="1"/>
  <c r="I16" i="1"/>
  <c r="G16" i="1"/>
  <c r="H16" i="1"/>
  <c r="I164" i="1"/>
  <c r="R14" i="1"/>
  <c r="O164" i="1"/>
  <c r="O14" i="1" s="1"/>
  <c r="P5" i="1"/>
  <c r="O18" i="1"/>
  <c r="O7" i="1" s="1"/>
  <c r="O134" i="1"/>
  <c r="O13" i="1" s="1"/>
  <c r="Q5" i="1"/>
  <c r="O9" i="1"/>
  <c r="J7" i="1"/>
  <c r="O201" i="1"/>
  <c r="F125" i="1"/>
  <c r="H60" i="1"/>
  <c r="H50" i="1" s="1"/>
  <c r="H48" i="1" s="1"/>
  <c r="I60" i="1"/>
  <c r="I50" i="1" s="1"/>
  <c r="I48" i="1" s="1"/>
  <c r="G60" i="1"/>
  <c r="G50" i="1" s="1"/>
  <c r="G48" i="1" s="1"/>
  <c r="O223" i="1"/>
  <c r="O222" i="1"/>
  <c r="O221" i="1"/>
  <c r="O220" i="1"/>
  <c r="O219" i="1"/>
  <c r="O218" i="1"/>
  <c r="J16" i="1"/>
  <c r="O207" i="1"/>
  <c r="O206" i="1"/>
  <c r="O205" i="1"/>
  <c r="O203" i="1"/>
  <c r="O197" i="1"/>
  <c r="O196" i="1"/>
  <c r="O191" i="1"/>
  <c r="O190" i="1"/>
  <c r="O189" i="1"/>
  <c r="O187" i="1"/>
  <c r="O178" i="1"/>
  <c r="O177" i="1"/>
  <c r="O174" i="1"/>
  <c r="O173" i="1"/>
  <c r="O168" i="1"/>
  <c r="O163" i="1"/>
  <c r="O162" i="1"/>
  <c r="O161" i="1"/>
  <c r="O152" i="1"/>
  <c r="O151" i="1"/>
  <c r="O148" i="1"/>
  <c r="O147" i="1"/>
  <c r="O146" i="1"/>
  <c r="O145" i="1"/>
  <c r="O144" i="1"/>
  <c r="O133" i="1"/>
  <c r="O132" i="1"/>
  <c r="O131" i="1"/>
  <c r="O130" i="1"/>
  <c r="O129" i="1"/>
  <c r="O126" i="1"/>
  <c r="O123" i="1"/>
  <c r="O100" i="1"/>
  <c r="O91" i="1"/>
  <c r="O90" i="1"/>
  <c r="O88" i="1"/>
  <c r="O87" i="1"/>
  <c r="O86" i="1"/>
  <c r="O85" i="1"/>
  <c r="O83" i="1"/>
  <c r="O82" i="1"/>
  <c r="O80" i="1"/>
  <c r="O71" i="1"/>
  <c r="O68" i="1"/>
  <c r="O57" i="1"/>
  <c r="O54" i="1"/>
  <c r="O63" i="1"/>
  <c r="O62" i="1"/>
  <c r="O61" i="1"/>
  <c r="O53" i="1"/>
  <c r="O52" i="1"/>
  <c r="O49" i="1"/>
  <c r="O47" i="1"/>
  <c r="O46" i="1"/>
  <c r="O45" i="1"/>
  <c r="O44" i="1"/>
  <c r="O43" i="1"/>
  <c r="O42" i="1"/>
  <c r="O41" i="1"/>
  <c r="O40" i="1"/>
  <c r="O39" i="1"/>
  <c r="O31" i="1"/>
  <c r="O22" i="1"/>
  <c r="F22" i="1"/>
  <c r="F31" i="1"/>
  <c r="F39" i="1"/>
  <c r="F40" i="1"/>
  <c r="F41" i="1"/>
  <c r="F42" i="1"/>
  <c r="F43" i="1"/>
  <c r="F44" i="1"/>
  <c r="F46" i="1"/>
  <c r="F47" i="1"/>
  <c r="F49" i="1"/>
  <c r="F52" i="1"/>
  <c r="F53" i="1"/>
  <c r="F61" i="1"/>
  <c r="F62" i="1"/>
  <c r="F63" i="1"/>
  <c r="F54" i="1"/>
  <c r="F57" i="1"/>
  <c r="F68" i="1"/>
  <c r="F71" i="1"/>
  <c r="F80" i="1"/>
  <c r="F82" i="1"/>
  <c r="F83" i="1"/>
  <c r="F85" i="1"/>
  <c r="F86" i="1"/>
  <c r="F87" i="1"/>
  <c r="F88" i="1"/>
  <c r="F90" i="1"/>
  <c r="F91" i="1"/>
  <c r="F100" i="1"/>
  <c r="F122" i="1"/>
  <c r="F123" i="1"/>
  <c r="F124" i="1"/>
  <c r="F126" i="1"/>
  <c r="F128" i="1"/>
  <c r="F129" i="1"/>
  <c r="F130" i="1"/>
  <c r="F131" i="1"/>
  <c r="N131" i="1" s="1"/>
  <c r="F132" i="1"/>
  <c r="F133" i="1"/>
  <c r="N133" i="1" s="1"/>
  <c r="F135" i="1"/>
  <c r="F136" i="1"/>
  <c r="F137" i="1"/>
  <c r="F144" i="1"/>
  <c r="F145" i="1"/>
  <c r="F146" i="1"/>
  <c r="F147" i="1"/>
  <c r="F151" i="1"/>
  <c r="F152" i="1"/>
  <c r="F161" i="1"/>
  <c r="F163" i="1"/>
  <c r="F165" i="1"/>
  <c r="F167" i="1"/>
  <c r="F168" i="1"/>
  <c r="F173" i="1"/>
  <c r="F174" i="1"/>
  <c r="F177" i="1"/>
  <c r="F178" i="1"/>
  <c r="F187" i="1"/>
  <c r="F188" i="1"/>
  <c r="F189" i="1"/>
  <c r="F190" i="1"/>
  <c r="F191" i="1"/>
  <c r="F196" i="1"/>
  <c r="F197" i="1"/>
  <c r="N197" i="1" s="1"/>
  <c r="F199" i="1"/>
  <c r="F200" i="1"/>
  <c r="F201" i="1"/>
  <c r="F202" i="1"/>
  <c r="F203" i="1"/>
  <c r="F204" i="1"/>
  <c r="F205" i="1"/>
  <c r="F206" i="1"/>
  <c r="F207" i="1"/>
  <c r="F214" i="1"/>
  <c r="F215" i="1"/>
  <c r="F218" i="1"/>
  <c r="F219" i="1"/>
  <c r="F220" i="1"/>
  <c r="F221" i="1"/>
  <c r="F222" i="1"/>
  <c r="F223" i="1"/>
  <c r="I8" i="1" l="1"/>
  <c r="S133" i="1"/>
  <c r="I14" i="1"/>
  <c r="S223" i="1"/>
  <c r="G8" i="1"/>
  <c r="I12" i="1"/>
  <c r="G12" i="1"/>
  <c r="S188" i="1"/>
  <c r="S167" i="1"/>
  <c r="S124" i="1"/>
  <c r="S125" i="1"/>
  <c r="F11" i="1"/>
  <c r="S128" i="1"/>
  <c r="N88" i="1"/>
  <c r="S88" i="1"/>
  <c r="N90" i="1"/>
  <c r="S90" i="1"/>
  <c r="N174" i="1"/>
  <c r="S174" i="1"/>
  <c r="N130" i="1"/>
  <c r="S130" i="1"/>
  <c r="N147" i="1"/>
  <c r="S147" i="1"/>
  <c r="S197" i="1"/>
  <c r="N220" i="1"/>
  <c r="S220" i="1"/>
  <c r="N86" i="1"/>
  <c r="S86" i="1"/>
  <c r="N91" i="1"/>
  <c r="S91" i="1"/>
  <c r="S131" i="1"/>
  <c r="N178" i="1"/>
  <c r="S178" i="1"/>
  <c r="N191" i="1"/>
  <c r="S191" i="1"/>
  <c r="N87" i="1"/>
  <c r="S87" i="1"/>
  <c r="J11" i="1"/>
  <c r="N128" i="1"/>
  <c r="N163" i="1"/>
  <c r="S163" i="1"/>
  <c r="N167" i="1"/>
  <c r="N188" i="1"/>
  <c r="N43" i="1"/>
  <c r="S43" i="1"/>
  <c r="N47" i="1"/>
  <c r="S47" i="1"/>
  <c r="N145" i="1"/>
  <c r="S145" i="1"/>
  <c r="J12" i="1"/>
  <c r="N80" i="1"/>
  <c r="S80" i="1"/>
  <c r="J9" i="1"/>
  <c r="N57" i="1"/>
  <c r="S57" i="1"/>
  <c r="N41" i="1"/>
  <c r="S41" i="1"/>
  <c r="S225" i="1"/>
  <c r="N223" i="1"/>
  <c r="F16" i="1"/>
  <c r="S214" i="1"/>
  <c r="N214" i="1"/>
  <c r="N152" i="1"/>
  <c r="S152" i="1"/>
  <c r="N137" i="1"/>
  <c r="S137" i="1"/>
  <c r="S136" i="1"/>
  <c r="N136" i="1"/>
  <c r="J14" i="1"/>
  <c r="F10" i="1"/>
  <c r="S122" i="1"/>
  <c r="N124" i="1"/>
  <c r="N125" i="1"/>
  <c r="S63" i="1"/>
  <c r="N63" i="1"/>
  <c r="J13" i="1"/>
  <c r="N161" i="1"/>
  <c r="S161" i="1"/>
  <c r="J10" i="1"/>
  <c r="N122" i="1"/>
  <c r="N53" i="1"/>
  <c r="S53" i="1"/>
  <c r="S202" i="1"/>
  <c r="N202" i="1"/>
  <c r="S201" i="1"/>
  <c r="N201" i="1"/>
  <c r="F15" i="1"/>
  <c r="S207" i="1"/>
  <c r="N207" i="1"/>
  <c r="N204" i="1"/>
  <c r="S204" i="1"/>
  <c r="F166" i="1"/>
  <c r="R15" i="1"/>
  <c r="R5" i="1" s="1"/>
  <c r="O199" i="1"/>
  <c r="S199" i="1" s="1"/>
  <c r="F21" i="1"/>
  <c r="F60" i="1"/>
  <c r="G9" i="1"/>
  <c r="H14" i="1"/>
  <c r="F185" i="1"/>
  <c r="I9" i="1"/>
  <c r="G14" i="1"/>
  <c r="F186" i="1"/>
  <c r="F51" i="1"/>
  <c r="F70" i="1"/>
  <c r="S70" i="1" l="1"/>
  <c r="S51" i="1"/>
  <c r="S185" i="1"/>
  <c r="F20" i="1"/>
  <c r="S11" i="1"/>
  <c r="S84" i="1"/>
  <c r="S186" i="1"/>
  <c r="S166" i="1"/>
  <c r="N11" i="1"/>
  <c r="N84" i="1"/>
  <c r="S10" i="1"/>
  <c r="N70" i="1"/>
  <c r="N186" i="1"/>
  <c r="G7" i="1"/>
  <c r="N166" i="1"/>
  <c r="N185" i="1"/>
  <c r="N51" i="1"/>
  <c r="N16" i="1"/>
  <c r="S16" i="1"/>
  <c r="S21" i="1"/>
  <c r="N10" i="1"/>
  <c r="S60" i="1"/>
  <c r="N60" i="1"/>
  <c r="J8" i="1"/>
  <c r="J5" i="1" s="1"/>
  <c r="F50" i="1"/>
  <c r="O15" i="1"/>
  <c r="O5" i="1" s="1"/>
  <c r="F164" i="1"/>
  <c r="S20" i="1" l="1"/>
  <c r="F14" i="1"/>
  <c r="S164" i="1"/>
  <c r="N164" i="1"/>
  <c r="N15" i="1"/>
  <c r="N199" i="1"/>
  <c r="S15" i="1"/>
  <c r="N20" i="1"/>
  <c r="N21" i="1"/>
  <c r="S50" i="1"/>
  <c r="N50" i="1"/>
  <c r="F162" i="1"/>
  <c r="H8" i="1"/>
  <c r="F148" i="1"/>
  <c r="N148" i="1" s="1"/>
  <c r="S162" i="1" l="1"/>
  <c r="N162" i="1"/>
  <c r="S14" i="1"/>
  <c r="N14" i="1"/>
  <c r="S148" i="1"/>
  <c r="F99" i="1"/>
  <c r="F150" i="1"/>
  <c r="F143" i="1"/>
  <c r="F45" i="1"/>
  <c r="F48" i="1"/>
  <c r="F92" i="1"/>
  <c r="S143" i="1" l="1"/>
  <c r="N143" i="1"/>
  <c r="S99" i="1"/>
  <c r="N99" i="1"/>
  <c r="S92" i="1"/>
  <c r="N92" i="1"/>
  <c r="S150" i="1"/>
  <c r="N150" i="1"/>
  <c r="S45" i="1"/>
  <c r="N45" i="1"/>
  <c r="F8" i="1"/>
  <c r="S48" i="1"/>
  <c r="N48" i="1"/>
  <c r="F69" i="1"/>
  <c r="F149" i="1"/>
  <c r="F98" i="1"/>
  <c r="H13" i="1"/>
  <c r="F142" i="1"/>
  <c r="S98" i="1" l="1"/>
  <c r="N98" i="1"/>
  <c r="S149" i="1"/>
  <c r="N149" i="1"/>
  <c r="S142" i="1"/>
  <c r="N142" i="1"/>
  <c r="S69" i="1"/>
  <c r="N69" i="1"/>
  <c r="S8" i="1"/>
  <c r="N8" i="1"/>
  <c r="F96" i="1"/>
  <c r="H12" i="1"/>
  <c r="F134" i="1"/>
  <c r="G13" i="1"/>
  <c r="G5" i="1" s="1"/>
  <c r="F67" i="1"/>
  <c r="H9" i="1"/>
  <c r="I7" i="1" l="1"/>
  <c r="I5" i="1" s="1"/>
  <c r="F9" i="1"/>
  <c r="S67" i="1"/>
  <c r="N67" i="1"/>
  <c r="F12" i="1"/>
  <c r="S96" i="1"/>
  <c r="N96" i="1"/>
  <c r="F13" i="1"/>
  <c r="S134" i="1"/>
  <c r="N134" i="1"/>
  <c r="F18" i="1" l="1"/>
  <c r="H7" i="1"/>
  <c r="S12" i="1"/>
  <c r="N12" i="1"/>
  <c r="S9" i="1"/>
  <c r="N9" i="1"/>
  <c r="S13" i="1"/>
  <c r="N13" i="1"/>
  <c r="F7" i="1" l="1"/>
  <c r="S18" i="1"/>
  <c r="N18" i="1"/>
  <c r="H5" i="1"/>
  <c r="F5" i="1" l="1"/>
  <c r="N7" i="1"/>
  <c r="S7" i="1"/>
  <c r="S5" i="1" l="1"/>
  <c r="N5" i="1"/>
</calcChain>
</file>

<file path=xl/sharedStrings.xml><?xml version="1.0" encoding="utf-8"?>
<sst xmlns="http://schemas.openxmlformats.org/spreadsheetml/2006/main" count="337" uniqueCount="262">
  <si>
    <t>Наименование отраслей, государственных 
заказчиков и объектов</t>
  </si>
  <si>
    <t>Годовой лимит финансирования, тыс. рублей</t>
  </si>
  <si>
    <t xml:space="preserve">% 
выпол-ненных работ от годового лимита </t>
  </si>
  <si>
    <t>% 
факти-ческого финанси-рования работ к годовому лимиту</t>
  </si>
  <si>
    <t>Итого</t>
  </si>
  <si>
    <t>из федерального бюджета</t>
  </si>
  <si>
    <t xml:space="preserve">из республиканского бюджета (без учета субсидий из ФБ) 
</t>
  </si>
  <si>
    <t>из местного бюджета (без учета субсидий из РБ)</t>
  </si>
  <si>
    <t>из федераль-ного бюджета</t>
  </si>
  <si>
    <t>из республи-канского бюджета (без учета субсидий из ФБ)</t>
  </si>
  <si>
    <t xml:space="preserve">Бюджетные инвестиции </t>
  </si>
  <si>
    <t xml:space="preserve">         в том числе:</t>
  </si>
  <si>
    <t xml:space="preserve">образование </t>
  </si>
  <si>
    <t>культура</t>
  </si>
  <si>
    <t>здравоохранение</t>
  </si>
  <si>
    <t>физическая культура и спорт</t>
  </si>
  <si>
    <t>дорожное хозяйство</t>
  </si>
  <si>
    <t>коммунальное хозяйство</t>
  </si>
  <si>
    <t>ОБРАЗОВАНИЕ, всего</t>
  </si>
  <si>
    <t>администрация г. Чебоксары</t>
  </si>
  <si>
    <t>Подпрограмма "Устойчивое развитие сельских территорий Чувашской Республики"</t>
  </si>
  <si>
    <t>в том числе:</t>
  </si>
  <si>
    <t>Подпрограмма "Государственная поддержка строительства жилья в Чувашской Республике"</t>
  </si>
  <si>
    <t>КУЛЬТУРА, всего</t>
  </si>
  <si>
    <t>администрация Урмарского района</t>
  </si>
  <si>
    <t>Подпрограмма "Развитие культуры в Чувашской Республике"</t>
  </si>
  <si>
    <t>Подпрограмма "Туризм"</t>
  </si>
  <si>
    <t>ЗДРАВООХРАНЕНИЕ, всего</t>
  </si>
  <si>
    <t>Министерство здравоохранения Чувашской Республики</t>
  </si>
  <si>
    <t>ФИЗИЧЕСКАЯ КУЛЬТУРА И СПОРТ, всего</t>
  </si>
  <si>
    <t>Министерство транспорта и дорожного хозяйства Чувашской Республики</t>
  </si>
  <si>
    <t>КОММУНАЛЬНОЕ ХОЗЯЙСТВО, всего</t>
  </si>
  <si>
    <t>Министерство строительства, архитектуры и жилищно-коммунального хозяйства Чувашской Республики</t>
  </si>
  <si>
    <t>администрация Батыревского района</t>
  </si>
  <si>
    <t>администрация Цивильского района</t>
  </si>
  <si>
    <t>администрация Канашского района</t>
  </si>
  <si>
    <t>сельское хозяйство</t>
  </si>
  <si>
    <t>администрация Мариинско-Посадского района</t>
  </si>
  <si>
    <t>СОЦИАЛЬНАЯ ПОЛИТИКА, всего</t>
  </si>
  <si>
    <t>Министерство труда и социальной защиты Чувашской Республики</t>
  </si>
  <si>
    <t>проектно-изыскательские работы</t>
  </si>
  <si>
    <t xml:space="preserve">социальная политика </t>
  </si>
  <si>
    <t>Министерство образования и молодежной политики Чувашской Республики</t>
  </si>
  <si>
    <t>Государственная программа Чувашской Республики "Развитие культуры и туризма"</t>
  </si>
  <si>
    <t>Ц400000000</t>
  </si>
  <si>
    <t>Ц410000000</t>
  </si>
  <si>
    <t>Ц440000000</t>
  </si>
  <si>
    <t>Ц900000000</t>
  </si>
  <si>
    <t>Ц990000000</t>
  </si>
  <si>
    <t>администрация Аликовского района</t>
  </si>
  <si>
    <t>администрация Комсомольского района</t>
  </si>
  <si>
    <t>Государственная программа Чувашской Республики "Развитие здравоохранения"</t>
  </si>
  <si>
    <t>Ц200000000</t>
  </si>
  <si>
    <t>Ц210000000</t>
  </si>
  <si>
    <t>Государственная программа Чувашской Республики "Развитие сельского хозяйства и регулирование рынка сельскохозяйственной продукции, сырья и продовольствия Чувашской Республики"</t>
  </si>
  <si>
    <t>Ц300000000</t>
  </si>
  <si>
    <t>Государственная программа Чувашской Республики "Развитие физической культуры и спорта"</t>
  </si>
  <si>
    <t>Ц500000000</t>
  </si>
  <si>
    <t>Ц510000000</t>
  </si>
  <si>
    <t>ДОРОЖНОЕ ХОЗЯЙСТВО, всего</t>
  </si>
  <si>
    <t>проектирование, строительство, реконструкция автомобильных дорог общего пользования местного значения вне границ населенных пунктов в границах муниципального района и в границах населенных пунктов поселений (приложение 1)</t>
  </si>
  <si>
    <t>Ч200000000</t>
  </si>
  <si>
    <t>Ч210000000</t>
  </si>
  <si>
    <t>СЕЛЬСКОЕ ХОЗЯЙСТВО, всего</t>
  </si>
  <si>
    <t xml:space="preserve">Код
целевой 
статьи
</t>
  </si>
  <si>
    <t>Государственная программа Чувашской Республики "Развитие образования"</t>
  </si>
  <si>
    <t>Подпрограмма "Развитие физической культуры и массового спорта"</t>
  </si>
  <si>
    <t>ООО "ПИ "Суварстройпроект", ИНН 2129041303, г. Чебоксары, ул. К.Маркса, д.52б, В.А. Захаров</t>
  </si>
  <si>
    <t>в том числе</t>
  </si>
  <si>
    <t>Государственная программа Чувашской Республики "Социальная поддержка граждан"</t>
  </si>
  <si>
    <t>Подпрограмма "Государственная поддержка развития образования"</t>
  </si>
  <si>
    <t>Государственная программа Чувашской Республики "Развитие транспортной системы Чувашской Республики"</t>
  </si>
  <si>
    <t>администрация Чебоксарского района</t>
  </si>
  <si>
    <t>строительство объекта "Средняя общеобразовательная школа на 1600 ученических мест поз. 1.34 в микрорайоне N 1 жилого района "Новый город" г. Чебоксары"</t>
  </si>
  <si>
    <t>874 0702 Ц74E1R520А 522</t>
  </si>
  <si>
    <t>Министерство культуры, по делам национальностей и архивного дела Чувашской Республики</t>
  </si>
  <si>
    <t>857 0801 Ц4112А0143 414</t>
  </si>
  <si>
    <t>857 0412 Ц4403R1109 522</t>
  </si>
  <si>
    <t>857 0801 Ц9902R5676 522</t>
  </si>
  <si>
    <t>администрация Козловского района</t>
  </si>
  <si>
    <t>Подпрограмма "Совершенствование оказания медицинской помощи, включая профилактику заболеваний и формирование здорового образа жизни"</t>
  </si>
  <si>
    <t>строительство модульных фельдшерско-акушерских пунктов, отвечающих современным требованиям, в населенных пунктах с численностью населения от 101 до 2000 человек</t>
  </si>
  <si>
    <t>832 0902 Ц21N116760 414</t>
  </si>
  <si>
    <t>в том числе в:</t>
  </si>
  <si>
    <t>Министерство физической культуры и спорта Чувашской Республики</t>
  </si>
  <si>
    <t>ЖИЛИЩНОЕ СТРОИТЕЛЬСТВО, всего</t>
  </si>
  <si>
    <t>Государственная программа Чувашской Республики "Обеспечение граждан в Чувашской Республике доступным и комфортным жильем"</t>
  </si>
  <si>
    <t>А200000000</t>
  </si>
  <si>
    <t>А210000000</t>
  </si>
  <si>
    <t>832 0501 А21F318320 522</t>
  </si>
  <si>
    <t>831 0409 Ц990216600 414</t>
  </si>
  <si>
    <t>Подпрограмма "Безопасные и качественные автомобильные дороги"</t>
  </si>
  <si>
    <t>строительство и реконструкция автомобильных дорог общего пользования местного значения в границах городского округа (приложение 3)</t>
  </si>
  <si>
    <t>831 0409 Ч210314220 522</t>
  </si>
  <si>
    <t>внедрение автоматических пунктов весового и габаритного контроля на автомобильных дорогах общего пользования регионального и межмуниципального значения</t>
  </si>
  <si>
    <t>Государственная программа Чувашской Республики "Модернизация и развитие сферы жилищно-коммунального хозяйства"</t>
  </si>
  <si>
    <t>А100000000</t>
  </si>
  <si>
    <t>развитие газификации в сельской местности в рамках реализации мероприятий по устойчивому развитию сельских территорий</t>
  </si>
  <si>
    <t>832 0502 Ц9902R5673 522</t>
  </si>
  <si>
    <t>водоснабжение с. Яндоба и д. Синькасы</t>
  </si>
  <si>
    <t>Министерство сельского хозяйства Чувашской Республики</t>
  </si>
  <si>
    <t>реализация проектов комплексного обустройства площадок под компактную жилищную застройку в сельской местности</t>
  </si>
  <si>
    <t>882 0405 Ц9902R5675 522</t>
  </si>
  <si>
    <t>жилищное строительство</t>
  </si>
  <si>
    <t>874 07 02 Ц740419690 522</t>
  </si>
  <si>
    <t>строительство средней образовательной школы на 165 учащихся с пристроем помещений для дошкольных групп на 40 мест в с. Байгулово Козловского района</t>
  </si>
  <si>
    <t>874 0702 Ц740319730 522</t>
  </si>
  <si>
    <t>874 07 02 Ц7403R5204 522</t>
  </si>
  <si>
    <t>855 09 01 Ц211619640 464</t>
  </si>
  <si>
    <t>Ц230000000</t>
  </si>
  <si>
    <t>Ц310000000</t>
  </si>
  <si>
    <t>831 0409 Ц990216640 522</t>
  </si>
  <si>
    <t>831 0409 Ч21R1R3932 414</t>
  </si>
  <si>
    <t>831 0409 Ч21R1R3933 414</t>
  </si>
  <si>
    <t>831 0409 Ч21R217270 414</t>
  </si>
  <si>
    <t>строительство третьего транспортного полукольца</t>
  </si>
  <si>
    <t>831 0409 Ч210314221 522</t>
  </si>
  <si>
    <t>А110000000</t>
  </si>
  <si>
    <t>администрация Порецкого района</t>
  </si>
  <si>
    <t>II этап строительства водопровода в с. Порецкое Порецкого района Чувашской Республики</t>
  </si>
  <si>
    <t>832 0502 А13G5R2432 522</t>
  </si>
  <si>
    <t>832 0502 А13G5R2431 522</t>
  </si>
  <si>
    <t>строительство автомобильных дорог по ул. Мира и ул. Дружбы в с. Урмаево</t>
  </si>
  <si>
    <t>Государственная программа Чувашской Республики "Развитие потенциала природно-сырьевых ресурсов и обеспечение экологической безопасности"</t>
  </si>
  <si>
    <t>строительство коллектора хозяйственно-бытовой канализации с очистными сооружениями хозяйственно-бытовых и производственных стоков производительностью 1800 куб. м/сут в пгт Вурнары в рамках реализации мероприятий по сокращению доли загрязненных сточных вод</t>
  </si>
  <si>
    <t>832 06 02 Ч34G6R0131 414</t>
  </si>
  <si>
    <t>Министерство природных ресурсов и экологии Чувашской Республики</t>
  </si>
  <si>
    <t>850 06 02 Ч34G6R0132 522</t>
  </si>
  <si>
    <t>ООО "СКИМ"</t>
  </si>
  <si>
    <t>ЗАО "Институт "Чувашгипроводхоз", ИНН 2128014850, г. Чебоксары, пр. И.Яковлева, д. 19, Алексеев Иван Алексеевич (№ 3213017503718000005)</t>
  </si>
  <si>
    <t>ОАО "Головной проектно-изыскательский институт
"Чувашгракданпроект"    ИНН 2130066768, г. Чебоксары, Московский пр.,, д.3, Генеральный директор Арсентьев Евгений Зиновьевич</t>
  </si>
  <si>
    <t>ООО "ЭКОЛАЙН"</t>
  </si>
  <si>
    <t>Реконструкция Московской набережной у Свято-Троицкого монастыря</t>
  </si>
  <si>
    <t>реконструкция существующей газовой котельной с инженерными сетями для теплоснабжения учебного корпуса и спальных корпусов N 1 и N 2 БОУ ЧР "Калининская общеобразовательная школа-интернат для обучающихся с ограниченными возможностями здоровья" Минобразования Чувашии, расположенной по адресу: Чувашская Республика, Вурнарский р-н, с. Калинино, ул. Советская, д. 20</t>
  </si>
  <si>
    <t>реконструкция здания БУ "Социальный оздоровительный центр граждан пожилого возраста и инвалидов "Вега" Минтруда Чувашии в поселке Киря Алатырского района</t>
  </si>
  <si>
    <t>переселение граждан из жилищного фонда, признанного в установленном порядке до 1 января 2017 года аварийным и подлежащим сносу или реконструкции в связи с физическим износом в процессе эксплуатации</t>
  </si>
  <si>
    <t>Реквизиты проектной организации, разработавшей проектно-сметную документацию на объект капитального строительства (наименование, ИНН, адрес, ФИО руководителя)</t>
  </si>
  <si>
    <t>Наименование подрядной организации, осуществляющей строительные работы  на объекте капитального строительства (наименование, ИНН, адрес, ФИО руководителя, учредителей)</t>
  </si>
  <si>
    <t>Сроки строительства (реконструкции) объекта капитального строительства по контракту</t>
  </si>
  <si>
    <t>Фактическое финансирование выполненных работ (включая авансирование) согласно актам выполненных работ, тыс. рублей</t>
  </si>
  <si>
    <t>Всего</t>
  </si>
  <si>
    <t>ООО «Техпроект», 428000, ЧР, г. Чебоксары, Лапсарский проезд, д. 57, пом.4, ИНН: 2130019550, Гасанов Вагиф Али оглы</t>
  </si>
  <si>
    <t xml:space="preserve">ООО "Строительная компания - Волга" Стрельникова Н.В.  </t>
  </si>
  <si>
    <t>ЗАО "Институт "Чувашгипроводхоз"</t>
  </si>
  <si>
    <t xml:space="preserve">ООО "Проектный институт "Суварстройпроект", 
ИНН 2129041303,  
адрес: 428000, Чувашская Республика, г.Чебоксары, ул. К.Маркса, дом 52Б, офис 6
Захаров Владимир Алексеевич </t>
  </si>
  <si>
    <t>ООО "ЗП-ДИАНА", ИНН 2127306995, адрес: 428034, Чувашская Республика, г.Чебоксары, Университетская ул, 48 офис (квартира) 26, Гергиева Галина Германовна</t>
  </si>
  <si>
    <t>2019-2020</t>
  </si>
  <si>
    <t> 31.12.2020</t>
  </si>
  <si>
    <t xml:space="preserve"> ООО "ЦентрЖилСтрой", ИНН 2130162292, г. Чебоксары, ул. Калинина, 105, офис 2, Кадеев Рудик Геннадьевич</t>
  </si>
  <si>
    <t>2019 -2020 год (24.12.2020)</t>
  </si>
  <si>
    <t>АО "ПМК № 8" ИНН: 2115000346
КПП 211501001, 429900, ЧУВАШСКАЯ РЕСПУБЛИКА, г. ЦИВИЛЬСК, УЛ ПАВЛА ИВАНОВА, 8, 8-83545-21427 
pmk-8@yandex.ru</t>
  </si>
  <si>
    <t>строительство сооружений очистки дождевых стоков центральной части города Чебоксары в рамках реализации мероприятий по сокращению доли загрязненных сточных вод</t>
  </si>
  <si>
    <t xml:space="preserve">АО "Чувашгражданпроект", ИНН 2130066768, г. Чебоксары, Московский пр., д. 3, генеральный директор Арсентьев Е.З., </t>
  </si>
  <si>
    <t>ПАО "Дорисс", 428022 г.Чебоксары, Кабельный проезд, д.2,   ИНН2127008364, генеральный директор Рощин Игорь Всеволодович</t>
  </si>
  <si>
    <t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</t>
  </si>
  <si>
    <t>АО "Институт по проектированию объектов дорожного хоязйства Республики Татарстан", г. Казань, ул. Академика Губкина, 31, ИНН 1660059080, генеральный директор: Пановская Елена Сергеевна</t>
  </si>
  <si>
    <t xml:space="preserve">ООО "Автодор", Ульяновская область, г. Ульяновск, 2-й переулок Мира, д.13, офис 7, ИНН 2130184458, директор Кузнецов Сергей Николаевич </t>
  </si>
  <si>
    <t>май 2020 года</t>
  </si>
  <si>
    <t>Реконструкция Чебоксарского залива и Красной площади</t>
  </si>
  <si>
    <t>ООО "Техпроект". ИНН 2130019550, г.Чебоксары, Лапсарский проезд, дом 57, пом. 4</t>
  </si>
  <si>
    <t>ООО "НПФ "Эскиз" (г.Новочебоксарск)</t>
  </si>
  <si>
    <t>ООО "ЗП - Диана", ИНН 2127306995, 428034, г.Чебоксары, ул.Университетская, д.48, ОФИС 26, директор Георгиева Г.Г.</t>
  </si>
  <si>
    <t>ООО "СК "Старатель", ИНН 2129046654, 428903, г.Чебоксары, Лапсарский проезд, д.9 Б, директор А.Ю.Владимиров</t>
  </si>
  <si>
    <t>Подпрограмма "Старшее поколение"</t>
  </si>
  <si>
    <t>строительство и реконструкция автомобильных дорог общего пользования регионального и межмуниципального значения в рамках реализации национального проекта "Безопасные и качественные автомобильные дороги" (приложение 4)</t>
  </si>
  <si>
    <t>Подпрограмма "Развитие систем коммунальной инфраструктуры и объектов, используемых для очистки сточных вод"</t>
  </si>
  <si>
    <t>Подпрограмма "Строительство и реконструкция (модернизация) объектов питьевого водоснабжения и водоподготовки с учетом оценки ачества и безопасности питьевой воды"</t>
  </si>
  <si>
    <t xml:space="preserve">АО "Институт проектирования транспортных сооружений"
ИНН 1661008459
420032, г. Казань, ул.Краснококшайская, д. 69/12, офис 202
</t>
  </si>
  <si>
    <t> 01.06.2020</t>
  </si>
  <si>
    <t>АО   "Чувашгражданпроект", ИНН 2130066768; 428000,г.Чебоксары, Московский пр. д. 3, Генеральный директор Арсентьев Е.З.</t>
  </si>
  <si>
    <r>
      <t xml:space="preserve">Кассовый расход (включая авансирование) </t>
    </r>
    <r>
      <rPr>
        <sz val="12"/>
        <color theme="0"/>
        <rFont val="Arial"/>
        <family val="2"/>
        <charset val="204"/>
      </rPr>
      <t xml:space="preserve">финансирование, доведенное Минфином Чувашии, </t>
    </r>
    <r>
      <rPr>
        <sz val="12"/>
        <rFont val="Arial"/>
        <family val="2"/>
        <charset val="204"/>
      </rPr>
      <t xml:space="preserve">
тыс. рублей</t>
    </r>
  </si>
  <si>
    <t xml:space="preserve">АО "Водоканал" ИНН 2130017760, г. Чебоксары, пр. Мясокомбинатский, д. 12 Васильев В.С. </t>
  </si>
  <si>
    <t xml:space="preserve"> 03.10.2019</t>
  </si>
  <si>
    <t>АО "Передвижная механизированная колонна № 8", ИНН: 2115000346, 429900, г.Цивильск, ул.Павла Иванова, д.8, директор В.Н.Ижелеев</t>
  </si>
  <si>
    <t>Подпрограмма "Создание в Чувашской Респубике новых мест в общеобразовательных организациях в соответствии с прогнозируемой потребностью и современными условиями обучения"</t>
  </si>
  <si>
    <t>Казенное учреждение Чувашской Республики "Республиканская служба единого заказчика" Министроя Чувашии (заказчик)</t>
  </si>
  <si>
    <t xml:space="preserve">АУ ЧР "Центр экспертизы и ценообразования в строительстве ЧР" Минстроя Чувашии,
ИНН: 2130076879, г.Чебоксары, ул.Гагрина, д.2, директор-Михайлов В.Ю. </t>
  </si>
  <si>
    <t>2020 год</t>
  </si>
  <si>
    <t>ООО "ПИ "СУВАРСТРОЙПРОЕКТ" ИНН 2129041303,  428000, г.Чебоксары, ул.К.Маркса, д.52б, офис 6, генер. директор Захаров Владимир Алексеевич  </t>
  </si>
  <si>
    <t>реконструкция здания ГУК "Чувашская государственная филармония в г.Чебоксары", Чувашская Республика</t>
  </si>
  <si>
    <t>ООО "Спецстрой", ИНН 7841394540, г.Санкт-Петербург, ул.Набережная Обводного канала, д.191, лит.А, офис 12</t>
  </si>
  <si>
    <t>строительство объекта "Дошкольное образовательное учреждение на 240 мест в с. Аликово Аликовского района"</t>
  </si>
  <si>
    <t>строительство объекта "Дошкольное образовательное учреждение на 160 мест в г. Козловке Козловского района"</t>
  </si>
  <si>
    <t>строительство объекта "Дошкольное образовательное учреждение на 110 мест в г. Мариинский Посад Мариинско-Посадского района"</t>
  </si>
  <si>
    <t>строительство объекта "Дошкольное образовательное учреждение на 240 мест в г. Цивильск Цивильского района"</t>
  </si>
  <si>
    <t>строительство объекта "Детский сад на 110 мест в 14 мкр. в НЮР г. Чебоксары"</t>
  </si>
  <si>
    <t>строительство объекта "Дошкольное образовательное учреждение на 250 мест с ясельными группами в I очереди 7 микрорайона центральной части г.Чебоксары"</t>
  </si>
  <si>
    <t>строительство объекта "Дошкольное образовательное учреждение на 250 мест поз. 27 в микрорайоне "Университетский-2" г.Чебоксары (II очередь)"</t>
  </si>
  <si>
    <t>строительство объекта "Дошкольное образовательное учреждение на 240 мест поз. 39 в мкр. 3 по ул.Б.Хмельницкого г.Чебоксары"</t>
  </si>
  <si>
    <t>строительство объекта "Дошкольное образовательное учреждение на 240 мест поз. 24 в мкр. 5 по ул.Б.Хмельницкого г.Чебоксары"</t>
  </si>
  <si>
    <t>строительство пристроя на 120 мест к зданию МБОУ "Шыгырданская СОШ № 1" в с. Шыгырдан Батыревского района Чувашской Республики</t>
  </si>
  <si>
    <t>администрация Моргаушского района</t>
  </si>
  <si>
    <t>строительство объекта "Основная общеобразовательная школа на 108 ученических мест в д. Кашмаши Моргаушского района Чувашской Республики"</t>
  </si>
  <si>
    <t>администрация Вурнарского района</t>
  </si>
  <si>
    <t>строительство сельского дома культуры на 150 мест в д. Буртасы Вурнарского района</t>
  </si>
  <si>
    <t>строительство сельского дома культуры на 100 мест по адресу: Чувашская Республика, Канашский район, д. Хучель, ул. Школьная, д. 2</t>
  </si>
  <si>
    <t>строительство сельского дома культуры на 150 мест по ул. Школьная, д. 39 в с.Янгильдино Чебоксарского района</t>
  </si>
  <si>
    <t>реконструкция главного лечебного корпуса бюджетного учреждения Чувашской Республики "Республиканская клиническая больница" Министерства здравоохранения Чувашской Республики</t>
  </si>
  <si>
    <t>строительство лечебного корпуса - пристроя к существующему главному лечебному корпусу БУ "Республиканская клиническая больница" Минздрава Чувашии, г. Чебоксары, пр. Московский</t>
  </si>
  <si>
    <t>строительство блочно-модульной котельной филиала " Красноармейская центральная районная больница" бюджетного учреждения Чувашской Республики "Больница скорой медицинской помощи" Министерства здравоохранения Чувашской Республики, Красноармейский район, с. Красноармейское, ул. 30 лет Победы, д. 7</t>
  </si>
  <si>
    <t xml:space="preserve">строительство блочно-модульной котель-ной Урмарского отделения БУ "Республи-канский противотуберкулезный диспансер" Минздрава Чувашии, Урмарский район, д. Арабоси, ул.Больничная, д. 1
</t>
  </si>
  <si>
    <t>строительство блочно-модульной котельной филиала "Порецкая центральная районная больница" бюджетного учреждения Чувашской Республики "Шумерлинский межтерриториальный медицинский центр" Министерства здравоохранения Чувашской Республики, Порецкий район, с. Порецкое, ул. Ленина, д. 103</t>
  </si>
  <si>
    <t>строительство блочно-модульной котельной для теплоснабжения корпусов БУ ЧР "Аликовская центральная районная больница" Минздрава Чувашии, Аликовский район, с. Аликово, ул. Октябрьская, д. 12</t>
  </si>
  <si>
    <t>д. Асхва Канашского района</t>
  </si>
  <si>
    <t>д. Вурман-Янишево Канашского района</t>
  </si>
  <si>
    <t>д. Кармамеи Канашского района</t>
  </si>
  <si>
    <t>д. Кабаново Шумерлинского района</t>
  </si>
  <si>
    <t>д. Малое Карачкино Ядринского района</t>
  </si>
  <si>
    <t>д. Новое Арланово Яльчикского района</t>
  </si>
  <si>
    <t xml:space="preserve">Подпрограмма "Охрана здоровья матери и ребенка" </t>
  </si>
  <si>
    <t>строительство пристроя к городскому перинатальному центру БУ "Городская клиническая больница № 1" Минздрава Чувашии, г. Чебоксары, пр.Тракторостроителей</t>
  </si>
  <si>
    <t xml:space="preserve">в том числе: </t>
  </si>
  <si>
    <t>реконструкция футбольного поля при БУ "СШ по футболу" Минспорта Чувашии</t>
  </si>
  <si>
    <t>строительство объекта "Плавательный бассейн в с. Аликово Аликовского района Чувашской Республики"</t>
  </si>
  <si>
    <t>строительство футбольного поля в г. Коз-ловка Козловского района Чувашской Рес-публики</t>
  </si>
  <si>
    <t>строительство футбольного поля в с. Комсомольское Комсомольского района Чувашской Республики</t>
  </si>
  <si>
    <t>администрация Красноармейского района</t>
  </si>
  <si>
    <t>строительство футбольного поля в с. Красноармейское Красноармейского района Чувашской Республики</t>
  </si>
  <si>
    <t>администрация Красночетайского района</t>
  </si>
  <si>
    <t>строительство футбольного поля в с. Красные Четаи Красночетайского района Чувашской Республики</t>
  </si>
  <si>
    <t>строительство футбольного поля в с. Моргауши Моргаушского района Чувашской Республики</t>
  </si>
  <si>
    <t>строительство футбольного поля в пгт.Урмары Урмарского района Чувашской Республики</t>
  </si>
  <si>
    <t>строительство футбольного поля в Чебоксарском районе Чувашской Республики</t>
  </si>
  <si>
    <t>Ядринская районная администрация</t>
  </si>
  <si>
    <t>администрация Яльчикского района</t>
  </si>
  <si>
    <t>строительство стдиона-площадки в с.Яльчики Яльчикского района Чувашской Республики</t>
  </si>
  <si>
    <t>Министерство строительства, архитектуры и жилищно-коммунального хозяйство Чувашской Республики</t>
  </si>
  <si>
    <t>строительство объекта "Автомобильная до-рога № 1 в микрорайоне № 2 жилого райо-на "Новый город" г. Чебоксары"</t>
  </si>
  <si>
    <t>строительство объекта "Автомобильная до-рога по улице Новогородская в микрорай-оне № 2 жилого района "Новый город" г. Чебоксары"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</si>
  <si>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в том числе строительство (реконструкция)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продукции, в рамках развития транспортной инфраструктуры на сельских территориях (приложение 2)</t>
  </si>
  <si>
    <t>проектирование строительства и реконструкции автомобильных дорог общего пользования регионального или межмуниципального значения и строительство площадок для передвижных постов весового контроля (приложение 6)</t>
  </si>
  <si>
    <t>реализация мероприятий комплексного развития транспортной инфраструктуры Чебоксарской агломерации в рамках реализации национального проекта "Безопасные и качественные автомобильные дороги" (приложение 5)</t>
  </si>
  <si>
    <t>администарция Янтиковского района</t>
  </si>
  <si>
    <t>строительство станции биологической очистки сточных вод производительностью 500 куб. м/сут в селе Янтиково Янтиковского района Чувашской Республики</t>
  </si>
  <si>
    <t>водоснабжение г. Ядрин</t>
  </si>
  <si>
    <t>Государственная программа Чувашской Республики "Обеспечение граждан в Чу-вашской Республике доступным и ком-фортным жильем"</t>
  </si>
  <si>
    <t>Подпрограмма "Государственная под-держка строительства жилья в Чуваш-ской Республике"</t>
  </si>
  <si>
    <t>Министерство строительства, архи-тектуры и жилищно-коммунального хозяйства Чувашской Республики</t>
  </si>
  <si>
    <t>строительство объектов инженерной ин-фраструктуры для земельных участков, предоставленных многодетным семьям для целей жилищного строительства, располо-женных возле деревни Чурикасы Кадика-синского сельского поселения (электро-снабжение)</t>
  </si>
  <si>
    <t>строительство объектов инженерной ин-фраструктуры для земельных участков, предоставленных многодетным семьям для целей жилищного строительства, располо-женных возле деревни Чурикасы Кадика-синского сельского поселения (наружный газопровод)</t>
  </si>
  <si>
    <t>реконструкция системы газоснабжения се-ла Красноармейское с учетом перспектив-ного развития и переводом многоквартир-ных жилых домов и общественных зданий на автономные источники теплоснабжения</t>
  </si>
  <si>
    <t>развитие водоснабжения в сельской мест-ности в рамках реализации мероприятий по устойчивому развитию сельских территорий</t>
  </si>
  <si>
    <t xml:space="preserve">водоснабжение улиц Тенгеси, Заовражная, Заречная с. Янгильдино </t>
  </si>
  <si>
    <t>водопроводная сеть д. Крикакасы</t>
  </si>
  <si>
    <t>обустройство объектами инженерной ин-фраструктуры и благоустройство площа-док, расположенных на сельских террито-риях, под компактную жилищную застрой-ку</t>
  </si>
  <si>
    <t>электроснабжение комплекса индивиду-альных жилых домов (32 ед.) по ул. Мира, выселок Лесной</t>
  </si>
  <si>
    <t xml:space="preserve">строительство автомобильной дороги по улице Мира, выселок Лесной </t>
  </si>
  <si>
    <t>ЭКОЛОГИЯ, всего</t>
  </si>
  <si>
    <t>Подпрограмма "Строительство и рекон-струкция (модернизация) очистных со-оружений централизованных систем во-доотведения"</t>
  </si>
  <si>
    <t>строительство ливневых очистных соору-жений в мкр. "Волжский-1, -2" г. Чебокса-ры в рамках реализации мероприятий по сокращению доли загрязненных сточных вод</t>
  </si>
  <si>
    <t>строительство водопровода от повысительной насосной станции Северо-Западного района г. Чебоксары до д. Чандрово</t>
  </si>
  <si>
    <t>газоснабжение комплекса индивидуальных жилых домов (32 ед.) по ул. Мира, выселок Лесной</t>
  </si>
  <si>
    <t>экология</t>
  </si>
  <si>
    <t xml:space="preserve">cтроительство объекта "Стадион-площадка при муниципальном бюджетном общеобра-зовательном учреждении "Средняя обще-образовательная школа № 2", Россия, Чу-вашская Республика, Ядринский район, г. Ядрин. Физкультурно-оздоровительный комплекс открытого типа"
</t>
  </si>
  <si>
    <t>Информация о финансировании строительства объектов республиканской адресной 
инвестиционной программы за счет бюджетных средств за январь-февраль 2020 года</t>
  </si>
  <si>
    <t>ООО "Проект-Холдинг"</t>
  </si>
  <si>
    <t>ООО "Аркост"</t>
  </si>
  <si>
    <t>ООО "ГАЗСЕРВИС" ИНН2128048673, г.Чебоксары, бульвар Приволжский, д. 4/1</t>
  </si>
  <si>
    <t>ООО «Градо-Проект», 428024, ЧР, г. Чебоксары, пр. Мира, д. 88Б, офис 4, ИНН: 2130020178, Сенокаева Елена Евгеньевна</t>
  </si>
  <si>
    <t>до 01.08.2020</t>
  </si>
  <si>
    <t xml:space="preserve">ООО "Агротехпроект", г.Чебоксары, пр. Яковлева 19, офис 402; директор Иванов Николай Борисович </t>
  </si>
  <si>
    <t>ООО "Дортехпроект", ИНН: 2130049113; г.Чебоксары, ул. Б. Хмельницкого, д. 80, кв.100, Директор: Орлова Светлана Алексеевна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</si>
</sst>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20"/>
      <color rgb="FFFF0000"/>
      <name val="Arial"/>
      <family val="2"/>
      <charset val="204"/>
    </font>
    <font>
      <sz val="13"/>
      <name val="Arial"/>
      <family val="2"/>
      <charset val="204"/>
    </font>
    <font>
      <sz val="13"/>
      <color theme="1"/>
      <name val="Arial"/>
      <family val="2"/>
      <charset val="204"/>
    </font>
    <font>
      <b/>
      <sz val="13"/>
      <color theme="1"/>
      <name val="Arial"/>
      <family val="2"/>
      <charset val="204"/>
    </font>
    <font>
      <b/>
      <sz val="13"/>
      <name val="Arial"/>
      <family val="2"/>
      <charset val="204"/>
    </font>
    <font>
      <i/>
      <sz val="13"/>
      <name val="Arial"/>
      <family val="2"/>
      <charset val="204"/>
    </font>
    <font>
      <i/>
      <sz val="13"/>
      <color theme="1"/>
      <name val="Arial"/>
      <family val="2"/>
      <charset val="204"/>
    </font>
    <font>
      <sz val="13"/>
      <color rgb="FFFF0000"/>
      <name val="Arial"/>
      <family val="2"/>
      <charset val="204"/>
    </font>
    <font>
      <sz val="12"/>
      <color theme="0"/>
      <name val="Arial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3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44" fontId="2" fillId="0" borderId="0" applyFont="0" applyFill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121">
    <xf numFmtId="0" fontId="0" fillId="0" borderId="0" xfId="0"/>
    <xf numFmtId="0" fontId="4" fillId="0" borderId="0" xfId="1" applyFont="1" applyFill="1" applyBorder="1" applyAlignment="1">
      <alignment vertical="top" wrapText="1"/>
    </xf>
    <xf numFmtId="164" fontId="4" fillId="0" borderId="0" xfId="1" applyNumberFormat="1" applyFont="1" applyFill="1" applyBorder="1" applyAlignment="1">
      <alignment horizontal="right" vertical="top" wrapText="1"/>
    </xf>
    <xf numFmtId="0" fontId="22" fillId="0" borderId="0" xfId="0" applyFont="1" applyFill="1"/>
    <xf numFmtId="0" fontId="22" fillId="0" borderId="0" xfId="0" applyFont="1" applyFill="1" applyAlignment="1">
      <alignment vertical="top" wrapText="1"/>
    </xf>
    <xf numFmtId="164" fontId="22" fillId="0" borderId="0" xfId="0" applyNumberFormat="1" applyFont="1" applyFill="1" applyAlignment="1">
      <alignment horizontal="right" vertical="top" wrapText="1"/>
    </xf>
    <xf numFmtId="164" fontId="4" fillId="0" borderId="0" xfId="0" applyNumberFormat="1" applyFont="1" applyFill="1" applyAlignment="1">
      <alignment horizontal="right" vertical="top" wrapText="1"/>
    </xf>
    <xf numFmtId="0" fontId="24" fillId="25" borderId="0" xfId="0" applyFont="1" applyFill="1"/>
    <xf numFmtId="0" fontId="23" fillId="0" borderId="0" xfId="0" applyFont="1" applyFill="1"/>
    <xf numFmtId="0" fontId="23" fillId="27" borderId="0" xfId="0" applyFont="1" applyFill="1"/>
    <xf numFmtId="0" fontId="23" fillId="26" borderId="0" xfId="0" applyFont="1" applyFill="1"/>
    <xf numFmtId="0" fontId="22" fillId="27" borderId="0" xfId="0" applyFont="1" applyFill="1"/>
    <xf numFmtId="14" fontId="4" fillId="0" borderId="0" xfId="1" applyNumberFormat="1" applyFont="1" applyFill="1" applyBorder="1" applyAlignment="1">
      <alignment vertical="top" wrapText="1"/>
    </xf>
    <xf numFmtId="14" fontId="22" fillId="0" borderId="0" xfId="0" applyNumberFormat="1" applyFont="1" applyFill="1" applyAlignment="1">
      <alignment vertical="top" wrapText="1"/>
    </xf>
    <xf numFmtId="0" fontId="25" fillId="0" borderId="0" xfId="0" applyFont="1" applyFill="1" applyAlignment="1">
      <alignment vertical="top" wrapText="1"/>
    </xf>
    <xf numFmtId="0" fontId="4" fillId="0" borderId="0" xfId="0" applyFont="1" applyFill="1"/>
    <xf numFmtId="0" fontId="22" fillId="26" borderId="0" xfId="0" applyFont="1" applyFill="1"/>
    <xf numFmtId="0" fontId="26" fillId="0" borderId="10" xfId="1" applyFont="1" applyFill="1" applyBorder="1" applyAlignment="1">
      <alignment vertical="top" wrapText="1"/>
    </xf>
    <xf numFmtId="0" fontId="29" fillId="25" borderId="10" xfId="1" applyFont="1" applyFill="1" applyBorder="1" applyAlignment="1">
      <alignment vertical="top" wrapText="1"/>
    </xf>
    <xf numFmtId="14" fontId="29" fillId="25" borderId="10" xfId="1" applyNumberFormat="1" applyFont="1" applyFill="1" applyBorder="1" applyAlignment="1">
      <alignment vertical="top" wrapText="1"/>
    </xf>
    <xf numFmtId="164" fontId="29" fillId="25" borderId="10" xfId="1" applyNumberFormat="1" applyFont="1" applyFill="1" applyBorder="1" applyAlignment="1">
      <alignment horizontal="right" vertical="top" wrapText="1"/>
    </xf>
    <xf numFmtId="164" fontId="28" fillId="25" borderId="10" xfId="1" applyNumberFormat="1" applyFont="1" applyFill="1" applyBorder="1" applyAlignment="1">
      <alignment horizontal="right" vertical="top" wrapText="1"/>
    </xf>
    <xf numFmtId="14" fontId="26" fillId="0" borderId="10" xfId="1" applyNumberFormat="1" applyFont="1" applyFill="1" applyBorder="1" applyAlignment="1">
      <alignment vertical="top" wrapText="1"/>
    </xf>
    <xf numFmtId="164" fontId="26" fillId="0" borderId="10" xfId="1" applyNumberFormat="1" applyFont="1" applyFill="1" applyBorder="1" applyAlignment="1">
      <alignment horizontal="right" vertical="top" wrapText="1"/>
    </xf>
    <xf numFmtId="0" fontId="30" fillId="0" borderId="10" xfId="1" applyFont="1" applyFill="1" applyBorder="1" applyAlignment="1">
      <alignment vertical="top" wrapText="1"/>
    </xf>
    <xf numFmtId="14" fontId="30" fillId="0" borderId="10" xfId="1" applyNumberFormat="1" applyFont="1" applyFill="1" applyBorder="1" applyAlignment="1">
      <alignment vertical="top" wrapText="1"/>
    </xf>
    <xf numFmtId="164" fontId="30" fillId="0" borderId="10" xfId="1" applyNumberFormat="1" applyFont="1" applyFill="1" applyBorder="1" applyAlignment="1">
      <alignment horizontal="right" vertical="top" wrapText="1"/>
    </xf>
    <xf numFmtId="0" fontId="30" fillId="0" borderId="10" xfId="1" applyFont="1" applyFill="1" applyBorder="1" applyAlignment="1">
      <alignment horizontal="center" vertical="top" wrapText="1"/>
    </xf>
    <xf numFmtId="0" fontId="31" fillId="0" borderId="0" xfId="0" applyFont="1" applyFill="1"/>
    <xf numFmtId="0" fontId="30" fillId="26" borderId="10" xfId="1" applyFont="1" applyFill="1" applyBorder="1" applyAlignment="1">
      <alignment vertical="top" wrapText="1"/>
    </xf>
    <xf numFmtId="0" fontId="31" fillId="26" borderId="10" xfId="0" applyFont="1" applyFill="1" applyBorder="1" applyAlignment="1">
      <alignment vertical="top" wrapText="1"/>
    </xf>
    <xf numFmtId="14" fontId="31" fillId="26" borderId="10" xfId="0" applyNumberFormat="1" applyFont="1" applyFill="1" applyBorder="1" applyAlignment="1">
      <alignment vertical="top" wrapText="1"/>
    </xf>
    <xf numFmtId="164" fontId="30" fillId="26" borderId="10" xfId="1" applyNumberFormat="1" applyFont="1" applyFill="1" applyBorder="1" applyAlignment="1">
      <alignment horizontal="right" vertical="top" wrapText="1"/>
    </xf>
    <xf numFmtId="0" fontId="27" fillId="0" borderId="10" xfId="0" applyFont="1" applyFill="1" applyBorder="1" applyAlignment="1">
      <alignment vertical="top" wrapText="1"/>
    </xf>
    <xf numFmtId="14" fontId="27" fillId="0" borderId="10" xfId="0" applyNumberFormat="1" applyFont="1" applyFill="1" applyBorder="1" applyAlignment="1">
      <alignment vertical="top" wrapText="1"/>
    </xf>
    <xf numFmtId="164" fontId="27" fillId="0" borderId="10" xfId="0" applyNumberFormat="1" applyFont="1" applyFill="1" applyBorder="1" applyAlignment="1">
      <alignment horizontal="right" vertical="top" wrapText="1"/>
    </xf>
    <xf numFmtId="164" fontId="26" fillId="0" borderId="10" xfId="0" applyNumberFormat="1" applyFont="1" applyFill="1" applyBorder="1" applyAlignment="1">
      <alignment horizontal="right" vertical="top" wrapText="1"/>
    </xf>
    <xf numFmtId="0" fontId="26" fillId="0" borderId="10" xfId="1" applyFont="1" applyFill="1" applyBorder="1" applyAlignment="1">
      <alignment horizontal="left" vertical="top" wrapText="1" indent="2"/>
    </xf>
    <xf numFmtId="164" fontId="31" fillId="26" borderId="10" xfId="0" applyNumberFormat="1" applyFont="1" applyFill="1" applyBorder="1" applyAlignment="1">
      <alignment horizontal="right" vertical="top" wrapText="1"/>
    </xf>
    <xf numFmtId="0" fontId="26" fillId="0" borderId="10" xfId="1" applyFont="1" applyFill="1" applyBorder="1" applyAlignment="1">
      <alignment horizontal="left" vertical="top" wrapText="1"/>
    </xf>
    <xf numFmtId="0" fontId="27" fillId="0" borderId="0" xfId="0" applyFont="1" applyFill="1" applyAlignment="1">
      <alignment vertical="top" wrapText="1"/>
    </xf>
    <xf numFmtId="164" fontId="31" fillId="0" borderId="10" xfId="0" applyNumberFormat="1" applyFont="1" applyFill="1" applyBorder="1" applyAlignment="1">
      <alignment horizontal="right" vertical="top" wrapText="1"/>
    </xf>
    <xf numFmtId="164" fontId="30" fillId="0" borderId="10" xfId="0" applyNumberFormat="1" applyFont="1" applyFill="1" applyBorder="1" applyAlignment="1">
      <alignment horizontal="right" vertical="top" wrapText="1"/>
    </xf>
    <xf numFmtId="0" fontId="31" fillId="0" borderId="10" xfId="0" applyFont="1" applyFill="1" applyBorder="1" applyAlignment="1">
      <alignment vertical="top" wrapText="1"/>
    </xf>
    <xf numFmtId="164" fontId="26" fillId="26" borderId="10" xfId="1" applyNumberFormat="1" applyFont="1" applyFill="1" applyBorder="1" applyAlignment="1">
      <alignment horizontal="right" vertical="top" wrapText="1"/>
    </xf>
    <xf numFmtId="0" fontId="26" fillId="0" borderId="10" xfId="0" applyFont="1" applyFill="1" applyBorder="1" applyAlignment="1">
      <alignment wrapText="1"/>
    </xf>
    <xf numFmtId="14" fontId="26" fillId="0" borderId="10" xfId="1" applyNumberFormat="1" applyFont="1" applyFill="1" applyBorder="1" applyAlignment="1">
      <alignment horizontal="center" vertical="top" wrapText="1"/>
    </xf>
    <xf numFmtId="14" fontId="31" fillId="0" borderId="10" xfId="0" applyNumberFormat="1" applyFont="1" applyFill="1" applyBorder="1" applyAlignment="1">
      <alignment vertical="top" wrapText="1"/>
    </xf>
    <xf numFmtId="14" fontId="27" fillId="0" borderId="10" xfId="0" applyNumberFormat="1" applyFont="1" applyFill="1" applyBorder="1" applyAlignment="1">
      <alignment horizontal="right" vertical="top" wrapText="1"/>
    </xf>
    <xf numFmtId="0" fontId="29" fillId="25" borderId="10" xfId="1" applyFont="1" applyFill="1" applyBorder="1" applyAlignment="1">
      <alignment horizontal="left" vertical="top" wrapText="1" indent="2"/>
    </xf>
    <xf numFmtId="0" fontId="28" fillId="25" borderId="10" xfId="0" applyFont="1" applyFill="1" applyBorder="1" applyAlignment="1">
      <alignment vertical="top" wrapText="1"/>
    </xf>
    <xf numFmtId="14" fontId="28" fillId="25" borderId="10" xfId="0" applyNumberFormat="1" applyFont="1" applyFill="1" applyBorder="1" applyAlignment="1">
      <alignment vertical="top" wrapText="1"/>
    </xf>
    <xf numFmtId="164" fontId="28" fillId="25" borderId="10" xfId="0" applyNumberFormat="1" applyFont="1" applyFill="1" applyBorder="1" applyAlignment="1">
      <alignment horizontal="right" vertical="top" wrapText="1"/>
    </xf>
    <xf numFmtId="14" fontId="26" fillId="0" borderId="10" xfId="0" applyNumberFormat="1" applyFont="1" applyFill="1" applyBorder="1" applyAlignment="1">
      <alignment vertical="top" wrapText="1"/>
    </xf>
    <xf numFmtId="0" fontId="26" fillId="27" borderId="10" xfId="1" applyFont="1" applyFill="1" applyBorder="1" applyAlignment="1">
      <alignment horizontal="left" vertical="top" wrapText="1" indent="2"/>
    </xf>
    <xf numFmtId="0" fontId="26" fillId="27" borderId="10" xfId="1" applyFont="1" applyFill="1" applyBorder="1" applyAlignment="1">
      <alignment vertical="top" wrapText="1"/>
    </xf>
    <xf numFmtId="0" fontId="27" fillId="27" borderId="10" xfId="0" applyFont="1" applyFill="1" applyBorder="1" applyAlignment="1">
      <alignment horizontal="left" vertical="top" wrapText="1"/>
    </xf>
    <xf numFmtId="164" fontId="27" fillId="27" borderId="10" xfId="0" applyNumberFormat="1" applyFont="1" applyFill="1" applyBorder="1" applyAlignment="1">
      <alignment horizontal="right" vertical="top" wrapText="1"/>
    </xf>
    <xf numFmtId="164" fontId="26" fillId="27" borderId="10" xfId="1" applyNumberFormat="1" applyFont="1" applyFill="1" applyBorder="1" applyAlignment="1">
      <alignment horizontal="right" vertical="top" wrapText="1"/>
    </xf>
    <xf numFmtId="164" fontId="26" fillId="27" borderId="10" xfId="0" applyNumberFormat="1" applyFont="1" applyFill="1" applyBorder="1" applyAlignment="1">
      <alignment horizontal="right" vertical="top" wrapText="1"/>
    </xf>
    <xf numFmtId="0" fontId="30" fillId="0" borderId="10" xfId="1" applyFont="1" applyFill="1" applyBorder="1" applyAlignment="1">
      <alignment horizontal="left" vertical="top" wrapText="1" indent="2"/>
    </xf>
    <xf numFmtId="0" fontId="27" fillId="0" borderId="10" xfId="0" applyFont="1" applyBorder="1" applyAlignment="1">
      <alignment horizontal="left" vertical="top" wrapText="1"/>
    </xf>
    <xf numFmtId="14" fontId="27" fillId="0" borderId="10" xfId="0" applyNumberFormat="1" applyFont="1" applyBorder="1" applyAlignment="1">
      <alignment horizontal="right" vertical="top" wrapText="1"/>
    </xf>
    <xf numFmtId="0" fontId="31" fillId="27" borderId="10" xfId="0" applyFont="1" applyFill="1" applyBorder="1" applyAlignment="1">
      <alignment vertical="top" wrapText="1"/>
    </xf>
    <xf numFmtId="14" fontId="31" fillId="27" borderId="10" xfId="0" applyNumberFormat="1" applyFont="1" applyFill="1" applyBorder="1" applyAlignment="1">
      <alignment vertical="top" wrapText="1"/>
    </xf>
    <xf numFmtId="164" fontId="31" fillId="27" borderId="10" xfId="0" applyNumberFormat="1" applyFont="1" applyFill="1" applyBorder="1" applyAlignment="1">
      <alignment horizontal="right" vertical="top" wrapText="1"/>
    </xf>
    <xf numFmtId="0" fontId="26" fillId="27" borderId="10" xfId="0" applyFont="1" applyFill="1" applyBorder="1" applyAlignment="1">
      <alignment vertical="top" wrapText="1"/>
    </xf>
    <xf numFmtId="14" fontId="26" fillId="27" borderId="10" xfId="0" applyNumberFormat="1" applyFont="1" applyFill="1" applyBorder="1" applyAlignment="1">
      <alignment vertical="top" wrapText="1"/>
    </xf>
    <xf numFmtId="0" fontId="27" fillId="27" borderId="10" xfId="0" applyFont="1" applyFill="1" applyBorder="1" applyAlignment="1">
      <alignment vertical="top" wrapText="1"/>
    </xf>
    <xf numFmtId="14" fontId="27" fillId="27" borderId="10" xfId="0" applyNumberFormat="1" applyFont="1" applyFill="1" applyBorder="1" applyAlignment="1">
      <alignment vertical="top" wrapText="1"/>
    </xf>
    <xf numFmtId="164" fontId="27" fillId="26" borderId="10" xfId="0" applyNumberFormat="1" applyFont="1" applyFill="1" applyBorder="1" applyAlignment="1">
      <alignment horizontal="right" vertical="top" wrapText="1"/>
    </xf>
    <xf numFmtId="164" fontId="32" fillId="0" borderId="10" xfId="1" applyNumberFormat="1" applyFont="1" applyFill="1" applyBorder="1" applyAlignment="1">
      <alignment horizontal="right" vertical="top" wrapText="1"/>
    </xf>
    <xf numFmtId="0" fontId="26" fillId="26" borderId="10" xfId="1" applyFont="1" applyFill="1" applyBorder="1" applyAlignment="1">
      <alignment vertical="top" wrapText="1"/>
    </xf>
    <xf numFmtId="0" fontId="27" fillId="26" borderId="10" xfId="0" applyFont="1" applyFill="1" applyBorder="1" applyAlignment="1">
      <alignment vertical="top" wrapText="1"/>
    </xf>
    <xf numFmtId="14" fontId="27" fillId="26" borderId="10" xfId="0" applyNumberFormat="1" applyFont="1" applyFill="1" applyBorder="1" applyAlignment="1">
      <alignment vertical="top" wrapText="1"/>
    </xf>
    <xf numFmtId="14" fontId="27" fillId="0" borderId="0" xfId="0" applyNumberFormat="1" applyFont="1" applyFill="1" applyAlignment="1">
      <alignment vertical="top" wrapText="1"/>
    </xf>
    <xf numFmtId="164" fontId="27" fillId="0" borderId="0" xfId="0" applyNumberFormat="1" applyFont="1" applyFill="1" applyAlignment="1">
      <alignment horizontal="right" vertical="top" wrapText="1"/>
    </xf>
    <xf numFmtId="164" fontId="26" fillId="0" borderId="0" xfId="0" applyNumberFormat="1" applyFont="1" applyFill="1" applyAlignment="1">
      <alignment horizontal="right" vertical="top" wrapText="1"/>
    </xf>
    <xf numFmtId="164" fontId="27" fillId="0" borderId="12" xfId="0" applyNumberFormat="1" applyFont="1" applyFill="1" applyBorder="1" applyAlignment="1">
      <alignment horizontal="right" vertical="top" wrapText="1"/>
    </xf>
    <xf numFmtId="0" fontId="4" fillId="0" borderId="10" xfId="1" applyFont="1" applyFill="1" applyBorder="1" applyAlignment="1">
      <alignment vertical="top" wrapText="1"/>
    </xf>
    <xf numFmtId="164" fontId="4" fillId="0" borderId="10" xfId="1" applyNumberFormat="1" applyFont="1" applyFill="1" applyBorder="1" applyAlignment="1">
      <alignment vertical="top" wrapText="1"/>
    </xf>
    <xf numFmtId="0" fontId="30" fillId="0" borderId="10" xfId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top" wrapText="1"/>
    </xf>
    <xf numFmtId="164" fontId="26" fillId="24" borderId="10" xfId="0" applyNumberFormat="1" applyFont="1" applyFill="1" applyBorder="1" applyAlignment="1">
      <alignment horizontal="right" vertical="top" wrapText="1"/>
    </xf>
    <xf numFmtId="164" fontId="27" fillId="24" borderId="10" xfId="0" applyNumberFormat="1" applyFont="1" applyFill="1" applyBorder="1" applyAlignment="1">
      <alignment horizontal="right" vertical="top" wrapText="1"/>
    </xf>
    <xf numFmtId="0" fontId="26" fillId="0" borderId="10" xfId="1" applyNumberFormat="1" applyFont="1" applyFill="1" applyBorder="1" applyAlignment="1">
      <alignment vertical="top" wrapText="1"/>
    </xf>
    <xf numFmtId="164" fontId="31" fillId="24" borderId="10" xfId="0" applyNumberFormat="1" applyFont="1" applyFill="1" applyBorder="1" applyAlignment="1">
      <alignment horizontal="right" vertical="top" wrapText="1"/>
    </xf>
    <xf numFmtId="164" fontId="26" fillId="24" borderId="10" xfId="1" applyNumberFormat="1" applyFont="1" applyFill="1" applyBorder="1" applyAlignment="1">
      <alignment horizontal="right" vertical="top" wrapText="1"/>
    </xf>
    <xf numFmtId="164" fontId="30" fillId="24" borderId="10" xfId="1" applyNumberFormat="1" applyFont="1" applyFill="1" applyBorder="1" applyAlignment="1">
      <alignment horizontal="right" vertical="top" wrapText="1"/>
    </xf>
    <xf numFmtId="164" fontId="4" fillId="24" borderId="0" xfId="1" applyNumberFormat="1" applyFont="1" applyFill="1" applyBorder="1" applyAlignment="1">
      <alignment horizontal="right" vertical="top" wrapText="1"/>
    </xf>
    <xf numFmtId="164" fontId="4" fillId="24" borderId="10" xfId="1" applyNumberFormat="1" applyFont="1" applyFill="1" applyBorder="1" applyAlignment="1">
      <alignment horizontal="center" vertical="top" wrapText="1"/>
    </xf>
    <xf numFmtId="164" fontId="27" fillId="24" borderId="0" xfId="0" applyNumberFormat="1" applyFont="1" applyFill="1" applyAlignment="1">
      <alignment horizontal="right" vertical="top" wrapText="1"/>
    </xf>
    <xf numFmtId="164" fontId="22" fillId="24" borderId="0" xfId="0" applyNumberFormat="1" applyFont="1" applyFill="1" applyAlignment="1">
      <alignment horizontal="right" vertical="top" wrapText="1"/>
    </xf>
    <xf numFmtId="164" fontId="30" fillId="24" borderId="10" xfId="0" applyNumberFormat="1" applyFont="1" applyFill="1" applyBorder="1" applyAlignment="1">
      <alignment horizontal="right" vertical="top" wrapText="1"/>
    </xf>
    <xf numFmtId="164" fontId="26" fillId="24" borderId="0" xfId="0" applyNumberFormat="1" applyFont="1" applyFill="1" applyAlignment="1">
      <alignment horizontal="right" vertical="top" wrapText="1"/>
    </xf>
    <xf numFmtId="164" fontId="4" fillId="24" borderId="0" xfId="0" applyNumberFormat="1" applyFont="1" applyFill="1" applyAlignment="1">
      <alignment horizontal="right" vertical="top" wrapText="1"/>
    </xf>
    <xf numFmtId="0" fontId="26" fillId="0" borderId="10" xfId="1" applyFont="1" applyFill="1" applyBorder="1" applyAlignment="1">
      <alignment vertical="top" wrapText="1"/>
    </xf>
    <xf numFmtId="0" fontId="30" fillId="26" borderId="10" xfId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164" fontId="4" fillId="0" borderId="10" xfId="1" applyNumberFormat="1" applyFont="1" applyFill="1" applyBorder="1" applyAlignment="1">
      <alignment horizontal="center" vertical="top" wrapText="1"/>
    </xf>
    <xf numFmtId="0" fontId="30" fillId="27" borderId="10" xfId="1" applyFont="1" applyFill="1" applyBorder="1" applyAlignment="1">
      <alignment horizontal="center" vertical="center" wrapText="1"/>
    </xf>
    <xf numFmtId="0" fontId="31" fillId="27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left" vertical="top" wrapText="1"/>
    </xf>
    <xf numFmtId="0" fontId="26" fillId="24" borderId="10" xfId="0" applyFont="1" applyFill="1" applyBorder="1" applyAlignment="1">
      <alignment vertical="top"/>
    </xf>
    <xf numFmtId="0" fontId="27" fillId="24" borderId="10" xfId="0" applyFont="1" applyFill="1" applyBorder="1" applyAlignment="1">
      <alignment horizontal="center" vertical="center" wrapText="1"/>
    </xf>
    <xf numFmtId="164" fontId="27" fillId="0" borderId="10" xfId="0" applyNumberFormat="1" applyFont="1" applyBorder="1" applyAlignment="1">
      <alignment horizontal="right" vertical="top" wrapText="1"/>
    </xf>
    <xf numFmtId="0" fontId="30" fillId="0" borderId="10" xfId="1" applyFont="1" applyFill="1" applyBorder="1" applyAlignment="1">
      <alignment vertical="center" wrapText="1"/>
    </xf>
    <xf numFmtId="164" fontId="32" fillId="0" borderId="10" xfId="0" applyNumberFormat="1" applyFont="1" applyFill="1" applyBorder="1" applyAlignment="1">
      <alignment horizontal="right" vertical="top" wrapText="1"/>
    </xf>
    <xf numFmtId="164" fontId="4" fillId="0" borderId="10" xfId="1" applyNumberFormat="1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left" vertical="top" wrapText="1"/>
    </xf>
    <xf numFmtId="0" fontId="29" fillId="25" borderId="10" xfId="1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 wrapText="1"/>
    </xf>
    <xf numFmtId="164" fontId="4" fillId="0" borderId="10" xfId="1" applyNumberFormat="1" applyFont="1" applyFill="1" applyBorder="1" applyAlignment="1">
      <alignment horizontal="center" vertical="top" wrapText="1"/>
    </xf>
    <xf numFmtId="0" fontId="4" fillId="0" borderId="11" xfId="1" applyFont="1" applyFill="1" applyBorder="1" applyAlignment="1">
      <alignment horizontal="center" vertical="top" wrapText="1"/>
    </xf>
    <xf numFmtId="0" fontId="4" fillId="0" borderId="12" xfId="1" applyFont="1" applyFill="1" applyBorder="1" applyAlignment="1">
      <alignment horizontal="center" vertical="top" wrapText="1"/>
    </xf>
    <xf numFmtId="0" fontId="4" fillId="0" borderId="13" xfId="1" applyFont="1" applyFill="1" applyBorder="1" applyAlignment="1">
      <alignment horizontal="right" vertical="center"/>
    </xf>
    <xf numFmtId="164" fontId="4" fillId="0" borderId="11" xfId="1" applyNumberFormat="1" applyFont="1" applyFill="1" applyBorder="1" applyAlignment="1">
      <alignment horizontal="center" vertical="top" wrapText="1"/>
    </xf>
    <xf numFmtId="164" fontId="4" fillId="0" borderId="12" xfId="1" applyNumberFormat="1" applyFont="1" applyFill="1" applyBorder="1" applyAlignment="1">
      <alignment horizontal="center" vertical="top" wrapText="1"/>
    </xf>
    <xf numFmtId="0" fontId="26" fillId="0" borderId="0" xfId="0" applyFont="1" applyAlignment="1">
      <alignment vertical="top" wrapText="1"/>
    </xf>
  </cellXfs>
  <cellStyles count="183">
    <cellStyle name="20% - Акцент1 2" xfId="3"/>
    <cellStyle name="20% - Акцент1 3" xfId="4"/>
    <cellStyle name="20% - Акцент1 4" xfId="2"/>
    <cellStyle name="20% - Акцент2 2" xfId="6"/>
    <cellStyle name="20% - Акцент2 3" xfId="7"/>
    <cellStyle name="20% - Акцент2 4" xfId="5"/>
    <cellStyle name="20% - Акцент3 2" xfId="9"/>
    <cellStyle name="20% - Акцент3 3" xfId="10"/>
    <cellStyle name="20% - Акцент3 4" xfId="8"/>
    <cellStyle name="20% - Акцент4 2" xfId="12"/>
    <cellStyle name="20% - Акцент4 3" xfId="13"/>
    <cellStyle name="20% - Акцент4 4" xfId="11"/>
    <cellStyle name="20% - Акцент5 2" xfId="15"/>
    <cellStyle name="20% - Акцент5 3" xfId="16"/>
    <cellStyle name="20% - Акцент5 4" xfId="14"/>
    <cellStyle name="20% - Акцент6 2" xfId="18"/>
    <cellStyle name="20% - Акцент6 3" xfId="19"/>
    <cellStyle name="20% - Акцент6 4" xfId="17"/>
    <cellStyle name="40% - Акцент1 2" xfId="21"/>
    <cellStyle name="40% - Акцент1 3" xfId="22"/>
    <cellStyle name="40% - Акцент1 4" xfId="20"/>
    <cellStyle name="40% - Акцент2 2" xfId="24"/>
    <cellStyle name="40% - Акцент2 3" xfId="25"/>
    <cellStyle name="40% - Акцент2 4" xfId="23"/>
    <cellStyle name="40% - Акцент3 2" xfId="27"/>
    <cellStyle name="40% - Акцент3 3" xfId="28"/>
    <cellStyle name="40% - Акцент3 4" xfId="26"/>
    <cellStyle name="40% - Акцент4 2" xfId="30"/>
    <cellStyle name="40% - Акцент4 3" xfId="31"/>
    <cellStyle name="40% - Акцент4 4" xfId="29"/>
    <cellStyle name="40% - Акцент5 2" xfId="33"/>
    <cellStyle name="40% - Акцент5 3" xfId="34"/>
    <cellStyle name="40% - Акцент5 4" xfId="32"/>
    <cellStyle name="40% - Акцент6 2" xfId="36"/>
    <cellStyle name="40% - Акцент6 3" xfId="37"/>
    <cellStyle name="40% - Акцент6 4" xfId="35"/>
    <cellStyle name="60% - Акцент1 2" xfId="39"/>
    <cellStyle name="60% - Акцент1 3" xfId="40"/>
    <cellStyle name="60% - Акцент1 4" xfId="38"/>
    <cellStyle name="60% - Акцент2 2" xfId="42"/>
    <cellStyle name="60% - Акцент2 3" xfId="43"/>
    <cellStyle name="60% - Акцент2 4" xfId="41"/>
    <cellStyle name="60% - Акцент3 2" xfId="45"/>
    <cellStyle name="60% - Акцент3 3" xfId="46"/>
    <cellStyle name="60% - Акцент3 4" xfId="44"/>
    <cellStyle name="60% - Акцент4 2" xfId="48"/>
    <cellStyle name="60% - Акцент4 3" xfId="49"/>
    <cellStyle name="60% - Акцент4 4" xfId="47"/>
    <cellStyle name="60% - Акцент5 2" xfId="51"/>
    <cellStyle name="60% - Акцент5 3" xfId="52"/>
    <cellStyle name="60% - Акцент5 4" xfId="50"/>
    <cellStyle name="60% - Акцент6 2" xfId="54"/>
    <cellStyle name="60% - Акцент6 3" xfId="55"/>
    <cellStyle name="60% - Акцент6 4" xfId="53"/>
    <cellStyle name="Акцент1 2" xfId="57"/>
    <cellStyle name="Акцент1 3" xfId="58"/>
    <cellStyle name="Акцент1 4" xfId="56"/>
    <cellStyle name="Акцент2 2" xfId="60"/>
    <cellStyle name="Акцент2 3" xfId="61"/>
    <cellStyle name="Акцент2 4" xfId="59"/>
    <cellStyle name="Акцент3 2" xfId="63"/>
    <cellStyle name="Акцент3 3" xfId="64"/>
    <cellStyle name="Акцент3 4" xfId="62"/>
    <cellStyle name="Акцент4 2" xfId="66"/>
    <cellStyle name="Акцент4 3" xfId="67"/>
    <cellStyle name="Акцент4 4" xfId="65"/>
    <cellStyle name="Акцент5 2" xfId="69"/>
    <cellStyle name="Акцент5 3" xfId="70"/>
    <cellStyle name="Акцент5 4" xfId="68"/>
    <cellStyle name="Акцент6 2" xfId="72"/>
    <cellStyle name="Акцент6 3" xfId="73"/>
    <cellStyle name="Акцент6 4" xfId="71"/>
    <cellStyle name="Ввод  2" xfId="75"/>
    <cellStyle name="Ввод  3" xfId="76"/>
    <cellStyle name="Ввод  4" xfId="74"/>
    <cellStyle name="Вывод 2" xfId="78"/>
    <cellStyle name="Вывод 3" xfId="79"/>
    <cellStyle name="Вывод 4" xfId="77"/>
    <cellStyle name="Вычисление 2" xfId="81"/>
    <cellStyle name="Вычисление 3" xfId="82"/>
    <cellStyle name="Вычисление 4" xfId="80"/>
    <cellStyle name="Денежный 2" xfId="83"/>
    <cellStyle name="Заголовок 1 2" xfId="85"/>
    <cellStyle name="Заголовок 1 3" xfId="86"/>
    <cellStyle name="Заголовок 1 4" xfId="84"/>
    <cellStyle name="Заголовок 2 2" xfId="88"/>
    <cellStyle name="Заголовок 2 3" xfId="89"/>
    <cellStyle name="Заголовок 2 4" xfId="87"/>
    <cellStyle name="Заголовок 3 2" xfId="91"/>
    <cellStyle name="Заголовок 3 3" xfId="92"/>
    <cellStyle name="Заголовок 3 4" xfId="90"/>
    <cellStyle name="Заголовок 4 2" xfId="94"/>
    <cellStyle name="Заголовок 4 3" xfId="95"/>
    <cellStyle name="Заголовок 4 4" xfId="93"/>
    <cellStyle name="Итог 2" xfId="97"/>
    <cellStyle name="Итог 3" xfId="98"/>
    <cellStyle name="Итог 4" xfId="96"/>
    <cellStyle name="Контрольная ячейка 2" xfId="100"/>
    <cellStyle name="Контрольная ячейка 3" xfId="101"/>
    <cellStyle name="Контрольная ячейка 4" xfId="99"/>
    <cellStyle name="Название 2" xfId="103"/>
    <cellStyle name="Название 3" xfId="104"/>
    <cellStyle name="Название 4" xfId="102"/>
    <cellStyle name="Нейтральный 2" xfId="106"/>
    <cellStyle name="Нейтральный 3" xfId="107"/>
    <cellStyle name="Нейтральный 4" xfId="105"/>
    <cellStyle name="Обычный" xfId="0" builtinId="0"/>
    <cellStyle name="Обычный 10" xfId="1"/>
    <cellStyle name="Обычный 2" xfId="108"/>
    <cellStyle name="Обычный 2 2" xfId="109"/>
    <cellStyle name="Обычный 2 2 2" xfId="110"/>
    <cellStyle name="Обычный 2 3" xfId="111"/>
    <cellStyle name="Обычный 2 3 2" xfId="112"/>
    <cellStyle name="Обычный 2 4" xfId="113"/>
    <cellStyle name="Обычный 2 4 2" xfId="114"/>
    <cellStyle name="Обычный 2 5" xfId="115"/>
    <cellStyle name="Обычный 2 5 2" xfId="116"/>
    <cellStyle name="Обычный 3" xfId="117"/>
    <cellStyle name="Обычный 4" xfId="118"/>
    <cellStyle name="Обычный 5" xfId="119"/>
    <cellStyle name="Обычный 6" xfId="120"/>
    <cellStyle name="Обычный 7" xfId="121"/>
    <cellStyle name="Обычный 8" xfId="122"/>
    <cellStyle name="Обычный 9" xfId="123"/>
    <cellStyle name="Плохой 2" xfId="125"/>
    <cellStyle name="Плохой 3" xfId="126"/>
    <cellStyle name="Плохой 4" xfId="124"/>
    <cellStyle name="Пояснение 2" xfId="128"/>
    <cellStyle name="Пояснение 3" xfId="129"/>
    <cellStyle name="Пояснение 4" xfId="127"/>
    <cellStyle name="Примечание 2" xfId="131"/>
    <cellStyle name="Примечание 3" xfId="132"/>
    <cellStyle name="Примечание 4" xfId="130"/>
    <cellStyle name="Процентный 2" xfId="133"/>
    <cellStyle name="Процентный 2 2" xfId="134"/>
    <cellStyle name="Процентный 2 2 2" xfId="135"/>
    <cellStyle name="Процентный 2 2 2 2" xfId="136"/>
    <cellStyle name="Процентный 2 2 3" xfId="137"/>
    <cellStyle name="Процентный 2 2 3 2" xfId="138"/>
    <cellStyle name="Процентный 2 2 4" xfId="139"/>
    <cellStyle name="Процентный 2 2 4 2" xfId="140"/>
    <cellStyle name="Процентный 2 2 5" xfId="141"/>
    <cellStyle name="Процентный 2 2 5 2" xfId="142"/>
    <cellStyle name="Процентный 2 3" xfId="143"/>
    <cellStyle name="Процентный 2 3 2" xfId="144"/>
    <cellStyle name="Процентный 2 4" xfId="145"/>
    <cellStyle name="Процентный 2 4 2" xfId="146"/>
    <cellStyle name="Процентный 2 5" xfId="147"/>
    <cellStyle name="Процентный 2 5 2" xfId="148"/>
    <cellStyle name="Процентный 2 6" xfId="149"/>
    <cellStyle name="Процентный 2 6 2" xfId="150"/>
    <cellStyle name="Связанная ячейка 2" xfId="152"/>
    <cellStyle name="Связанная ячейка 3" xfId="153"/>
    <cellStyle name="Связанная ячейка 4" xfId="151"/>
    <cellStyle name="Стиль 1" xfId="154"/>
    <cellStyle name="Текст предупреждения 2" xfId="156"/>
    <cellStyle name="Текст предупреждения 3" xfId="157"/>
    <cellStyle name="Текст предупреждения 4" xfId="155"/>
    <cellStyle name="Финансовый 2" xfId="159"/>
    <cellStyle name="Финансовый 2 2" xfId="160"/>
    <cellStyle name="Финансовый 2 2 2" xfId="161"/>
    <cellStyle name="Финансовый 2 2 2 2" xfId="162"/>
    <cellStyle name="Финансовый 2 2 3" xfId="163"/>
    <cellStyle name="Финансовый 2 2 3 2" xfId="164"/>
    <cellStyle name="Финансовый 2 2 4" xfId="165"/>
    <cellStyle name="Финансовый 2 2 4 2" xfId="166"/>
    <cellStyle name="Финансовый 2 2 5" xfId="167"/>
    <cellStyle name="Финансовый 2 2 5 2" xfId="168"/>
    <cellStyle name="Финансовый 2 3" xfId="169"/>
    <cellStyle name="Финансовый 2 3 2" xfId="170"/>
    <cellStyle name="Финансовый 2 4" xfId="171"/>
    <cellStyle name="Финансовый 2 4 2" xfId="172"/>
    <cellStyle name="Финансовый 2 5" xfId="173"/>
    <cellStyle name="Финансовый 2 5 2" xfId="174"/>
    <cellStyle name="Финансовый 2 6" xfId="175"/>
    <cellStyle name="Финансовый 2 6 2" xfId="176"/>
    <cellStyle name="Финансовый 3" xfId="177"/>
    <cellStyle name="Финансовый 4" xfId="178"/>
    <cellStyle name="Финансовый 5" xfId="179"/>
    <cellStyle name="Финансовый 6" xfId="158"/>
    <cellStyle name="Хороший 2" xfId="181"/>
    <cellStyle name="Хороший 3" xfId="182"/>
    <cellStyle name="Хороший 4" xfId="1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26"/>
  <sheetViews>
    <sheetView showZeros="0" tabSelected="1" view="pageBreakPreview" zoomScale="70" zoomScaleNormal="70" zoomScaleSheetLayoutView="70" workbookViewId="0">
      <pane xSplit="6" ySplit="11" topLeftCell="G12" activePane="bottomRight" state="frozen"/>
      <selection pane="topRight" activeCell="J1" sqref="J1"/>
      <selection pane="bottomLeft" activeCell="A12" sqref="A12"/>
      <selection pane="bottomRight" activeCell="J20" sqref="J20"/>
    </sheetView>
  </sheetViews>
  <sheetFormatPr defaultColWidth="9.140625" defaultRowHeight="15" x14ac:dyDescent="0.2"/>
  <cols>
    <col min="1" max="1" width="51.5703125" style="4" customWidth="1"/>
    <col min="2" max="2" width="18" style="4" hidden="1" customWidth="1"/>
    <col min="3" max="3" width="17.85546875" style="4" customWidth="1"/>
    <col min="4" max="4" width="19" style="4" customWidth="1"/>
    <col min="5" max="5" width="17.28515625" style="13" customWidth="1"/>
    <col min="6" max="6" width="17.7109375" style="5" customWidth="1"/>
    <col min="7" max="7" width="15.7109375" style="5" customWidth="1"/>
    <col min="8" max="8" width="14.85546875" style="92" customWidth="1"/>
    <col min="9" max="9" width="16.140625" style="5" customWidth="1"/>
    <col min="10" max="10" width="18" style="6" customWidth="1"/>
    <col min="11" max="11" width="15.140625" style="6" customWidth="1"/>
    <col min="12" max="12" width="16.42578125" style="6" customWidth="1"/>
    <col min="13" max="13" width="14.140625" style="6" customWidth="1"/>
    <col min="14" max="14" width="15.140625" style="5" customWidth="1"/>
    <col min="15" max="15" width="16.42578125" style="5" customWidth="1"/>
    <col min="16" max="16" width="15.42578125" style="5" customWidth="1"/>
    <col min="17" max="17" width="15.28515625" style="95" customWidth="1"/>
    <col min="18" max="18" width="17.5703125" style="5" customWidth="1"/>
    <col min="19" max="19" width="12.85546875" style="5" customWidth="1"/>
    <col min="20" max="20" width="9.140625" style="3" customWidth="1"/>
    <col min="21" max="16384" width="9.140625" style="3"/>
  </cols>
  <sheetData>
    <row r="1" spans="1:19" ht="35.25" customHeight="1" x14ac:dyDescent="0.2">
      <c r="A1" s="112" t="s">
        <v>254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</row>
    <row r="2" spans="1:19" ht="13.5" customHeight="1" x14ac:dyDescent="0.2">
      <c r="A2" s="1"/>
      <c r="B2" s="1"/>
      <c r="C2" s="1"/>
      <c r="D2" s="1"/>
      <c r="E2" s="12"/>
      <c r="F2" s="2"/>
      <c r="G2" s="2"/>
      <c r="H2" s="89"/>
      <c r="I2" s="2"/>
      <c r="J2" s="2"/>
      <c r="K2" s="2"/>
      <c r="L2" s="2"/>
      <c r="M2" s="2"/>
      <c r="N2" s="2"/>
      <c r="O2" s="2"/>
      <c r="P2" s="117"/>
      <c r="Q2" s="117"/>
      <c r="R2" s="117"/>
      <c r="S2" s="117"/>
    </row>
    <row r="3" spans="1:19" ht="80.25" customHeight="1" x14ac:dyDescent="0.2">
      <c r="A3" s="115" t="s">
        <v>0</v>
      </c>
      <c r="B3" s="79" t="s">
        <v>64</v>
      </c>
      <c r="C3" s="113" t="s">
        <v>136</v>
      </c>
      <c r="D3" s="113" t="s">
        <v>137</v>
      </c>
      <c r="E3" s="113" t="s">
        <v>138</v>
      </c>
      <c r="F3" s="114" t="s">
        <v>1</v>
      </c>
      <c r="G3" s="114"/>
      <c r="H3" s="114"/>
      <c r="I3" s="114"/>
      <c r="J3" s="114" t="s">
        <v>139</v>
      </c>
      <c r="K3" s="114"/>
      <c r="L3" s="114"/>
      <c r="M3" s="114"/>
      <c r="N3" s="114"/>
      <c r="O3" s="114" t="s">
        <v>170</v>
      </c>
      <c r="P3" s="114"/>
      <c r="Q3" s="114"/>
      <c r="R3" s="114"/>
      <c r="S3" s="118" t="s">
        <v>3</v>
      </c>
    </row>
    <row r="4" spans="1:19" ht="138" customHeight="1" x14ac:dyDescent="0.2">
      <c r="A4" s="116"/>
      <c r="B4" s="79"/>
      <c r="C4" s="113"/>
      <c r="D4" s="113"/>
      <c r="E4" s="113"/>
      <c r="F4" s="109" t="s">
        <v>4</v>
      </c>
      <c r="G4" s="109" t="s">
        <v>5</v>
      </c>
      <c r="H4" s="90" t="s">
        <v>6</v>
      </c>
      <c r="I4" s="109" t="s">
        <v>7</v>
      </c>
      <c r="J4" s="80" t="s">
        <v>140</v>
      </c>
      <c r="K4" s="99" t="s">
        <v>5</v>
      </c>
      <c r="L4" s="99" t="s">
        <v>6</v>
      </c>
      <c r="M4" s="99" t="s">
        <v>7</v>
      </c>
      <c r="N4" s="80" t="s">
        <v>2</v>
      </c>
      <c r="O4" s="99" t="s">
        <v>4</v>
      </c>
      <c r="P4" s="99" t="s">
        <v>8</v>
      </c>
      <c r="Q4" s="90" t="s">
        <v>9</v>
      </c>
      <c r="R4" s="99" t="s">
        <v>7</v>
      </c>
      <c r="S4" s="119"/>
    </row>
    <row r="5" spans="1:19" s="7" customFormat="1" ht="20.25" customHeight="1" x14ac:dyDescent="0.25">
      <c r="A5" s="18" t="s">
        <v>10</v>
      </c>
      <c r="B5" s="18"/>
      <c r="C5" s="18"/>
      <c r="D5" s="18"/>
      <c r="E5" s="19"/>
      <c r="F5" s="20">
        <f t="shared" ref="F5:M5" si="0">F7+F8+F9+F10+F11+F12+F13+F14+F15+F16</f>
        <v>4625036.25</v>
      </c>
      <c r="G5" s="20">
        <f t="shared" si="0"/>
        <v>3064231.1999999997</v>
      </c>
      <c r="H5" s="20">
        <f t="shared" si="0"/>
        <v>1524258.7999999996</v>
      </c>
      <c r="I5" s="20">
        <f t="shared" si="0"/>
        <v>36546.249999999993</v>
      </c>
      <c r="J5" s="20">
        <f t="shared" si="0"/>
        <v>0</v>
      </c>
      <c r="K5" s="20">
        <f t="shared" si="0"/>
        <v>0</v>
      </c>
      <c r="L5" s="20">
        <f t="shared" si="0"/>
        <v>0</v>
      </c>
      <c r="M5" s="20">
        <f t="shared" si="0"/>
        <v>0</v>
      </c>
      <c r="N5" s="20">
        <f>J5/F5*100</f>
        <v>0</v>
      </c>
      <c r="O5" s="20">
        <f>O7+O8+O9+O10+O11+O12+O13+O14+O15+O16</f>
        <v>0</v>
      </c>
      <c r="P5" s="20">
        <f>P7+P8+P9+P10+P11+P12+P13+P14+P15+P16</f>
        <v>0</v>
      </c>
      <c r="Q5" s="21">
        <f>Q7+Q8+Q9+Q10+Q11+Q12+Q13+Q14+Q15+Q16</f>
        <v>0</v>
      </c>
      <c r="R5" s="20">
        <f>R7+R8+R9+R10+R11+R12+R13+R14+R15+R16</f>
        <v>0</v>
      </c>
      <c r="S5" s="20">
        <f>O5/F5*100</f>
        <v>0</v>
      </c>
    </row>
    <row r="6" spans="1:19" ht="16.5" x14ac:dyDescent="0.2">
      <c r="A6" s="17" t="s">
        <v>11</v>
      </c>
      <c r="B6" s="17"/>
      <c r="C6" s="17"/>
      <c r="D6" s="17"/>
      <c r="E6" s="22"/>
      <c r="F6" s="23"/>
      <c r="G6" s="23"/>
      <c r="H6" s="87"/>
      <c r="I6" s="23"/>
      <c r="J6" s="23"/>
      <c r="K6" s="23"/>
      <c r="L6" s="23"/>
      <c r="M6" s="23"/>
      <c r="N6" s="23"/>
      <c r="O6" s="23"/>
      <c r="P6" s="23"/>
      <c r="Q6" s="87"/>
      <c r="R6" s="23"/>
      <c r="S6" s="23"/>
    </row>
    <row r="7" spans="1:19" ht="16.5" x14ac:dyDescent="0.2">
      <c r="A7" s="17" t="s">
        <v>12</v>
      </c>
      <c r="B7" s="17"/>
      <c r="C7" s="17"/>
      <c r="D7" s="17"/>
      <c r="E7" s="22"/>
      <c r="F7" s="23">
        <f>F18</f>
        <v>1321142.3</v>
      </c>
      <c r="G7" s="23">
        <f t="shared" ref="G7:H7" si="1">G18</f>
        <v>1179852.8</v>
      </c>
      <c r="H7" s="87">
        <f t="shared" si="1"/>
        <v>127558.2</v>
      </c>
      <c r="I7" s="23">
        <f t="shared" ref="I7:J7" si="2">I18</f>
        <v>13731.300000000001</v>
      </c>
      <c r="J7" s="23">
        <f t="shared" si="2"/>
        <v>0</v>
      </c>
      <c r="K7" s="23">
        <f t="shared" ref="K7:M7" si="3">K18</f>
        <v>0</v>
      </c>
      <c r="L7" s="23">
        <f t="shared" si="3"/>
        <v>0</v>
      </c>
      <c r="M7" s="23">
        <f t="shared" si="3"/>
        <v>0</v>
      </c>
      <c r="N7" s="23">
        <f t="shared" ref="N7:N51" si="4">J7/F7*100</f>
        <v>0</v>
      </c>
      <c r="O7" s="23">
        <f>O18</f>
        <v>0</v>
      </c>
      <c r="P7" s="23">
        <f t="shared" ref="P7:R7" si="5">P18</f>
        <v>0</v>
      </c>
      <c r="Q7" s="23">
        <f>Q18</f>
        <v>0</v>
      </c>
      <c r="R7" s="23">
        <f t="shared" si="5"/>
        <v>0</v>
      </c>
      <c r="S7" s="23">
        <f t="shared" ref="S7:S16" si="6">O7/F7*100</f>
        <v>0</v>
      </c>
    </row>
    <row r="8" spans="1:19" ht="16.5" x14ac:dyDescent="0.2">
      <c r="A8" s="17" t="s">
        <v>13</v>
      </c>
      <c r="B8" s="17"/>
      <c r="C8" s="17"/>
      <c r="D8" s="17"/>
      <c r="E8" s="22"/>
      <c r="F8" s="23">
        <f t="shared" ref="F8:H8" si="7">F48</f>
        <v>700382.8</v>
      </c>
      <c r="G8" s="23">
        <f t="shared" si="7"/>
        <v>664636.5</v>
      </c>
      <c r="H8" s="87">
        <f t="shared" si="7"/>
        <v>35746.300000000003</v>
      </c>
      <c r="I8" s="23">
        <f t="shared" ref="I8:J8" si="8">I48</f>
        <v>0</v>
      </c>
      <c r="J8" s="23">
        <f t="shared" si="8"/>
        <v>0</v>
      </c>
      <c r="K8" s="23">
        <f t="shared" ref="K8:M8" si="9">K48</f>
        <v>0</v>
      </c>
      <c r="L8" s="23">
        <f t="shared" si="9"/>
        <v>0</v>
      </c>
      <c r="M8" s="23">
        <f t="shared" si="9"/>
        <v>0</v>
      </c>
      <c r="N8" s="23">
        <f>J8/F8*100</f>
        <v>0</v>
      </c>
      <c r="O8" s="23">
        <f t="shared" ref="O8:R8" si="10">O48</f>
        <v>0</v>
      </c>
      <c r="P8" s="23">
        <f t="shared" si="10"/>
        <v>0</v>
      </c>
      <c r="Q8" s="23">
        <f t="shared" si="10"/>
        <v>0</v>
      </c>
      <c r="R8" s="23">
        <f t="shared" si="10"/>
        <v>0</v>
      </c>
      <c r="S8" s="23">
        <f t="shared" si="6"/>
        <v>0</v>
      </c>
    </row>
    <row r="9" spans="1:19" ht="16.5" x14ac:dyDescent="0.2">
      <c r="A9" s="17" t="s">
        <v>14</v>
      </c>
      <c r="B9" s="17"/>
      <c r="C9" s="17"/>
      <c r="D9" s="17"/>
      <c r="E9" s="22"/>
      <c r="F9" s="23">
        <f>F67</f>
        <v>174075.9</v>
      </c>
      <c r="G9" s="23">
        <f t="shared" ref="G9:H9" si="11">G67</f>
        <v>32327.599999999999</v>
      </c>
      <c r="H9" s="87">
        <f t="shared" si="11"/>
        <v>141748.29999999999</v>
      </c>
      <c r="I9" s="23">
        <f t="shared" ref="I9:J9" si="12">I67</f>
        <v>0</v>
      </c>
      <c r="J9" s="23">
        <f t="shared" si="12"/>
        <v>0</v>
      </c>
      <c r="K9" s="23">
        <f t="shared" ref="K9:M9" si="13">K67</f>
        <v>0</v>
      </c>
      <c r="L9" s="23">
        <f t="shared" si="13"/>
        <v>0</v>
      </c>
      <c r="M9" s="23">
        <f t="shared" si="13"/>
        <v>0</v>
      </c>
      <c r="N9" s="23">
        <f t="shared" si="4"/>
        <v>0</v>
      </c>
      <c r="O9" s="23">
        <f>O67</f>
        <v>0</v>
      </c>
      <c r="P9" s="23">
        <f t="shared" ref="P9:R9" si="14">P67</f>
        <v>0</v>
      </c>
      <c r="Q9" s="23">
        <f t="shared" si="14"/>
        <v>0</v>
      </c>
      <c r="R9" s="23">
        <f t="shared" si="14"/>
        <v>0</v>
      </c>
      <c r="S9" s="23">
        <f t="shared" si="6"/>
        <v>0</v>
      </c>
    </row>
    <row r="10" spans="1:19" ht="16.5" x14ac:dyDescent="0.2">
      <c r="A10" s="17" t="s">
        <v>41</v>
      </c>
      <c r="B10" s="17"/>
      <c r="C10" s="17"/>
      <c r="D10" s="17"/>
      <c r="E10" s="22"/>
      <c r="F10" s="23">
        <f>F122</f>
        <v>108569.5</v>
      </c>
      <c r="G10" s="23">
        <f t="shared" ref="G10:H10" si="15">G122</f>
        <v>107483.8</v>
      </c>
      <c r="H10" s="87">
        <f t="shared" si="15"/>
        <v>1085.7</v>
      </c>
      <c r="I10" s="23">
        <f t="shared" ref="I10:J10" si="16">I122</f>
        <v>0</v>
      </c>
      <c r="J10" s="23">
        <f t="shared" si="16"/>
        <v>0</v>
      </c>
      <c r="K10" s="23">
        <f t="shared" ref="K10:M10" si="17">K122</f>
        <v>0</v>
      </c>
      <c r="L10" s="23">
        <f t="shared" si="17"/>
        <v>0</v>
      </c>
      <c r="M10" s="23">
        <f t="shared" si="17"/>
        <v>0</v>
      </c>
      <c r="N10" s="23">
        <f t="shared" si="4"/>
        <v>0</v>
      </c>
      <c r="O10" s="23">
        <f>O122</f>
        <v>0</v>
      </c>
      <c r="P10" s="23">
        <f t="shared" ref="P10:R10" si="18">P122</f>
        <v>0</v>
      </c>
      <c r="Q10" s="23">
        <f t="shared" si="18"/>
        <v>0</v>
      </c>
      <c r="R10" s="23">
        <f t="shared" si="18"/>
        <v>0</v>
      </c>
      <c r="S10" s="23">
        <f t="shared" si="6"/>
        <v>0</v>
      </c>
    </row>
    <row r="11" spans="1:19" ht="16.5" x14ac:dyDescent="0.2">
      <c r="A11" s="17" t="s">
        <v>103</v>
      </c>
      <c r="B11" s="17"/>
      <c r="C11" s="17"/>
      <c r="D11" s="17"/>
      <c r="E11" s="22"/>
      <c r="F11" s="23">
        <f>F128</f>
        <v>10000</v>
      </c>
      <c r="G11" s="23">
        <f t="shared" ref="G11:H11" si="19">G128</f>
        <v>0</v>
      </c>
      <c r="H11" s="87">
        <f t="shared" si="19"/>
        <v>10000</v>
      </c>
      <c r="I11" s="23">
        <f t="shared" ref="I11:J11" si="20">I128</f>
        <v>0</v>
      </c>
      <c r="J11" s="23">
        <f t="shared" si="20"/>
        <v>0</v>
      </c>
      <c r="K11" s="23">
        <f t="shared" ref="K11:M11" si="21">K128</f>
        <v>0</v>
      </c>
      <c r="L11" s="23">
        <f t="shared" si="21"/>
        <v>0</v>
      </c>
      <c r="M11" s="23">
        <f t="shared" si="21"/>
        <v>0</v>
      </c>
      <c r="N11" s="23">
        <f t="shared" si="4"/>
        <v>0</v>
      </c>
      <c r="O11" s="23">
        <f>O128</f>
        <v>0</v>
      </c>
      <c r="P11" s="23">
        <f t="shared" ref="P11:R11" si="22">P128</f>
        <v>0</v>
      </c>
      <c r="Q11" s="23">
        <f t="shared" si="22"/>
        <v>0</v>
      </c>
      <c r="R11" s="23">
        <f t="shared" si="22"/>
        <v>0</v>
      </c>
      <c r="S11" s="23">
        <f t="shared" si="6"/>
        <v>0</v>
      </c>
    </row>
    <row r="12" spans="1:19" ht="16.5" x14ac:dyDescent="0.2">
      <c r="A12" s="17" t="s">
        <v>15</v>
      </c>
      <c r="B12" s="17"/>
      <c r="C12" s="17"/>
      <c r="D12" s="17"/>
      <c r="E12" s="22"/>
      <c r="F12" s="23">
        <f>F96</f>
        <v>437557.55</v>
      </c>
      <c r="G12" s="23">
        <f t="shared" ref="G12:H12" si="23">G96</f>
        <v>23734.7</v>
      </c>
      <c r="H12" s="87">
        <f t="shared" si="23"/>
        <v>391285.6</v>
      </c>
      <c r="I12" s="23">
        <f t="shared" ref="I12:J12" si="24">I96</f>
        <v>22537.249999999996</v>
      </c>
      <c r="J12" s="23">
        <f t="shared" si="24"/>
        <v>0</v>
      </c>
      <c r="K12" s="23">
        <f t="shared" ref="K12:M12" si="25">K96</f>
        <v>0</v>
      </c>
      <c r="L12" s="23">
        <f t="shared" si="25"/>
        <v>0</v>
      </c>
      <c r="M12" s="23">
        <f t="shared" si="25"/>
        <v>0</v>
      </c>
      <c r="N12" s="23">
        <f t="shared" si="4"/>
        <v>0</v>
      </c>
      <c r="O12" s="23">
        <f>O96</f>
        <v>0</v>
      </c>
      <c r="P12" s="23">
        <f t="shared" ref="P12:R12" si="26">P96</f>
        <v>0</v>
      </c>
      <c r="Q12" s="23">
        <f t="shared" si="26"/>
        <v>0</v>
      </c>
      <c r="R12" s="23">
        <f t="shared" si="26"/>
        <v>0</v>
      </c>
      <c r="S12" s="23">
        <f t="shared" si="6"/>
        <v>0</v>
      </c>
    </row>
    <row r="13" spans="1:19" ht="16.5" x14ac:dyDescent="0.2">
      <c r="A13" s="17" t="s">
        <v>16</v>
      </c>
      <c r="B13" s="17"/>
      <c r="C13" s="17"/>
      <c r="D13" s="17"/>
      <c r="E13" s="22"/>
      <c r="F13" s="23">
        <f>F134</f>
        <v>1247430.3</v>
      </c>
      <c r="G13" s="23">
        <f t="shared" ref="G13:H13" si="27">G134</f>
        <v>497444.10000000003</v>
      </c>
      <c r="H13" s="87">
        <f t="shared" si="27"/>
        <v>749986.2</v>
      </c>
      <c r="I13" s="23">
        <f t="shared" ref="I13:J13" si="28">I134</f>
        <v>0</v>
      </c>
      <c r="J13" s="23">
        <f t="shared" si="28"/>
        <v>0</v>
      </c>
      <c r="K13" s="23">
        <f t="shared" ref="K13:M13" si="29">K134</f>
        <v>0</v>
      </c>
      <c r="L13" s="23">
        <f t="shared" si="29"/>
        <v>0</v>
      </c>
      <c r="M13" s="23">
        <f t="shared" si="29"/>
        <v>0</v>
      </c>
      <c r="N13" s="23">
        <f t="shared" si="4"/>
        <v>0</v>
      </c>
      <c r="O13" s="23">
        <f>O134</f>
        <v>0</v>
      </c>
      <c r="P13" s="23">
        <f t="shared" ref="P13:R13" si="30">P134</f>
        <v>0</v>
      </c>
      <c r="Q13" s="23">
        <f t="shared" si="30"/>
        <v>0</v>
      </c>
      <c r="R13" s="23">
        <f t="shared" si="30"/>
        <v>0</v>
      </c>
      <c r="S13" s="23">
        <f t="shared" si="6"/>
        <v>0</v>
      </c>
    </row>
    <row r="14" spans="1:19" ht="16.5" x14ac:dyDescent="0.2">
      <c r="A14" s="17" t="s">
        <v>17</v>
      </c>
      <c r="B14" s="17"/>
      <c r="C14" s="17"/>
      <c r="D14" s="17"/>
      <c r="E14" s="22"/>
      <c r="F14" s="23">
        <f>F164</f>
        <v>259561.5</v>
      </c>
      <c r="G14" s="23">
        <f t="shared" ref="G14:H14" si="31">G164</f>
        <v>200833.30000000002</v>
      </c>
      <c r="H14" s="87">
        <f t="shared" si="31"/>
        <v>58728.2</v>
      </c>
      <c r="I14" s="23">
        <f t="shared" ref="I14:J14" si="32">I164</f>
        <v>0</v>
      </c>
      <c r="J14" s="23">
        <f t="shared" si="32"/>
        <v>0</v>
      </c>
      <c r="K14" s="23">
        <f t="shared" ref="K14:M14" si="33">K164</f>
        <v>0</v>
      </c>
      <c r="L14" s="23">
        <f t="shared" si="33"/>
        <v>0</v>
      </c>
      <c r="M14" s="23">
        <f t="shared" si="33"/>
        <v>0</v>
      </c>
      <c r="N14" s="23">
        <f t="shared" si="4"/>
        <v>0</v>
      </c>
      <c r="O14" s="23">
        <f>O164</f>
        <v>0</v>
      </c>
      <c r="P14" s="23">
        <f t="shared" ref="P14:R14" si="34">P164</f>
        <v>0</v>
      </c>
      <c r="Q14" s="23">
        <f t="shared" si="34"/>
        <v>0</v>
      </c>
      <c r="R14" s="23">
        <f t="shared" si="34"/>
        <v>0</v>
      </c>
      <c r="S14" s="23">
        <f t="shared" si="6"/>
        <v>0</v>
      </c>
    </row>
    <row r="15" spans="1:19" ht="16.5" x14ac:dyDescent="0.2">
      <c r="A15" s="17" t="s">
        <v>36</v>
      </c>
      <c r="B15" s="17"/>
      <c r="C15" s="17"/>
      <c r="D15" s="17"/>
      <c r="E15" s="22"/>
      <c r="F15" s="23">
        <f>F199</f>
        <v>24508.700000000004</v>
      </c>
      <c r="G15" s="23">
        <f t="shared" ref="G15:H15" si="35">G199</f>
        <v>19477.300000000003</v>
      </c>
      <c r="H15" s="87">
        <f t="shared" si="35"/>
        <v>5031.4000000000005</v>
      </c>
      <c r="I15" s="23">
        <f t="shared" ref="I15" si="36">I199</f>
        <v>0</v>
      </c>
      <c r="J15" s="23">
        <f>J199</f>
        <v>0</v>
      </c>
      <c r="K15" s="23">
        <f t="shared" ref="K15:M15" si="37">K199</f>
        <v>0</v>
      </c>
      <c r="L15" s="23">
        <f t="shared" si="37"/>
        <v>0</v>
      </c>
      <c r="M15" s="23">
        <f t="shared" si="37"/>
        <v>0</v>
      </c>
      <c r="N15" s="23">
        <f t="shared" si="4"/>
        <v>0</v>
      </c>
      <c r="O15" s="23">
        <f>O199</f>
        <v>0</v>
      </c>
      <c r="P15" s="23">
        <f t="shared" ref="P15:R15" si="38">P199</f>
        <v>0</v>
      </c>
      <c r="Q15" s="23">
        <f t="shared" si="38"/>
        <v>0</v>
      </c>
      <c r="R15" s="23">
        <f t="shared" si="38"/>
        <v>0</v>
      </c>
      <c r="S15" s="23">
        <f t="shared" si="6"/>
        <v>0</v>
      </c>
    </row>
    <row r="16" spans="1:19" s="15" customFormat="1" ht="16.5" x14ac:dyDescent="0.2">
      <c r="A16" s="96" t="s">
        <v>252</v>
      </c>
      <c r="B16" s="96"/>
      <c r="C16" s="96"/>
      <c r="D16" s="96"/>
      <c r="E16" s="22"/>
      <c r="F16" s="23">
        <f>F214</f>
        <v>341807.70000000007</v>
      </c>
      <c r="G16" s="23">
        <f t="shared" ref="G16:H16" si="39">G214</f>
        <v>338441.10000000003</v>
      </c>
      <c r="H16" s="87">
        <f t="shared" si="39"/>
        <v>3088.9</v>
      </c>
      <c r="I16" s="23">
        <f t="shared" ref="I16:J16" si="40">I214</f>
        <v>277.7</v>
      </c>
      <c r="J16" s="23">
        <f t="shared" si="40"/>
        <v>0</v>
      </c>
      <c r="K16" s="23">
        <f t="shared" ref="K16:M16" si="41">K214</f>
        <v>0</v>
      </c>
      <c r="L16" s="23">
        <f t="shared" si="41"/>
        <v>0</v>
      </c>
      <c r="M16" s="23">
        <f t="shared" si="41"/>
        <v>0</v>
      </c>
      <c r="N16" s="23">
        <f t="shared" si="4"/>
        <v>0</v>
      </c>
      <c r="O16" s="23">
        <f>O214</f>
        <v>0</v>
      </c>
      <c r="P16" s="23">
        <f t="shared" ref="P16:R16" si="42">P214</f>
        <v>0</v>
      </c>
      <c r="Q16" s="23">
        <f t="shared" si="42"/>
        <v>0</v>
      </c>
      <c r="R16" s="23">
        <f t="shared" si="42"/>
        <v>0</v>
      </c>
      <c r="S16" s="23">
        <f t="shared" si="6"/>
        <v>0</v>
      </c>
    </row>
    <row r="17" spans="1:19" ht="16.5" x14ac:dyDescent="0.2">
      <c r="A17" s="17" t="s">
        <v>11</v>
      </c>
      <c r="B17" s="17"/>
      <c r="C17" s="17"/>
      <c r="D17" s="17"/>
      <c r="E17" s="22"/>
      <c r="F17" s="23"/>
      <c r="G17" s="23"/>
      <c r="H17" s="87"/>
      <c r="I17" s="23"/>
      <c r="J17" s="23">
        <f t="shared" ref="J17" si="43">O17</f>
        <v>0</v>
      </c>
      <c r="K17" s="23">
        <f t="shared" ref="K17" si="44">P17</f>
        <v>0</v>
      </c>
      <c r="L17" s="23">
        <f t="shared" ref="L17" si="45">Q17</f>
        <v>0</v>
      </c>
      <c r="M17" s="23">
        <f t="shared" ref="M17" si="46">R17</f>
        <v>0</v>
      </c>
      <c r="N17" s="23"/>
      <c r="O17" s="23"/>
      <c r="P17" s="23"/>
      <c r="Q17" s="87"/>
      <c r="R17" s="23"/>
      <c r="S17" s="23"/>
    </row>
    <row r="18" spans="1:19" s="7" customFormat="1" ht="18" customHeight="1" x14ac:dyDescent="0.25">
      <c r="A18" s="111" t="s">
        <v>18</v>
      </c>
      <c r="B18" s="18"/>
      <c r="C18" s="18"/>
      <c r="D18" s="18"/>
      <c r="E18" s="19"/>
      <c r="F18" s="20">
        <f>G18+H18+I18</f>
        <v>1321142.3</v>
      </c>
      <c r="G18" s="20">
        <f>G20</f>
        <v>1179852.8</v>
      </c>
      <c r="H18" s="20">
        <f t="shared" ref="H18:I18" si="47">H20</f>
        <v>127558.2</v>
      </c>
      <c r="I18" s="20">
        <f t="shared" si="47"/>
        <v>13731.300000000001</v>
      </c>
      <c r="J18" s="20">
        <f>K18+L18+M18</f>
        <v>0</v>
      </c>
      <c r="K18" s="20">
        <f t="shared" ref="K18:M18" si="48">K20</f>
        <v>0</v>
      </c>
      <c r="L18" s="20">
        <f t="shared" si="48"/>
        <v>0</v>
      </c>
      <c r="M18" s="20">
        <f t="shared" si="48"/>
        <v>0</v>
      </c>
      <c r="N18" s="20">
        <f t="shared" si="4"/>
        <v>0</v>
      </c>
      <c r="O18" s="20">
        <f>P18+Q18+R18</f>
        <v>0</v>
      </c>
      <c r="P18" s="20">
        <f t="shared" ref="P18:R18" si="49">P20</f>
        <v>0</v>
      </c>
      <c r="Q18" s="20">
        <f t="shared" si="49"/>
        <v>0</v>
      </c>
      <c r="R18" s="20">
        <f t="shared" si="49"/>
        <v>0</v>
      </c>
      <c r="S18" s="20">
        <f>O18/F18*100</f>
        <v>0</v>
      </c>
    </row>
    <row r="19" spans="1:19" s="8" customFormat="1" ht="18.75" customHeight="1" x14ac:dyDescent="0.2">
      <c r="A19" s="24" t="s">
        <v>21</v>
      </c>
      <c r="B19" s="24"/>
      <c r="C19" s="24"/>
      <c r="D19" s="24"/>
      <c r="E19" s="25"/>
      <c r="F19" s="23"/>
      <c r="G19" s="23"/>
      <c r="H19" s="87"/>
      <c r="I19" s="23"/>
      <c r="J19" s="26"/>
      <c r="K19" s="26"/>
      <c r="L19" s="26"/>
      <c r="M19" s="26"/>
      <c r="N19" s="26"/>
      <c r="O19" s="26"/>
      <c r="P19" s="26"/>
      <c r="Q19" s="88"/>
      <c r="R19" s="26"/>
      <c r="S19" s="26"/>
    </row>
    <row r="20" spans="1:19" s="10" customFormat="1" ht="50.25" customHeight="1" x14ac:dyDescent="0.2">
      <c r="A20" s="97" t="s">
        <v>65</v>
      </c>
      <c r="B20" s="29" t="s">
        <v>87</v>
      </c>
      <c r="C20" s="30"/>
      <c r="D20" s="30"/>
      <c r="E20" s="31"/>
      <c r="F20" s="44">
        <f>F21</f>
        <v>617756.30000000016</v>
      </c>
      <c r="G20" s="44">
        <f>G21+G38</f>
        <v>1179852.8</v>
      </c>
      <c r="H20" s="44">
        <f t="shared" ref="H20:I20" si="50">H21+H38</f>
        <v>127558.2</v>
      </c>
      <c r="I20" s="44">
        <f t="shared" si="50"/>
        <v>13731.300000000001</v>
      </c>
      <c r="J20" s="32">
        <f>J21</f>
        <v>0</v>
      </c>
      <c r="K20" s="32">
        <f t="shared" ref="K20:M20" si="51">K21+K38</f>
        <v>0</v>
      </c>
      <c r="L20" s="32">
        <f t="shared" si="51"/>
        <v>0</v>
      </c>
      <c r="M20" s="32">
        <f t="shared" si="51"/>
        <v>0</v>
      </c>
      <c r="N20" s="32">
        <f t="shared" si="4"/>
        <v>0</v>
      </c>
      <c r="O20" s="32"/>
      <c r="P20" s="32">
        <f t="shared" ref="P20:R20" si="52">P21+P38</f>
        <v>0</v>
      </c>
      <c r="Q20" s="32">
        <f t="shared" si="52"/>
        <v>0</v>
      </c>
      <c r="R20" s="32">
        <f t="shared" si="52"/>
        <v>0</v>
      </c>
      <c r="S20" s="32">
        <f>O20/F20*100</f>
        <v>0</v>
      </c>
    </row>
    <row r="21" spans="1:19" s="10" customFormat="1" ht="50.25" customHeight="1" x14ac:dyDescent="0.2">
      <c r="A21" s="97" t="s">
        <v>70</v>
      </c>
      <c r="B21" s="29" t="s">
        <v>88</v>
      </c>
      <c r="C21" s="30"/>
      <c r="D21" s="30"/>
      <c r="E21" s="31"/>
      <c r="F21" s="44">
        <f>G21+H21+I21</f>
        <v>617756.30000000016</v>
      </c>
      <c r="G21" s="44">
        <f>G24+G26+G28+G30+G32+G33+G34+G35+G36+G37</f>
        <v>600721.10000000009</v>
      </c>
      <c r="H21" s="44">
        <f t="shared" ref="H21:I21" si="53">H24+H26+H28+H30+H32+H33+H34+H35+H36+H37</f>
        <v>14001.3</v>
      </c>
      <c r="I21" s="44">
        <f t="shared" si="53"/>
        <v>3033.8999999999996</v>
      </c>
      <c r="J21" s="32">
        <f>K21+L21+M21</f>
        <v>0</v>
      </c>
      <c r="K21" s="32">
        <f t="shared" ref="K21:M21" si="54">K24+K26+K28+K30+K32+K33+K34+K35+K36+K37</f>
        <v>0</v>
      </c>
      <c r="L21" s="32">
        <f t="shared" si="54"/>
        <v>0</v>
      </c>
      <c r="M21" s="32">
        <f t="shared" si="54"/>
        <v>0</v>
      </c>
      <c r="N21" s="32">
        <f t="shared" si="4"/>
        <v>0</v>
      </c>
      <c r="O21" s="32"/>
      <c r="P21" s="32">
        <f t="shared" ref="P21:R21" si="55">P24+P26+P28+P30+P32+P33+P34+P35+P36+P37</f>
        <v>0</v>
      </c>
      <c r="Q21" s="32">
        <f t="shared" si="55"/>
        <v>0</v>
      </c>
      <c r="R21" s="32">
        <f t="shared" si="55"/>
        <v>0</v>
      </c>
      <c r="S21" s="32">
        <f>O21/F21*100</f>
        <v>0</v>
      </c>
    </row>
    <row r="22" spans="1:19" ht="57.75" customHeight="1" x14ac:dyDescent="0.2">
      <c r="A22" s="81" t="s">
        <v>42</v>
      </c>
      <c r="B22" s="17"/>
      <c r="C22" s="33"/>
      <c r="D22" s="33"/>
      <c r="E22" s="34"/>
      <c r="F22" s="44">
        <f t="shared" ref="F22:F63" si="56">G22+H22+I22</f>
        <v>0</v>
      </c>
      <c r="G22" s="35"/>
      <c r="H22" s="84"/>
      <c r="I22" s="35"/>
      <c r="J22" s="32">
        <f t="shared" ref="J22:J63" si="57">K22+L22+M22</f>
        <v>0</v>
      </c>
      <c r="K22" s="35"/>
      <c r="L22" s="35"/>
      <c r="M22" s="35"/>
      <c r="N22" s="23"/>
      <c r="O22" s="32">
        <f t="shared" ref="O22:O31" si="58">P22+Q22+R22</f>
        <v>0</v>
      </c>
      <c r="P22" s="35"/>
      <c r="Q22" s="83"/>
      <c r="R22" s="35"/>
      <c r="S22" s="23"/>
    </row>
    <row r="23" spans="1:19" ht="33" customHeight="1" x14ac:dyDescent="0.2">
      <c r="A23" s="81" t="s">
        <v>49</v>
      </c>
      <c r="B23" s="96"/>
      <c r="C23" s="33"/>
      <c r="D23" s="33"/>
      <c r="E23" s="34"/>
      <c r="F23" s="44"/>
      <c r="G23" s="35"/>
      <c r="H23" s="84"/>
      <c r="I23" s="35"/>
      <c r="J23" s="32"/>
      <c r="K23" s="35"/>
      <c r="L23" s="35"/>
      <c r="M23" s="35"/>
      <c r="N23" s="23"/>
      <c r="O23" s="32"/>
      <c r="P23" s="35"/>
      <c r="Q23" s="83"/>
      <c r="R23" s="35"/>
      <c r="S23" s="23"/>
    </row>
    <row r="24" spans="1:19" ht="57.75" customHeight="1" x14ac:dyDescent="0.2">
      <c r="A24" s="37" t="s">
        <v>181</v>
      </c>
      <c r="B24" s="96"/>
      <c r="C24" s="33"/>
      <c r="D24" s="33"/>
      <c r="E24" s="34"/>
      <c r="F24" s="44">
        <f>G24+H24+I24</f>
        <v>67369.600000000006</v>
      </c>
      <c r="G24" s="35">
        <v>66696</v>
      </c>
      <c r="H24" s="84">
        <v>336.8</v>
      </c>
      <c r="I24" s="36">
        <v>336.8</v>
      </c>
      <c r="J24" s="32"/>
      <c r="K24" s="35"/>
      <c r="L24" s="35"/>
      <c r="M24" s="35"/>
      <c r="N24" s="23"/>
      <c r="O24" s="32"/>
      <c r="P24" s="35"/>
      <c r="Q24" s="83"/>
      <c r="R24" s="35"/>
      <c r="S24" s="23"/>
    </row>
    <row r="25" spans="1:19" ht="25.5" customHeight="1" x14ac:dyDescent="0.2">
      <c r="A25" s="81" t="s">
        <v>79</v>
      </c>
      <c r="B25" s="96"/>
      <c r="C25" s="33"/>
      <c r="D25" s="33"/>
      <c r="E25" s="34"/>
      <c r="F25" s="44"/>
      <c r="G25" s="35"/>
      <c r="H25" s="84"/>
      <c r="I25" s="36"/>
      <c r="J25" s="32"/>
      <c r="K25" s="35"/>
      <c r="L25" s="35"/>
      <c r="M25" s="35"/>
      <c r="N25" s="23"/>
      <c r="O25" s="32"/>
      <c r="P25" s="35"/>
      <c r="Q25" s="83"/>
      <c r="R25" s="35"/>
      <c r="S25" s="23"/>
    </row>
    <row r="26" spans="1:19" ht="57.75" customHeight="1" x14ac:dyDescent="0.2">
      <c r="A26" s="37" t="s">
        <v>182</v>
      </c>
      <c r="B26" s="96"/>
      <c r="C26" s="33"/>
      <c r="D26" s="33"/>
      <c r="E26" s="34"/>
      <c r="F26" s="44">
        <f>G26+H26+I26</f>
        <v>57454.600000000006</v>
      </c>
      <c r="G26" s="35">
        <v>56880</v>
      </c>
      <c r="H26" s="84">
        <v>287.3</v>
      </c>
      <c r="I26" s="83">
        <v>287.3</v>
      </c>
      <c r="J26" s="32"/>
      <c r="K26" s="35"/>
      <c r="L26" s="35"/>
      <c r="M26" s="35"/>
      <c r="N26" s="23"/>
      <c r="O26" s="32"/>
      <c r="P26" s="35"/>
      <c r="Q26" s="83"/>
      <c r="R26" s="35"/>
      <c r="S26" s="23"/>
    </row>
    <row r="27" spans="1:19" ht="39.75" customHeight="1" x14ac:dyDescent="0.2">
      <c r="A27" s="81" t="s">
        <v>37</v>
      </c>
      <c r="B27" s="96"/>
      <c r="C27" s="33"/>
      <c r="D27" s="33"/>
      <c r="E27" s="34"/>
      <c r="F27" s="44"/>
      <c r="G27" s="35"/>
      <c r="H27" s="84"/>
      <c r="I27" s="35"/>
      <c r="J27" s="32"/>
      <c r="K27" s="35"/>
      <c r="L27" s="35"/>
      <c r="M27" s="35"/>
      <c r="N27" s="23"/>
      <c r="O27" s="32"/>
      <c r="P27" s="35"/>
      <c r="Q27" s="83"/>
      <c r="R27" s="35"/>
      <c r="S27" s="23"/>
    </row>
    <row r="28" spans="1:19" ht="80.25" customHeight="1" x14ac:dyDescent="0.2">
      <c r="A28" s="37" t="s">
        <v>183</v>
      </c>
      <c r="B28" s="96"/>
      <c r="C28" s="33"/>
      <c r="D28" s="33"/>
      <c r="E28" s="34"/>
      <c r="F28" s="44">
        <f>G28+H28+I28</f>
        <v>62626.2</v>
      </c>
      <c r="G28" s="35">
        <v>62000</v>
      </c>
      <c r="H28" s="84">
        <v>313.10000000000002</v>
      </c>
      <c r="I28" s="83">
        <v>313.10000000000002</v>
      </c>
      <c r="J28" s="32"/>
      <c r="K28" s="35"/>
      <c r="L28" s="35"/>
      <c r="M28" s="35"/>
      <c r="N28" s="23"/>
      <c r="O28" s="32"/>
      <c r="P28" s="35"/>
      <c r="Q28" s="83"/>
      <c r="R28" s="35"/>
      <c r="S28" s="23"/>
    </row>
    <row r="29" spans="1:19" ht="32.25" customHeight="1" x14ac:dyDescent="0.2">
      <c r="A29" s="81" t="s">
        <v>34</v>
      </c>
      <c r="B29" s="96"/>
      <c r="C29" s="33"/>
      <c r="D29" s="33"/>
      <c r="E29" s="34"/>
      <c r="F29" s="44"/>
      <c r="G29" s="35"/>
      <c r="H29" s="84"/>
      <c r="I29" s="36"/>
      <c r="J29" s="32"/>
      <c r="K29" s="35"/>
      <c r="L29" s="35"/>
      <c r="M29" s="35"/>
      <c r="N29" s="23"/>
      <c r="O29" s="32"/>
      <c r="P29" s="35"/>
      <c r="Q29" s="83"/>
      <c r="R29" s="35"/>
      <c r="S29" s="23"/>
    </row>
    <row r="30" spans="1:19" ht="66.75" customHeight="1" x14ac:dyDescent="0.2">
      <c r="A30" s="37" t="s">
        <v>184</v>
      </c>
      <c r="B30" s="96"/>
      <c r="C30" s="33"/>
      <c r="D30" s="33"/>
      <c r="E30" s="34"/>
      <c r="F30" s="44">
        <f>G30+H30+I30</f>
        <v>67369.799999999988</v>
      </c>
      <c r="G30" s="35">
        <v>66696</v>
      </c>
      <c r="H30" s="84">
        <v>336.9</v>
      </c>
      <c r="I30" s="83">
        <v>336.9</v>
      </c>
      <c r="J30" s="32"/>
      <c r="K30" s="35"/>
      <c r="L30" s="35"/>
      <c r="M30" s="35"/>
      <c r="N30" s="23"/>
      <c r="O30" s="32"/>
      <c r="P30" s="35"/>
      <c r="Q30" s="83"/>
      <c r="R30" s="35"/>
      <c r="S30" s="23"/>
    </row>
    <row r="31" spans="1:19" s="8" customFormat="1" ht="22.5" customHeight="1" x14ac:dyDescent="0.2">
      <c r="A31" s="27" t="s">
        <v>19</v>
      </c>
      <c r="B31" s="24"/>
      <c r="C31" s="24"/>
      <c r="D31" s="24"/>
      <c r="E31" s="25"/>
      <c r="F31" s="44">
        <f t="shared" si="56"/>
        <v>0</v>
      </c>
      <c r="G31" s="23"/>
      <c r="H31" s="87"/>
      <c r="I31" s="23"/>
      <c r="J31" s="32">
        <f t="shared" si="57"/>
        <v>0</v>
      </c>
      <c r="K31" s="26"/>
      <c r="L31" s="26"/>
      <c r="M31" s="26"/>
      <c r="N31" s="26"/>
      <c r="O31" s="32">
        <f t="shared" si="58"/>
        <v>0</v>
      </c>
      <c r="P31" s="26"/>
      <c r="Q31" s="88"/>
      <c r="R31" s="26"/>
      <c r="S31" s="26"/>
    </row>
    <row r="32" spans="1:19" ht="66.75" customHeight="1" x14ac:dyDescent="0.2">
      <c r="A32" s="37" t="s">
        <v>185</v>
      </c>
      <c r="B32" s="17"/>
      <c r="C32" s="96" t="s">
        <v>176</v>
      </c>
      <c r="D32" s="33"/>
      <c r="E32" s="48" t="s">
        <v>177</v>
      </c>
      <c r="F32" s="44">
        <f>G32+H32+I32</f>
        <v>89686.299999999988</v>
      </c>
      <c r="G32" s="35">
        <v>88789.5</v>
      </c>
      <c r="H32" s="84">
        <v>448.4</v>
      </c>
      <c r="I32" s="83">
        <v>448.4</v>
      </c>
      <c r="J32" s="32">
        <f>K32+L32+M32</f>
        <v>0</v>
      </c>
      <c r="K32" s="35"/>
      <c r="L32" s="35"/>
      <c r="M32" s="35"/>
      <c r="N32" s="23">
        <f>J32/F32*100</f>
        <v>0</v>
      </c>
      <c r="O32" s="32">
        <f>P32+Q32+R32</f>
        <v>0</v>
      </c>
      <c r="P32" s="35"/>
      <c r="Q32" s="83"/>
      <c r="R32" s="35"/>
      <c r="S32" s="23">
        <f t="shared" ref="S32" si="59">O32/F32*100</f>
        <v>0</v>
      </c>
    </row>
    <row r="33" spans="1:19" ht="91.5" customHeight="1" x14ac:dyDescent="0.2">
      <c r="A33" s="37" t="s">
        <v>186</v>
      </c>
      <c r="B33" s="96"/>
      <c r="C33" s="96"/>
      <c r="D33" s="33"/>
      <c r="E33" s="48"/>
      <c r="F33" s="44">
        <f>G33+H33+I33</f>
        <v>81227.100000000006</v>
      </c>
      <c r="G33" s="35">
        <v>80414.899999999994</v>
      </c>
      <c r="H33" s="84">
        <v>406.1</v>
      </c>
      <c r="I33" s="83">
        <v>406.1</v>
      </c>
      <c r="J33" s="32"/>
      <c r="K33" s="35"/>
      <c r="L33" s="35"/>
      <c r="M33" s="35"/>
      <c r="N33" s="23"/>
      <c r="O33" s="32"/>
      <c r="P33" s="35"/>
      <c r="Q33" s="83"/>
      <c r="R33" s="35"/>
      <c r="S33" s="23"/>
    </row>
    <row r="34" spans="1:19" ht="90.75" customHeight="1" x14ac:dyDescent="0.2">
      <c r="A34" s="37" t="s">
        <v>187</v>
      </c>
      <c r="B34" s="96"/>
      <c r="C34" s="96"/>
      <c r="D34" s="33"/>
      <c r="E34" s="48"/>
      <c r="F34" s="44">
        <f>G34+H34+I34</f>
        <v>81227.100000000006</v>
      </c>
      <c r="G34" s="35">
        <v>80414.899999999994</v>
      </c>
      <c r="H34" s="84">
        <v>406.1</v>
      </c>
      <c r="I34" s="83">
        <v>406.1</v>
      </c>
      <c r="J34" s="32"/>
      <c r="K34" s="35"/>
      <c r="L34" s="35"/>
      <c r="M34" s="35"/>
      <c r="N34" s="23"/>
      <c r="O34" s="32"/>
      <c r="P34" s="35"/>
      <c r="Q34" s="83"/>
      <c r="R34" s="35"/>
      <c r="S34" s="23"/>
    </row>
    <row r="35" spans="1:19" ht="80.25" customHeight="1" x14ac:dyDescent="0.2">
      <c r="A35" s="37" t="s">
        <v>188</v>
      </c>
      <c r="B35" s="96"/>
      <c r="C35" s="96"/>
      <c r="D35" s="33"/>
      <c r="E35" s="48"/>
      <c r="F35" s="44">
        <f>G35+H35+I35</f>
        <v>49914.1</v>
      </c>
      <c r="G35" s="35">
        <v>49414.9</v>
      </c>
      <c r="H35" s="84">
        <v>249.6</v>
      </c>
      <c r="I35" s="83">
        <v>249.6</v>
      </c>
      <c r="J35" s="32"/>
      <c r="K35" s="35"/>
      <c r="L35" s="35"/>
      <c r="M35" s="35"/>
      <c r="N35" s="23"/>
      <c r="O35" s="32"/>
      <c r="P35" s="35"/>
      <c r="Q35" s="83"/>
      <c r="R35" s="35"/>
      <c r="S35" s="23"/>
    </row>
    <row r="36" spans="1:19" ht="80.25" customHeight="1" x14ac:dyDescent="0.2">
      <c r="A36" s="37" t="s">
        <v>189</v>
      </c>
      <c r="B36" s="96"/>
      <c r="C36" s="96"/>
      <c r="D36" s="33"/>
      <c r="E36" s="48"/>
      <c r="F36" s="44">
        <f>G36+H36+I36</f>
        <v>49914.1</v>
      </c>
      <c r="G36" s="35">
        <v>49414.9</v>
      </c>
      <c r="H36" s="84">
        <v>249.6</v>
      </c>
      <c r="I36" s="83">
        <v>249.6</v>
      </c>
      <c r="J36" s="32"/>
      <c r="K36" s="35"/>
      <c r="L36" s="35"/>
      <c r="M36" s="35"/>
      <c r="N36" s="23"/>
      <c r="O36" s="32"/>
      <c r="P36" s="35"/>
      <c r="Q36" s="83"/>
      <c r="R36" s="35"/>
      <c r="S36" s="23"/>
    </row>
    <row r="37" spans="1:19" ht="204" customHeight="1" x14ac:dyDescent="0.2">
      <c r="A37" s="37" t="s">
        <v>133</v>
      </c>
      <c r="B37" s="96"/>
      <c r="C37" s="39" t="s">
        <v>159</v>
      </c>
      <c r="D37" s="40"/>
      <c r="E37" s="22">
        <v>43465</v>
      </c>
      <c r="F37" s="44">
        <f t="shared" ref="F37" si="60">G37+H37+I37</f>
        <v>10967.4</v>
      </c>
      <c r="G37" s="23"/>
      <c r="H37" s="87">
        <v>10967.4</v>
      </c>
      <c r="I37" s="23"/>
      <c r="J37" s="32">
        <f>K37+L37+M37</f>
        <v>0</v>
      </c>
      <c r="K37" s="23"/>
      <c r="L37" s="23"/>
      <c r="M37" s="23"/>
      <c r="N37" s="23">
        <f>J37/F37*100</f>
        <v>0</v>
      </c>
      <c r="O37" s="32">
        <f>P37+Q37+R37</f>
        <v>0</v>
      </c>
      <c r="P37" s="23"/>
      <c r="Q37" s="87"/>
      <c r="R37" s="23"/>
      <c r="S37" s="23">
        <f>O37/F37*100</f>
        <v>0</v>
      </c>
    </row>
    <row r="38" spans="1:19" s="16" customFormat="1" ht="107.25" customHeight="1" x14ac:dyDescent="0.2">
      <c r="A38" s="97" t="s">
        <v>174</v>
      </c>
      <c r="B38" s="72"/>
      <c r="C38" s="72"/>
      <c r="D38" s="73"/>
      <c r="E38" s="74"/>
      <c r="F38" s="44">
        <f>G38+H38+I38</f>
        <v>703386</v>
      </c>
      <c r="G38" s="70">
        <f>G41+G43+G45+G47</f>
        <v>579131.69999999995</v>
      </c>
      <c r="H38" s="70">
        <f t="shared" ref="H38:I38" si="61">H41+H43+H45+H47</f>
        <v>113556.9</v>
      </c>
      <c r="I38" s="70">
        <f t="shared" si="61"/>
        <v>10697.400000000001</v>
      </c>
      <c r="J38" s="32">
        <f>K38+L38+M38</f>
        <v>0</v>
      </c>
      <c r="K38" s="70">
        <f t="shared" ref="K38:M38" si="62">K41+K43+K45+K47</f>
        <v>0</v>
      </c>
      <c r="L38" s="70">
        <f t="shared" si="62"/>
        <v>0</v>
      </c>
      <c r="M38" s="70">
        <f t="shared" si="62"/>
        <v>0</v>
      </c>
      <c r="N38" s="44">
        <f>J38/F38*100</f>
        <v>0</v>
      </c>
      <c r="O38" s="32">
        <f>P38+Q38+R38</f>
        <v>0</v>
      </c>
      <c r="P38" s="70">
        <f t="shared" ref="P38:R38" si="63">P41+P43+P45+P47</f>
        <v>0</v>
      </c>
      <c r="Q38" s="70">
        <f t="shared" si="63"/>
        <v>0</v>
      </c>
      <c r="R38" s="70">
        <f t="shared" si="63"/>
        <v>0</v>
      </c>
      <c r="S38" s="44">
        <f>O38/F38*100</f>
        <v>0</v>
      </c>
    </row>
    <row r="39" spans="1:19" ht="63" customHeight="1" x14ac:dyDescent="0.25">
      <c r="A39" s="81" t="s">
        <v>42</v>
      </c>
      <c r="B39" s="17"/>
      <c r="C39" s="45"/>
      <c r="D39" s="45"/>
      <c r="E39" s="46"/>
      <c r="F39" s="44">
        <f t="shared" si="56"/>
        <v>0</v>
      </c>
      <c r="G39" s="35"/>
      <c r="H39" s="84"/>
      <c r="I39" s="35"/>
      <c r="J39" s="32">
        <f t="shared" si="57"/>
        <v>0</v>
      </c>
      <c r="K39" s="35"/>
      <c r="L39" s="35"/>
      <c r="M39" s="35"/>
      <c r="N39" s="23"/>
      <c r="O39" s="32">
        <f t="shared" ref="O39:O53" si="64">P39+Q39+R39</f>
        <v>0</v>
      </c>
      <c r="P39" s="35"/>
      <c r="Q39" s="83"/>
      <c r="R39" s="35"/>
      <c r="S39" s="23"/>
    </row>
    <row r="40" spans="1:19" ht="19.5" customHeight="1" x14ac:dyDescent="0.25">
      <c r="A40" s="81" t="s">
        <v>33</v>
      </c>
      <c r="B40" s="17"/>
      <c r="C40" s="45"/>
      <c r="D40" s="45"/>
      <c r="E40" s="46"/>
      <c r="F40" s="44">
        <f t="shared" si="56"/>
        <v>0</v>
      </c>
      <c r="G40" s="35"/>
      <c r="H40" s="84"/>
      <c r="I40" s="35"/>
      <c r="J40" s="32">
        <f t="shared" si="57"/>
        <v>0</v>
      </c>
      <c r="K40" s="35"/>
      <c r="L40" s="35"/>
      <c r="M40" s="35"/>
      <c r="N40" s="23"/>
      <c r="O40" s="32">
        <f t="shared" si="64"/>
        <v>0</v>
      </c>
      <c r="P40" s="35"/>
      <c r="Q40" s="84"/>
      <c r="R40" s="35"/>
      <c r="S40" s="23"/>
    </row>
    <row r="41" spans="1:19" ht="83.25" customHeight="1" x14ac:dyDescent="0.2">
      <c r="A41" s="37" t="s">
        <v>190</v>
      </c>
      <c r="B41" s="17" t="s">
        <v>104</v>
      </c>
      <c r="C41" s="96" t="s">
        <v>256</v>
      </c>
      <c r="D41" s="96"/>
      <c r="E41" s="22"/>
      <c r="F41" s="44">
        <f t="shared" si="56"/>
        <v>50500</v>
      </c>
      <c r="G41" s="23">
        <v>50000</v>
      </c>
      <c r="H41" s="87">
        <v>474.7</v>
      </c>
      <c r="I41" s="23">
        <v>25.3</v>
      </c>
      <c r="J41" s="32">
        <f t="shared" si="57"/>
        <v>0</v>
      </c>
      <c r="K41" s="23"/>
      <c r="L41" s="23"/>
      <c r="M41" s="23"/>
      <c r="N41" s="23">
        <f t="shared" si="4"/>
        <v>0</v>
      </c>
      <c r="O41" s="32">
        <f t="shared" si="64"/>
        <v>0</v>
      </c>
      <c r="P41" s="23"/>
      <c r="Q41" s="87"/>
      <c r="R41" s="23"/>
      <c r="S41" s="23">
        <f>O41/F41*100</f>
        <v>0</v>
      </c>
    </row>
    <row r="42" spans="1:19" s="8" customFormat="1" ht="18.75" customHeight="1" x14ac:dyDescent="0.2">
      <c r="A42" s="81" t="s">
        <v>79</v>
      </c>
      <c r="B42" s="24"/>
      <c r="C42" s="24"/>
      <c r="D42" s="24"/>
      <c r="E42" s="25"/>
      <c r="F42" s="44">
        <f t="shared" si="56"/>
        <v>0</v>
      </c>
      <c r="G42" s="23"/>
      <c r="H42" s="87"/>
      <c r="I42" s="23"/>
      <c r="J42" s="32">
        <f t="shared" si="57"/>
        <v>0</v>
      </c>
      <c r="K42" s="26"/>
      <c r="L42" s="26"/>
      <c r="M42" s="26"/>
      <c r="N42" s="26"/>
      <c r="O42" s="32">
        <f t="shared" si="64"/>
        <v>0</v>
      </c>
      <c r="P42" s="26"/>
      <c r="Q42" s="88"/>
      <c r="R42" s="26"/>
      <c r="S42" s="26"/>
    </row>
    <row r="43" spans="1:19" s="8" customFormat="1" ht="99" customHeight="1" x14ac:dyDescent="0.2">
      <c r="A43" s="37" t="s">
        <v>105</v>
      </c>
      <c r="B43" s="24" t="s">
        <v>106</v>
      </c>
      <c r="C43" s="33" t="s">
        <v>67</v>
      </c>
      <c r="D43" s="33" t="s">
        <v>173</v>
      </c>
      <c r="E43" s="34">
        <v>44012</v>
      </c>
      <c r="F43" s="44">
        <f t="shared" si="56"/>
        <v>81943.8</v>
      </c>
      <c r="G43" s="35">
        <v>0</v>
      </c>
      <c r="H43" s="84">
        <v>77027.199999999997</v>
      </c>
      <c r="I43" s="36">
        <v>4916.6000000000004</v>
      </c>
      <c r="J43" s="32">
        <f t="shared" si="57"/>
        <v>0</v>
      </c>
      <c r="K43" s="41"/>
      <c r="L43" s="41"/>
      <c r="M43" s="41"/>
      <c r="N43" s="26">
        <f t="shared" si="4"/>
        <v>0</v>
      </c>
      <c r="O43" s="32">
        <f t="shared" si="64"/>
        <v>0</v>
      </c>
      <c r="P43" s="41"/>
      <c r="Q43" s="86"/>
      <c r="R43" s="41"/>
      <c r="S43" s="26">
        <f>O43/F43*100</f>
        <v>0</v>
      </c>
    </row>
    <row r="44" spans="1:19" s="8" customFormat="1" ht="16.5" x14ac:dyDescent="0.2">
      <c r="A44" s="81" t="s">
        <v>191</v>
      </c>
      <c r="B44" s="24"/>
      <c r="C44" s="43"/>
      <c r="D44" s="43"/>
      <c r="E44" s="47"/>
      <c r="F44" s="44">
        <f t="shared" si="56"/>
        <v>0</v>
      </c>
      <c r="G44" s="35"/>
      <c r="H44" s="84"/>
      <c r="I44" s="36"/>
      <c r="J44" s="32">
        <f t="shared" si="57"/>
        <v>0</v>
      </c>
      <c r="K44" s="41"/>
      <c r="L44" s="41"/>
      <c r="M44" s="41"/>
      <c r="N44" s="26"/>
      <c r="O44" s="32">
        <f t="shared" si="64"/>
        <v>0</v>
      </c>
      <c r="P44" s="41"/>
      <c r="Q44" s="86"/>
      <c r="R44" s="41"/>
      <c r="S44" s="26"/>
    </row>
    <row r="45" spans="1:19" ht="83.25" customHeight="1" x14ac:dyDescent="0.2">
      <c r="A45" s="37" t="s">
        <v>192</v>
      </c>
      <c r="B45" s="17" t="s">
        <v>107</v>
      </c>
      <c r="C45" s="33" t="s">
        <v>255</v>
      </c>
      <c r="D45" s="33"/>
      <c r="E45" s="34"/>
      <c r="F45" s="44">
        <f t="shared" si="56"/>
        <v>68401.600000000006</v>
      </c>
      <c r="G45" s="35">
        <v>67731.100000000006</v>
      </c>
      <c r="H45" s="84">
        <v>636.29999999999995</v>
      </c>
      <c r="I45" s="36">
        <v>34.200000000000003</v>
      </c>
      <c r="J45" s="32">
        <f t="shared" si="57"/>
        <v>0</v>
      </c>
      <c r="K45" s="35"/>
      <c r="L45" s="35"/>
      <c r="M45" s="35"/>
      <c r="N45" s="23">
        <f t="shared" si="4"/>
        <v>0</v>
      </c>
      <c r="O45" s="32">
        <f t="shared" si="64"/>
        <v>0</v>
      </c>
      <c r="P45" s="35"/>
      <c r="Q45" s="83"/>
      <c r="R45" s="35"/>
      <c r="S45" s="23">
        <f>O45/F45*100</f>
        <v>0</v>
      </c>
    </row>
    <row r="46" spans="1:19" s="8" customFormat="1" ht="16.5" x14ac:dyDescent="0.2">
      <c r="A46" s="81" t="s">
        <v>19</v>
      </c>
      <c r="B46" s="24"/>
      <c r="C46" s="43"/>
      <c r="D46" s="43"/>
      <c r="E46" s="47"/>
      <c r="F46" s="44">
        <f t="shared" si="56"/>
        <v>0</v>
      </c>
      <c r="G46" s="35"/>
      <c r="H46" s="84"/>
      <c r="I46" s="36"/>
      <c r="J46" s="32">
        <f t="shared" si="57"/>
        <v>0</v>
      </c>
      <c r="K46" s="41"/>
      <c r="L46" s="41"/>
      <c r="M46" s="41"/>
      <c r="N46" s="26"/>
      <c r="O46" s="32">
        <f t="shared" si="64"/>
        <v>0</v>
      </c>
      <c r="P46" s="41"/>
      <c r="Q46" s="86"/>
      <c r="R46" s="41"/>
      <c r="S46" s="26"/>
    </row>
    <row r="47" spans="1:19" ht="98.25" customHeight="1" x14ac:dyDescent="0.2">
      <c r="A47" s="37" t="s">
        <v>73</v>
      </c>
      <c r="B47" s="17" t="s">
        <v>74</v>
      </c>
      <c r="C47" s="33" t="s">
        <v>128</v>
      </c>
      <c r="D47" s="33" t="s">
        <v>162</v>
      </c>
      <c r="E47" s="48" t="s">
        <v>168</v>
      </c>
      <c r="F47" s="44">
        <f t="shared" si="56"/>
        <v>502540.6</v>
      </c>
      <c r="G47" s="35">
        <v>461400.6</v>
      </c>
      <c r="H47" s="84">
        <v>35418.699999999997</v>
      </c>
      <c r="I47" s="36">
        <v>5721.3</v>
      </c>
      <c r="J47" s="32">
        <f t="shared" si="57"/>
        <v>0</v>
      </c>
      <c r="K47" s="35"/>
      <c r="L47" s="35"/>
      <c r="M47" s="35"/>
      <c r="N47" s="23">
        <f t="shared" si="4"/>
        <v>0</v>
      </c>
      <c r="O47" s="32">
        <f t="shared" si="64"/>
        <v>0</v>
      </c>
      <c r="P47" s="35"/>
      <c r="Q47" s="84"/>
      <c r="R47" s="35"/>
      <c r="S47" s="23">
        <f>O47/F47*100</f>
        <v>0</v>
      </c>
    </row>
    <row r="48" spans="1:19" s="7" customFormat="1" ht="20.25" customHeight="1" x14ac:dyDescent="0.25">
      <c r="A48" s="49" t="s">
        <v>23</v>
      </c>
      <c r="B48" s="18"/>
      <c r="C48" s="50"/>
      <c r="D48" s="50"/>
      <c r="E48" s="51"/>
      <c r="F48" s="20">
        <f>G48+H48+I48</f>
        <v>700382.8</v>
      </c>
      <c r="G48" s="52">
        <f>G50</f>
        <v>664636.5</v>
      </c>
      <c r="H48" s="52">
        <f t="shared" ref="H48:I48" si="65">H50</f>
        <v>35746.300000000003</v>
      </c>
      <c r="I48" s="52">
        <f t="shared" si="65"/>
        <v>0</v>
      </c>
      <c r="J48" s="20">
        <f>K48+L48+M48</f>
        <v>0</v>
      </c>
      <c r="K48" s="52">
        <f t="shared" ref="K48:M48" si="66">K50</f>
        <v>0</v>
      </c>
      <c r="L48" s="52">
        <f t="shared" si="66"/>
        <v>0</v>
      </c>
      <c r="M48" s="52">
        <f t="shared" si="66"/>
        <v>0</v>
      </c>
      <c r="N48" s="20">
        <f t="shared" si="4"/>
        <v>0</v>
      </c>
      <c r="O48" s="20">
        <f t="shared" si="64"/>
        <v>0</v>
      </c>
      <c r="P48" s="52">
        <f t="shared" ref="P48:R48" si="67">P50</f>
        <v>0</v>
      </c>
      <c r="Q48" s="52">
        <f t="shared" si="67"/>
        <v>0</v>
      </c>
      <c r="R48" s="52">
        <f t="shared" si="67"/>
        <v>0</v>
      </c>
      <c r="S48" s="20">
        <f>O48/F48*100</f>
        <v>0</v>
      </c>
    </row>
    <row r="49" spans="1:19" ht="18.75" customHeight="1" x14ac:dyDescent="0.2">
      <c r="A49" s="24" t="s">
        <v>21</v>
      </c>
      <c r="B49" s="17"/>
      <c r="C49" s="33"/>
      <c r="D49" s="33"/>
      <c r="E49" s="34"/>
      <c r="F49" s="44">
        <f t="shared" si="56"/>
        <v>0</v>
      </c>
      <c r="G49" s="35"/>
      <c r="H49" s="84"/>
      <c r="I49" s="35"/>
      <c r="J49" s="32">
        <f t="shared" si="57"/>
        <v>0</v>
      </c>
      <c r="K49" s="35"/>
      <c r="L49" s="35"/>
      <c r="M49" s="35"/>
      <c r="N49" s="23"/>
      <c r="O49" s="32">
        <f t="shared" si="64"/>
        <v>0</v>
      </c>
      <c r="P49" s="35"/>
      <c r="Q49" s="83"/>
      <c r="R49" s="35"/>
      <c r="S49" s="23"/>
    </row>
    <row r="50" spans="1:19" s="10" customFormat="1" ht="58.5" customHeight="1" x14ac:dyDescent="0.2">
      <c r="A50" s="97" t="s">
        <v>43</v>
      </c>
      <c r="B50" s="29" t="s">
        <v>44</v>
      </c>
      <c r="C50" s="30"/>
      <c r="D50" s="30"/>
      <c r="E50" s="31"/>
      <c r="F50" s="44">
        <f t="shared" si="56"/>
        <v>700382.8</v>
      </c>
      <c r="G50" s="70">
        <f>G51+G60</f>
        <v>664636.5</v>
      </c>
      <c r="H50" s="70">
        <f t="shared" ref="H50:I50" si="68">H51+H60</f>
        <v>35746.300000000003</v>
      </c>
      <c r="I50" s="70">
        <f t="shared" si="68"/>
        <v>0</v>
      </c>
      <c r="J50" s="32">
        <f t="shared" si="57"/>
        <v>0</v>
      </c>
      <c r="K50" s="38">
        <f t="shared" ref="K50:M50" si="69">K51+K60</f>
        <v>0</v>
      </c>
      <c r="L50" s="38">
        <f t="shared" si="69"/>
        <v>0</v>
      </c>
      <c r="M50" s="38">
        <f t="shared" si="69"/>
        <v>0</v>
      </c>
      <c r="N50" s="32">
        <f t="shared" si="4"/>
        <v>0</v>
      </c>
      <c r="O50" s="32">
        <f t="shared" si="64"/>
        <v>0</v>
      </c>
      <c r="P50" s="38">
        <f t="shared" ref="P50:R50" si="70">P51+P60</f>
        <v>0</v>
      </c>
      <c r="Q50" s="38">
        <f t="shared" si="70"/>
        <v>0</v>
      </c>
      <c r="R50" s="38">
        <f t="shared" si="70"/>
        <v>0</v>
      </c>
      <c r="S50" s="32">
        <f>O50/F50*100</f>
        <v>0</v>
      </c>
    </row>
    <row r="51" spans="1:19" s="10" customFormat="1" ht="44.25" customHeight="1" x14ac:dyDescent="0.2">
      <c r="A51" s="97" t="s">
        <v>25</v>
      </c>
      <c r="B51" s="29" t="s">
        <v>45</v>
      </c>
      <c r="C51" s="30"/>
      <c r="D51" s="30"/>
      <c r="E51" s="31"/>
      <c r="F51" s="44">
        <f t="shared" si="56"/>
        <v>174850.9</v>
      </c>
      <c r="G51" s="70">
        <f>G53+G55+G57+G59</f>
        <v>164636.5</v>
      </c>
      <c r="H51" s="70">
        <f t="shared" ref="H51:I51" si="71">H53+H55+H57+H59</f>
        <v>10214.4</v>
      </c>
      <c r="I51" s="70">
        <f t="shared" si="71"/>
        <v>0</v>
      </c>
      <c r="J51" s="32">
        <f t="shared" si="57"/>
        <v>0</v>
      </c>
      <c r="K51" s="38">
        <f t="shared" ref="K51:M51" si="72">K53+K55+K57+K59</f>
        <v>0</v>
      </c>
      <c r="L51" s="38">
        <f t="shared" si="72"/>
        <v>0</v>
      </c>
      <c r="M51" s="38">
        <f t="shared" si="72"/>
        <v>0</v>
      </c>
      <c r="N51" s="32">
        <f t="shared" si="4"/>
        <v>0</v>
      </c>
      <c r="O51" s="32">
        <f t="shared" si="64"/>
        <v>0</v>
      </c>
      <c r="P51" s="38">
        <f t="shared" ref="P51:R51" si="73">P53+P55+P57+P59</f>
        <v>0</v>
      </c>
      <c r="Q51" s="38">
        <f t="shared" si="73"/>
        <v>0</v>
      </c>
      <c r="R51" s="38">
        <f t="shared" si="73"/>
        <v>0</v>
      </c>
      <c r="S51" s="32">
        <f>O51/F51*100</f>
        <v>0</v>
      </c>
    </row>
    <row r="52" spans="1:19" ht="58.5" customHeight="1" x14ac:dyDescent="0.2">
      <c r="A52" s="81" t="s">
        <v>75</v>
      </c>
      <c r="B52" s="17"/>
      <c r="C52" s="33"/>
      <c r="D52" s="33"/>
      <c r="E52" s="34"/>
      <c r="F52" s="44">
        <f t="shared" si="56"/>
        <v>0</v>
      </c>
      <c r="G52" s="35"/>
      <c r="H52" s="84"/>
      <c r="I52" s="35"/>
      <c r="J52" s="32">
        <f t="shared" si="57"/>
        <v>0</v>
      </c>
      <c r="K52" s="35"/>
      <c r="L52" s="35"/>
      <c r="M52" s="35"/>
      <c r="N52" s="23"/>
      <c r="O52" s="32">
        <f t="shared" si="64"/>
        <v>0</v>
      </c>
      <c r="P52" s="35"/>
      <c r="Q52" s="83"/>
      <c r="R52" s="35"/>
      <c r="S52" s="23"/>
    </row>
    <row r="53" spans="1:19" ht="124.5" customHeight="1" x14ac:dyDescent="0.2">
      <c r="A53" s="96" t="s">
        <v>179</v>
      </c>
      <c r="B53" s="17" t="s">
        <v>76</v>
      </c>
      <c r="C53" s="33" t="s">
        <v>169</v>
      </c>
      <c r="D53" s="33" t="s">
        <v>180</v>
      </c>
      <c r="E53" s="48" t="s">
        <v>146</v>
      </c>
      <c r="F53" s="44">
        <f t="shared" si="56"/>
        <v>105106.4</v>
      </c>
      <c r="G53" s="35">
        <v>98800</v>
      </c>
      <c r="H53" s="84">
        <v>6306.4</v>
      </c>
      <c r="I53" s="35"/>
      <c r="J53" s="32">
        <f t="shared" si="57"/>
        <v>0</v>
      </c>
      <c r="K53" s="35"/>
      <c r="L53" s="35"/>
      <c r="M53" s="35"/>
      <c r="N53" s="23">
        <f t="shared" ref="N53:N88" si="74">J53/F53*100</f>
        <v>0</v>
      </c>
      <c r="O53" s="32">
        <f t="shared" si="64"/>
        <v>0</v>
      </c>
      <c r="P53" s="35"/>
      <c r="Q53" s="84"/>
      <c r="R53" s="35"/>
      <c r="S53" s="23">
        <f>O53/F53*100</f>
        <v>0</v>
      </c>
    </row>
    <row r="54" spans="1:19" ht="25.5" customHeight="1" x14ac:dyDescent="0.2">
      <c r="A54" s="81" t="s">
        <v>193</v>
      </c>
      <c r="B54" s="17"/>
      <c r="C54" s="33"/>
      <c r="D54" s="33"/>
      <c r="E54" s="34"/>
      <c r="F54" s="44">
        <f>G54+H54+I54</f>
        <v>0</v>
      </c>
      <c r="G54" s="35"/>
      <c r="H54" s="84"/>
      <c r="I54" s="35"/>
      <c r="J54" s="32">
        <f>K54+L54+M54</f>
        <v>0</v>
      </c>
      <c r="K54" s="35"/>
      <c r="L54" s="35"/>
      <c r="M54" s="35"/>
      <c r="N54" s="23"/>
      <c r="O54" s="32">
        <f t="shared" ref="O54:O63" si="75">P54+Q54+R54</f>
        <v>0</v>
      </c>
      <c r="P54" s="35"/>
      <c r="Q54" s="84"/>
      <c r="R54" s="35"/>
      <c r="S54" s="23"/>
    </row>
    <row r="55" spans="1:19" ht="61.5" customHeight="1" x14ac:dyDescent="0.2">
      <c r="A55" s="96" t="s">
        <v>194</v>
      </c>
      <c r="B55" s="96"/>
      <c r="C55" s="102"/>
      <c r="D55" s="103"/>
      <c r="E55" s="104"/>
      <c r="F55" s="44">
        <f>G55+H55+I55</f>
        <v>29108.400000000001</v>
      </c>
      <c r="G55" s="35">
        <v>27493.9</v>
      </c>
      <c r="H55" s="84">
        <v>1614.5</v>
      </c>
      <c r="I55" s="35"/>
      <c r="J55" s="32">
        <f>K55+L55+M55</f>
        <v>0</v>
      </c>
      <c r="K55" s="35"/>
      <c r="L55" s="84"/>
      <c r="M55" s="35"/>
      <c r="N55" s="23">
        <f>J55/F55*100</f>
        <v>0</v>
      </c>
      <c r="O55" s="32">
        <f t="shared" si="75"/>
        <v>0</v>
      </c>
      <c r="P55" s="35"/>
      <c r="Q55" s="84"/>
      <c r="R55" s="35"/>
      <c r="S55" s="23">
        <f>O55/F55*100</f>
        <v>0</v>
      </c>
    </row>
    <row r="56" spans="1:19" ht="25.5" customHeight="1" x14ac:dyDescent="0.2">
      <c r="A56" s="81" t="s">
        <v>35</v>
      </c>
      <c r="B56" s="96"/>
      <c r="C56" s="33"/>
      <c r="D56" s="33"/>
      <c r="E56" s="34"/>
      <c r="F56" s="44"/>
      <c r="G56" s="35"/>
      <c r="H56" s="84"/>
      <c r="I56" s="35"/>
      <c r="J56" s="32"/>
      <c r="K56" s="35"/>
      <c r="L56" s="35"/>
      <c r="M56" s="35"/>
      <c r="N56" s="23"/>
      <c r="O56" s="32"/>
      <c r="P56" s="35"/>
      <c r="Q56" s="84"/>
      <c r="R56" s="35"/>
      <c r="S56" s="23"/>
    </row>
    <row r="57" spans="1:19" ht="83.25" customHeight="1" x14ac:dyDescent="0.2">
      <c r="A57" s="96" t="s">
        <v>195</v>
      </c>
      <c r="B57" s="17" t="s">
        <v>78</v>
      </c>
      <c r="C57" s="33"/>
      <c r="D57" s="33"/>
      <c r="E57" s="85"/>
      <c r="F57" s="44">
        <f>G57+H57+I57</f>
        <v>14484.5</v>
      </c>
      <c r="G57" s="106">
        <v>13656.4</v>
      </c>
      <c r="H57" s="106">
        <v>828.1</v>
      </c>
      <c r="I57" s="35"/>
      <c r="J57" s="32">
        <f>K57+L57+M57</f>
        <v>0</v>
      </c>
      <c r="K57" s="35"/>
      <c r="L57" s="35"/>
      <c r="M57" s="35"/>
      <c r="N57" s="23">
        <f>J57/F57*100</f>
        <v>0</v>
      </c>
      <c r="O57" s="32">
        <f t="shared" si="75"/>
        <v>0</v>
      </c>
      <c r="P57" s="106"/>
      <c r="Q57" s="84"/>
      <c r="R57" s="35"/>
      <c r="S57" s="23">
        <f>O57/F57*100</f>
        <v>0</v>
      </c>
    </row>
    <row r="58" spans="1:19" ht="27" customHeight="1" x14ac:dyDescent="0.2">
      <c r="A58" s="81" t="s">
        <v>72</v>
      </c>
      <c r="B58" s="96"/>
      <c r="C58" s="33"/>
      <c r="D58" s="33"/>
      <c r="E58" s="22"/>
      <c r="F58" s="44"/>
      <c r="G58" s="35"/>
      <c r="H58" s="84"/>
      <c r="I58" s="35"/>
      <c r="J58" s="32"/>
      <c r="K58" s="35"/>
      <c r="L58" s="35"/>
      <c r="M58" s="35"/>
      <c r="N58" s="23"/>
      <c r="O58" s="32"/>
      <c r="P58" s="35"/>
      <c r="Q58" s="84"/>
      <c r="R58" s="35"/>
      <c r="S58" s="23"/>
    </row>
    <row r="59" spans="1:19" ht="56.25" customHeight="1" x14ac:dyDescent="0.2">
      <c r="A59" s="37" t="s">
        <v>196</v>
      </c>
      <c r="B59" s="96"/>
      <c r="C59" s="102"/>
      <c r="D59" s="105"/>
      <c r="E59" s="85"/>
      <c r="F59" s="44">
        <f t="shared" si="56"/>
        <v>26151.600000000002</v>
      </c>
      <c r="G59" s="35">
        <v>24686.2</v>
      </c>
      <c r="H59" s="84">
        <v>1465.4</v>
      </c>
      <c r="I59" s="35"/>
      <c r="J59" s="32">
        <f t="shared" si="57"/>
        <v>0</v>
      </c>
      <c r="K59" s="35"/>
      <c r="L59" s="84"/>
      <c r="M59" s="35"/>
      <c r="N59" s="23">
        <f t="shared" si="74"/>
        <v>0</v>
      </c>
      <c r="O59" s="32">
        <f t="shared" si="75"/>
        <v>0</v>
      </c>
      <c r="P59" s="35"/>
      <c r="Q59" s="84"/>
      <c r="R59" s="35"/>
      <c r="S59" s="23">
        <f>O59/F59*100</f>
        <v>0</v>
      </c>
    </row>
    <row r="60" spans="1:19" s="10" customFormat="1" ht="65.25" customHeight="1" x14ac:dyDescent="0.2">
      <c r="A60" s="97" t="s">
        <v>26</v>
      </c>
      <c r="B60" s="29" t="s">
        <v>46</v>
      </c>
      <c r="C60" s="30"/>
      <c r="D60" s="30"/>
      <c r="E60" s="31"/>
      <c r="F60" s="44">
        <f t="shared" si="56"/>
        <v>525531.9</v>
      </c>
      <c r="G60" s="70">
        <f>G63</f>
        <v>500000</v>
      </c>
      <c r="H60" s="70">
        <f t="shared" ref="H60:I60" si="76">H63</f>
        <v>25531.9</v>
      </c>
      <c r="I60" s="70">
        <f t="shared" si="76"/>
        <v>0</v>
      </c>
      <c r="J60" s="32">
        <f t="shared" si="57"/>
        <v>0</v>
      </c>
      <c r="K60" s="38">
        <f>K63</f>
        <v>0</v>
      </c>
      <c r="L60" s="38">
        <f t="shared" ref="L60:M60" si="77">L63</f>
        <v>0</v>
      </c>
      <c r="M60" s="38">
        <f t="shared" si="77"/>
        <v>0</v>
      </c>
      <c r="N60" s="32">
        <f t="shared" si="74"/>
        <v>0</v>
      </c>
      <c r="O60" s="32">
        <f t="shared" si="75"/>
        <v>0</v>
      </c>
      <c r="P60" s="38">
        <f>P63</f>
        <v>0</v>
      </c>
      <c r="Q60" s="38">
        <f t="shared" ref="Q60:R60" si="78">Q63</f>
        <v>0</v>
      </c>
      <c r="R60" s="38">
        <f t="shared" si="78"/>
        <v>0</v>
      </c>
      <c r="S60" s="32">
        <f>O60/F60*100</f>
        <v>0</v>
      </c>
    </row>
    <row r="61" spans="1:19" ht="62.25" customHeight="1" x14ac:dyDescent="0.2">
      <c r="A61" s="81" t="s">
        <v>75</v>
      </c>
      <c r="B61" s="17"/>
      <c r="C61" s="33"/>
      <c r="D61" s="33"/>
      <c r="E61" s="34"/>
      <c r="F61" s="44">
        <f t="shared" si="56"/>
        <v>0</v>
      </c>
      <c r="G61" s="35"/>
      <c r="H61" s="84"/>
      <c r="I61" s="35"/>
      <c r="J61" s="32">
        <f t="shared" si="57"/>
        <v>0</v>
      </c>
      <c r="K61" s="35"/>
      <c r="L61" s="35"/>
      <c r="M61" s="35"/>
      <c r="N61" s="23"/>
      <c r="O61" s="32">
        <f t="shared" si="75"/>
        <v>0</v>
      </c>
      <c r="P61" s="35"/>
      <c r="Q61" s="83"/>
      <c r="R61" s="35"/>
      <c r="S61" s="23"/>
    </row>
    <row r="62" spans="1:19" ht="21" customHeight="1" x14ac:dyDescent="0.2">
      <c r="A62" s="81" t="s">
        <v>19</v>
      </c>
      <c r="B62" s="33"/>
      <c r="C62" s="33"/>
      <c r="D62" s="33"/>
      <c r="E62" s="34"/>
      <c r="F62" s="44">
        <f t="shared" si="56"/>
        <v>0</v>
      </c>
      <c r="G62" s="35"/>
      <c r="H62" s="84"/>
      <c r="I62" s="35"/>
      <c r="J62" s="32">
        <f t="shared" si="57"/>
        <v>0</v>
      </c>
      <c r="K62" s="35"/>
      <c r="L62" s="35"/>
      <c r="M62" s="35"/>
      <c r="N62" s="23"/>
      <c r="O62" s="32">
        <f t="shared" si="75"/>
        <v>0</v>
      </c>
      <c r="P62" s="35"/>
      <c r="Q62" s="84"/>
      <c r="R62" s="35"/>
      <c r="S62" s="23"/>
    </row>
    <row r="63" spans="1:19" ht="144.75" customHeight="1" x14ac:dyDescent="0.2">
      <c r="A63" s="54" t="s">
        <v>154</v>
      </c>
      <c r="B63" s="55" t="s">
        <v>77</v>
      </c>
      <c r="C63" s="56"/>
      <c r="D63" s="56"/>
      <c r="E63" s="56"/>
      <c r="F63" s="44">
        <f t="shared" si="56"/>
        <v>525531.9</v>
      </c>
      <c r="G63" s="57">
        <f>G65+G66</f>
        <v>500000</v>
      </c>
      <c r="H63" s="57">
        <f t="shared" ref="H63:I63" si="79">H65+H66</f>
        <v>25531.9</v>
      </c>
      <c r="I63" s="57">
        <f t="shared" si="79"/>
        <v>0</v>
      </c>
      <c r="J63" s="32">
        <f t="shared" si="57"/>
        <v>0</v>
      </c>
      <c r="K63" s="57">
        <f t="shared" ref="K63:M63" si="80">K65+K66</f>
        <v>0</v>
      </c>
      <c r="L63" s="57">
        <f t="shared" si="80"/>
        <v>0</v>
      </c>
      <c r="M63" s="57">
        <f t="shared" si="80"/>
        <v>0</v>
      </c>
      <c r="N63" s="58">
        <f t="shared" si="74"/>
        <v>0</v>
      </c>
      <c r="O63" s="32">
        <f t="shared" si="75"/>
        <v>0</v>
      </c>
      <c r="P63" s="57">
        <f t="shared" ref="P63:R63" si="81">P65+P66</f>
        <v>0</v>
      </c>
      <c r="Q63" s="57">
        <f t="shared" si="81"/>
        <v>0</v>
      </c>
      <c r="R63" s="57">
        <f t="shared" si="81"/>
        <v>0</v>
      </c>
      <c r="S63" s="58">
        <f>O63/F63*100</f>
        <v>0</v>
      </c>
    </row>
    <row r="64" spans="1:19" ht="24" hidden="1" customHeight="1" x14ac:dyDescent="0.2">
      <c r="A64" s="37" t="s">
        <v>68</v>
      </c>
      <c r="B64" s="17"/>
      <c r="C64" s="33"/>
      <c r="D64" s="33"/>
      <c r="E64" s="34"/>
      <c r="F64" s="44"/>
      <c r="G64" s="35"/>
      <c r="H64" s="84"/>
      <c r="I64" s="35"/>
      <c r="J64" s="32"/>
      <c r="K64" s="35"/>
      <c r="L64" s="35"/>
      <c r="M64" s="35"/>
      <c r="N64" s="23"/>
      <c r="O64" s="32"/>
      <c r="P64" s="35"/>
      <c r="Q64" s="83"/>
      <c r="R64" s="35"/>
      <c r="S64" s="23"/>
    </row>
    <row r="65" spans="1:19" ht="256.5" hidden="1" customHeight="1" x14ac:dyDescent="0.2">
      <c r="A65" s="110" t="s">
        <v>132</v>
      </c>
      <c r="B65" s="17"/>
      <c r="C65" s="61" t="s">
        <v>155</v>
      </c>
      <c r="D65" s="61" t="s">
        <v>156</v>
      </c>
      <c r="E65" s="61" t="s">
        <v>157</v>
      </c>
      <c r="F65" s="44">
        <f>G65+H65+I65</f>
        <v>92209.9</v>
      </c>
      <c r="G65" s="36">
        <v>86678</v>
      </c>
      <c r="H65" s="83">
        <v>5531.9</v>
      </c>
      <c r="I65" s="108"/>
      <c r="J65" s="32">
        <f>K65+L65+M65</f>
        <v>0</v>
      </c>
      <c r="K65" s="36"/>
      <c r="L65" s="35"/>
      <c r="M65" s="35"/>
      <c r="N65" s="23">
        <f>J65/F65*100</f>
        <v>0</v>
      </c>
      <c r="O65" s="32">
        <f>P65+Q65+R65</f>
        <v>0</v>
      </c>
      <c r="P65" s="36"/>
      <c r="Q65" s="35"/>
      <c r="R65" s="35"/>
      <c r="S65" s="23">
        <f>O65/F65*100</f>
        <v>0</v>
      </c>
    </row>
    <row r="66" spans="1:19" ht="94.5" hidden="1" customHeight="1" x14ac:dyDescent="0.2">
      <c r="A66" s="110" t="s">
        <v>158</v>
      </c>
      <c r="B66" s="17"/>
      <c r="C66" s="61" t="s">
        <v>152</v>
      </c>
      <c r="D66" s="61" t="s">
        <v>153</v>
      </c>
      <c r="E66" s="62">
        <v>44515</v>
      </c>
      <c r="F66" s="44">
        <f>G66+H66+I66</f>
        <v>433322</v>
      </c>
      <c r="G66" s="36">
        <v>413322</v>
      </c>
      <c r="H66" s="83">
        <v>20000</v>
      </c>
      <c r="I66" s="108"/>
      <c r="J66" s="32">
        <f>K66+L66+M66</f>
        <v>0</v>
      </c>
      <c r="K66" s="36"/>
      <c r="L66" s="35"/>
      <c r="M66" s="35"/>
      <c r="N66" s="23">
        <f>J66/F66*100</f>
        <v>0</v>
      </c>
      <c r="O66" s="32">
        <f>P66+Q66+R66</f>
        <v>0</v>
      </c>
      <c r="P66" s="36"/>
      <c r="Q66" s="35"/>
      <c r="R66" s="35"/>
      <c r="S66" s="23">
        <f>O66/F66*100</f>
        <v>0</v>
      </c>
    </row>
    <row r="67" spans="1:19" s="7" customFormat="1" ht="26.25" customHeight="1" x14ac:dyDescent="0.25">
      <c r="A67" s="18" t="s">
        <v>27</v>
      </c>
      <c r="B67" s="18"/>
      <c r="C67" s="18"/>
      <c r="D67" s="18"/>
      <c r="E67" s="19"/>
      <c r="F67" s="20">
        <f t="shared" ref="F67:F92" si="82">G67+H67+I67</f>
        <v>174075.9</v>
      </c>
      <c r="G67" s="20">
        <f>G69</f>
        <v>32327.599999999999</v>
      </c>
      <c r="H67" s="20">
        <f t="shared" ref="H67:I67" si="83">H69</f>
        <v>141748.29999999999</v>
      </c>
      <c r="I67" s="20">
        <f t="shared" si="83"/>
        <v>0</v>
      </c>
      <c r="J67" s="20">
        <f t="shared" ref="J67:J92" si="84">K67+L67+M67</f>
        <v>0</v>
      </c>
      <c r="K67" s="20">
        <f t="shared" ref="K67:M67" si="85">K69</f>
        <v>0</v>
      </c>
      <c r="L67" s="20">
        <f t="shared" si="85"/>
        <v>0</v>
      </c>
      <c r="M67" s="20">
        <f t="shared" si="85"/>
        <v>0</v>
      </c>
      <c r="N67" s="20">
        <f t="shared" si="74"/>
        <v>0</v>
      </c>
      <c r="O67" s="20">
        <f t="shared" ref="O67:O80" si="86">P67+Q67+R67</f>
        <v>0</v>
      </c>
      <c r="P67" s="20">
        <f t="shared" ref="P67:R67" si="87">P69</f>
        <v>0</v>
      </c>
      <c r="Q67" s="20">
        <f t="shared" si="87"/>
        <v>0</v>
      </c>
      <c r="R67" s="20">
        <f t="shared" si="87"/>
        <v>0</v>
      </c>
      <c r="S67" s="20">
        <f>O67/F67*100</f>
        <v>0</v>
      </c>
    </row>
    <row r="68" spans="1:19" ht="16.5" x14ac:dyDescent="0.2">
      <c r="A68" s="24" t="s">
        <v>21</v>
      </c>
      <c r="B68" s="17"/>
      <c r="C68" s="17"/>
      <c r="D68" s="17"/>
      <c r="E68" s="22"/>
      <c r="F68" s="44">
        <f t="shared" si="82"/>
        <v>0</v>
      </c>
      <c r="G68" s="23"/>
      <c r="H68" s="87"/>
      <c r="I68" s="23"/>
      <c r="J68" s="32">
        <f t="shared" si="84"/>
        <v>0</v>
      </c>
      <c r="K68" s="23"/>
      <c r="L68" s="23"/>
      <c r="M68" s="23"/>
      <c r="N68" s="23"/>
      <c r="O68" s="32">
        <f t="shared" si="86"/>
        <v>0</v>
      </c>
      <c r="P68" s="23"/>
      <c r="Q68" s="87"/>
      <c r="R68" s="23"/>
      <c r="S68" s="23"/>
    </row>
    <row r="69" spans="1:19" s="10" customFormat="1" ht="54" customHeight="1" x14ac:dyDescent="0.2">
      <c r="A69" s="97" t="s">
        <v>51</v>
      </c>
      <c r="B69" s="29" t="s">
        <v>52</v>
      </c>
      <c r="C69" s="30"/>
      <c r="D69" s="30"/>
      <c r="E69" s="31"/>
      <c r="F69" s="44">
        <f t="shared" si="82"/>
        <v>174075.9</v>
      </c>
      <c r="G69" s="70">
        <f>G70+G92</f>
        <v>32327.599999999999</v>
      </c>
      <c r="H69" s="70">
        <f t="shared" ref="H69:I69" si="88">H70+H92</f>
        <v>141748.29999999999</v>
      </c>
      <c r="I69" s="70">
        <f t="shared" si="88"/>
        <v>0</v>
      </c>
      <c r="J69" s="32">
        <f t="shared" si="84"/>
        <v>0</v>
      </c>
      <c r="K69" s="38">
        <f t="shared" ref="K69:M69" si="89">K70+K92</f>
        <v>0</v>
      </c>
      <c r="L69" s="38">
        <f t="shared" si="89"/>
        <v>0</v>
      </c>
      <c r="M69" s="38">
        <f t="shared" si="89"/>
        <v>0</v>
      </c>
      <c r="N69" s="32">
        <f t="shared" si="74"/>
        <v>0</v>
      </c>
      <c r="O69" s="32">
        <f t="shared" si="86"/>
        <v>0</v>
      </c>
      <c r="P69" s="38">
        <f t="shared" ref="P69:R69" si="90">P70+P92</f>
        <v>0</v>
      </c>
      <c r="Q69" s="38">
        <f t="shared" si="90"/>
        <v>0</v>
      </c>
      <c r="R69" s="38">
        <f t="shared" si="90"/>
        <v>0</v>
      </c>
      <c r="S69" s="32">
        <f>O69/F69*100</f>
        <v>0</v>
      </c>
    </row>
    <row r="70" spans="1:19" s="10" customFormat="1" ht="88.5" customHeight="1" x14ac:dyDescent="0.2">
      <c r="A70" s="97" t="s">
        <v>80</v>
      </c>
      <c r="B70" s="29" t="s">
        <v>53</v>
      </c>
      <c r="C70" s="30"/>
      <c r="D70" s="30"/>
      <c r="E70" s="31"/>
      <c r="F70" s="44">
        <f t="shared" si="82"/>
        <v>159075.9</v>
      </c>
      <c r="G70" s="70">
        <f>G72+G73+G76+G79+G80+G81+G84</f>
        <v>32327.599999999999</v>
      </c>
      <c r="H70" s="70">
        <f t="shared" ref="H70:I70" si="91">H72+H73+H76+H79+H80+H81+H84</f>
        <v>126748.3</v>
      </c>
      <c r="I70" s="70">
        <f t="shared" si="91"/>
        <v>0</v>
      </c>
      <c r="J70" s="32">
        <f t="shared" si="84"/>
        <v>0</v>
      </c>
      <c r="K70" s="38">
        <f t="shared" ref="K70:M70" si="92">K72+K73+K76+K79+K80+K81+K84</f>
        <v>0</v>
      </c>
      <c r="L70" s="38">
        <f t="shared" si="92"/>
        <v>0</v>
      </c>
      <c r="M70" s="38">
        <f t="shared" si="92"/>
        <v>0</v>
      </c>
      <c r="N70" s="32">
        <f t="shared" si="74"/>
        <v>0</v>
      </c>
      <c r="O70" s="32">
        <f t="shared" si="86"/>
        <v>0</v>
      </c>
      <c r="P70" s="38">
        <f t="shared" ref="P70:R70" si="93">P72+P73+P76+P79+P80+P81+P84</f>
        <v>0</v>
      </c>
      <c r="Q70" s="38">
        <f t="shared" si="93"/>
        <v>0</v>
      </c>
      <c r="R70" s="38">
        <f t="shared" si="93"/>
        <v>0</v>
      </c>
      <c r="S70" s="32">
        <f>O70/F70*100</f>
        <v>0</v>
      </c>
    </row>
    <row r="71" spans="1:19" s="8" customFormat="1" ht="45.75" customHeight="1" x14ac:dyDescent="0.2">
      <c r="A71" s="81" t="s">
        <v>28</v>
      </c>
      <c r="B71" s="24"/>
      <c r="C71" s="43"/>
      <c r="D71" s="43"/>
      <c r="E71" s="47"/>
      <c r="F71" s="44">
        <f t="shared" si="82"/>
        <v>0</v>
      </c>
      <c r="G71" s="35"/>
      <c r="H71" s="84"/>
      <c r="I71" s="35"/>
      <c r="J71" s="32">
        <f t="shared" si="84"/>
        <v>0</v>
      </c>
      <c r="K71" s="41"/>
      <c r="L71" s="41"/>
      <c r="M71" s="41"/>
      <c r="N71" s="26"/>
      <c r="O71" s="32">
        <f t="shared" si="86"/>
        <v>0</v>
      </c>
      <c r="P71" s="41"/>
      <c r="Q71" s="93"/>
      <c r="R71" s="41"/>
      <c r="S71" s="26"/>
    </row>
    <row r="72" spans="1:19" s="8" customFormat="1" ht="104.25" customHeight="1" x14ac:dyDescent="0.2">
      <c r="A72" s="39" t="s">
        <v>197</v>
      </c>
      <c r="B72" s="24"/>
      <c r="C72" s="43"/>
      <c r="D72" s="43"/>
      <c r="E72" s="47"/>
      <c r="F72" s="44">
        <f>G72+H72+I72</f>
        <v>95793.9</v>
      </c>
      <c r="G72" s="35"/>
      <c r="H72" s="84">
        <v>95793.9</v>
      </c>
      <c r="I72" s="35"/>
      <c r="J72" s="32"/>
      <c r="K72" s="41"/>
      <c r="L72" s="41"/>
      <c r="M72" s="41"/>
      <c r="N72" s="26"/>
      <c r="O72" s="32"/>
      <c r="P72" s="41"/>
      <c r="Q72" s="93"/>
      <c r="R72" s="41"/>
      <c r="S72" s="26"/>
    </row>
    <row r="73" spans="1:19" s="8" customFormat="1" ht="94.5" customHeight="1" x14ac:dyDescent="0.2">
      <c r="A73" s="39" t="s">
        <v>198</v>
      </c>
      <c r="B73" s="24"/>
      <c r="C73" s="43"/>
      <c r="D73" s="43"/>
      <c r="E73" s="47"/>
      <c r="F73" s="44">
        <f>G73+H73+I73</f>
        <v>15000</v>
      </c>
      <c r="G73" s="35"/>
      <c r="H73" s="84">
        <v>15000</v>
      </c>
      <c r="I73" s="35"/>
      <c r="J73" s="32"/>
      <c r="K73" s="41"/>
      <c r="L73" s="41"/>
      <c r="M73" s="41"/>
      <c r="N73" s="26"/>
      <c r="O73" s="32"/>
      <c r="P73" s="41"/>
      <c r="Q73" s="93"/>
      <c r="R73" s="41"/>
      <c r="S73" s="26"/>
    </row>
    <row r="74" spans="1:19" s="8" customFormat="1" ht="28.5" customHeight="1" x14ac:dyDescent="0.2">
      <c r="A74" s="39" t="s">
        <v>21</v>
      </c>
      <c r="B74" s="24"/>
      <c r="C74" s="43"/>
      <c r="D74" s="43"/>
      <c r="E74" s="47"/>
      <c r="F74" s="44"/>
      <c r="G74" s="35"/>
      <c r="H74" s="84"/>
      <c r="I74" s="35"/>
      <c r="J74" s="32"/>
      <c r="K74" s="41"/>
      <c r="L74" s="41"/>
      <c r="M74" s="41"/>
      <c r="N74" s="26"/>
      <c r="O74" s="32"/>
      <c r="P74" s="41"/>
      <c r="Q74" s="93"/>
      <c r="R74" s="41"/>
      <c r="S74" s="26"/>
    </row>
    <row r="75" spans="1:19" s="8" customFormat="1" ht="42" customHeight="1" x14ac:dyDescent="0.2">
      <c r="A75" s="39" t="s">
        <v>40</v>
      </c>
      <c r="B75" s="24"/>
      <c r="C75" s="43"/>
      <c r="D75" s="43"/>
      <c r="E75" s="47"/>
      <c r="F75" s="44">
        <f>G75+H75+I75</f>
        <v>15000</v>
      </c>
      <c r="G75" s="35"/>
      <c r="H75" s="84">
        <v>15000</v>
      </c>
      <c r="I75" s="35"/>
      <c r="J75" s="32"/>
      <c r="K75" s="41"/>
      <c r="L75" s="41"/>
      <c r="M75" s="41"/>
      <c r="N75" s="26"/>
      <c r="O75" s="32"/>
      <c r="P75" s="41"/>
      <c r="Q75" s="93"/>
      <c r="R75" s="41"/>
      <c r="S75" s="26"/>
    </row>
    <row r="76" spans="1:19" s="8" customFormat="1" ht="165" customHeight="1" x14ac:dyDescent="0.2">
      <c r="A76" s="39" t="s">
        <v>199</v>
      </c>
      <c r="B76" s="24"/>
      <c r="C76" s="43"/>
      <c r="D76" s="43"/>
      <c r="E76" s="47"/>
      <c r="F76" s="44">
        <f>G76+H76+I76</f>
        <v>700</v>
      </c>
      <c r="G76" s="35"/>
      <c r="H76" s="84">
        <v>700</v>
      </c>
      <c r="I76" s="35"/>
      <c r="J76" s="32"/>
      <c r="K76" s="41"/>
      <c r="L76" s="41"/>
      <c r="M76" s="41"/>
      <c r="N76" s="26"/>
      <c r="O76" s="32"/>
      <c r="P76" s="41"/>
      <c r="Q76" s="93"/>
      <c r="R76" s="41"/>
      <c r="S76" s="26"/>
    </row>
    <row r="77" spans="1:19" s="8" customFormat="1" ht="30.75" customHeight="1" x14ac:dyDescent="0.2">
      <c r="A77" s="39" t="s">
        <v>21</v>
      </c>
      <c r="B77" s="24"/>
      <c r="C77" s="43"/>
      <c r="D77" s="43"/>
      <c r="E77" s="47"/>
      <c r="F77" s="44"/>
      <c r="G77" s="35"/>
      <c r="H77" s="84"/>
      <c r="I77" s="35"/>
      <c r="J77" s="32"/>
      <c r="K77" s="41"/>
      <c r="L77" s="41"/>
      <c r="M77" s="41"/>
      <c r="N77" s="26"/>
      <c r="O77" s="32"/>
      <c r="P77" s="41"/>
      <c r="Q77" s="93"/>
      <c r="R77" s="41"/>
      <c r="S77" s="26"/>
    </row>
    <row r="78" spans="1:19" s="8" customFormat="1" ht="42" customHeight="1" x14ac:dyDescent="0.2">
      <c r="A78" s="39" t="s">
        <v>40</v>
      </c>
      <c r="B78" s="24"/>
      <c r="C78" s="43"/>
      <c r="D78" s="43"/>
      <c r="E78" s="47"/>
      <c r="F78" s="44">
        <f t="shared" ref="F78:F79" si="94">G78+H78+I78</f>
        <v>700</v>
      </c>
      <c r="G78" s="35"/>
      <c r="H78" s="84">
        <v>700</v>
      </c>
      <c r="I78" s="35"/>
      <c r="J78" s="32"/>
      <c r="K78" s="41"/>
      <c r="L78" s="41"/>
      <c r="M78" s="41"/>
      <c r="N78" s="26"/>
      <c r="O78" s="32"/>
      <c r="P78" s="41"/>
      <c r="Q78" s="93"/>
      <c r="R78" s="41"/>
      <c r="S78" s="26"/>
    </row>
    <row r="79" spans="1:19" s="8" customFormat="1" ht="91.5" customHeight="1" x14ac:dyDescent="0.2">
      <c r="A79" s="39" t="s">
        <v>200</v>
      </c>
      <c r="B79" s="24"/>
      <c r="C79" s="33" t="s">
        <v>257</v>
      </c>
      <c r="D79" s="43"/>
      <c r="E79" s="47"/>
      <c r="F79" s="44">
        <f t="shared" si="94"/>
        <v>2412.6</v>
      </c>
      <c r="G79" s="35"/>
      <c r="H79" s="84">
        <v>2412.6</v>
      </c>
      <c r="I79" s="35"/>
      <c r="J79" s="32"/>
      <c r="K79" s="41"/>
      <c r="L79" s="41"/>
      <c r="M79" s="41"/>
      <c r="N79" s="26"/>
      <c r="O79" s="32"/>
      <c r="P79" s="41"/>
      <c r="Q79" s="93"/>
      <c r="R79" s="41"/>
      <c r="S79" s="26"/>
    </row>
    <row r="80" spans="1:19" ht="159.75" customHeight="1" x14ac:dyDescent="0.2">
      <c r="A80" s="37" t="s">
        <v>201</v>
      </c>
      <c r="B80" s="17" t="s">
        <v>108</v>
      </c>
      <c r="C80" s="33" t="s">
        <v>141</v>
      </c>
      <c r="D80" s="40"/>
      <c r="E80" s="34">
        <v>43636</v>
      </c>
      <c r="F80" s="44">
        <f t="shared" si="82"/>
        <v>6215.3</v>
      </c>
      <c r="G80" s="35">
        <v>0</v>
      </c>
      <c r="H80" s="84">
        <v>6215.3</v>
      </c>
      <c r="I80" s="35"/>
      <c r="J80" s="32">
        <f t="shared" si="84"/>
        <v>0</v>
      </c>
      <c r="K80" s="35"/>
      <c r="L80" s="35"/>
      <c r="M80" s="35"/>
      <c r="N80" s="23">
        <f t="shared" si="74"/>
        <v>0</v>
      </c>
      <c r="O80" s="32">
        <f t="shared" si="86"/>
        <v>0</v>
      </c>
      <c r="P80" s="35"/>
      <c r="Q80" s="84"/>
      <c r="R80" s="35"/>
      <c r="S80" s="23">
        <f>O80/F80*100</f>
        <v>0</v>
      </c>
    </row>
    <row r="81" spans="1:19" s="8" customFormat="1" ht="118.5" customHeight="1" x14ac:dyDescent="0.25">
      <c r="A81" s="37" t="s">
        <v>202</v>
      </c>
      <c r="B81" s="24"/>
      <c r="C81" s="33" t="s">
        <v>258</v>
      </c>
      <c r="D81" s="28"/>
      <c r="E81" s="34" t="s">
        <v>172</v>
      </c>
      <c r="F81" s="44">
        <f>G81+H81+I81</f>
        <v>6300</v>
      </c>
      <c r="G81" s="35"/>
      <c r="H81" s="83">
        <v>6300</v>
      </c>
      <c r="I81" s="35"/>
      <c r="J81" s="32">
        <f>K81+L81+M81</f>
        <v>0</v>
      </c>
      <c r="K81" s="35"/>
      <c r="L81" s="36"/>
      <c r="M81" s="35"/>
      <c r="N81" s="26">
        <f>J81/F81*100</f>
        <v>0</v>
      </c>
      <c r="O81" s="32">
        <f>P81+Q81+R81</f>
        <v>0</v>
      </c>
      <c r="P81" s="41"/>
      <c r="Q81" s="86"/>
      <c r="R81" s="41"/>
      <c r="S81" s="26">
        <f>O81/F81*100</f>
        <v>0</v>
      </c>
    </row>
    <row r="82" spans="1:19" s="8" customFormat="1" ht="66" customHeight="1" x14ac:dyDescent="0.2">
      <c r="A82" s="81" t="s">
        <v>32</v>
      </c>
      <c r="B82" s="24"/>
      <c r="C82" s="33"/>
      <c r="D82" s="33"/>
      <c r="E82" s="34"/>
      <c r="F82" s="44">
        <f t="shared" si="82"/>
        <v>0</v>
      </c>
      <c r="G82" s="35"/>
      <c r="H82" s="84"/>
      <c r="I82" s="35"/>
      <c r="J82" s="32">
        <f t="shared" si="84"/>
        <v>0</v>
      </c>
      <c r="K82" s="35"/>
      <c r="L82" s="35"/>
      <c r="M82" s="35"/>
      <c r="N82" s="26"/>
      <c r="O82" s="44">
        <f t="shared" ref="O82:O92" si="95">P82+Q82+R82</f>
        <v>0</v>
      </c>
      <c r="P82" s="35"/>
      <c r="Q82" s="83"/>
      <c r="R82" s="35"/>
      <c r="S82" s="23"/>
    </row>
    <row r="83" spans="1:19" ht="76.5" customHeight="1" x14ac:dyDescent="0.2">
      <c r="A83" s="27" t="s">
        <v>175</v>
      </c>
      <c r="B83" s="17"/>
      <c r="C83" s="33"/>
      <c r="D83" s="33"/>
      <c r="E83" s="34"/>
      <c r="F83" s="44">
        <f t="shared" si="82"/>
        <v>0</v>
      </c>
      <c r="G83" s="35"/>
      <c r="H83" s="84"/>
      <c r="I83" s="35"/>
      <c r="J83" s="32">
        <f t="shared" si="84"/>
        <v>0</v>
      </c>
      <c r="K83" s="35"/>
      <c r="L83" s="35"/>
      <c r="M83" s="35"/>
      <c r="N83" s="23"/>
      <c r="O83" s="32">
        <f t="shared" si="95"/>
        <v>0</v>
      </c>
      <c r="P83" s="35"/>
      <c r="Q83" s="83"/>
      <c r="R83" s="35"/>
      <c r="S83" s="23"/>
    </row>
    <row r="84" spans="1:19" s="15" customFormat="1" ht="87" customHeight="1" x14ac:dyDescent="0.2">
      <c r="A84" s="54" t="s">
        <v>81</v>
      </c>
      <c r="B84" s="55" t="s">
        <v>82</v>
      </c>
      <c r="C84" s="66"/>
      <c r="D84" s="66"/>
      <c r="E84" s="67"/>
      <c r="F84" s="44">
        <f>G84+H84+I84</f>
        <v>32654.1</v>
      </c>
      <c r="G84" s="59">
        <f>G86+G87+G88+G89+G90+G91</f>
        <v>32327.599999999999</v>
      </c>
      <c r="H84" s="59">
        <f t="shared" ref="H84:I84" si="96">H86+H87+H88+H89+H90+H91</f>
        <v>326.5</v>
      </c>
      <c r="I84" s="59">
        <f t="shared" si="96"/>
        <v>0</v>
      </c>
      <c r="J84" s="32">
        <f t="shared" si="84"/>
        <v>0</v>
      </c>
      <c r="K84" s="59">
        <f t="shared" ref="K84:M84" si="97">K86+K87+K88+K89+K90+K91</f>
        <v>0</v>
      </c>
      <c r="L84" s="59">
        <f t="shared" si="97"/>
        <v>0</v>
      </c>
      <c r="M84" s="59">
        <f t="shared" si="97"/>
        <v>0</v>
      </c>
      <c r="N84" s="58">
        <f t="shared" si="74"/>
        <v>0</v>
      </c>
      <c r="O84" s="32">
        <f t="shared" si="95"/>
        <v>0</v>
      </c>
      <c r="P84" s="59">
        <f t="shared" ref="P84:R84" si="98">P86+P87+P88+P89+P90+P91</f>
        <v>0</v>
      </c>
      <c r="Q84" s="59">
        <f t="shared" si="98"/>
        <v>0</v>
      </c>
      <c r="R84" s="59">
        <f t="shared" si="98"/>
        <v>0</v>
      </c>
      <c r="S84" s="58">
        <f>O84/F84*100</f>
        <v>0</v>
      </c>
    </row>
    <row r="85" spans="1:19" ht="18.75" customHeight="1" x14ac:dyDescent="0.2">
      <c r="A85" s="24" t="s">
        <v>83</v>
      </c>
      <c r="B85" s="17"/>
      <c r="C85" s="33"/>
      <c r="D85" s="33"/>
      <c r="E85" s="34"/>
      <c r="F85" s="44">
        <f t="shared" si="82"/>
        <v>0</v>
      </c>
      <c r="G85" s="35"/>
      <c r="H85" s="84"/>
      <c r="I85" s="35"/>
      <c r="J85" s="32">
        <f t="shared" si="84"/>
        <v>0</v>
      </c>
      <c r="K85" s="35"/>
      <c r="L85" s="35"/>
      <c r="M85" s="35"/>
      <c r="N85" s="23"/>
      <c r="O85" s="32">
        <f t="shared" si="95"/>
        <v>0</v>
      </c>
      <c r="P85" s="35"/>
      <c r="Q85" s="83"/>
      <c r="R85" s="35"/>
      <c r="S85" s="23"/>
    </row>
    <row r="86" spans="1:19" s="8" customFormat="1" ht="50.25" customHeight="1" x14ac:dyDescent="0.2">
      <c r="A86" s="37" t="s">
        <v>203</v>
      </c>
      <c r="B86" s="24"/>
      <c r="C86" s="33"/>
      <c r="D86" s="33"/>
      <c r="E86" s="34"/>
      <c r="F86" s="44">
        <f t="shared" si="82"/>
        <v>5442.2999999999993</v>
      </c>
      <c r="G86" s="35">
        <v>5387.9</v>
      </c>
      <c r="H86" s="84">
        <v>54.4</v>
      </c>
      <c r="I86" s="35"/>
      <c r="J86" s="32">
        <f t="shared" si="84"/>
        <v>0</v>
      </c>
      <c r="K86" s="35"/>
      <c r="L86" s="41"/>
      <c r="M86" s="41"/>
      <c r="N86" s="26">
        <f t="shared" si="74"/>
        <v>0</v>
      </c>
      <c r="O86" s="32">
        <f t="shared" si="95"/>
        <v>0</v>
      </c>
      <c r="P86" s="41"/>
      <c r="Q86" s="86"/>
      <c r="R86" s="41"/>
      <c r="S86" s="26">
        <f t="shared" ref="S86:S92" si="99">O86/F86*100</f>
        <v>0</v>
      </c>
    </row>
    <row r="87" spans="1:19" s="8" customFormat="1" ht="57.75" customHeight="1" x14ac:dyDescent="0.2">
      <c r="A87" s="37" t="s">
        <v>204</v>
      </c>
      <c r="B87" s="24"/>
      <c r="C87" s="33"/>
      <c r="D87" s="33"/>
      <c r="E87" s="34"/>
      <c r="F87" s="44">
        <f t="shared" si="82"/>
        <v>5442.2999999999993</v>
      </c>
      <c r="G87" s="35">
        <v>5387.9</v>
      </c>
      <c r="H87" s="84">
        <v>54.4</v>
      </c>
      <c r="I87" s="35"/>
      <c r="J87" s="32">
        <f t="shared" si="84"/>
        <v>0</v>
      </c>
      <c r="K87" s="35"/>
      <c r="L87" s="35"/>
      <c r="M87" s="41"/>
      <c r="N87" s="26">
        <f t="shared" si="74"/>
        <v>0</v>
      </c>
      <c r="O87" s="32">
        <f t="shared" si="95"/>
        <v>0</v>
      </c>
      <c r="P87" s="41"/>
      <c r="Q87" s="86"/>
      <c r="R87" s="41"/>
      <c r="S87" s="26">
        <f t="shared" si="99"/>
        <v>0</v>
      </c>
    </row>
    <row r="88" spans="1:19" s="8" customFormat="1" ht="54.75" customHeight="1" x14ac:dyDescent="0.2">
      <c r="A88" s="37" t="s">
        <v>205</v>
      </c>
      <c r="B88" s="24"/>
      <c r="C88" s="33"/>
      <c r="D88" s="33"/>
      <c r="E88" s="34"/>
      <c r="F88" s="44">
        <f t="shared" si="82"/>
        <v>5442.2999999999993</v>
      </c>
      <c r="G88" s="35">
        <v>5387.9</v>
      </c>
      <c r="H88" s="84">
        <v>54.4</v>
      </c>
      <c r="I88" s="35"/>
      <c r="J88" s="32">
        <f t="shared" si="84"/>
        <v>0</v>
      </c>
      <c r="K88" s="35"/>
      <c r="L88" s="42"/>
      <c r="M88" s="41"/>
      <c r="N88" s="26">
        <f t="shared" si="74"/>
        <v>0</v>
      </c>
      <c r="O88" s="32">
        <f t="shared" si="95"/>
        <v>0</v>
      </c>
      <c r="P88" s="41"/>
      <c r="Q88" s="93"/>
      <c r="R88" s="41"/>
      <c r="S88" s="26">
        <f t="shared" si="99"/>
        <v>0</v>
      </c>
    </row>
    <row r="89" spans="1:19" s="8" customFormat="1" ht="51" customHeight="1" x14ac:dyDescent="0.2">
      <c r="A89" s="37" t="s">
        <v>206</v>
      </c>
      <c r="B89" s="24"/>
      <c r="C89" s="82"/>
      <c r="D89" s="82"/>
      <c r="E89" s="53"/>
      <c r="F89" s="44">
        <f>G89+H89+I89</f>
        <v>5442.4</v>
      </c>
      <c r="G89" s="35">
        <v>5388</v>
      </c>
      <c r="H89" s="84">
        <v>54.4</v>
      </c>
      <c r="I89" s="35"/>
      <c r="J89" s="32">
        <f>K89+L89+M89</f>
        <v>0</v>
      </c>
      <c r="K89" s="35"/>
      <c r="L89" s="35"/>
      <c r="M89" s="41"/>
      <c r="N89" s="26">
        <f>J89/F89*100</f>
        <v>0</v>
      </c>
      <c r="O89" s="32">
        <f>P89+Q89+R89</f>
        <v>0</v>
      </c>
      <c r="P89" s="41"/>
      <c r="Q89" s="93"/>
      <c r="R89" s="41"/>
      <c r="S89" s="26">
        <f>O89/F89*100</f>
        <v>0</v>
      </c>
    </row>
    <row r="90" spans="1:19" ht="54" customHeight="1" x14ac:dyDescent="0.2">
      <c r="A90" s="37" t="s">
        <v>207</v>
      </c>
      <c r="B90" s="17"/>
      <c r="C90" s="33"/>
      <c r="D90" s="33"/>
      <c r="E90" s="34"/>
      <c r="F90" s="44">
        <f t="shared" si="82"/>
        <v>5442.2999999999993</v>
      </c>
      <c r="G90" s="35">
        <v>5387.9</v>
      </c>
      <c r="H90" s="84">
        <v>54.4</v>
      </c>
      <c r="I90" s="35"/>
      <c r="J90" s="32">
        <f t="shared" si="84"/>
        <v>0</v>
      </c>
      <c r="K90" s="35"/>
      <c r="L90" s="36"/>
      <c r="M90" s="35"/>
      <c r="N90" s="23">
        <f t="shared" ref="N90:N137" si="100">J90/F90*100</f>
        <v>0</v>
      </c>
      <c r="O90" s="32">
        <f t="shared" si="95"/>
        <v>0</v>
      </c>
      <c r="P90" s="35"/>
      <c r="Q90" s="83"/>
      <c r="R90" s="35"/>
      <c r="S90" s="23">
        <f t="shared" si="99"/>
        <v>0</v>
      </c>
    </row>
    <row r="91" spans="1:19" ht="54.75" customHeight="1" x14ac:dyDescent="0.2">
      <c r="A91" s="37" t="s">
        <v>208</v>
      </c>
      <c r="B91" s="17"/>
      <c r="C91" s="33"/>
      <c r="D91" s="33"/>
      <c r="E91" s="34"/>
      <c r="F91" s="44">
        <f t="shared" si="82"/>
        <v>5442.5</v>
      </c>
      <c r="G91" s="35">
        <v>5388</v>
      </c>
      <c r="H91" s="84">
        <v>54.5</v>
      </c>
      <c r="I91" s="35"/>
      <c r="J91" s="32">
        <f t="shared" si="84"/>
        <v>0</v>
      </c>
      <c r="K91" s="35"/>
      <c r="L91" s="35"/>
      <c r="M91" s="35"/>
      <c r="N91" s="23">
        <f t="shared" si="100"/>
        <v>0</v>
      </c>
      <c r="O91" s="32">
        <f t="shared" si="95"/>
        <v>0</v>
      </c>
      <c r="P91" s="35"/>
      <c r="Q91" s="83"/>
      <c r="R91" s="35"/>
      <c r="S91" s="23">
        <f t="shared" si="99"/>
        <v>0</v>
      </c>
    </row>
    <row r="92" spans="1:19" s="10" customFormat="1" ht="59.25" customHeight="1" x14ac:dyDescent="0.2">
      <c r="A92" s="97" t="s">
        <v>209</v>
      </c>
      <c r="B92" s="29" t="s">
        <v>109</v>
      </c>
      <c r="C92" s="30"/>
      <c r="D92" s="30"/>
      <c r="E92" s="31"/>
      <c r="F92" s="44">
        <f t="shared" si="82"/>
        <v>15000</v>
      </c>
      <c r="G92" s="70">
        <f>G93</f>
        <v>0</v>
      </c>
      <c r="H92" s="70">
        <f t="shared" ref="H92:I92" si="101">H93</f>
        <v>15000</v>
      </c>
      <c r="I92" s="70">
        <f t="shared" si="101"/>
        <v>0</v>
      </c>
      <c r="J92" s="32">
        <f t="shared" si="84"/>
        <v>0</v>
      </c>
      <c r="K92" s="38">
        <f t="shared" ref="K92:M92" si="102">K93</f>
        <v>0</v>
      </c>
      <c r="L92" s="38">
        <f t="shared" si="102"/>
        <v>0</v>
      </c>
      <c r="M92" s="38">
        <f t="shared" si="102"/>
        <v>0</v>
      </c>
      <c r="N92" s="32">
        <f t="shared" si="100"/>
        <v>0</v>
      </c>
      <c r="O92" s="32">
        <f t="shared" si="95"/>
        <v>0</v>
      </c>
      <c r="P92" s="38">
        <f t="shared" ref="P92:R92" si="103">P93</f>
        <v>0</v>
      </c>
      <c r="Q92" s="38">
        <f t="shared" si="103"/>
        <v>0</v>
      </c>
      <c r="R92" s="38">
        <f t="shared" si="103"/>
        <v>0</v>
      </c>
      <c r="S92" s="32">
        <f t="shared" si="99"/>
        <v>0</v>
      </c>
    </row>
    <row r="93" spans="1:19" ht="93" customHeight="1" x14ac:dyDescent="0.2">
      <c r="A93" s="96" t="s">
        <v>210</v>
      </c>
      <c r="B93" s="96"/>
      <c r="C93" s="33"/>
      <c r="D93" s="33"/>
      <c r="E93" s="34"/>
      <c r="F93" s="44">
        <f>G93+H93+I93</f>
        <v>15000</v>
      </c>
      <c r="G93" s="35"/>
      <c r="H93" s="84">
        <v>15000</v>
      </c>
      <c r="I93" s="35"/>
      <c r="J93" s="32"/>
      <c r="K93" s="35"/>
      <c r="L93" s="35"/>
      <c r="M93" s="35"/>
      <c r="N93" s="23"/>
      <c r="O93" s="32"/>
      <c r="P93" s="35"/>
      <c r="Q93" s="84"/>
      <c r="R93" s="35"/>
      <c r="S93" s="23"/>
    </row>
    <row r="94" spans="1:19" ht="27" customHeight="1" x14ac:dyDescent="0.2">
      <c r="A94" s="96" t="s">
        <v>211</v>
      </c>
      <c r="B94" s="96"/>
      <c r="C94" s="33"/>
      <c r="D94" s="33"/>
      <c r="E94" s="34"/>
      <c r="F94" s="44"/>
      <c r="G94" s="35"/>
      <c r="H94" s="84"/>
      <c r="I94" s="35"/>
      <c r="J94" s="32"/>
      <c r="K94" s="35"/>
      <c r="L94" s="35"/>
      <c r="M94" s="35"/>
      <c r="N94" s="23"/>
      <c r="O94" s="32"/>
      <c r="P94" s="35"/>
      <c r="Q94" s="84"/>
      <c r="R94" s="35"/>
      <c r="S94" s="23"/>
    </row>
    <row r="95" spans="1:19" ht="40.5" customHeight="1" x14ac:dyDescent="0.2">
      <c r="A95" s="96" t="s">
        <v>40</v>
      </c>
      <c r="B95" s="96"/>
      <c r="C95" s="33"/>
      <c r="D95" s="33"/>
      <c r="E95" s="34"/>
      <c r="F95" s="44">
        <f>G95+H95+I95</f>
        <v>15000</v>
      </c>
      <c r="G95" s="35"/>
      <c r="H95" s="84">
        <v>15000</v>
      </c>
      <c r="I95" s="35"/>
      <c r="J95" s="32"/>
      <c r="K95" s="35"/>
      <c r="L95" s="35"/>
      <c r="M95" s="35"/>
      <c r="N95" s="23"/>
      <c r="O95" s="32"/>
      <c r="P95" s="35"/>
      <c r="Q95" s="84"/>
      <c r="R95" s="35"/>
      <c r="S95" s="23"/>
    </row>
    <row r="96" spans="1:19" s="7" customFormat="1" ht="33" x14ac:dyDescent="0.25">
      <c r="A96" s="49" t="s">
        <v>29</v>
      </c>
      <c r="B96" s="18"/>
      <c r="C96" s="50"/>
      <c r="D96" s="50"/>
      <c r="E96" s="51"/>
      <c r="F96" s="20">
        <f t="shared" ref="F96:F163" si="104">G96+H96+I96</f>
        <v>437557.55</v>
      </c>
      <c r="G96" s="52">
        <f>G98</f>
        <v>23734.7</v>
      </c>
      <c r="H96" s="52">
        <f t="shared" ref="H96:I96" si="105">H98</f>
        <v>391285.6</v>
      </c>
      <c r="I96" s="52">
        <f t="shared" si="105"/>
        <v>22537.249999999996</v>
      </c>
      <c r="J96" s="20">
        <f t="shared" ref="J96:J163" si="106">K96+L96+M96</f>
        <v>0</v>
      </c>
      <c r="K96" s="52">
        <f t="shared" ref="K96:M96" si="107">K98</f>
        <v>0</v>
      </c>
      <c r="L96" s="52">
        <f t="shared" si="107"/>
        <v>0</v>
      </c>
      <c r="M96" s="52">
        <f t="shared" si="107"/>
        <v>0</v>
      </c>
      <c r="N96" s="20">
        <f t="shared" si="100"/>
        <v>0</v>
      </c>
      <c r="O96" s="20">
        <f t="shared" ref="O96:O126" si="108">P96+Q96+R96</f>
        <v>0</v>
      </c>
      <c r="P96" s="52">
        <f t="shared" ref="P96:R96" si="109">P98</f>
        <v>0</v>
      </c>
      <c r="Q96" s="52">
        <f t="shared" si="109"/>
        <v>0</v>
      </c>
      <c r="R96" s="52">
        <f t="shared" si="109"/>
        <v>0</v>
      </c>
      <c r="S96" s="20">
        <f>O96/F96*100</f>
        <v>0</v>
      </c>
    </row>
    <row r="97" spans="1:19" ht="16.5" x14ac:dyDescent="0.2">
      <c r="A97" s="60" t="s">
        <v>21</v>
      </c>
      <c r="B97" s="17"/>
      <c r="C97" s="33"/>
      <c r="D97" s="33"/>
      <c r="E97" s="34"/>
      <c r="F97" s="23"/>
      <c r="G97" s="35"/>
      <c r="H97" s="84"/>
      <c r="I97" s="35"/>
      <c r="J97" s="23"/>
      <c r="K97" s="35"/>
      <c r="L97" s="35"/>
      <c r="M97" s="35"/>
      <c r="N97" s="23"/>
      <c r="O97" s="23"/>
      <c r="P97" s="35"/>
      <c r="Q97" s="84"/>
      <c r="R97" s="35"/>
      <c r="S97" s="23"/>
    </row>
    <row r="98" spans="1:19" s="10" customFormat="1" ht="56.25" customHeight="1" x14ac:dyDescent="0.2">
      <c r="A98" s="97" t="s">
        <v>56</v>
      </c>
      <c r="B98" s="29" t="s">
        <v>57</v>
      </c>
      <c r="C98" s="30"/>
      <c r="D98" s="30"/>
      <c r="E98" s="31"/>
      <c r="F98" s="44">
        <f t="shared" si="104"/>
        <v>437557.55</v>
      </c>
      <c r="G98" s="70">
        <f>G99</f>
        <v>23734.7</v>
      </c>
      <c r="H98" s="70">
        <f t="shared" ref="H98:I98" si="110">H99</f>
        <v>391285.6</v>
      </c>
      <c r="I98" s="70">
        <f t="shared" si="110"/>
        <v>22537.249999999996</v>
      </c>
      <c r="J98" s="32">
        <f t="shared" si="106"/>
        <v>0</v>
      </c>
      <c r="K98" s="38">
        <f t="shared" ref="K98:M98" si="111">K99</f>
        <v>0</v>
      </c>
      <c r="L98" s="38">
        <f t="shared" si="111"/>
        <v>0</v>
      </c>
      <c r="M98" s="38">
        <f t="shared" si="111"/>
        <v>0</v>
      </c>
      <c r="N98" s="32">
        <f t="shared" si="100"/>
        <v>0</v>
      </c>
      <c r="O98" s="32">
        <f t="shared" si="108"/>
        <v>0</v>
      </c>
      <c r="P98" s="38">
        <f t="shared" ref="P98:R98" si="112">P99</f>
        <v>0</v>
      </c>
      <c r="Q98" s="38">
        <f t="shared" si="112"/>
        <v>0</v>
      </c>
      <c r="R98" s="38">
        <f t="shared" si="112"/>
        <v>0</v>
      </c>
      <c r="S98" s="32">
        <f>O98/F98*100</f>
        <v>0</v>
      </c>
    </row>
    <row r="99" spans="1:19" s="10" customFormat="1" ht="39" customHeight="1" x14ac:dyDescent="0.2">
      <c r="A99" s="97" t="s">
        <v>66</v>
      </c>
      <c r="B99" s="29" t="s">
        <v>58</v>
      </c>
      <c r="C99" s="30"/>
      <c r="D99" s="30"/>
      <c r="E99" s="31"/>
      <c r="F99" s="44">
        <f t="shared" si="104"/>
        <v>437557.55</v>
      </c>
      <c r="G99" s="70">
        <f>G101+G103+G105+G107+G109+G111+G113+G115+G117+G119+G121</f>
        <v>23734.7</v>
      </c>
      <c r="H99" s="70">
        <f t="shared" ref="H99:I99" si="113">H101+H103+H105+H107+H109+H111+H113+H115+H117+H119+H121</f>
        <v>391285.6</v>
      </c>
      <c r="I99" s="70">
        <f t="shared" si="113"/>
        <v>22537.249999999996</v>
      </c>
      <c r="J99" s="32">
        <f t="shared" si="106"/>
        <v>0</v>
      </c>
      <c r="K99" s="38">
        <f t="shared" ref="K99:M99" si="114">K101+K103+K105+K107+K109+K111+K113+K115+K117+K119+K121</f>
        <v>0</v>
      </c>
      <c r="L99" s="38">
        <f t="shared" si="114"/>
        <v>0</v>
      </c>
      <c r="M99" s="38">
        <f t="shared" si="114"/>
        <v>0</v>
      </c>
      <c r="N99" s="32">
        <f t="shared" si="100"/>
        <v>0</v>
      </c>
      <c r="O99" s="32">
        <f t="shared" si="108"/>
        <v>0</v>
      </c>
      <c r="P99" s="38">
        <f t="shared" ref="P99:R99" si="115">P101+P103+P105+P107+P109+P111+P113+P115+P117+P119+P121</f>
        <v>0</v>
      </c>
      <c r="Q99" s="38">
        <f t="shared" si="115"/>
        <v>0</v>
      </c>
      <c r="R99" s="38">
        <f t="shared" si="115"/>
        <v>0</v>
      </c>
      <c r="S99" s="32">
        <f>O99/F99*100</f>
        <v>0</v>
      </c>
    </row>
    <row r="100" spans="1:19" s="8" customFormat="1" ht="43.5" customHeight="1" x14ac:dyDescent="0.2">
      <c r="A100" s="81" t="s">
        <v>84</v>
      </c>
      <c r="B100" s="24"/>
      <c r="C100" s="24"/>
      <c r="D100" s="24"/>
      <c r="E100" s="25"/>
      <c r="F100" s="44">
        <f t="shared" si="104"/>
        <v>0</v>
      </c>
      <c r="G100" s="23"/>
      <c r="H100" s="87"/>
      <c r="I100" s="23"/>
      <c r="J100" s="32">
        <f t="shared" si="106"/>
        <v>0</v>
      </c>
      <c r="K100" s="26"/>
      <c r="L100" s="26"/>
      <c r="M100" s="26"/>
      <c r="N100" s="26"/>
      <c r="O100" s="32">
        <f t="shared" si="108"/>
        <v>0</v>
      </c>
      <c r="P100" s="26"/>
      <c r="Q100" s="88"/>
      <c r="R100" s="26"/>
      <c r="S100" s="26"/>
    </row>
    <row r="101" spans="1:19" s="8" customFormat="1" ht="58.5" customHeight="1" x14ac:dyDescent="0.2">
      <c r="A101" s="39" t="s">
        <v>212</v>
      </c>
      <c r="B101" s="24"/>
      <c r="C101" s="24"/>
      <c r="D101" s="24"/>
      <c r="E101" s="25"/>
      <c r="F101" s="44">
        <f>G101+H101+I101</f>
        <v>32010</v>
      </c>
      <c r="G101" s="23"/>
      <c r="H101" s="87">
        <v>32010</v>
      </c>
      <c r="I101" s="23"/>
      <c r="J101" s="32"/>
      <c r="K101" s="26"/>
      <c r="L101" s="26"/>
      <c r="M101" s="26"/>
      <c r="N101" s="26"/>
      <c r="O101" s="32"/>
      <c r="P101" s="26"/>
      <c r="Q101" s="88"/>
      <c r="R101" s="26"/>
      <c r="S101" s="26"/>
    </row>
    <row r="102" spans="1:19" s="8" customFormat="1" ht="35.25" customHeight="1" x14ac:dyDescent="0.2">
      <c r="A102" s="81" t="s">
        <v>49</v>
      </c>
      <c r="B102" s="24"/>
      <c r="C102" s="24"/>
      <c r="D102" s="24"/>
      <c r="E102" s="25"/>
      <c r="F102" s="44"/>
      <c r="G102" s="23"/>
      <c r="H102" s="87"/>
      <c r="I102" s="23"/>
      <c r="J102" s="32"/>
      <c r="K102" s="26"/>
      <c r="L102" s="26"/>
      <c r="M102" s="26"/>
      <c r="N102" s="26"/>
      <c r="O102" s="32"/>
      <c r="P102" s="26"/>
      <c r="Q102" s="88"/>
      <c r="R102" s="26"/>
      <c r="S102" s="26"/>
    </row>
    <row r="103" spans="1:19" s="8" customFormat="1" ht="58.5" customHeight="1" x14ac:dyDescent="0.2">
      <c r="A103" s="39" t="s">
        <v>213</v>
      </c>
      <c r="B103" s="24"/>
      <c r="C103" s="24"/>
      <c r="D103" s="24"/>
      <c r="E103" s="25"/>
      <c r="F103" s="44">
        <f>G103+H103+I103</f>
        <v>118058.11</v>
      </c>
      <c r="G103" s="23">
        <v>23734.7</v>
      </c>
      <c r="H103" s="87">
        <v>89667.199999999997</v>
      </c>
      <c r="I103" s="23">
        <v>4656.21</v>
      </c>
      <c r="J103" s="32"/>
      <c r="K103" s="26"/>
      <c r="L103" s="26"/>
      <c r="M103" s="26"/>
      <c r="N103" s="26"/>
      <c r="O103" s="32"/>
      <c r="P103" s="26"/>
      <c r="Q103" s="88"/>
      <c r="R103" s="26"/>
      <c r="S103" s="26"/>
    </row>
    <row r="104" spans="1:19" s="8" customFormat="1" ht="37.5" customHeight="1" x14ac:dyDescent="0.2">
      <c r="A104" s="81" t="s">
        <v>79</v>
      </c>
      <c r="B104" s="24"/>
      <c r="C104" s="24"/>
      <c r="D104" s="24"/>
      <c r="E104" s="25"/>
      <c r="F104" s="44"/>
      <c r="G104" s="23"/>
      <c r="H104" s="87"/>
      <c r="I104" s="23"/>
      <c r="J104" s="32"/>
      <c r="K104" s="26"/>
      <c r="L104" s="26"/>
      <c r="M104" s="26"/>
      <c r="N104" s="26"/>
      <c r="O104" s="32"/>
      <c r="P104" s="26"/>
      <c r="Q104" s="88"/>
      <c r="R104" s="26"/>
      <c r="S104" s="26"/>
    </row>
    <row r="105" spans="1:19" s="8" customFormat="1" ht="58.5" customHeight="1" x14ac:dyDescent="0.2">
      <c r="A105" s="39" t="s">
        <v>214</v>
      </c>
      <c r="B105" s="24"/>
      <c r="C105" s="24"/>
      <c r="D105" s="24"/>
      <c r="E105" s="25"/>
      <c r="F105" s="44">
        <f>G105+H105+I105</f>
        <v>32000</v>
      </c>
      <c r="G105" s="23"/>
      <c r="H105" s="87">
        <v>30080</v>
      </c>
      <c r="I105" s="23">
        <v>1920</v>
      </c>
      <c r="J105" s="32"/>
      <c r="K105" s="26"/>
      <c r="L105" s="26"/>
      <c r="M105" s="26"/>
      <c r="N105" s="26"/>
      <c r="O105" s="32"/>
      <c r="P105" s="26"/>
      <c r="Q105" s="88"/>
      <c r="R105" s="26"/>
      <c r="S105" s="26"/>
    </row>
    <row r="106" spans="1:19" s="8" customFormat="1" ht="38.25" customHeight="1" x14ac:dyDescent="0.2">
      <c r="A106" s="81" t="s">
        <v>50</v>
      </c>
      <c r="B106" s="24"/>
      <c r="C106" s="24"/>
      <c r="D106" s="24"/>
      <c r="E106" s="25"/>
      <c r="F106" s="44"/>
      <c r="G106" s="23"/>
      <c r="H106" s="87"/>
      <c r="I106" s="23"/>
      <c r="J106" s="32"/>
      <c r="K106" s="26"/>
      <c r="L106" s="26"/>
      <c r="M106" s="26"/>
      <c r="N106" s="26"/>
      <c r="O106" s="32"/>
      <c r="P106" s="26"/>
      <c r="Q106" s="88"/>
      <c r="R106" s="26"/>
      <c r="S106" s="26"/>
    </row>
    <row r="107" spans="1:19" s="8" customFormat="1" ht="58.5" customHeight="1" x14ac:dyDescent="0.2">
      <c r="A107" s="39" t="s">
        <v>215</v>
      </c>
      <c r="B107" s="24"/>
      <c r="C107" s="24"/>
      <c r="D107" s="24"/>
      <c r="E107" s="25"/>
      <c r="F107" s="44">
        <f>G107+H107+I107</f>
        <v>32000</v>
      </c>
      <c r="G107" s="23"/>
      <c r="H107" s="87">
        <v>30080</v>
      </c>
      <c r="I107" s="23">
        <v>1920</v>
      </c>
      <c r="J107" s="32"/>
      <c r="K107" s="26"/>
      <c r="L107" s="26"/>
      <c r="M107" s="26"/>
      <c r="N107" s="26"/>
      <c r="O107" s="32"/>
      <c r="P107" s="26"/>
      <c r="Q107" s="88"/>
      <c r="R107" s="26"/>
      <c r="S107" s="26"/>
    </row>
    <row r="108" spans="1:19" s="8" customFormat="1" ht="58.5" customHeight="1" x14ac:dyDescent="0.2">
      <c r="A108" s="81" t="s">
        <v>216</v>
      </c>
      <c r="B108" s="24"/>
      <c r="C108" s="24"/>
      <c r="D108" s="24"/>
      <c r="E108" s="25"/>
      <c r="F108" s="44"/>
      <c r="G108" s="23"/>
      <c r="H108" s="87"/>
      <c r="I108" s="23"/>
      <c r="J108" s="32"/>
      <c r="K108" s="26"/>
      <c r="L108" s="26"/>
      <c r="M108" s="26"/>
      <c r="N108" s="26"/>
      <c r="O108" s="32"/>
      <c r="P108" s="26"/>
      <c r="Q108" s="88"/>
      <c r="R108" s="26"/>
      <c r="S108" s="26"/>
    </row>
    <row r="109" spans="1:19" s="8" customFormat="1" ht="58.5" customHeight="1" x14ac:dyDescent="0.2">
      <c r="A109" s="39" t="s">
        <v>217</v>
      </c>
      <c r="B109" s="24"/>
      <c r="C109" s="24"/>
      <c r="D109" s="24"/>
      <c r="E109" s="25"/>
      <c r="F109" s="44">
        <f>G109+H109+I109</f>
        <v>32000</v>
      </c>
      <c r="G109" s="23"/>
      <c r="H109" s="87">
        <v>29760</v>
      </c>
      <c r="I109" s="23">
        <v>2240</v>
      </c>
      <c r="J109" s="32"/>
      <c r="K109" s="26"/>
      <c r="L109" s="26"/>
      <c r="M109" s="26"/>
      <c r="N109" s="26"/>
      <c r="O109" s="32"/>
      <c r="P109" s="26"/>
      <c r="Q109" s="88"/>
      <c r="R109" s="26"/>
      <c r="S109" s="26"/>
    </row>
    <row r="110" spans="1:19" s="8" customFormat="1" ht="48.75" customHeight="1" x14ac:dyDescent="0.2">
      <c r="A110" s="81" t="s">
        <v>218</v>
      </c>
      <c r="B110" s="24"/>
      <c r="C110" s="24"/>
      <c r="D110" s="24"/>
      <c r="E110" s="25"/>
      <c r="F110" s="44"/>
      <c r="G110" s="23"/>
      <c r="H110" s="87"/>
      <c r="I110" s="23"/>
      <c r="J110" s="32"/>
      <c r="K110" s="26"/>
      <c r="L110" s="26"/>
      <c r="M110" s="26"/>
      <c r="N110" s="26"/>
      <c r="O110" s="32"/>
      <c r="P110" s="26"/>
      <c r="Q110" s="88"/>
      <c r="R110" s="26"/>
      <c r="S110" s="26"/>
    </row>
    <row r="111" spans="1:19" s="8" customFormat="1" ht="58.5" customHeight="1" x14ac:dyDescent="0.2">
      <c r="A111" s="39" t="s">
        <v>219</v>
      </c>
      <c r="B111" s="24"/>
      <c r="C111" s="24"/>
      <c r="D111" s="24"/>
      <c r="E111" s="25"/>
      <c r="F111" s="44">
        <f>G111+H111+I111</f>
        <v>32000</v>
      </c>
      <c r="G111" s="23"/>
      <c r="H111" s="87">
        <v>30400</v>
      </c>
      <c r="I111" s="23">
        <v>1600</v>
      </c>
      <c r="J111" s="32"/>
      <c r="K111" s="26"/>
      <c r="L111" s="26"/>
      <c r="M111" s="26"/>
      <c r="N111" s="26"/>
      <c r="O111" s="32"/>
      <c r="P111" s="26"/>
      <c r="Q111" s="88"/>
      <c r="R111" s="26"/>
      <c r="S111" s="26"/>
    </row>
    <row r="112" spans="1:19" s="8" customFormat="1" ht="37.5" customHeight="1" x14ac:dyDescent="0.2">
      <c r="A112" s="81" t="s">
        <v>191</v>
      </c>
      <c r="B112" s="24"/>
      <c r="C112" s="24"/>
      <c r="D112" s="24"/>
      <c r="E112" s="25"/>
      <c r="F112" s="44"/>
      <c r="G112" s="23"/>
      <c r="H112" s="87"/>
      <c r="I112" s="23"/>
      <c r="J112" s="32"/>
      <c r="K112" s="26"/>
      <c r="L112" s="26"/>
      <c r="M112" s="26"/>
      <c r="N112" s="26"/>
      <c r="O112" s="32"/>
      <c r="P112" s="26"/>
      <c r="Q112" s="88"/>
      <c r="R112" s="26"/>
      <c r="S112" s="26"/>
    </row>
    <row r="113" spans="1:19" s="8" customFormat="1" ht="58.5" customHeight="1" x14ac:dyDescent="0.2">
      <c r="A113" s="39" t="s">
        <v>220</v>
      </c>
      <c r="B113" s="24"/>
      <c r="C113" s="24"/>
      <c r="D113" s="24"/>
      <c r="E113" s="25"/>
      <c r="F113" s="44">
        <f>G113+H113+I113</f>
        <v>32000</v>
      </c>
      <c r="G113" s="23"/>
      <c r="H113" s="87">
        <v>29760</v>
      </c>
      <c r="I113" s="23">
        <v>2240</v>
      </c>
      <c r="J113" s="32"/>
      <c r="K113" s="26"/>
      <c r="L113" s="26"/>
      <c r="M113" s="26"/>
      <c r="N113" s="26"/>
      <c r="O113" s="32"/>
      <c r="P113" s="26"/>
      <c r="Q113" s="88"/>
      <c r="R113" s="26"/>
      <c r="S113" s="26"/>
    </row>
    <row r="114" spans="1:19" s="8" customFormat="1" ht="39.75" customHeight="1" x14ac:dyDescent="0.2">
      <c r="A114" s="81" t="s">
        <v>24</v>
      </c>
      <c r="B114" s="24"/>
      <c r="C114" s="24"/>
      <c r="D114" s="24"/>
      <c r="E114" s="25"/>
      <c r="F114" s="44"/>
      <c r="G114" s="23"/>
      <c r="H114" s="87"/>
      <c r="I114" s="23"/>
      <c r="J114" s="32"/>
      <c r="K114" s="26"/>
      <c r="L114" s="26"/>
      <c r="M114" s="26"/>
      <c r="N114" s="26"/>
      <c r="O114" s="32"/>
      <c r="P114" s="26"/>
      <c r="Q114" s="88"/>
      <c r="R114" s="26"/>
      <c r="S114" s="26"/>
    </row>
    <row r="115" spans="1:19" s="8" customFormat="1" ht="58.5" customHeight="1" x14ac:dyDescent="0.2">
      <c r="A115" s="39" t="s">
        <v>221</v>
      </c>
      <c r="B115" s="24"/>
      <c r="C115" s="24"/>
      <c r="D115" s="24"/>
      <c r="E115" s="25"/>
      <c r="F115" s="44">
        <f>G115+H115+I115</f>
        <v>32000</v>
      </c>
      <c r="G115" s="23"/>
      <c r="H115" s="87">
        <v>30400</v>
      </c>
      <c r="I115" s="23">
        <v>1600</v>
      </c>
      <c r="J115" s="32"/>
      <c r="K115" s="26"/>
      <c r="L115" s="26"/>
      <c r="M115" s="26"/>
      <c r="N115" s="26"/>
      <c r="O115" s="32"/>
      <c r="P115" s="26"/>
      <c r="Q115" s="88"/>
      <c r="R115" s="26"/>
      <c r="S115" s="26"/>
    </row>
    <row r="116" spans="1:19" s="8" customFormat="1" ht="40.5" customHeight="1" x14ac:dyDescent="0.2">
      <c r="A116" s="81" t="s">
        <v>72</v>
      </c>
      <c r="B116" s="24"/>
      <c r="C116" s="24"/>
      <c r="D116" s="24"/>
      <c r="E116" s="25"/>
      <c r="F116" s="44"/>
      <c r="G116" s="23"/>
      <c r="H116" s="87"/>
      <c r="I116" s="23"/>
      <c r="J116" s="32"/>
      <c r="K116" s="26"/>
      <c r="L116" s="26"/>
      <c r="M116" s="26"/>
      <c r="N116" s="26"/>
      <c r="O116" s="32"/>
      <c r="P116" s="26"/>
      <c r="Q116" s="88"/>
      <c r="R116" s="26"/>
      <c r="S116" s="26"/>
    </row>
    <row r="117" spans="1:19" s="8" customFormat="1" ht="58.5" customHeight="1" x14ac:dyDescent="0.2">
      <c r="A117" s="39" t="s">
        <v>222</v>
      </c>
      <c r="B117" s="24"/>
      <c r="C117" s="24"/>
      <c r="D117" s="24"/>
      <c r="E117" s="25"/>
      <c r="F117" s="44">
        <f>G117+H117+I117</f>
        <v>32000</v>
      </c>
      <c r="G117" s="23"/>
      <c r="H117" s="87">
        <v>29760</v>
      </c>
      <c r="I117" s="23">
        <v>2240</v>
      </c>
      <c r="J117" s="32"/>
      <c r="K117" s="26"/>
      <c r="L117" s="26"/>
      <c r="M117" s="26"/>
      <c r="N117" s="26"/>
      <c r="O117" s="32"/>
      <c r="P117" s="26"/>
      <c r="Q117" s="88"/>
      <c r="R117" s="26"/>
      <c r="S117" s="26"/>
    </row>
    <row r="118" spans="1:19" s="8" customFormat="1" ht="39.75" customHeight="1" x14ac:dyDescent="0.2">
      <c r="A118" s="81" t="s">
        <v>223</v>
      </c>
      <c r="B118" s="24"/>
      <c r="C118" s="24"/>
      <c r="D118" s="24"/>
      <c r="E118" s="25"/>
      <c r="F118" s="44"/>
      <c r="G118" s="23"/>
      <c r="H118" s="87"/>
      <c r="I118" s="23"/>
      <c r="J118" s="32"/>
      <c r="K118" s="26"/>
      <c r="L118" s="26"/>
      <c r="M118" s="26"/>
      <c r="N118" s="26"/>
      <c r="O118" s="32"/>
      <c r="P118" s="26"/>
      <c r="Q118" s="88"/>
      <c r="R118" s="26"/>
      <c r="S118" s="26"/>
    </row>
    <row r="119" spans="1:19" s="8" customFormat="1" ht="144.75" customHeight="1" x14ac:dyDescent="0.2">
      <c r="A119" s="39" t="s">
        <v>253</v>
      </c>
      <c r="B119" s="24"/>
      <c r="C119" s="24"/>
      <c r="D119" s="24"/>
      <c r="E119" s="25"/>
      <c r="F119" s="44">
        <f>G119+H119+I119</f>
        <v>31166.989999999998</v>
      </c>
      <c r="G119" s="23"/>
      <c r="H119" s="87">
        <v>28985.3</v>
      </c>
      <c r="I119" s="23">
        <v>2181.69</v>
      </c>
      <c r="J119" s="32"/>
      <c r="K119" s="26"/>
      <c r="L119" s="26"/>
      <c r="M119" s="26"/>
      <c r="N119" s="26"/>
      <c r="O119" s="32"/>
      <c r="P119" s="26"/>
      <c r="Q119" s="88"/>
      <c r="R119" s="26"/>
      <c r="S119" s="26"/>
    </row>
    <row r="120" spans="1:19" s="8" customFormat="1" ht="43.5" customHeight="1" x14ac:dyDescent="0.2">
      <c r="A120" s="81" t="s">
        <v>224</v>
      </c>
      <c r="B120" s="24"/>
      <c r="C120" s="24"/>
      <c r="D120" s="24"/>
      <c r="E120" s="25"/>
      <c r="F120" s="44"/>
      <c r="G120" s="23"/>
      <c r="H120" s="87"/>
      <c r="I120" s="23"/>
      <c r="J120" s="32"/>
      <c r="K120" s="26"/>
      <c r="L120" s="26"/>
      <c r="M120" s="26"/>
      <c r="N120" s="26"/>
      <c r="O120" s="32"/>
      <c r="P120" s="26"/>
      <c r="Q120" s="88"/>
      <c r="R120" s="26"/>
      <c r="S120" s="26"/>
    </row>
    <row r="121" spans="1:19" s="8" customFormat="1" ht="58.5" customHeight="1" x14ac:dyDescent="0.2">
      <c r="A121" s="39" t="s">
        <v>225</v>
      </c>
      <c r="B121" s="24"/>
      <c r="C121" s="24"/>
      <c r="D121" s="24"/>
      <c r="E121" s="25"/>
      <c r="F121" s="44">
        <f>G121+H121+I121</f>
        <v>32322.449999999997</v>
      </c>
      <c r="G121" s="23"/>
      <c r="H121" s="87">
        <v>30383.1</v>
      </c>
      <c r="I121" s="23">
        <v>1939.35</v>
      </c>
      <c r="J121" s="32"/>
      <c r="K121" s="26"/>
      <c r="L121" s="26"/>
      <c r="M121" s="26"/>
      <c r="N121" s="26"/>
      <c r="O121" s="32"/>
      <c r="P121" s="26"/>
      <c r="Q121" s="88"/>
      <c r="R121" s="26"/>
      <c r="S121" s="26"/>
    </row>
    <row r="122" spans="1:19" s="7" customFormat="1" ht="22.5" customHeight="1" x14ac:dyDescent="0.25">
      <c r="A122" s="49" t="s">
        <v>38</v>
      </c>
      <c r="B122" s="18"/>
      <c r="C122" s="50"/>
      <c r="D122" s="50"/>
      <c r="E122" s="51"/>
      <c r="F122" s="20">
        <f t="shared" si="104"/>
        <v>108569.5</v>
      </c>
      <c r="G122" s="52">
        <f>G124</f>
        <v>107483.8</v>
      </c>
      <c r="H122" s="52">
        <f t="shared" ref="H122:I122" si="116">H124</f>
        <v>1085.7</v>
      </c>
      <c r="I122" s="52">
        <f t="shared" si="116"/>
        <v>0</v>
      </c>
      <c r="J122" s="20">
        <f t="shared" si="106"/>
        <v>0</v>
      </c>
      <c r="K122" s="52">
        <f t="shared" ref="K122:M122" si="117">K124</f>
        <v>0</v>
      </c>
      <c r="L122" s="52">
        <f t="shared" si="117"/>
        <v>0</v>
      </c>
      <c r="M122" s="52">
        <f t="shared" si="117"/>
        <v>0</v>
      </c>
      <c r="N122" s="20">
        <f t="shared" si="100"/>
        <v>0</v>
      </c>
      <c r="O122" s="20">
        <f>P122+Q122+R122</f>
        <v>0</v>
      </c>
      <c r="P122" s="52">
        <f t="shared" ref="P122:R122" si="118">P124</f>
        <v>0</v>
      </c>
      <c r="Q122" s="52">
        <f t="shared" si="118"/>
        <v>0</v>
      </c>
      <c r="R122" s="52">
        <f t="shared" si="118"/>
        <v>0</v>
      </c>
      <c r="S122" s="20">
        <f>O122/F122*100</f>
        <v>0</v>
      </c>
    </row>
    <row r="123" spans="1:19" s="8" customFormat="1" ht="20.25" customHeight="1" x14ac:dyDescent="0.2">
      <c r="A123" s="24" t="s">
        <v>21</v>
      </c>
      <c r="B123" s="24"/>
      <c r="C123" s="43"/>
      <c r="D123" s="43"/>
      <c r="E123" s="47"/>
      <c r="F123" s="44">
        <f t="shared" si="104"/>
        <v>0</v>
      </c>
      <c r="G123" s="35"/>
      <c r="H123" s="84"/>
      <c r="I123" s="35"/>
      <c r="J123" s="32">
        <f t="shared" si="106"/>
        <v>0</v>
      </c>
      <c r="K123" s="41"/>
      <c r="L123" s="41"/>
      <c r="M123" s="41"/>
      <c r="N123" s="26"/>
      <c r="O123" s="32">
        <f t="shared" si="108"/>
        <v>0</v>
      </c>
      <c r="P123" s="41"/>
      <c r="Q123" s="86"/>
      <c r="R123" s="41"/>
      <c r="S123" s="26"/>
    </row>
    <row r="124" spans="1:19" s="10" customFormat="1" ht="50.25" customHeight="1" x14ac:dyDescent="0.2">
      <c r="A124" s="97" t="s">
        <v>69</v>
      </c>
      <c r="B124" s="29" t="s">
        <v>55</v>
      </c>
      <c r="C124" s="30"/>
      <c r="D124" s="30"/>
      <c r="E124" s="31"/>
      <c r="F124" s="44">
        <f t="shared" si="104"/>
        <v>108569.5</v>
      </c>
      <c r="G124" s="70">
        <f>G125</f>
        <v>107483.8</v>
      </c>
      <c r="H124" s="70">
        <f t="shared" ref="H124:I124" si="119">H125</f>
        <v>1085.7</v>
      </c>
      <c r="I124" s="70">
        <f t="shared" si="119"/>
        <v>0</v>
      </c>
      <c r="J124" s="32">
        <f t="shared" si="106"/>
        <v>0</v>
      </c>
      <c r="K124" s="38">
        <f t="shared" ref="K124:M124" si="120">K125</f>
        <v>0</v>
      </c>
      <c r="L124" s="38">
        <f t="shared" si="120"/>
        <v>0</v>
      </c>
      <c r="M124" s="38">
        <f t="shared" si="120"/>
        <v>0</v>
      </c>
      <c r="N124" s="32">
        <f t="shared" si="100"/>
        <v>0</v>
      </c>
      <c r="O124" s="32">
        <f t="shared" si="108"/>
        <v>0</v>
      </c>
      <c r="P124" s="38">
        <f t="shared" ref="P124:R124" si="121">P125</f>
        <v>0</v>
      </c>
      <c r="Q124" s="38">
        <f t="shared" si="121"/>
        <v>0</v>
      </c>
      <c r="R124" s="38">
        <f t="shared" si="121"/>
        <v>0</v>
      </c>
      <c r="S124" s="32">
        <f>O124/F124*100</f>
        <v>0</v>
      </c>
    </row>
    <row r="125" spans="1:19" s="10" customFormat="1" ht="39" customHeight="1" x14ac:dyDescent="0.2">
      <c r="A125" s="97" t="s">
        <v>163</v>
      </c>
      <c r="B125" s="29" t="s">
        <v>110</v>
      </c>
      <c r="C125" s="30"/>
      <c r="D125" s="30"/>
      <c r="E125" s="31"/>
      <c r="F125" s="44">
        <f t="shared" si="104"/>
        <v>108569.5</v>
      </c>
      <c r="G125" s="70">
        <f>G127</f>
        <v>107483.8</v>
      </c>
      <c r="H125" s="70">
        <f t="shared" ref="H125:I125" si="122">H127</f>
        <v>1085.7</v>
      </c>
      <c r="I125" s="70">
        <f t="shared" si="122"/>
        <v>0</v>
      </c>
      <c r="J125" s="32">
        <f t="shared" si="106"/>
        <v>0</v>
      </c>
      <c r="K125" s="38">
        <f t="shared" ref="K125:M125" si="123">K127</f>
        <v>0</v>
      </c>
      <c r="L125" s="38">
        <f t="shared" si="123"/>
        <v>0</v>
      </c>
      <c r="M125" s="38">
        <f t="shared" si="123"/>
        <v>0</v>
      </c>
      <c r="N125" s="32">
        <f t="shared" si="100"/>
        <v>0</v>
      </c>
      <c r="O125" s="32">
        <f t="shared" si="108"/>
        <v>0</v>
      </c>
      <c r="P125" s="38">
        <f t="shared" ref="P125:R125" si="124">P127</f>
        <v>0</v>
      </c>
      <c r="Q125" s="38">
        <f t="shared" si="124"/>
        <v>0</v>
      </c>
      <c r="R125" s="38">
        <f t="shared" si="124"/>
        <v>0</v>
      </c>
      <c r="S125" s="32">
        <f>O125/F125*100</f>
        <v>0</v>
      </c>
    </row>
    <row r="126" spans="1:19" ht="42" customHeight="1" x14ac:dyDescent="0.2">
      <c r="A126" s="81" t="s">
        <v>39</v>
      </c>
      <c r="B126" s="17"/>
      <c r="C126" s="33"/>
      <c r="D126" s="33"/>
      <c r="E126" s="34"/>
      <c r="F126" s="44">
        <f t="shared" si="104"/>
        <v>0</v>
      </c>
      <c r="G126" s="35"/>
      <c r="H126" s="84"/>
      <c r="I126" s="35"/>
      <c r="J126" s="32">
        <f t="shared" si="106"/>
        <v>0</v>
      </c>
      <c r="K126" s="35"/>
      <c r="L126" s="35"/>
      <c r="M126" s="35"/>
      <c r="N126" s="23"/>
      <c r="O126" s="32">
        <f t="shared" si="108"/>
        <v>0</v>
      </c>
      <c r="P126" s="35"/>
      <c r="Q126" s="83"/>
      <c r="R126" s="35"/>
      <c r="S126" s="23"/>
    </row>
    <row r="127" spans="1:19" s="8" customFormat="1" ht="95.25" customHeight="1" x14ac:dyDescent="0.2">
      <c r="A127" s="96" t="s">
        <v>134</v>
      </c>
      <c r="B127" s="24"/>
      <c r="C127" s="120" t="s">
        <v>178</v>
      </c>
      <c r="D127" s="17"/>
      <c r="E127" s="22"/>
      <c r="F127" s="44">
        <f t="shared" si="104"/>
        <v>108569.5</v>
      </c>
      <c r="G127" s="23">
        <v>107483.8</v>
      </c>
      <c r="H127" s="87">
        <v>1085.7</v>
      </c>
      <c r="I127" s="23"/>
      <c r="J127" s="32">
        <f t="shared" si="106"/>
        <v>0</v>
      </c>
      <c r="K127" s="71"/>
      <c r="L127" s="23"/>
      <c r="M127" s="23"/>
      <c r="N127" s="26">
        <f t="shared" ref="N127" si="125">J127/F127*100</f>
        <v>0</v>
      </c>
      <c r="O127" s="32">
        <f t="shared" ref="O127:O148" si="126">P127+Q127+R127</f>
        <v>0</v>
      </c>
      <c r="P127" s="26"/>
      <c r="Q127" s="88"/>
      <c r="R127" s="26"/>
      <c r="S127" s="26">
        <f>O127/F127*100</f>
        <v>0</v>
      </c>
    </row>
    <row r="128" spans="1:19" s="7" customFormat="1" ht="22.5" customHeight="1" x14ac:dyDescent="0.25">
      <c r="A128" s="49" t="s">
        <v>85</v>
      </c>
      <c r="B128" s="18"/>
      <c r="C128" s="50"/>
      <c r="D128" s="50"/>
      <c r="E128" s="51"/>
      <c r="F128" s="20">
        <f t="shared" si="104"/>
        <v>10000</v>
      </c>
      <c r="G128" s="52">
        <f>G130</f>
        <v>0</v>
      </c>
      <c r="H128" s="52">
        <f t="shared" ref="H128:I128" si="127">H130</f>
        <v>10000</v>
      </c>
      <c r="I128" s="52">
        <f t="shared" si="127"/>
        <v>0</v>
      </c>
      <c r="J128" s="20">
        <f t="shared" si="106"/>
        <v>0</v>
      </c>
      <c r="K128" s="52">
        <f t="shared" ref="K128:M128" si="128">K130</f>
        <v>0</v>
      </c>
      <c r="L128" s="52">
        <f t="shared" si="128"/>
        <v>0</v>
      </c>
      <c r="M128" s="52">
        <f t="shared" si="128"/>
        <v>0</v>
      </c>
      <c r="N128" s="20">
        <f t="shared" si="100"/>
        <v>0</v>
      </c>
      <c r="O128" s="20">
        <f t="shared" si="126"/>
        <v>0</v>
      </c>
      <c r="P128" s="52">
        <f t="shared" ref="P128:R128" si="129">P130</f>
        <v>0</v>
      </c>
      <c r="Q128" s="52">
        <f t="shared" si="129"/>
        <v>0</v>
      </c>
      <c r="R128" s="52">
        <f t="shared" si="129"/>
        <v>0</v>
      </c>
      <c r="S128" s="20">
        <f>O128/F128*100</f>
        <v>0</v>
      </c>
    </row>
    <row r="129" spans="1:19" s="8" customFormat="1" ht="23.25" customHeight="1" x14ac:dyDescent="0.2">
      <c r="A129" s="24" t="s">
        <v>21</v>
      </c>
      <c r="B129" s="24"/>
      <c r="C129" s="43"/>
      <c r="D129" s="43"/>
      <c r="E129" s="47"/>
      <c r="F129" s="44">
        <f t="shared" si="104"/>
        <v>0</v>
      </c>
      <c r="G129" s="35"/>
      <c r="H129" s="84"/>
      <c r="I129" s="35"/>
      <c r="J129" s="32">
        <f t="shared" si="106"/>
        <v>0</v>
      </c>
      <c r="K129" s="41"/>
      <c r="L129" s="41"/>
      <c r="M129" s="41"/>
      <c r="N129" s="26"/>
      <c r="O129" s="32">
        <f t="shared" si="126"/>
        <v>0</v>
      </c>
      <c r="P129" s="41"/>
      <c r="Q129" s="93"/>
      <c r="R129" s="41"/>
      <c r="S129" s="26"/>
    </row>
    <row r="130" spans="1:19" s="10" customFormat="1" ht="75" customHeight="1" x14ac:dyDescent="0.2">
      <c r="A130" s="97" t="s">
        <v>86</v>
      </c>
      <c r="B130" s="29" t="s">
        <v>87</v>
      </c>
      <c r="C130" s="30"/>
      <c r="D130" s="30"/>
      <c r="E130" s="31"/>
      <c r="F130" s="44">
        <f t="shared" si="104"/>
        <v>10000</v>
      </c>
      <c r="G130" s="70">
        <f>G131</f>
        <v>0</v>
      </c>
      <c r="H130" s="70">
        <f t="shared" ref="H130:I130" si="130">H131</f>
        <v>10000</v>
      </c>
      <c r="I130" s="70">
        <f t="shared" si="130"/>
        <v>0</v>
      </c>
      <c r="J130" s="32">
        <f t="shared" si="106"/>
        <v>0</v>
      </c>
      <c r="K130" s="38">
        <f t="shared" ref="K130:M130" si="131">K131</f>
        <v>0</v>
      </c>
      <c r="L130" s="38">
        <f t="shared" si="131"/>
        <v>0</v>
      </c>
      <c r="M130" s="38">
        <f t="shared" si="131"/>
        <v>0</v>
      </c>
      <c r="N130" s="32">
        <f t="shared" si="100"/>
        <v>0</v>
      </c>
      <c r="O130" s="32">
        <f t="shared" si="126"/>
        <v>0</v>
      </c>
      <c r="P130" s="38">
        <f t="shared" ref="P130:R130" si="132">P131</f>
        <v>0</v>
      </c>
      <c r="Q130" s="38">
        <f t="shared" si="132"/>
        <v>0</v>
      </c>
      <c r="R130" s="38">
        <f t="shared" si="132"/>
        <v>0</v>
      </c>
      <c r="S130" s="32">
        <f>O130/F130*100</f>
        <v>0</v>
      </c>
    </row>
    <row r="131" spans="1:19" s="10" customFormat="1" ht="57.75" customHeight="1" x14ac:dyDescent="0.2">
      <c r="A131" s="97" t="s">
        <v>22</v>
      </c>
      <c r="B131" s="29" t="s">
        <v>88</v>
      </c>
      <c r="C131" s="30"/>
      <c r="D131" s="30"/>
      <c r="E131" s="31"/>
      <c r="F131" s="44">
        <f t="shared" si="104"/>
        <v>10000</v>
      </c>
      <c r="G131" s="70">
        <f>G133</f>
        <v>0</v>
      </c>
      <c r="H131" s="70">
        <f t="shared" ref="H131:I131" si="133">H133</f>
        <v>10000</v>
      </c>
      <c r="I131" s="70">
        <f t="shared" si="133"/>
        <v>0</v>
      </c>
      <c r="J131" s="32">
        <f t="shared" si="106"/>
        <v>0</v>
      </c>
      <c r="K131" s="38">
        <f t="shared" ref="K131:M131" si="134">K133</f>
        <v>0</v>
      </c>
      <c r="L131" s="38">
        <f t="shared" si="134"/>
        <v>0</v>
      </c>
      <c r="M131" s="38">
        <f t="shared" si="134"/>
        <v>0</v>
      </c>
      <c r="N131" s="32">
        <f t="shared" si="100"/>
        <v>0</v>
      </c>
      <c r="O131" s="32">
        <f t="shared" si="126"/>
        <v>0</v>
      </c>
      <c r="P131" s="38">
        <f t="shared" ref="P131:R131" si="135">P133</f>
        <v>0</v>
      </c>
      <c r="Q131" s="38">
        <f t="shared" si="135"/>
        <v>0</v>
      </c>
      <c r="R131" s="38">
        <f t="shared" si="135"/>
        <v>0</v>
      </c>
      <c r="S131" s="32">
        <f>O131/F131*100</f>
        <v>0</v>
      </c>
    </row>
    <row r="132" spans="1:19" ht="73.5" customHeight="1" x14ac:dyDescent="0.2">
      <c r="A132" s="81" t="s">
        <v>32</v>
      </c>
      <c r="B132" s="17"/>
      <c r="C132" s="33"/>
      <c r="D132" s="33"/>
      <c r="E132" s="34"/>
      <c r="F132" s="44">
        <f t="shared" si="104"/>
        <v>0</v>
      </c>
      <c r="G132" s="35"/>
      <c r="H132" s="84"/>
      <c r="I132" s="35"/>
      <c r="J132" s="32">
        <f t="shared" si="106"/>
        <v>0</v>
      </c>
      <c r="K132" s="35"/>
      <c r="L132" s="35"/>
      <c r="M132" s="35"/>
      <c r="N132" s="23"/>
      <c r="O132" s="32">
        <f t="shared" si="126"/>
        <v>0</v>
      </c>
      <c r="P132" s="35"/>
      <c r="Q132" s="83"/>
      <c r="R132" s="35"/>
      <c r="S132" s="23"/>
    </row>
    <row r="133" spans="1:19" ht="124.5" customHeight="1" x14ac:dyDescent="0.2">
      <c r="A133" s="96" t="s">
        <v>135</v>
      </c>
      <c r="B133" s="17" t="s">
        <v>89</v>
      </c>
      <c r="C133" s="33"/>
      <c r="D133" s="33"/>
      <c r="E133" s="34"/>
      <c r="F133" s="44">
        <f t="shared" si="104"/>
        <v>10000</v>
      </c>
      <c r="G133" s="35"/>
      <c r="H133" s="84">
        <v>10000</v>
      </c>
      <c r="I133" s="35"/>
      <c r="J133" s="32">
        <f t="shared" si="106"/>
        <v>0</v>
      </c>
      <c r="K133" s="35"/>
      <c r="L133" s="83"/>
      <c r="M133" s="35"/>
      <c r="N133" s="26">
        <f t="shared" si="100"/>
        <v>0</v>
      </c>
      <c r="O133" s="32">
        <f t="shared" si="126"/>
        <v>0</v>
      </c>
      <c r="P133" s="35"/>
      <c r="Q133" s="83"/>
      <c r="R133" s="35"/>
      <c r="S133" s="23">
        <f>O133/F133*100</f>
        <v>0</v>
      </c>
    </row>
    <row r="134" spans="1:19" s="7" customFormat="1" ht="22.5" customHeight="1" x14ac:dyDescent="0.25">
      <c r="A134" s="49" t="s">
        <v>59</v>
      </c>
      <c r="B134" s="18"/>
      <c r="C134" s="50"/>
      <c r="D134" s="50"/>
      <c r="E134" s="51"/>
      <c r="F134" s="20">
        <f t="shared" si="104"/>
        <v>1247430.3</v>
      </c>
      <c r="G134" s="52">
        <f>G136+G142+G149</f>
        <v>497444.10000000003</v>
      </c>
      <c r="H134" s="52">
        <f t="shared" ref="H134:I134" si="136">H136+H142+H149</f>
        <v>749986.2</v>
      </c>
      <c r="I134" s="52">
        <f t="shared" si="136"/>
        <v>0</v>
      </c>
      <c r="J134" s="20">
        <f t="shared" si="106"/>
        <v>0</v>
      </c>
      <c r="K134" s="52">
        <f t="shared" ref="K134:M134" si="137">K136+K142+K149</f>
        <v>0</v>
      </c>
      <c r="L134" s="52">
        <f t="shared" si="137"/>
        <v>0</v>
      </c>
      <c r="M134" s="52">
        <f t="shared" si="137"/>
        <v>0</v>
      </c>
      <c r="N134" s="20">
        <f t="shared" si="100"/>
        <v>0</v>
      </c>
      <c r="O134" s="20">
        <f t="shared" si="126"/>
        <v>0</v>
      </c>
      <c r="P134" s="52">
        <f t="shared" ref="P134:R134" si="138">P136+P142+P149</f>
        <v>0</v>
      </c>
      <c r="Q134" s="52">
        <f t="shared" si="138"/>
        <v>0</v>
      </c>
      <c r="R134" s="52">
        <f t="shared" si="138"/>
        <v>0</v>
      </c>
      <c r="S134" s="20">
        <f>O134/F134*100</f>
        <v>0</v>
      </c>
    </row>
    <row r="135" spans="1:19" ht="16.5" x14ac:dyDescent="0.2">
      <c r="A135" s="17" t="s">
        <v>21</v>
      </c>
      <c r="B135" s="17"/>
      <c r="C135" s="17"/>
      <c r="D135" s="17"/>
      <c r="E135" s="22"/>
      <c r="F135" s="44">
        <f t="shared" si="104"/>
        <v>0</v>
      </c>
      <c r="G135" s="23"/>
      <c r="H135" s="87"/>
      <c r="I135" s="23"/>
      <c r="J135" s="32">
        <f t="shared" si="106"/>
        <v>0</v>
      </c>
      <c r="K135" s="23"/>
      <c r="L135" s="23"/>
      <c r="M135" s="23"/>
      <c r="N135" s="23"/>
      <c r="O135" s="32">
        <f t="shared" si="126"/>
        <v>0</v>
      </c>
      <c r="P135" s="23"/>
      <c r="Q135" s="87"/>
      <c r="R135" s="23"/>
      <c r="S135" s="23"/>
    </row>
    <row r="136" spans="1:19" s="10" customFormat="1" ht="69.75" customHeight="1" x14ac:dyDescent="0.2">
      <c r="A136" s="97" t="s">
        <v>86</v>
      </c>
      <c r="B136" s="29" t="s">
        <v>87</v>
      </c>
      <c r="C136" s="30"/>
      <c r="D136" s="30"/>
      <c r="E136" s="31"/>
      <c r="F136" s="44">
        <f t="shared" si="104"/>
        <v>76707.899999999994</v>
      </c>
      <c r="G136" s="70">
        <f>G137</f>
        <v>76093</v>
      </c>
      <c r="H136" s="70">
        <f t="shared" ref="H136:I136" si="139">H137</f>
        <v>614.9</v>
      </c>
      <c r="I136" s="70">
        <f t="shared" si="139"/>
        <v>0</v>
      </c>
      <c r="J136" s="32">
        <f t="shared" si="106"/>
        <v>0</v>
      </c>
      <c r="K136" s="38">
        <f t="shared" ref="K136:M136" si="140">K137</f>
        <v>0</v>
      </c>
      <c r="L136" s="38">
        <f t="shared" si="140"/>
        <v>0</v>
      </c>
      <c r="M136" s="38">
        <f t="shared" si="140"/>
        <v>0</v>
      </c>
      <c r="N136" s="32">
        <f t="shared" si="100"/>
        <v>0</v>
      </c>
      <c r="O136" s="32">
        <f t="shared" si="126"/>
        <v>0</v>
      </c>
      <c r="P136" s="38">
        <f t="shared" ref="P136:R136" si="141">P137</f>
        <v>0</v>
      </c>
      <c r="Q136" s="38">
        <f t="shared" si="141"/>
        <v>0</v>
      </c>
      <c r="R136" s="38">
        <f t="shared" si="141"/>
        <v>0</v>
      </c>
      <c r="S136" s="32">
        <f>O136/F136*100</f>
        <v>0</v>
      </c>
    </row>
    <row r="137" spans="1:19" s="10" customFormat="1" ht="69.75" customHeight="1" x14ac:dyDescent="0.2">
      <c r="A137" s="97" t="s">
        <v>22</v>
      </c>
      <c r="B137" s="29" t="s">
        <v>88</v>
      </c>
      <c r="C137" s="30"/>
      <c r="D137" s="30"/>
      <c r="E137" s="31"/>
      <c r="F137" s="44">
        <f t="shared" si="104"/>
        <v>76707.899999999994</v>
      </c>
      <c r="G137" s="70">
        <f>G140+G141</f>
        <v>76093</v>
      </c>
      <c r="H137" s="70">
        <f t="shared" ref="H137:I137" si="142">H140+H141</f>
        <v>614.9</v>
      </c>
      <c r="I137" s="70">
        <f t="shared" si="142"/>
        <v>0</v>
      </c>
      <c r="J137" s="32">
        <f t="shared" si="106"/>
        <v>0</v>
      </c>
      <c r="K137" s="38">
        <f t="shared" ref="K137:M137" si="143">K140+K141</f>
        <v>0</v>
      </c>
      <c r="L137" s="38">
        <f t="shared" si="143"/>
        <v>0</v>
      </c>
      <c r="M137" s="38">
        <f t="shared" si="143"/>
        <v>0</v>
      </c>
      <c r="N137" s="32">
        <f t="shared" si="100"/>
        <v>0</v>
      </c>
      <c r="O137" s="32">
        <f t="shared" si="126"/>
        <v>0</v>
      </c>
      <c r="P137" s="38">
        <f t="shared" ref="P137:R137" si="144">P140+P141</f>
        <v>0</v>
      </c>
      <c r="Q137" s="38">
        <f t="shared" si="144"/>
        <v>0</v>
      </c>
      <c r="R137" s="38">
        <f t="shared" si="144"/>
        <v>0</v>
      </c>
      <c r="S137" s="32">
        <f>O137/F137*100</f>
        <v>0</v>
      </c>
    </row>
    <row r="138" spans="1:19" s="10" customFormat="1" ht="69.75" customHeight="1" x14ac:dyDescent="0.2">
      <c r="A138" s="81" t="s">
        <v>226</v>
      </c>
      <c r="B138" s="24"/>
      <c r="C138" s="43"/>
      <c r="D138" s="43"/>
      <c r="E138" s="47"/>
      <c r="F138" s="44"/>
      <c r="G138" s="35"/>
      <c r="H138" s="35"/>
      <c r="I138" s="35"/>
      <c r="J138" s="32"/>
      <c r="K138" s="41"/>
      <c r="L138" s="41"/>
      <c r="M138" s="41"/>
      <c r="N138" s="26"/>
      <c r="O138" s="32"/>
      <c r="P138" s="41"/>
      <c r="Q138" s="41"/>
      <c r="R138" s="41"/>
      <c r="S138" s="26"/>
    </row>
    <row r="139" spans="1:19" s="10" customFormat="1" ht="32.25" customHeight="1" x14ac:dyDescent="0.2">
      <c r="A139" s="81" t="s">
        <v>19</v>
      </c>
      <c r="B139" s="29"/>
      <c r="C139" s="43"/>
      <c r="D139" s="43"/>
      <c r="E139" s="47"/>
      <c r="F139" s="44"/>
      <c r="G139" s="35"/>
      <c r="H139" s="35"/>
      <c r="I139" s="35"/>
      <c r="J139" s="32"/>
      <c r="K139" s="41"/>
      <c r="L139" s="41"/>
      <c r="M139" s="41"/>
      <c r="N139" s="26"/>
      <c r="O139" s="32"/>
      <c r="P139" s="41"/>
      <c r="Q139" s="41"/>
      <c r="R139" s="41"/>
      <c r="S139" s="26"/>
    </row>
    <row r="140" spans="1:19" s="10" customFormat="1" ht="69.75" customHeight="1" x14ac:dyDescent="0.2">
      <c r="A140" s="39" t="s">
        <v>227</v>
      </c>
      <c r="B140" s="29"/>
      <c r="C140" s="43"/>
      <c r="D140" s="43"/>
      <c r="E140" s="47"/>
      <c r="F140" s="44">
        <f>G140+H140+I140</f>
        <v>22903.5</v>
      </c>
      <c r="G140" s="35">
        <v>22719.9</v>
      </c>
      <c r="H140" s="35">
        <v>183.6</v>
      </c>
      <c r="I140" s="35"/>
      <c r="J140" s="32"/>
      <c r="K140" s="41"/>
      <c r="L140" s="41"/>
      <c r="M140" s="41"/>
      <c r="N140" s="26"/>
      <c r="O140" s="32"/>
      <c r="P140" s="41"/>
      <c r="Q140" s="41"/>
      <c r="R140" s="41"/>
      <c r="S140" s="26"/>
    </row>
    <row r="141" spans="1:19" s="10" customFormat="1" ht="69.75" customHeight="1" x14ac:dyDescent="0.2">
      <c r="A141" s="39" t="s">
        <v>228</v>
      </c>
      <c r="B141" s="29"/>
      <c r="C141" s="43"/>
      <c r="D141" s="43"/>
      <c r="E141" s="47"/>
      <c r="F141" s="44">
        <f>G141+H141+I141</f>
        <v>53804.4</v>
      </c>
      <c r="G141" s="35">
        <v>53373.1</v>
      </c>
      <c r="H141" s="35">
        <v>431.3</v>
      </c>
      <c r="I141" s="35"/>
      <c r="J141" s="32"/>
      <c r="K141" s="41"/>
      <c r="L141" s="41"/>
      <c r="M141" s="41"/>
      <c r="N141" s="26"/>
      <c r="O141" s="32"/>
      <c r="P141" s="41"/>
      <c r="Q141" s="41"/>
      <c r="R141" s="41"/>
      <c r="S141" s="26"/>
    </row>
    <row r="142" spans="1:19" s="10" customFormat="1" ht="105" customHeight="1" x14ac:dyDescent="0.2">
      <c r="A142" s="97" t="s">
        <v>54</v>
      </c>
      <c r="B142" s="29" t="s">
        <v>47</v>
      </c>
      <c r="C142" s="30"/>
      <c r="D142" s="30"/>
      <c r="E142" s="31"/>
      <c r="F142" s="44">
        <f t="shared" si="104"/>
        <v>265407.8</v>
      </c>
      <c r="G142" s="70">
        <f>G143</f>
        <v>98315.7</v>
      </c>
      <c r="H142" s="70">
        <f t="shared" ref="H142:I142" si="145">H143</f>
        <v>167092.1</v>
      </c>
      <c r="I142" s="70">
        <f t="shared" si="145"/>
        <v>0</v>
      </c>
      <c r="J142" s="32">
        <f t="shared" si="106"/>
        <v>0</v>
      </c>
      <c r="K142" s="38">
        <f t="shared" ref="K142:M142" si="146">K143</f>
        <v>0</v>
      </c>
      <c r="L142" s="38">
        <f t="shared" si="146"/>
        <v>0</v>
      </c>
      <c r="M142" s="38">
        <f t="shared" si="146"/>
        <v>0</v>
      </c>
      <c r="N142" s="32">
        <f t="shared" ref="N142:N197" si="147">J142/F142*100</f>
        <v>0</v>
      </c>
      <c r="O142" s="32">
        <f t="shared" si="126"/>
        <v>0</v>
      </c>
      <c r="P142" s="38">
        <f t="shared" ref="P142:R142" si="148">P143</f>
        <v>0</v>
      </c>
      <c r="Q142" s="38">
        <f t="shared" si="148"/>
        <v>0</v>
      </c>
      <c r="R142" s="38">
        <f t="shared" si="148"/>
        <v>0</v>
      </c>
      <c r="S142" s="32">
        <f>O142/F142*100</f>
        <v>0</v>
      </c>
    </row>
    <row r="143" spans="1:19" s="10" customFormat="1" ht="60.75" customHeight="1" x14ac:dyDescent="0.2">
      <c r="A143" s="97" t="s">
        <v>20</v>
      </c>
      <c r="B143" s="29" t="s">
        <v>48</v>
      </c>
      <c r="C143" s="30"/>
      <c r="D143" s="30"/>
      <c r="E143" s="31"/>
      <c r="F143" s="44">
        <f t="shared" si="104"/>
        <v>265407.8</v>
      </c>
      <c r="G143" s="70">
        <f>G145+G148</f>
        <v>98315.7</v>
      </c>
      <c r="H143" s="70">
        <f t="shared" ref="H143:I143" si="149">H145+H148</f>
        <v>167092.1</v>
      </c>
      <c r="I143" s="70">
        <f t="shared" si="149"/>
        <v>0</v>
      </c>
      <c r="J143" s="32">
        <f t="shared" si="106"/>
        <v>0</v>
      </c>
      <c r="K143" s="38">
        <f t="shared" ref="K143:M143" si="150">K145+K148</f>
        <v>0</v>
      </c>
      <c r="L143" s="38">
        <f t="shared" si="150"/>
        <v>0</v>
      </c>
      <c r="M143" s="38">
        <f t="shared" si="150"/>
        <v>0</v>
      </c>
      <c r="N143" s="32">
        <f t="shared" si="147"/>
        <v>0</v>
      </c>
      <c r="O143" s="32">
        <f t="shared" si="126"/>
        <v>0</v>
      </c>
      <c r="P143" s="38">
        <f t="shared" ref="P143:R143" si="151">P145+P148</f>
        <v>0</v>
      </c>
      <c r="Q143" s="38">
        <f t="shared" si="151"/>
        <v>0</v>
      </c>
      <c r="R143" s="38">
        <f t="shared" si="151"/>
        <v>0</v>
      </c>
      <c r="S143" s="32">
        <f>O143/F143*100</f>
        <v>0</v>
      </c>
    </row>
    <row r="144" spans="1:19" ht="57" customHeight="1" x14ac:dyDescent="0.2">
      <c r="A144" s="81" t="s">
        <v>30</v>
      </c>
      <c r="B144" s="17"/>
      <c r="C144" s="33"/>
      <c r="D144" s="33"/>
      <c r="E144" s="34"/>
      <c r="F144" s="44">
        <f t="shared" si="104"/>
        <v>0</v>
      </c>
      <c r="G144" s="35"/>
      <c r="H144" s="84"/>
      <c r="I144" s="35"/>
      <c r="J144" s="32">
        <f t="shared" si="106"/>
        <v>0</v>
      </c>
      <c r="K144" s="35"/>
      <c r="L144" s="35"/>
      <c r="M144" s="35"/>
      <c r="N144" s="23"/>
      <c r="O144" s="32">
        <f t="shared" si="126"/>
        <v>0</v>
      </c>
      <c r="P144" s="35"/>
      <c r="Q144" s="84"/>
      <c r="R144" s="35"/>
      <c r="S144" s="23"/>
    </row>
    <row r="145" spans="1:19" ht="126.75" customHeight="1" x14ac:dyDescent="0.2">
      <c r="A145" s="96" t="s">
        <v>60</v>
      </c>
      <c r="B145" s="17" t="s">
        <v>90</v>
      </c>
      <c r="C145" s="33"/>
      <c r="D145" s="33"/>
      <c r="E145" s="34"/>
      <c r="F145" s="44">
        <f t="shared" si="104"/>
        <v>141280</v>
      </c>
      <c r="G145" s="35">
        <v>0</v>
      </c>
      <c r="H145" s="84">
        <v>141280</v>
      </c>
      <c r="I145" s="35"/>
      <c r="J145" s="32">
        <f t="shared" si="106"/>
        <v>0</v>
      </c>
      <c r="K145" s="35"/>
      <c r="L145" s="83"/>
      <c r="M145" s="35"/>
      <c r="N145" s="23">
        <f t="shared" si="147"/>
        <v>0</v>
      </c>
      <c r="O145" s="32">
        <f t="shared" si="126"/>
        <v>0</v>
      </c>
      <c r="P145" s="35"/>
      <c r="Q145" s="83"/>
      <c r="R145" s="35"/>
      <c r="S145" s="23">
        <f>O145/F145*100</f>
        <v>0</v>
      </c>
    </row>
    <row r="146" spans="1:19" ht="16.5" x14ac:dyDescent="0.2">
      <c r="A146" s="24" t="s">
        <v>21</v>
      </c>
      <c r="B146" s="17"/>
      <c r="C146" s="33"/>
      <c r="D146" s="33"/>
      <c r="E146" s="34"/>
      <c r="F146" s="44">
        <f t="shared" si="104"/>
        <v>0</v>
      </c>
      <c r="G146" s="35"/>
      <c r="H146" s="84"/>
      <c r="I146" s="35"/>
      <c r="J146" s="32">
        <f t="shared" si="106"/>
        <v>0</v>
      </c>
      <c r="K146" s="35"/>
      <c r="L146" s="35"/>
      <c r="M146" s="35"/>
      <c r="N146" s="23"/>
      <c r="O146" s="32">
        <f t="shared" si="126"/>
        <v>0</v>
      </c>
      <c r="P146" s="35"/>
      <c r="Q146" s="83"/>
      <c r="R146" s="35"/>
      <c r="S146" s="23"/>
    </row>
    <row r="147" spans="1:19" ht="30" customHeight="1" x14ac:dyDescent="0.2">
      <c r="A147" s="37" t="s">
        <v>40</v>
      </c>
      <c r="B147" s="17" t="s">
        <v>90</v>
      </c>
      <c r="C147" s="33"/>
      <c r="D147" s="33"/>
      <c r="E147" s="34"/>
      <c r="F147" s="44">
        <f t="shared" si="104"/>
        <v>11050</v>
      </c>
      <c r="G147" s="35">
        <v>0</v>
      </c>
      <c r="H147" s="84">
        <v>11050</v>
      </c>
      <c r="I147" s="35"/>
      <c r="J147" s="32">
        <f t="shared" si="106"/>
        <v>0</v>
      </c>
      <c r="K147" s="35"/>
      <c r="L147" s="83"/>
      <c r="M147" s="35"/>
      <c r="N147" s="23">
        <f t="shared" si="147"/>
        <v>0</v>
      </c>
      <c r="O147" s="32">
        <f t="shared" si="126"/>
        <v>0</v>
      </c>
      <c r="P147" s="35"/>
      <c r="Q147" s="83"/>
      <c r="R147" s="35"/>
      <c r="S147" s="23">
        <f>O147/F147*100</f>
        <v>0</v>
      </c>
    </row>
    <row r="148" spans="1:19" ht="333" customHeight="1" x14ac:dyDescent="0.2">
      <c r="A148" s="96" t="s">
        <v>229</v>
      </c>
      <c r="B148" s="17" t="s">
        <v>111</v>
      </c>
      <c r="C148" s="33"/>
      <c r="D148" s="33"/>
      <c r="E148" s="34"/>
      <c r="F148" s="44">
        <f t="shared" si="104"/>
        <v>124127.79999999999</v>
      </c>
      <c r="G148" s="35">
        <v>98315.7</v>
      </c>
      <c r="H148" s="84">
        <v>25812.1</v>
      </c>
      <c r="I148" s="35"/>
      <c r="J148" s="32">
        <f t="shared" si="106"/>
        <v>0</v>
      </c>
      <c r="K148" s="35"/>
      <c r="L148" s="83"/>
      <c r="M148" s="35"/>
      <c r="N148" s="23">
        <f>J148/F148*100</f>
        <v>0</v>
      </c>
      <c r="O148" s="32">
        <f t="shared" si="126"/>
        <v>0</v>
      </c>
      <c r="P148" s="35"/>
      <c r="Q148" s="83"/>
      <c r="R148" s="35"/>
      <c r="S148" s="23">
        <f>O148/F148*100</f>
        <v>0</v>
      </c>
    </row>
    <row r="149" spans="1:19" s="10" customFormat="1" ht="57.75" customHeight="1" x14ac:dyDescent="0.2">
      <c r="A149" s="97" t="s">
        <v>71</v>
      </c>
      <c r="B149" s="29" t="s">
        <v>61</v>
      </c>
      <c r="C149" s="30"/>
      <c r="D149" s="30"/>
      <c r="E149" s="31"/>
      <c r="F149" s="44">
        <f t="shared" si="104"/>
        <v>905314.6</v>
      </c>
      <c r="G149" s="70">
        <f>G150</f>
        <v>323035.40000000002</v>
      </c>
      <c r="H149" s="70">
        <f t="shared" ref="H149:I149" si="152">H150</f>
        <v>582279.19999999995</v>
      </c>
      <c r="I149" s="70">
        <f t="shared" si="152"/>
        <v>0</v>
      </c>
      <c r="J149" s="32">
        <f t="shared" si="106"/>
        <v>0</v>
      </c>
      <c r="K149" s="38">
        <f t="shared" ref="K149:M149" si="153">K150</f>
        <v>0</v>
      </c>
      <c r="L149" s="38">
        <f t="shared" si="153"/>
        <v>0</v>
      </c>
      <c r="M149" s="38">
        <f t="shared" si="153"/>
        <v>0</v>
      </c>
      <c r="N149" s="32">
        <f t="shared" si="147"/>
        <v>0</v>
      </c>
      <c r="O149" s="32">
        <f t="shared" ref="O149:O156" si="154">P149+Q149+R149</f>
        <v>0</v>
      </c>
      <c r="P149" s="38">
        <f t="shared" ref="P149:R149" si="155">P150</f>
        <v>0</v>
      </c>
      <c r="Q149" s="38">
        <f t="shared" si="155"/>
        <v>0</v>
      </c>
      <c r="R149" s="38">
        <f t="shared" si="155"/>
        <v>0</v>
      </c>
      <c r="S149" s="32">
        <f>O149/F149*100</f>
        <v>0</v>
      </c>
    </row>
    <row r="150" spans="1:19" s="10" customFormat="1" ht="41.25" customHeight="1" x14ac:dyDescent="0.2">
      <c r="A150" s="97" t="s">
        <v>91</v>
      </c>
      <c r="B150" s="29" t="s">
        <v>62</v>
      </c>
      <c r="C150" s="30"/>
      <c r="D150" s="30"/>
      <c r="E150" s="31"/>
      <c r="F150" s="44">
        <f t="shared" si="104"/>
        <v>905314.6</v>
      </c>
      <c r="G150" s="70">
        <f>G152+G154+G158+G161+G162+G163</f>
        <v>323035.40000000002</v>
      </c>
      <c r="H150" s="70">
        <f t="shared" ref="H150:I150" si="156">H152+H154+H158+H161+H162+H163</f>
        <v>582279.19999999995</v>
      </c>
      <c r="I150" s="70">
        <f t="shared" si="156"/>
        <v>0</v>
      </c>
      <c r="J150" s="32">
        <f t="shared" si="106"/>
        <v>0</v>
      </c>
      <c r="K150" s="38">
        <f t="shared" ref="K150:M150" si="157">K152+K154+K158+K161+K162+K163</f>
        <v>0</v>
      </c>
      <c r="L150" s="38">
        <f t="shared" si="157"/>
        <v>0</v>
      </c>
      <c r="M150" s="38">
        <f t="shared" si="157"/>
        <v>0</v>
      </c>
      <c r="N150" s="32">
        <f t="shared" si="147"/>
        <v>0</v>
      </c>
      <c r="O150" s="32">
        <f t="shared" si="154"/>
        <v>0</v>
      </c>
      <c r="P150" s="38">
        <f>P152+P154+P158+P161+P162+P163</f>
        <v>0</v>
      </c>
      <c r="Q150" s="38">
        <f t="shared" ref="Q150:R150" si="158">Q152+Q154+Q158+Q161+Q162+Q163</f>
        <v>0</v>
      </c>
      <c r="R150" s="38">
        <f t="shared" si="158"/>
        <v>0</v>
      </c>
      <c r="S150" s="32">
        <f>O150/F150*100</f>
        <v>0</v>
      </c>
    </row>
    <row r="151" spans="1:19" ht="55.5" customHeight="1" x14ac:dyDescent="0.2">
      <c r="A151" s="81" t="s">
        <v>30</v>
      </c>
      <c r="B151" s="17"/>
      <c r="C151" s="17"/>
      <c r="D151" s="17"/>
      <c r="E151" s="22"/>
      <c r="F151" s="44">
        <f t="shared" si="104"/>
        <v>0</v>
      </c>
      <c r="G151" s="23"/>
      <c r="H151" s="87"/>
      <c r="I151" s="23"/>
      <c r="J151" s="32">
        <f t="shared" si="106"/>
        <v>0</v>
      </c>
      <c r="K151" s="23"/>
      <c r="L151" s="23"/>
      <c r="M151" s="23"/>
      <c r="N151" s="23"/>
      <c r="O151" s="32">
        <f t="shared" si="154"/>
        <v>0</v>
      </c>
      <c r="P151" s="23"/>
      <c r="Q151" s="87"/>
      <c r="R151" s="23"/>
      <c r="S151" s="23"/>
    </row>
    <row r="152" spans="1:19" ht="94.5" customHeight="1" x14ac:dyDescent="0.2">
      <c r="A152" s="96" t="s">
        <v>92</v>
      </c>
      <c r="B152" s="17" t="s">
        <v>93</v>
      </c>
      <c r="C152" s="17"/>
      <c r="D152" s="17"/>
      <c r="E152" s="22"/>
      <c r="F152" s="44">
        <f t="shared" si="104"/>
        <v>110000</v>
      </c>
      <c r="G152" s="23">
        <v>0</v>
      </c>
      <c r="H152" s="87">
        <v>110000</v>
      </c>
      <c r="I152" s="23"/>
      <c r="J152" s="32">
        <f t="shared" si="106"/>
        <v>0</v>
      </c>
      <c r="K152" s="23"/>
      <c r="L152" s="87"/>
      <c r="M152" s="23"/>
      <c r="N152" s="23">
        <f t="shared" si="147"/>
        <v>0</v>
      </c>
      <c r="O152" s="32">
        <f t="shared" si="154"/>
        <v>0</v>
      </c>
      <c r="P152" s="23"/>
      <c r="Q152" s="87"/>
      <c r="R152" s="23"/>
      <c r="S152" s="23">
        <f>O152/F152*100</f>
        <v>0</v>
      </c>
    </row>
    <row r="153" spans="1:19" ht="33" customHeight="1" x14ac:dyDescent="0.2">
      <c r="A153" s="107" t="s">
        <v>19</v>
      </c>
      <c r="B153" s="96"/>
      <c r="C153" s="96"/>
      <c r="D153" s="96"/>
      <c r="E153" s="22"/>
      <c r="F153" s="44">
        <f t="shared" ref="F153:F156" si="159">G153+H153+I153</f>
        <v>0</v>
      </c>
      <c r="G153" s="23"/>
      <c r="H153" s="87"/>
      <c r="I153" s="23"/>
      <c r="J153" s="32">
        <f t="shared" ref="J153:J156" si="160">K153+L153+M153</f>
        <v>0</v>
      </c>
      <c r="K153" s="23"/>
      <c r="L153" s="23"/>
      <c r="M153" s="23"/>
      <c r="N153" s="23"/>
      <c r="O153" s="32">
        <f t="shared" si="154"/>
        <v>0</v>
      </c>
      <c r="P153" s="23"/>
      <c r="Q153" s="87"/>
      <c r="R153" s="23"/>
      <c r="S153" s="23"/>
    </row>
    <row r="154" spans="1:19" ht="52.5" customHeight="1" x14ac:dyDescent="0.2">
      <c r="A154" s="96" t="s">
        <v>115</v>
      </c>
      <c r="B154" s="96" t="s">
        <v>116</v>
      </c>
      <c r="C154" s="96" t="s">
        <v>167</v>
      </c>
      <c r="D154" s="96"/>
      <c r="E154" s="22">
        <v>43830</v>
      </c>
      <c r="F154" s="44">
        <f t="shared" si="159"/>
        <v>62680.9</v>
      </c>
      <c r="G154" s="23">
        <v>0</v>
      </c>
      <c r="H154" s="87">
        <v>62680.9</v>
      </c>
      <c r="I154" s="23"/>
      <c r="J154" s="32">
        <f t="shared" si="160"/>
        <v>0</v>
      </c>
      <c r="K154" s="23"/>
      <c r="L154" s="23"/>
      <c r="M154" s="23"/>
      <c r="N154" s="23">
        <f t="shared" ref="N154" si="161">J154/F154*100</f>
        <v>0</v>
      </c>
      <c r="O154" s="32">
        <f t="shared" si="154"/>
        <v>0</v>
      </c>
      <c r="P154" s="23"/>
      <c r="Q154" s="87"/>
      <c r="R154" s="23"/>
      <c r="S154" s="23">
        <f>O154/F154*100</f>
        <v>0</v>
      </c>
    </row>
    <row r="155" spans="1:19" ht="29.25" customHeight="1" x14ac:dyDescent="0.2">
      <c r="A155" s="24" t="s">
        <v>21</v>
      </c>
      <c r="B155" s="96"/>
      <c r="C155" s="33"/>
      <c r="D155" s="33"/>
      <c r="E155" s="34"/>
      <c r="F155" s="44">
        <f t="shared" si="159"/>
        <v>0</v>
      </c>
      <c r="G155" s="35"/>
      <c r="H155" s="84"/>
      <c r="I155" s="35"/>
      <c r="J155" s="32">
        <f t="shared" si="160"/>
        <v>0</v>
      </c>
      <c r="K155" s="35"/>
      <c r="L155" s="35"/>
      <c r="M155" s="35"/>
      <c r="N155" s="23"/>
      <c r="O155" s="32">
        <f t="shared" si="154"/>
        <v>0</v>
      </c>
      <c r="P155" s="35"/>
      <c r="Q155" s="83"/>
      <c r="R155" s="35"/>
      <c r="S155" s="23"/>
    </row>
    <row r="156" spans="1:19" ht="36.75" customHeight="1" x14ac:dyDescent="0.2">
      <c r="A156" s="96" t="s">
        <v>40</v>
      </c>
      <c r="B156" s="96" t="s">
        <v>116</v>
      </c>
      <c r="C156" s="33"/>
      <c r="D156" s="33"/>
      <c r="E156" s="34"/>
      <c r="F156" s="44">
        <f t="shared" si="159"/>
        <v>62680.9</v>
      </c>
      <c r="G156" s="35">
        <v>0</v>
      </c>
      <c r="H156" s="87">
        <v>62680.9</v>
      </c>
      <c r="I156" s="35"/>
      <c r="J156" s="32">
        <f t="shared" si="160"/>
        <v>0</v>
      </c>
      <c r="K156" s="35"/>
      <c r="L156" s="35"/>
      <c r="M156" s="35"/>
      <c r="N156" s="23">
        <f t="shared" ref="N156" si="162">J156/F156*100</f>
        <v>0</v>
      </c>
      <c r="O156" s="32">
        <f t="shared" si="154"/>
        <v>0</v>
      </c>
      <c r="P156" s="35"/>
      <c r="Q156" s="84"/>
      <c r="R156" s="35"/>
      <c r="S156" s="23">
        <f>O156/F156*100</f>
        <v>0</v>
      </c>
    </row>
    <row r="157" spans="1:19" ht="54" customHeight="1" x14ac:dyDescent="0.2">
      <c r="A157" s="81" t="s">
        <v>30</v>
      </c>
      <c r="B157" s="96"/>
      <c r="C157" s="33"/>
      <c r="D157" s="33"/>
      <c r="E157" s="34"/>
      <c r="F157" s="44"/>
      <c r="G157" s="35"/>
      <c r="H157" s="87"/>
      <c r="I157" s="35"/>
      <c r="J157" s="32"/>
      <c r="K157" s="35"/>
      <c r="L157" s="35"/>
      <c r="M157" s="35"/>
      <c r="N157" s="23"/>
      <c r="O157" s="32"/>
      <c r="P157" s="35"/>
      <c r="Q157" s="84"/>
      <c r="R157" s="35"/>
      <c r="S157" s="23"/>
    </row>
    <row r="158" spans="1:19" ht="126" customHeight="1" x14ac:dyDescent="0.2">
      <c r="A158" s="96" t="s">
        <v>230</v>
      </c>
      <c r="B158" s="17"/>
      <c r="C158" s="17"/>
      <c r="D158" s="17"/>
      <c r="E158" s="22"/>
      <c r="F158" s="44">
        <f>G158+H158+I158</f>
        <v>11000</v>
      </c>
      <c r="G158" s="23"/>
      <c r="H158" s="87">
        <v>11000</v>
      </c>
      <c r="I158" s="23"/>
      <c r="J158" s="32">
        <f>K158+L158+M158</f>
        <v>0</v>
      </c>
      <c r="K158" s="23"/>
      <c r="L158" s="87"/>
      <c r="M158" s="23"/>
      <c r="N158" s="23">
        <f>J158/F158*100</f>
        <v>0</v>
      </c>
      <c r="O158" s="32">
        <f>P158+Q158+R158</f>
        <v>0</v>
      </c>
      <c r="P158" s="23"/>
      <c r="Q158" s="87"/>
      <c r="R158" s="23"/>
      <c r="S158" s="23">
        <f>O158/F158*100</f>
        <v>0</v>
      </c>
    </row>
    <row r="159" spans="1:19" ht="18" customHeight="1" x14ac:dyDescent="0.2">
      <c r="A159" s="24" t="s">
        <v>21</v>
      </c>
      <c r="B159" s="17"/>
      <c r="C159" s="17"/>
      <c r="D159" s="17"/>
      <c r="E159" s="22"/>
      <c r="F159" s="44"/>
      <c r="G159" s="23"/>
      <c r="H159" s="87"/>
      <c r="I159" s="23"/>
      <c r="J159" s="32"/>
      <c r="K159" s="23"/>
      <c r="L159" s="23"/>
      <c r="M159" s="23"/>
      <c r="N159" s="23"/>
      <c r="O159" s="32"/>
      <c r="P159" s="23"/>
      <c r="Q159" s="87"/>
      <c r="R159" s="23"/>
      <c r="S159" s="23"/>
    </row>
    <row r="160" spans="1:19" ht="32.25" customHeight="1" x14ac:dyDescent="0.2">
      <c r="A160" s="96" t="s">
        <v>40</v>
      </c>
      <c r="B160" s="17"/>
      <c r="C160" s="17"/>
      <c r="D160" s="17"/>
      <c r="E160" s="22"/>
      <c r="F160" s="44">
        <f t="shared" si="104"/>
        <v>11000</v>
      </c>
      <c r="G160" s="23"/>
      <c r="H160" s="87">
        <v>11000</v>
      </c>
      <c r="I160" s="23"/>
      <c r="J160" s="32">
        <f>K160+L160+M160</f>
        <v>0</v>
      </c>
      <c r="K160" s="23"/>
      <c r="L160" s="87"/>
      <c r="M160" s="23"/>
      <c r="N160" s="23">
        <f>J160/F160*100</f>
        <v>0</v>
      </c>
      <c r="O160" s="32">
        <f t="shared" ref="O160:O178" si="163">P160+Q160+R160</f>
        <v>0</v>
      </c>
      <c r="P160" s="23"/>
      <c r="Q160" s="87"/>
      <c r="R160" s="23"/>
      <c r="S160" s="23">
        <f>O160/F160*100</f>
        <v>0</v>
      </c>
    </row>
    <row r="161" spans="1:19" ht="130.5" customHeight="1" x14ac:dyDescent="0.2">
      <c r="A161" s="96" t="s">
        <v>164</v>
      </c>
      <c r="B161" s="17" t="s">
        <v>112</v>
      </c>
      <c r="C161" s="33"/>
      <c r="D161" s="33"/>
      <c r="E161" s="34"/>
      <c r="F161" s="44">
        <f t="shared" si="104"/>
        <v>90670</v>
      </c>
      <c r="G161" s="35">
        <v>0</v>
      </c>
      <c r="H161" s="84">
        <v>90670</v>
      </c>
      <c r="I161" s="35"/>
      <c r="J161" s="32">
        <f t="shared" si="106"/>
        <v>0</v>
      </c>
      <c r="K161" s="35"/>
      <c r="L161" s="83"/>
      <c r="M161" s="35"/>
      <c r="N161" s="23">
        <f t="shared" si="147"/>
        <v>0</v>
      </c>
      <c r="O161" s="32">
        <f t="shared" si="163"/>
        <v>0</v>
      </c>
      <c r="P161" s="35"/>
      <c r="Q161" s="83"/>
      <c r="R161" s="35"/>
      <c r="S161" s="23">
        <f>O161/F161*100</f>
        <v>0</v>
      </c>
    </row>
    <row r="162" spans="1:19" ht="111.75" customHeight="1" x14ac:dyDescent="0.2">
      <c r="A162" s="96" t="s">
        <v>231</v>
      </c>
      <c r="B162" s="17" t="s">
        <v>113</v>
      </c>
      <c r="C162" s="33"/>
      <c r="D162" s="33"/>
      <c r="E162" s="34"/>
      <c r="F162" s="44">
        <f t="shared" si="104"/>
        <v>581463.69999999995</v>
      </c>
      <c r="G162" s="35">
        <v>323035.40000000002</v>
      </c>
      <c r="H162" s="84">
        <v>258428.3</v>
      </c>
      <c r="I162" s="35"/>
      <c r="J162" s="32">
        <f t="shared" si="106"/>
        <v>0</v>
      </c>
      <c r="K162" s="35"/>
      <c r="L162" s="83"/>
      <c r="M162" s="35"/>
      <c r="N162" s="23">
        <f t="shared" si="147"/>
        <v>0</v>
      </c>
      <c r="O162" s="32">
        <f t="shared" si="163"/>
        <v>0</v>
      </c>
      <c r="P162" s="35"/>
      <c r="Q162" s="83"/>
      <c r="R162" s="35"/>
      <c r="S162" s="23">
        <f>O162/F162*100</f>
        <v>0</v>
      </c>
    </row>
    <row r="163" spans="1:19" ht="95.25" customHeight="1" x14ac:dyDescent="0.2">
      <c r="A163" s="96" t="s">
        <v>94</v>
      </c>
      <c r="B163" s="17" t="s">
        <v>114</v>
      </c>
      <c r="C163" s="33" t="s">
        <v>160</v>
      </c>
      <c r="D163" s="33"/>
      <c r="E163" s="34"/>
      <c r="F163" s="44">
        <f t="shared" si="104"/>
        <v>49500</v>
      </c>
      <c r="G163" s="35">
        <v>0</v>
      </c>
      <c r="H163" s="84">
        <v>49500</v>
      </c>
      <c r="I163" s="35"/>
      <c r="J163" s="32">
        <f t="shared" si="106"/>
        <v>0</v>
      </c>
      <c r="K163" s="35"/>
      <c r="L163" s="83"/>
      <c r="M163" s="35"/>
      <c r="N163" s="23">
        <f t="shared" si="147"/>
        <v>0</v>
      </c>
      <c r="O163" s="32">
        <f t="shared" si="163"/>
        <v>0</v>
      </c>
      <c r="P163" s="35"/>
      <c r="Q163" s="83"/>
      <c r="R163" s="35"/>
      <c r="S163" s="23">
        <f>O163/F163*100</f>
        <v>0</v>
      </c>
    </row>
    <row r="164" spans="1:19" s="7" customFormat="1" ht="18.75" customHeight="1" x14ac:dyDescent="0.25">
      <c r="A164" s="18" t="s">
        <v>31</v>
      </c>
      <c r="B164" s="18"/>
      <c r="C164" s="50"/>
      <c r="D164" s="50"/>
      <c r="E164" s="51"/>
      <c r="F164" s="20">
        <f t="shared" ref="F164:F202" si="164">G164+H164+I164</f>
        <v>259561.5</v>
      </c>
      <c r="G164" s="52">
        <f>G166+G179+G185</f>
        <v>200833.30000000002</v>
      </c>
      <c r="H164" s="52">
        <f t="shared" ref="H164:I164" si="165">H166+H179+H185</f>
        <v>58728.2</v>
      </c>
      <c r="I164" s="52">
        <f t="shared" si="165"/>
        <v>0</v>
      </c>
      <c r="J164" s="20">
        <f t="shared" ref="J164:J202" si="166">K164+L164+M164</f>
        <v>0</v>
      </c>
      <c r="K164" s="52">
        <f t="shared" ref="K164:M164" si="167">K166+K179+K185</f>
        <v>0</v>
      </c>
      <c r="L164" s="52">
        <f t="shared" si="167"/>
        <v>0</v>
      </c>
      <c r="M164" s="52">
        <f t="shared" si="167"/>
        <v>0</v>
      </c>
      <c r="N164" s="20">
        <f t="shared" si="147"/>
        <v>0</v>
      </c>
      <c r="O164" s="20">
        <f>P164+Q164+R164</f>
        <v>0</v>
      </c>
      <c r="P164" s="52">
        <f t="shared" ref="P164:R164" si="168">P166+P179+P185</f>
        <v>0</v>
      </c>
      <c r="Q164" s="52">
        <f t="shared" si="168"/>
        <v>0</v>
      </c>
      <c r="R164" s="52">
        <f t="shared" si="168"/>
        <v>0</v>
      </c>
      <c r="S164" s="20">
        <f>O164/F164*100</f>
        <v>0</v>
      </c>
    </row>
    <row r="165" spans="1:19" ht="18.75" customHeight="1" x14ac:dyDescent="0.2">
      <c r="A165" s="24" t="s">
        <v>21</v>
      </c>
      <c r="B165" s="17"/>
      <c r="C165" s="33"/>
      <c r="D165" s="33"/>
      <c r="E165" s="34"/>
      <c r="F165" s="44">
        <f t="shared" si="164"/>
        <v>0</v>
      </c>
      <c r="G165" s="35"/>
      <c r="H165" s="84"/>
      <c r="I165" s="35"/>
      <c r="J165" s="32">
        <f t="shared" si="166"/>
        <v>0</v>
      </c>
      <c r="K165" s="35"/>
      <c r="L165" s="35"/>
      <c r="M165" s="35"/>
      <c r="N165" s="23"/>
      <c r="O165" s="32">
        <f t="shared" si="163"/>
        <v>0</v>
      </c>
      <c r="P165" s="35"/>
      <c r="Q165" s="84"/>
      <c r="R165" s="35"/>
      <c r="S165" s="23"/>
    </row>
    <row r="166" spans="1:19" s="10" customFormat="1" ht="74.25" customHeight="1" x14ac:dyDescent="0.2">
      <c r="A166" s="97" t="s">
        <v>95</v>
      </c>
      <c r="B166" s="29" t="s">
        <v>96</v>
      </c>
      <c r="C166" s="30"/>
      <c r="D166" s="30"/>
      <c r="E166" s="31"/>
      <c r="F166" s="44">
        <f t="shared" si="164"/>
        <v>224744.80000000002</v>
      </c>
      <c r="G166" s="70">
        <f>G167+G171</f>
        <v>175299.20000000001</v>
      </c>
      <c r="H166" s="70">
        <f t="shared" ref="H166:I166" si="169">H167+H171</f>
        <v>49445.599999999999</v>
      </c>
      <c r="I166" s="70">
        <f t="shared" si="169"/>
        <v>0</v>
      </c>
      <c r="J166" s="32">
        <f t="shared" si="166"/>
        <v>0</v>
      </c>
      <c r="K166" s="38">
        <f t="shared" ref="K166:M166" si="170">K167+K171</f>
        <v>0</v>
      </c>
      <c r="L166" s="38">
        <f t="shared" si="170"/>
        <v>0</v>
      </c>
      <c r="M166" s="38">
        <f t="shared" si="170"/>
        <v>0</v>
      </c>
      <c r="N166" s="32">
        <f t="shared" si="147"/>
        <v>0</v>
      </c>
      <c r="O166" s="32">
        <f t="shared" si="163"/>
        <v>0</v>
      </c>
      <c r="P166" s="38">
        <f t="shared" ref="P166:R166" si="171">P167+P171</f>
        <v>0</v>
      </c>
      <c r="Q166" s="38">
        <f t="shared" si="171"/>
        <v>0</v>
      </c>
      <c r="R166" s="38">
        <f t="shared" si="171"/>
        <v>0</v>
      </c>
      <c r="S166" s="32">
        <f>O166/F166*100</f>
        <v>0</v>
      </c>
    </row>
    <row r="167" spans="1:19" s="10" customFormat="1" ht="69.75" customHeight="1" x14ac:dyDescent="0.2">
      <c r="A167" s="97" t="s">
        <v>165</v>
      </c>
      <c r="B167" s="29" t="s">
        <v>117</v>
      </c>
      <c r="C167" s="30"/>
      <c r="D167" s="30"/>
      <c r="E167" s="31"/>
      <c r="F167" s="44">
        <f t="shared" si="164"/>
        <v>47837</v>
      </c>
      <c r="G167" s="70">
        <f>G170</f>
        <v>0</v>
      </c>
      <c r="H167" s="70">
        <f t="shared" ref="H167:I167" si="172">H170</f>
        <v>47837</v>
      </c>
      <c r="I167" s="70">
        <f t="shared" si="172"/>
        <v>0</v>
      </c>
      <c r="J167" s="32">
        <f t="shared" si="166"/>
        <v>0</v>
      </c>
      <c r="K167" s="38">
        <f t="shared" ref="K167:M167" si="173">K170</f>
        <v>0</v>
      </c>
      <c r="L167" s="38">
        <f t="shared" si="173"/>
        <v>0</v>
      </c>
      <c r="M167" s="38">
        <f t="shared" si="173"/>
        <v>0</v>
      </c>
      <c r="N167" s="32">
        <f t="shared" si="147"/>
        <v>0</v>
      </c>
      <c r="O167" s="32">
        <f t="shared" si="163"/>
        <v>0</v>
      </c>
      <c r="P167" s="38">
        <f t="shared" ref="P167:R167" si="174">P170</f>
        <v>0</v>
      </c>
      <c r="Q167" s="38">
        <f t="shared" si="174"/>
        <v>0</v>
      </c>
      <c r="R167" s="38">
        <f t="shared" si="174"/>
        <v>0</v>
      </c>
      <c r="S167" s="32">
        <f>O167/F167*100</f>
        <v>0</v>
      </c>
    </row>
    <row r="168" spans="1:19" ht="65.25" customHeight="1" x14ac:dyDescent="0.2">
      <c r="A168" s="81" t="s">
        <v>32</v>
      </c>
      <c r="B168" s="17"/>
      <c r="C168" s="33"/>
      <c r="D168" s="33"/>
      <c r="E168" s="34"/>
      <c r="F168" s="44">
        <f t="shared" si="164"/>
        <v>0</v>
      </c>
      <c r="G168" s="35"/>
      <c r="H168" s="84"/>
      <c r="I168" s="35"/>
      <c r="J168" s="32">
        <f t="shared" si="166"/>
        <v>0</v>
      </c>
      <c r="K168" s="35"/>
      <c r="L168" s="35"/>
      <c r="M168" s="35"/>
      <c r="N168" s="23"/>
      <c r="O168" s="32">
        <f t="shared" si="163"/>
        <v>0</v>
      </c>
      <c r="P168" s="35"/>
      <c r="Q168" s="83"/>
      <c r="R168" s="35"/>
      <c r="S168" s="23"/>
    </row>
    <row r="169" spans="1:19" ht="37.5" customHeight="1" x14ac:dyDescent="0.2">
      <c r="A169" s="81" t="s">
        <v>232</v>
      </c>
      <c r="B169" s="96"/>
      <c r="C169" s="33"/>
      <c r="D169" s="33"/>
      <c r="E169" s="34"/>
      <c r="F169" s="44"/>
      <c r="G169" s="35"/>
      <c r="H169" s="84"/>
      <c r="I169" s="35"/>
      <c r="J169" s="32"/>
      <c r="K169" s="35"/>
      <c r="L169" s="35"/>
      <c r="M169" s="35"/>
      <c r="N169" s="23"/>
      <c r="O169" s="32"/>
      <c r="P169" s="35"/>
      <c r="Q169" s="83"/>
      <c r="R169" s="35"/>
      <c r="S169" s="23"/>
    </row>
    <row r="170" spans="1:19" ht="97.5" customHeight="1" x14ac:dyDescent="0.2">
      <c r="A170" s="39" t="s">
        <v>233</v>
      </c>
      <c r="B170" s="96"/>
      <c r="C170" s="33"/>
      <c r="D170" s="33"/>
      <c r="E170" s="34"/>
      <c r="F170" s="44">
        <f>G170+H170+I170</f>
        <v>47837</v>
      </c>
      <c r="G170" s="35"/>
      <c r="H170" s="84">
        <v>47837</v>
      </c>
      <c r="I170" s="35"/>
      <c r="J170" s="32"/>
      <c r="K170" s="35"/>
      <c r="L170" s="35"/>
      <c r="M170" s="35"/>
      <c r="N170" s="23"/>
      <c r="O170" s="32"/>
      <c r="P170" s="35"/>
      <c r="Q170" s="83"/>
      <c r="R170" s="35"/>
      <c r="S170" s="23"/>
    </row>
    <row r="171" spans="1:19" s="16" customFormat="1" ht="103.5" customHeight="1" x14ac:dyDescent="0.2">
      <c r="A171" s="97" t="s">
        <v>166</v>
      </c>
      <c r="B171" s="72"/>
      <c r="C171" s="73"/>
      <c r="D171" s="73"/>
      <c r="E171" s="74"/>
      <c r="F171" s="44">
        <f>G171+H171+I171</f>
        <v>176907.80000000002</v>
      </c>
      <c r="G171" s="70">
        <f>G174+G176+G178</f>
        <v>175299.20000000001</v>
      </c>
      <c r="H171" s="70">
        <f t="shared" ref="H171:I171" si="175">H174+H176+H178</f>
        <v>1608.6</v>
      </c>
      <c r="I171" s="70">
        <f t="shared" si="175"/>
        <v>0</v>
      </c>
      <c r="J171" s="32">
        <f>K171+L171+M171</f>
        <v>0</v>
      </c>
      <c r="K171" s="70">
        <f t="shared" ref="K171:M171" si="176">K174+K176+K178</f>
        <v>0</v>
      </c>
      <c r="L171" s="70">
        <f t="shared" si="176"/>
        <v>0</v>
      </c>
      <c r="M171" s="70">
        <f t="shared" si="176"/>
        <v>0</v>
      </c>
      <c r="N171" s="44">
        <f>J171/F171*100</f>
        <v>0</v>
      </c>
      <c r="O171" s="32">
        <f>P171+Q171+R171</f>
        <v>0</v>
      </c>
      <c r="P171" s="70">
        <f t="shared" ref="P171:R171" si="177">P174+P176+P178</f>
        <v>0</v>
      </c>
      <c r="Q171" s="70">
        <f t="shared" si="177"/>
        <v>0</v>
      </c>
      <c r="R171" s="70">
        <f t="shared" si="177"/>
        <v>0</v>
      </c>
      <c r="S171" s="44">
        <f>O171/F171*100</f>
        <v>0</v>
      </c>
    </row>
    <row r="172" spans="1:19" ht="69.75" customHeight="1" x14ac:dyDescent="0.2">
      <c r="A172" s="81" t="s">
        <v>32</v>
      </c>
      <c r="B172" s="17"/>
      <c r="C172" s="33"/>
      <c r="D172" s="33"/>
      <c r="E172" s="34"/>
      <c r="F172" s="44"/>
      <c r="G172" s="35"/>
      <c r="H172" s="84"/>
      <c r="I172" s="35"/>
      <c r="J172" s="32"/>
      <c r="K172" s="35"/>
      <c r="L172" s="35"/>
      <c r="M172" s="35"/>
      <c r="N172" s="23"/>
      <c r="O172" s="32"/>
      <c r="P172" s="35"/>
      <c r="Q172" s="83"/>
      <c r="R172" s="35"/>
      <c r="S172" s="23"/>
    </row>
    <row r="173" spans="1:19" ht="21.75" customHeight="1" x14ac:dyDescent="0.2">
      <c r="A173" s="27" t="s">
        <v>118</v>
      </c>
      <c r="B173" s="17"/>
      <c r="C173" s="33"/>
      <c r="D173" s="33"/>
      <c r="E173" s="34"/>
      <c r="F173" s="44">
        <f t="shared" si="164"/>
        <v>0</v>
      </c>
      <c r="G173" s="35"/>
      <c r="H173" s="84"/>
      <c r="I173" s="35"/>
      <c r="J173" s="32">
        <f t="shared" si="166"/>
        <v>0</v>
      </c>
      <c r="K173" s="35"/>
      <c r="L173" s="35"/>
      <c r="M173" s="35"/>
      <c r="N173" s="23"/>
      <c r="O173" s="32">
        <f t="shared" si="163"/>
        <v>0</v>
      </c>
      <c r="P173" s="35"/>
      <c r="Q173" s="83"/>
      <c r="R173" s="35"/>
      <c r="S173" s="23"/>
    </row>
    <row r="174" spans="1:19" ht="69.75" customHeight="1" x14ac:dyDescent="0.2">
      <c r="A174" s="96" t="s">
        <v>119</v>
      </c>
      <c r="B174" s="17" t="s">
        <v>120</v>
      </c>
      <c r="C174" s="17" t="s">
        <v>129</v>
      </c>
      <c r="D174" s="17" t="s">
        <v>142</v>
      </c>
      <c r="E174" s="22">
        <v>44196</v>
      </c>
      <c r="F174" s="44">
        <f t="shared" si="164"/>
        <v>20987.5</v>
      </c>
      <c r="G174" s="23">
        <v>20788</v>
      </c>
      <c r="H174" s="87">
        <v>199.5</v>
      </c>
      <c r="I174" s="23"/>
      <c r="J174" s="32">
        <f t="shared" si="166"/>
        <v>0</v>
      </c>
      <c r="K174" s="23"/>
      <c r="L174" s="23"/>
      <c r="M174" s="23"/>
      <c r="N174" s="23">
        <f t="shared" si="147"/>
        <v>0</v>
      </c>
      <c r="O174" s="32">
        <f t="shared" si="163"/>
        <v>0</v>
      </c>
      <c r="P174" s="23"/>
      <c r="Q174" s="87"/>
      <c r="R174" s="23"/>
      <c r="S174" s="23">
        <f>O174/F174*100</f>
        <v>0</v>
      </c>
    </row>
    <row r="175" spans="1:19" ht="33" customHeight="1" x14ac:dyDescent="0.2">
      <c r="A175" s="81" t="s">
        <v>223</v>
      </c>
      <c r="B175" s="96"/>
      <c r="C175" s="96"/>
      <c r="D175" s="96"/>
      <c r="E175" s="22"/>
      <c r="F175" s="44"/>
      <c r="G175" s="23"/>
      <c r="H175" s="87"/>
      <c r="I175" s="23"/>
      <c r="J175" s="32"/>
      <c r="K175" s="23"/>
      <c r="L175" s="23"/>
      <c r="M175" s="23"/>
      <c r="N175" s="23"/>
      <c r="O175" s="32"/>
      <c r="P175" s="23"/>
      <c r="Q175" s="87"/>
      <c r="R175" s="23"/>
      <c r="S175" s="23"/>
    </row>
    <row r="176" spans="1:19" ht="45" customHeight="1" x14ac:dyDescent="0.2">
      <c r="A176" s="96" t="s">
        <v>234</v>
      </c>
      <c r="B176" s="96"/>
      <c r="C176" s="96"/>
      <c r="D176" s="96"/>
      <c r="E176" s="22"/>
      <c r="F176" s="44">
        <f t="shared" si="164"/>
        <v>123314.3</v>
      </c>
      <c r="G176" s="23">
        <v>122166.6</v>
      </c>
      <c r="H176" s="87">
        <v>1147.7</v>
      </c>
      <c r="I176" s="23"/>
      <c r="J176" s="32"/>
      <c r="K176" s="23"/>
      <c r="L176" s="23"/>
      <c r="M176" s="23"/>
      <c r="N176" s="23"/>
      <c r="O176" s="32"/>
      <c r="P176" s="23"/>
      <c r="Q176" s="87"/>
      <c r="R176" s="23"/>
      <c r="S176" s="23"/>
    </row>
    <row r="177" spans="1:19" ht="21.75" customHeight="1" x14ac:dyDescent="0.2">
      <c r="A177" s="27" t="s">
        <v>19</v>
      </c>
      <c r="B177" s="17"/>
      <c r="C177" s="33"/>
      <c r="D177" s="33"/>
      <c r="E177" s="34"/>
      <c r="F177" s="44">
        <f t="shared" si="164"/>
        <v>0</v>
      </c>
      <c r="G177" s="35"/>
      <c r="H177" s="84"/>
      <c r="I177" s="35"/>
      <c r="J177" s="32">
        <f t="shared" si="166"/>
        <v>0</v>
      </c>
      <c r="K177" s="35"/>
      <c r="L177" s="35"/>
      <c r="M177" s="35"/>
      <c r="N177" s="23"/>
      <c r="O177" s="32">
        <f t="shared" si="163"/>
        <v>0</v>
      </c>
      <c r="P177" s="35"/>
      <c r="Q177" s="83"/>
      <c r="R177" s="35"/>
      <c r="S177" s="23"/>
    </row>
    <row r="178" spans="1:19" ht="75" customHeight="1" x14ac:dyDescent="0.2">
      <c r="A178" s="96" t="s">
        <v>250</v>
      </c>
      <c r="B178" s="17" t="s">
        <v>121</v>
      </c>
      <c r="C178" s="33" t="s">
        <v>130</v>
      </c>
      <c r="D178" s="33" t="s">
        <v>171</v>
      </c>
      <c r="E178" s="34">
        <v>44043</v>
      </c>
      <c r="F178" s="44">
        <f t="shared" si="164"/>
        <v>32606</v>
      </c>
      <c r="G178" s="35">
        <v>32344.6</v>
      </c>
      <c r="H178" s="84">
        <v>261.39999999999998</v>
      </c>
      <c r="I178" s="35"/>
      <c r="J178" s="32">
        <f t="shared" si="166"/>
        <v>0</v>
      </c>
      <c r="K178" s="35"/>
      <c r="L178" s="84"/>
      <c r="M178" s="35"/>
      <c r="N178" s="23">
        <f t="shared" si="147"/>
        <v>0</v>
      </c>
      <c r="O178" s="32">
        <f t="shared" si="163"/>
        <v>0</v>
      </c>
      <c r="P178" s="35"/>
      <c r="Q178" s="84"/>
      <c r="R178" s="84"/>
      <c r="S178" s="23">
        <f>O178/F178*100</f>
        <v>0</v>
      </c>
    </row>
    <row r="179" spans="1:19" s="16" customFormat="1" ht="75" customHeight="1" x14ac:dyDescent="0.2">
      <c r="A179" s="97" t="s">
        <v>235</v>
      </c>
      <c r="B179" s="72"/>
      <c r="C179" s="73"/>
      <c r="D179" s="73"/>
      <c r="E179" s="74"/>
      <c r="F179" s="44">
        <f>G179+H179+I179</f>
        <v>7766.2</v>
      </c>
      <c r="G179" s="70">
        <f>G180</f>
        <v>0</v>
      </c>
      <c r="H179" s="70">
        <f t="shared" ref="H179:I179" si="178">H180</f>
        <v>7766.2</v>
      </c>
      <c r="I179" s="70">
        <f t="shared" si="178"/>
        <v>0</v>
      </c>
      <c r="J179" s="32"/>
      <c r="K179" s="70">
        <f t="shared" ref="K179:M179" si="179">K180</f>
        <v>0</v>
      </c>
      <c r="L179" s="70">
        <f t="shared" si="179"/>
        <v>0</v>
      </c>
      <c r="M179" s="70">
        <f t="shared" si="179"/>
        <v>0</v>
      </c>
      <c r="N179" s="44"/>
      <c r="O179" s="32"/>
      <c r="P179" s="70">
        <f t="shared" ref="P179:R179" si="180">P180</f>
        <v>0</v>
      </c>
      <c r="Q179" s="70">
        <f t="shared" si="180"/>
        <v>0</v>
      </c>
      <c r="R179" s="70">
        <f t="shared" si="180"/>
        <v>0</v>
      </c>
      <c r="S179" s="44"/>
    </row>
    <row r="180" spans="1:19" s="16" customFormat="1" ht="75" customHeight="1" x14ac:dyDescent="0.2">
      <c r="A180" s="97" t="s">
        <v>236</v>
      </c>
      <c r="B180" s="72"/>
      <c r="C180" s="73"/>
      <c r="D180" s="73"/>
      <c r="E180" s="74"/>
      <c r="F180" s="44">
        <f>G180+H180+I180</f>
        <v>7766.2</v>
      </c>
      <c r="G180" s="70">
        <f>G183+G184</f>
        <v>0</v>
      </c>
      <c r="H180" s="70">
        <f t="shared" ref="H180:I180" si="181">H183+H184</f>
        <v>7766.2</v>
      </c>
      <c r="I180" s="70">
        <f t="shared" si="181"/>
        <v>0</v>
      </c>
      <c r="J180" s="32"/>
      <c r="K180" s="70">
        <f t="shared" ref="K180:M180" si="182">K183+K184</f>
        <v>0</v>
      </c>
      <c r="L180" s="70">
        <f t="shared" si="182"/>
        <v>0</v>
      </c>
      <c r="M180" s="70">
        <f t="shared" si="182"/>
        <v>0</v>
      </c>
      <c r="N180" s="44"/>
      <c r="O180" s="32"/>
      <c r="P180" s="70">
        <f t="shared" ref="P180:R180" si="183">P183+P184</f>
        <v>0</v>
      </c>
      <c r="Q180" s="70">
        <f t="shared" si="183"/>
        <v>0</v>
      </c>
      <c r="R180" s="70">
        <f t="shared" si="183"/>
        <v>0</v>
      </c>
      <c r="S180" s="44"/>
    </row>
    <row r="181" spans="1:19" ht="75" customHeight="1" x14ac:dyDescent="0.2">
      <c r="A181" s="81" t="s">
        <v>237</v>
      </c>
      <c r="B181" s="96"/>
      <c r="C181" s="33"/>
      <c r="D181" s="33"/>
      <c r="E181" s="34"/>
      <c r="F181" s="44"/>
      <c r="G181" s="35"/>
      <c r="H181" s="84"/>
      <c r="I181" s="35"/>
      <c r="J181" s="32"/>
      <c r="K181" s="35"/>
      <c r="L181" s="84"/>
      <c r="M181" s="35"/>
      <c r="N181" s="23"/>
      <c r="O181" s="32"/>
      <c r="P181" s="35"/>
      <c r="Q181" s="84"/>
      <c r="R181" s="84"/>
      <c r="S181" s="23"/>
    </row>
    <row r="182" spans="1:19" ht="36" customHeight="1" x14ac:dyDescent="0.2">
      <c r="A182" s="81" t="s">
        <v>191</v>
      </c>
      <c r="B182" s="96"/>
      <c r="C182" s="33"/>
      <c r="D182" s="33"/>
      <c r="E182" s="34"/>
      <c r="F182" s="44"/>
      <c r="G182" s="35"/>
      <c r="H182" s="84"/>
      <c r="I182" s="35"/>
      <c r="J182" s="32"/>
      <c r="K182" s="35"/>
      <c r="L182" s="84"/>
      <c r="M182" s="35"/>
      <c r="N182" s="23"/>
      <c r="O182" s="32"/>
      <c r="P182" s="35"/>
      <c r="Q182" s="84"/>
      <c r="R182" s="84"/>
      <c r="S182" s="23"/>
    </row>
    <row r="183" spans="1:19" ht="129.75" customHeight="1" x14ac:dyDescent="0.2">
      <c r="A183" s="96" t="s">
        <v>238</v>
      </c>
      <c r="B183" s="96"/>
      <c r="C183" s="33"/>
      <c r="D183" s="33"/>
      <c r="E183" s="34"/>
      <c r="F183" s="44">
        <f>G183+H183+I183</f>
        <v>5144.7</v>
      </c>
      <c r="G183" s="35"/>
      <c r="H183" s="84">
        <v>5144.7</v>
      </c>
      <c r="I183" s="35"/>
      <c r="J183" s="32"/>
      <c r="K183" s="35"/>
      <c r="L183" s="84"/>
      <c r="M183" s="35"/>
      <c r="N183" s="23"/>
      <c r="O183" s="32"/>
      <c r="P183" s="35"/>
      <c r="Q183" s="84"/>
      <c r="R183" s="84"/>
      <c r="S183" s="23"/>
    </row>
    <row r="184" spans="1:19" ht="129.75" customHeight="1" x14ac:dyDescent="0.2">
      <c r="A184" s="96" t="s">
        <v>239</v>
      </c>
      <c r="B184" s="96"/>
      <c r="C184" s="33"/>
      <c r="D184" s="33"/>
      <c r="E184" s="34"/>
      <c r="F184" s="44">
        <f>G184+H184+I184</f>
        <v>2621.5</v>
      </c>
      <c r="G184" s="35"/>
      <c r="H184" s="84">
        <v>2621.5</v>
      </c>
      <c r="I184" s="35"/>
      <c r="J184" s="32"/>
      <c r="K184" s="35"/>
      <c r="L184" s="84"/>
      <c r="M184" s="35"/>
      <c r="N184" s="23"/>
      <c r="O184" s="32"/>
      <c r="P184" s="35"/>
      <c r="Q184" s="84"/>
      <c r="R184" s="84"/>
      <c r="S184" s="23"/>
    </row>
    <row r="185" spans="1:19" s="10" customFormat="1" ht="108.75" customHeight="1" x14ac:dyDescent="0.2">
      <c r="A185" s="97" t="s">
        <v>54</v>
      </c>
      <c r="B185" s="29" t="s">
        <v>47</v>
      </c>
      <c r="C185" s="30"/>
      <c r="D185" s="30"/>
      <c r="E185" s="31"/>
      <c r="F185" s="44">
        <f t="shared" si="164"/>
        <v>27050.5</v>
      </c>
      <c r="G185" s="70">
        <f>G186</f>
        <v>25534.1</v>
      </c>
      <c r="H185" s="70">
        <f t="shared" ref="H185:I185" si="184">H186</f>
        <v>1516.4</v>
      </c>
      <c r="I185" s="70">
        <f t="shared" si="184"/>
        <v>0</v>
      </c>
      <c r="J185" s="32">
        <f t="shared" si="166"/>
        <v>0</v>
      </c>
      <c r="K185" s="38">
        <f t="shared" ref="K185:M185" si="185">K186</f>
        <v>0</v>
      </c>
      <c r="L185" s="38">
        <f t="shared" si="185"/>
        <v>0</v>
      </c>
      <c r="M185" s="38">
        <f t="shared" si="185"/>
        <v>0</v>
      </c>
      <c r="N185" s="32">
        <f t="shared" si="147"/>
        <v>0</v>
      </c>
      <c r="O185" s="32">
        <f t="shared" ref="O185:O197" si="186">P185+Q185+R185</f>
        <v>0</v>
      </c>
      <c r="P185" s="38">
        <f t="shared" ref="P185:R185" si="187">P186</f>
        <v>0</v>
      </c>
      <c r="Q185" s="38">
        <f t="shared" si="187"/>
        <v>0</v>
      </c>
      <c r="R185" s="38">
        <f t="shared" si="187"/>
        <v>0</v>
      </c>
      <c r="S185" s="32">
        <f>O185/F185*100</f>
        <v>0</v>
      </c>
    </row>
    <row r="186" spans="1:19" s="10" customFormat="1" ht="55.5" customHeight="1" x14ac:dyDescent="0.2">
      <c r="A186" s="97" t="s">
        <v>20</v>
      </c>
      <c r="B186" s="29" t="s">
        <v>48</v>
      </c>
      <c r="C186" s="30"/>
      <c r="D186" s="30"/>
      <c r="E186" s="31"/>
      <c r="F186" s="44">
        <f t="shared" si="164"/>
        <v>27050.5</v>
      </c>
      <c r="G186" s="70">
        <f>G188+G192</f>
        <v>25534.1</v>
      </c>
      <c r="H186" s="70">
        <f t="shared" ref="H186:I186" si="188">H188+H192</f>
        <v>1516.4</v>
      </c>
      <c r="I186" s="70">
        <f t="shared" si="188"/>
        <v>0</v>
      </c>
      <c r="J186" s="32">
        <f t="shared" si="166"/>
        <v>0</v>
      </c>
      <c r="K186" s="38">
        <f t="shared" ref="K186:M186" si="189">K188+K192</f>
        <v>0</v>
      </c>
      <c r="L186" s="38">
        <f t="shared" si="189"/>
        <v>0</v>
      </c>
      <c r="M186" s="38">
        <f t="shared" si="189"/>
        <v>0</v>
      </c>
      <c r="N186" s="32">
        <f t="shared" si="147"/>
        <v>0</v>
      </c>
      <c r="O186" s="32">
        <f t="shared" si="186"/>
        <v>0</v>
      </c>
      <c r="P186" s="38">
        <f t="shared" ref="P186:R186" si="190">P188+P192</f>
        <v>0</v>
      </c>
      <c r="Q186" s="38">
        <f t="shared" si="190"/>
        <v>0</v>
      </c>
      <c r="R186" s="38">
        <f t="shared" si="190"/>
        <v>0</v>
      </c>
      <c r="S186" s="32">
        <f>O186/F186*100</f>
        <v>0</v>
      </c>
    </row>
    <row r="187" spans="1:19" ht="73.5" customHeight="1" x14ac:dyDescent="0.2">
      <c r="A187" s="98" t="s">
        <v>32</v>
      </c>
      <c r="B187" s="33"/>
      <c r="C187" s="33"/>
      <c r="D187" s="33"/>
      <c r="E187" s="34"/>
      <c r="F187" s="44">
        <f t="shared" si="164"/>
        <v>0</v>
      </c>
      <c r="G187" s="35"/>
      <c r="H187" s="84"/>
      <c r="I187" s="35"/>
      <c r="J187" s="32">
        <f t="shared" si="166"/>
        <v>0</v>
      </c>
      <c r="K187" s="35"/>
      <c r="L187" s="35"/>
      <c r="M187" s="35"/>
      <c r="N187" s="35"/>
      <c r="O187" s="32">
        <f t="shared" si="186"/>
        <v>0</v>
      </c>
      <c r="P187" s="35"/>
      <c r="Q187" s="83"/>
      <c r="R187" s="35"/>
      <c r="S187" s="35"/>
    </row>
    <row r="188" spans="1:19" s="11" customFormat="1" ht="81" customHeight="1" x14ac:dyDescent="0.2">
      <c r="A188" s="100" t="s">
        <v>97</v>
      </c>
      <c r="B188" s="68" t="s">
        <v>98</v>
      </c>
      <c r="C188" s="68"/>
      <c r="D188" s="68"/>
      <c r="E188" s="69"/>
      <c r="F188" s="44">
        <f t="shared" si="164"/>
        <v>12186.9</v>
      </c>
      <c r="G188" s="57">
        <f>G191</f>
        <v>11504</v>
      </c>
      <c r="H188" s="57">
        <f t="shared" ref="H188:I188" si="191">H191</f>
        <v>682.9</v>
      </c>
      <c r="I188" s="57">
        <f t="shared" si="191"/>
        <v>0</v>
      </c>
      <c r="J188" s="32">
        <f t="shared" si="166"/>
        <v>0</v>
      </c>
      <c r="K188" s="57">
        <f t="shared" ref="K188:M188" si="192">K191</f>
        <v>0</v>
      </c>
      <c r="L188" s="57">
        <f t="shared" si="192"/>
        <v>0</v>
      </c>
      <c r="M188" s="57">
        <f t="shared" si="192"/>
        <v>0</v>
      </c>
      <c r="N188" s="57">
        <f t="shared" si="147"/>
        <v>0</v>
      </c>
      <c r="O188" s="32">
        <f t="shared" si="186"/>
        <v>0</v>
      </c>
      <c r="P188" s="57">
        <f t="shared" ref="P188:R188" si="193">P191</f>
        <v>0</v>
      </c>
      <c r="Q188" s="57">
        <f t="shared" si="193"/>
        <v>0</v>
      </c>
      <c r="R188" s="57">
        <f t="shared" si="193"/>
        <v>0</v>
      </c>
      <c r="S188" s="57">
        <f>O188/F188*100</f>
        <v>0</v>
      </c>
    </row>
    <row r="189" spans="1:19" ht="16.5" x14ac:dyDescent="0.2">
      <c r="A189" s="43" t="s">
        <v>21</v>
      </c>
      <c r="B189" s="33"/>
      <c r="C189" s="33"/>
      <c r="D189" s="33"/>
      <c r="E189" s="34"/>
      <c r="F189" s="44">
        <f t="shared" si="164"/>
        <v>0</v>
      </c>
      <c r="G189" s="35"/>
      <c r="H189" s="84"/>
      <c r="I189" s="35"/>
      <c r="J189" s="32">
        <f t="shared" si="166"/>
        <v>0</v>
      </c>
      <c r="K189" s="35"/>
      <c r="L189" s="35"/>
      <c r="M189" s="35"/>
      <c r="N189" s="35"/>
      <c r="O189" s="32">
        <f t="shared" si="186"/>
        <v>0</v>
      </c>
      <c r="P189" s="35"/>
      <c r="Q189" s="83"/>
      <c r="R189" s="35"/>
      <c r="S189" s="35"/>
    </row>
    <row r="190" spans="1:19" ht="38.25" customHeight="1" x14ac:dyDescent="0.2">
      <c r="A190" s="98" t="s">
        <v>216</v>
      </c>
      <c r="B190" s="33"/>
      <c r="C190" s="33"/>
      <c r="D190" s="33"/>
      <c r="E190" s="34"/>
      <c r="F190" s="44">
        <f t="shared" si="164"/>
        <v>0</v>
      </c>
      <c r="G190" s="35"/>
      <c r="H190" s="84"/>
      <c r="I190" s="35"/>
      <c r="J190" s="32">
        <f t="shared" si="166"/>
        <v>0</v>
      </c>
      <c r="K190" s="35"/>
      <c r="L190" s="35"/>
      <c r="M190" s="35"/>
      <c r="N190" s="35"/>
      <c r="O190" s="32">
        <f t="shared" si="186"/>
        <v>0</v>
      </c>
      <c r="P190" s="35"/>
      <c r="Q190" s="83"/>
      <c r="R190" s="35"/>
      <c r="S190" s="35"/>
    </row>
    <row r="191" spans="1:19" ht="112.5" customHeight="1" x14ac:dyDescent="0.2">
      <c r="A191" s="96" t="s">
        <v>240</v>
      </c>
      <c r="B191" s="33"/>
      <c r="C191" s="33"/>
      <c r="D191" s="33"/>
      <c r="E191" s="34"/>
      <c r="F191" s="44">
        <f t="shared" si="164"/>
        <v>12186.9</v>
      </c>
      <c r="G191" s="35">
        <v>11504</v>
      </c>
      <c r="H191" s="84">
        <v>682.9</v>
      </c>
      <c r="I191" s="35"/>
      <c r="J191" s="32">
        <f t="shared" si="166"/>
        <v>0</v>
      </c>
      <c r="K191" s="35"/>
      <c r="L191" s="35"/>
      <c r="M191" s="35"/>
      <c r="N191" s="35">
        <f t="shared" si="147"/>
        <v>0</v>
      </c>
      <c r="O191" s="32">
        <f t="shared" si="186"/>
        <v>0</v>
      </c>
      <c r="P191" s="35"/>
      <c r="Q191" s="83"/>
      <c r="R191" s="35"/>
      <c r="S191" s="35">
        <f>O191/F191*100</f>
        <v>0</v>
      </c>
    </row>
    <row r="192" spans="1:19" s="11" customFormat="1" ht="82.5" customHeight="1" x14ac:dyDescent="0.2">
      <c r="A192" s="100" t="s">
        <v>241</v>
      </c>
      <c r="B192" s="68"/>
      <c r="C192" s="68"/>
      <c r="D192" s="68"/>
      <c r="E192" s="69"/>
      <c r="F192" s="44">
        <f t="shared" si="164"/>
        <v>14863.599999999999</v>
      </c>
      <c r="G192" s="57">
        <f>G195+G197+G198</f>
        <v>14030.099999999999</v>
      </c>
      <c r="H192" s="57">
        <f t="shared" ref="H192:I192" si="194">H195+H197+H198</f>
        <v>833.5</v>
      </c>
      <c r="I192" s="57">
        <f t="shared" si="194"/>
        <v>0</v>
      </c>
      <c r="J192" s="32"/>
      <c r="K192" s="57">
        <f t="shared" ref="K192:M192" si="195">K195+K197+K198</f>
        <v>0</v>
      </c>
      <c r="L192" s="57">
        <f t="shared" si="195"/>
        <v>0</v>
      </c>
      <c r="M192" s="57">
        <f t="shared" si="195"/>
        <v>0</v>
      </c>
      <c r="N192" s="57"/>
      <c r="O192" s="32"/>
      <c r="P192" s="57">
        <f t="shared" ref="P192:R192" si="196">P195+P197+P198</f>
        <v>0</v>
      </c>
      <c r="Q192" s="57">
        <f t="shared" si="196"/>
        <v>0</v>
      </c>
      <c r="R192" s="57">
        <f t="shared" si="196"/>
        <v>0</v>
      </c>
      <c r="S192" s="57"/>
    </row>
    <row r="193" spans="1:19" ht="27" customHeight="1" x14ac:dyDescent="0.2">
      <c r="A193" s="96" t="s">
        <v>21</v>
      </c>
      <c r="B193" s="33"/>
      <c r="C193" s="33"/>
      <c r="D193" s="33"/>
      <c r="E193" s="34"/>
      <c r="F193" s="44"/>
      <c r="G193" s="35"/>
      <c r="H193" s="84"/>
      <c r="I193" s="35"/>
      <c r="J193" s="32"/>
      <c r="K193" s="35"/>
      <c r="L193" s="35"/>
      <c r="M193" s="35"/>
      <c r="N193" s="35"/>
      <c r="O193" s="32"/>
      <c r="P193" s="35"/>
      <c r="Q193" s="83"/>
      <c r="R193" s="35"/>
      <c r="S193" s="35"/>
    </row>
    <row r="194" spans="1:19" ht="38.25" customHeight="1" x14ac:dyDescent="0.2">
      <c r="A194" s="81" t="s">
        <v>49</v>
      </c>
      <c r="B194" s="33"/>
      <c r="C194" s="33"/>
      <c r="D194" s="33"/>
      <c r="E194" s="34"/>
      <c r="F194" s="44"/>
      <c r="G194" s="35"/>
      <c r="H194" s="84"/>
      <c r="I194" s="35"/>
      <c r="J194" s="32"/>
      <c r="K194" s="35"/>
      <c r="L194" s="35"/>
      <c r="M194" s="35"/>
      <c r="N194" s="35"/>
      <c r="O194" s="32"/>
      <c r="P194" s="35"/>
      <c r="Q194" s="83"/>
      <c r="R194" s="35"/>
      <c r="S194" s="35"/>
    </row>
    <row r="195" spans="1:19" ht="68.25" customHeight="1" x14ac:dyDescent="0.2">
      <c r="A195" s="96" t="s">
        <v>99</v>
      </c>
      <c r="B195" s="33"/>
      <c r="C195" s="33" t="s">
        <v>143</v>
      </c>
      <c r="D195" s="33" t="s">
        <v>161</v>
      </c>
      <c r="E195" s="34">
        <v>44046</v>
      </c>
      <c r="F195" s="44">
        <f t="shared" ref="F195" si="197">G195+H195+I195</f>
        <v>599</v>
      </c>
      <c r="G195" s="35">
        <v>564.79999999999995</v>
      </c>
      <c r="H195" s="84">
        <v>34.200000000000003</v>
      </c>
      <c r="I195" s="35"/>
      <c r="J195" s="32">
        <f t="shared" ref="J195" si="198">K195+L195+M195</f>
        <v>0</v>
      </c>
      <c r="K195" s="35"/>
      <c r="L195" s="84"/>
      <c r="M195" s="35"/>
      <c r="N195" s="35">
        <f>J195/F195*100</f>
        <v>0</v>
      </c>
      <c r="O195" s="32">
        <f t="shared" ref="O195" si="199">P195+Q195+R195</f>
        <v>0</v>
      </c>
      <c r="P195" s="35"/>
      <c r="Q195" s="84"/>
      <c r="R195" s="35"/>
      <c r="S195" s="35">
        <f>O195/F195*100</f>
        <v>0</v>
      </c>
    </row>
    <row r="196" spans="1:19" ht="39" customHeight="1" x14ac:dyDescent="0.2">
      <c r="A196" s="98" t="s">
        <v>72</v>
      </c>
      <c r="B196" s="33"/>
      <c r="C196" s="33"/>
      <c r="D196" s="33"/>
      <c r="E196" s="34"/>
      <c r="F196" s="44">
        <f t="shared" si="164"/>
        <v>0</v>
      </c>
      <c r="G196" s="35"/>
      <c r="H196" s="84"/>
      <c r="I196" s="35"/>
      <c r="J196" s="32">
        <f t="shared" si="166"/>
        <v>0</v>
      </c>
      <c r="K196" s="35"/>
      <c r="L196" s="35"/>
      <c r="M196" s="35"/>
      <c r="N196" s="35"/>
      <c r="O196" s="32">
        <f t="shared" si="186"/>
        <v>0</v>
      </c>
      <c r="P196" s="35"/>
      <c r="Q196" s="83"/>
      <c r="R196" s="35"/>
      <c r="S196" s="35"/>
    </row>
    <row r="197" spans="1:19" ht="68.25" customHeight="1" x14ac:dyDescent="0.2">
      <c r="A197" s="96" t="s">
        <v>242</v>
      </c>
      <c r="B197" s="33"/>
      <c r="C197" s="33"/>
      <c r="D197" s="33"/>
      <c r="E197" s="34"/>
      <c r="F197" s="44">
        <f t="shared" si="164"/>
        <v>9295</v>
      </c>
      <c r="G197" s="35">
        <v>8774.1</v>
      </c>
      <c r="H197" s="84">
        <v>520.9</v>
      </c>
      <c r="I197" s="35"/>
      <c r="J197" s="32">
        <f t="shared" si="166"/>
        <v>0</v>
      </c>
      <c r="K197" s="35"/>
      <c r="L197" s="83"/>
      <c r="M197" s="35"/>
      <c r="N197" s="35">
        <f t="shared" si="147"/>
        <v>0</v>
      </c>
      <c r="O197" s="32">
        <f t="shared" si="186"/>
        <v>0</v>
      </c>
      <c r="P197" s="35"/>
      <c r="Q197" s="83"/>
      <c r="R197" s="35"/>
      <c r="S197" s="35">
        <f>O197/F197*100</f>
        <v>0</v>
      </c>
    </row>
    <row r="198" spans="1:19" ht="58.5" customHeight="1" x14ac:dyDescent="0.2">
      <c r="A198" s="96" t="s">
        <v>243</v>
      </c>
      <c r="B198" s="33"/>
      <c r="C198" s="33"/>
      <c r="D198" s="33"/>
      <c r="E198" s="34"/>
      <c r="F198" s="44">
        <f t="shared" si="164"/>
        <v>4969.5999999999995</v>
      </c>
      <c r="G198" s="35">
        <v>4691.2</v>
      </c>
      <c r="H198" s="84">
        <v>278.39999999999998</v>
      </c>
      <c r="I198" s="35"/>
      <c r="J198" s="32"/>
      <c r="K198" s="35"/>
      <c r="L198" s="83"/>
      <c r="M198" s="35"/>
      <c r="N198" s="35"/>
      <c r="O198" s="32"/>
      <c r="P198" s="35"/>
      <c r="Q198" s="83"/>
      <c r="R198" s="35"/>
      <c r="S198" s="35"/>
    </row>
    <row r="199" spans="1:19" s="7" customFormat="1" ht="16.5" x14ac:dyDescent="0.25">
      <c r="A199" s="50" t="s">
        <v>63</v>
      </c>
      <c r="B199" s="50"/>
      <c r="C199" s="50"/>
      <c r="D199" s="50"/>
      <c r="E199" s="51"/>
      <c r="F199" s="20">
        <f t="shared" si="164"/>
        <v>24508.700000000004</v>
      </c>
      <c r="G199" s="52">
        <f>G201</f>
        <v>19477.300000000003</v>
      </c>
      <c r="H199" s="52">
        <f t="shared" ref="H199:I199" si="200">H201</f>
        <v>5031.4000000000005</v>
      </c>
      <c r="I199" s="52">
        <f t="shared" si="200"/>
        <v>0</v>
      </c>
      <c r="J199" s="20">
        <f t="shared" si="166"/>
        <v>0</v>
      </c>
      <c r="K199" s="52">
        <f t="shared" ref="K199:M199" si="201">K201</f>
        <v>0</v>
      </c>
      <c r="L199" s="52">
        <f t="shared" si="201"/>
        <v>0</v>
      </c>
      <c r="M199" s="52">
        <f t="shared" si="201"/>
        <v>0</v>
      </c>
      <c r="N199" s="52">
        <f t="shared" ref="N199:N223" si="202">J199/F199*100</f>
        <v>0</v>
      </c>
      <c r="O199" s="20">
        <f t="shared" ref="O199:O223" si="203">P199+Q199+R199</f>
        <v>0</v>
      </c>
      <c r="P199" s="52">
        <f t="shared" ref="P199:R199" si="204">P201</f>
        <v>0</v>
      </c>
      <c r="Q199" s="52">
        <f t="shared" si="204"/>
        <v>0</v>
      </c>
      <c r="R199" s="52">
        <f t="shared" si="204"/>
        <v>0</v>
      </c>
      <c r="S199" s="52">
        <f>O199/F199*100</f>
        <v>0</v>
      </c>
    </row>
    <row r="200" spans="1:19" ht="16.5" x14ac:dyDescent="0.2">
      <c r="A200" s="43" t="s">
        <v>21</v>
      </c>
      <c r="B200" s="33"/>
      <c r="C200" s="33"/>
      <c r="D200" s="33"/>
      <c r="E200" s="34"/>
      <c r="F200" s="44">
        <f t="shared" si="164"/>
        <v>0</v>
      </c>
      <c r="G200" s="35"/>
      <c r="H200" s="84"/>
      <c r="I200" s="35"/>
      <c r="J200" s="32">
        <f t="shared" si="166"/>
        <v>0</v>
      </c>
      <c r="K200" s="35"/>
      <c r="L200" s="35"/>
      <c r="M200" s="35"/>
      <c r="N200" s="35"/>
      <c r="O200" s="32">
        <f t="shared" si="203"/>
        <v>0</v>
      </c>
      <c r="P200" s="35"/>
      <c r="Q200" s="84"/>
      <c r="R200" s="35"/>
      <c r="S200" s="35"/>
    </row>
    <row r="201" spans="1:19" s="10" customFormat="1" ht="107.25" customHeight="1" x14ac:dyDescent="0.2">
      <c r="A201" s="97" t="s">
        <v>54</v>
      </c>
      <c r="B201" s="29" t="s">
        <v>47</v>
      </c>
      <c r="C201" s="30"/>
      <c r="D201" s="30"/>
      <c r="E201" s="31"/>
      <c r="F201" s="44">
        <f t="shared" si="164"/>
        <v>24508.700000000004</v>
      </c>
      <c r="G201" s="70">
        <f>G202</f>
        <v>19477.300000000003</v>
      </c>
      <c r="H201" s="70">
        <f t="shared" ref="H201:I201" si="205">H202</f>
        <v>5031.4000000000005</v>
      </c>
      <c r="I201" s="70">
        <f t="shared" si="205"/>
        <v>0</v>
      </c>
      <c r="J201" s="32">
        <f t="shared" si="166"/>
        <v>0</v>
      </c>
      <c r="K201" s="38">
        <f t="shared" ref="K201:M201" si="206">K202</f>
        <v>0</v>
      </c>
      <c r="L201" s="38">
        <f t="shared" si="206"/>
        <v>0</v>
      </c>
      <c r="M201" s="38">
        <f t="shared" si="206"/>
        <v>0</v>
      </c>
      <c r="N201" s="32">
        <f t="shared" si="202"/>
        <v>0</v>
      </c>
      <c r="O201" s="32">
        <f t="shared" si="203"/>
        <v>0</v>
      </c>
      <c r="P201" s="38">
        <f t="shared" ref="P201:R201" si="207">P202</f>
        <v>0</v>
      </c>
      <c r="Q201" s="38">
        <f t="shared" si="207"/>
        <v>0</v>
      </c>
      <c r="R201" s="38">
        <f t="shared" si="207"/>
        <v>0</v>
      </c>
      <c r="S201" s="32">
        <f>O201/F201*100</f>
        <v>0</v>
      </c>
    </row>
    <row r="202" spans="1:19" s="10" customFormat="1" ht="61.5" customHeight="1" x14ac:dyDescent="0.2">
      <c r="A202" s="97" t="s">
        <v>20</v>
      </c>
      <c r="B202" s="29" t="s">
        <v>48</v>
      </c>
      <c r="C202" s="30"/>
      <c r="D202" s="30"/>
      <c r="E202" s="31"/>
      <c r="F202" s="44">
        <f t="shared" si="164"/>
        <v>24508.700000000004</v>
      </c>
      <c r="G202" s="70">
        <f>G204+G208</f>
        <v>19477.300000000003</v>
      </c>
      <c r="H202" s="70">
        <f t="shared" ref="H202:I202" si="208">H204+H208</f>
        <v>5031.4000000000005</v>
      </c>
      <c r="I202" s="70">
        <f t="shared" si="208"/>
        <v>0</v>
      </c>
      <c r="J202" s="32">
        <f t="shared" si="166"/>
        <v>0</v>
      </c>
      <c r="K202" s="38">
        <f t="shared" ref="K202:M202" si="209">K204+K208</f>
        <v>0</v>
      </c>
      <c r="L202" s="38">
        <f t="shared" si="209"/>
        <v>0</v>
      </c>
      <c r="M202" s="38">
        <f t="shared" si="209"/>
        <v>0</v>
      </c>
      <c r="N202" s="32">
        <f t="shared" si="202"/>
        <v>0</v>
      </c>
      <c r="O202" s="32">
        <f t="shared" si="203"/>
        <v>0</v>
      </c>
      <c r="P202" s="38">
        <f t="shared" ref="P202:R202" si="210">P204+P208</f>
        <v>0</v>
      </c>
      <c r="Q202" s="38">
        <f t="shared" si="210"/>
        <v>0</v>
      </c>
      <c r="R202" s="38">
        <f t="shared" si="210"/>
        <v>0</v>
      </c>
      <c r="S202" s="32">
        <f>O202/F202*100</f>
        <v>0</v>
      </c>
    </row>
    <row r="203" spans="1:19" ht="45" customHeight="1" x14ac:dyDescent="0.2">
      <c r="A203" s="98" t="s">
        <v>100</v>
      </c>
      <c r="B203" s="33"/>
      <c r="C203" s="33"/>
      <c r="D203" s="33"/>
      <c r="E203" s="34"/>
      <c r="F203" s="44">
        <f t="shared" ref="F203:F224" si="211">G203+H203+I203</f>
        <v>0</v>
      </c>
      <c r="G203" s="35"/>
      <c r="H203" s="84"/>
      <c r="I203" s="35"/>
      <c r="J203" s="32">
        <f t="shared" ref="J203:J223" si="212">K203+L203+M203</f>
        <v>0</v>
      </c>
      <c r="K203" s="35"/>
      <c r="L203" s="35"/>
      <c r="M203" s="35"/>
      <c r="N203" s="35"/>
      <c r="O203" s="32">
        <f t="shared" si="203"/>
        <v>0</v>
      </c>
      <c r="P203" s="35"/>
      <c r="Q203" s="83"/>
      <c r="R203" s="35"/>
      <c r="S203" s="35"/>
    </row>
    <row r="204" spans="1:19" s="9" customFormat="1" ht="74.25" customHeight="1" x14ac:dyDescent="0.2">
      <c r="A204" s="101" t="s">
        <v>101</v>
      </c>
      <c r="B204" s="63" t="s">
        <v>102</v>
      </c>
      <c r="C204" s="63"/>
      <c r="D204" s="63"/>
      <c r="E204" s="64"/>
      <c r="F204" s="44">
        <f t="shared" si="211"/>
        <v>2003.5</v>
      </c>
      <c r="G204" s="57">
        <f>G207</f>
        <v>1888.9</v>
      </c>
      <c r="H204" s="57">
        <f t="shared" ref="H204:I204" si="213">H207</f>
        <v>114.6</v>
      </c>
      <c r="I204" s="57">
        <f t="shared" si="213"/>
        <v>0</v>
      </c>
      <c r="J204" s="32">
        <f t="shared" si="212"/>
        <v>0</v>
      </c>
      <c r="K204" s="65">
        <f t="shared" ref="K204:M204" si="214">K207</f>
        <v>0</v>
      </c>
      <c r="L204" s="65">
        <f t="shared" si="214"/>
        <v>0</v>
      </c>
      <c r="M204" s="65">
        <f t="shared" si="214"/>
        <v>0</v>
      </c>
      <c r="N204" s="65">
        <f t="shared" si="202"/>
        <v>0</v>
      </c>
      <c r="O204" s="32">
        <f t="shared" si="203"/>
        <v>0</v>
      </c>
      <c r="P204" s="65">
        <f t="shared" ref="P204:R204" si="215">P207</f>
        <v>0</v>
      </c>
      <c r="Q204" s="65">
        <f t="shared" si="215"/>
        <v>0</v>
      </c>
      <c r="R204" s="65">
        <f t="shared" si="215"/>
        <v>0</v>
      </c>
      <c r="S204" s="65">
        <f>O204/F204*100</f>
        <v>0</v>
      </c>
    </row>
    <row r="205" spans="1:19" ht="16.5" x14ac:dyDescent="0.2">
      <c r="A205" s="43" t="s">
        <v>21</v>
      </c>
      <c r="B205" s="33"/>
      <c r="C205" s="33"/>
      <c r="D205" s="33"/>
      <c r="E205" s="34"/>
      <c r="F205" s="44">
        <f t="shared" si="211"/>
        <v>0</v>
      </c>
      <c r="G205" s="35"/>
      <c r="H205" s="84"/>
      <c r="I205" s="35"/>
      <c r="J205" s="32">
        <f t="shared" si="212"/>
        <v>0</v>
      </c>
      <c r="K205" s="35"/>
      <c r="L205" s="35"/>
      <c r="M205" s="35"/>
      <c r="N205" s="35"/>
      <c r="O205" s="32">
        <f t="shared" si="203"/>
        <v>0</v>
      </c>
      <c r="P205" s="35"/>
      <c r="Q205" s="83"/>
      <c r="R205" s="35"/>
      <c r="S205" s="35"/>
    </row>
    <row r="206" spans="1:19" ht="30" customHeight="1" x14ac:dyDescent="0.2">
      <c r="A206" s="98" t="s">
        <v>50</v>
      </c>
      <c r="B206" s="33"/>
      <c r="C206" s="33"/>
      <c r="D206" s="33"/>
      <c r="E206" s="34"/>
      <c r="F206" s="44">
        <f t="shared" si="211"/>
        <v>0</v>
      </c>
      <c r="G206" s="35"/>
      <c r="H206" s="84"/>
      <c r="I206" s="35"/>
      <c r="J206" s="32">
        <f t="shared" si="212"/>
        <v>0</v>
      </c>
      <c r="K206" s="35"/>
      <c r="L206" s="35"/>
      <c r="M206" s="35"/>
      <c r="N206" s="35"/>
      <c r="O206" s="32">
        <f t="shared" si="203"/>
        <v>0</v>
      </c>
      <c r="P206" s="35"/>
      <c r="Q206" s="83"/>
      <c r="R206" s="35"/>
      <c r="S206" s="35"/>
    </row>
    <row r="207" spans="1:19" ht="102.75" customHeight="1" x14ac:dyDescent="0.2">
      <c r="A207" s="96" t="s">
        <v>122</v>
      </c>
      <c r="B207" s="33"/>
      <c r="C207" s="33" t="s">
        <v>144</v>
      </c>
      <c r="D207" s="33" t="s">
        <v>145</v>
      </c>
      <c r="E207" s="34" t="s">
        <v>259</v>
      </c>
      <c r="F207" s="44">
        <f t="shared" si="211"/>
        <v>2003.5</v>
      </c>
      <c r="G207" s="35">
        <v>1888.9</v>
      </c>
      <c r="H207" s="84">
        <v>114.6</v>
      </c>
      <c r="I207" s="35"/>
      <c r="J207" s="32">
        <f t="shared" si="212"/>
        <v>0</v>
      </c>
      <c r="K207" s="35"/>
      <c r="L207" s="35"/>
      <c r="M207" s="35"/>
      <c r="N207" s="35">
        <f t="shared" si="202"/>
        <v>0</v>
      </c>
      <c r="O207" s="32">
        <f t="shared" si="203"/>
        <v>0</v>
      </c>
      <c r="P207" s="35"/>
      <c r="Q207" s="84"/>
      <c r="R207" s="36"/>
      <c r="S207" s="35">
        <f>O207/F207*100</f>
        <v>0</v>
      </c>
    </row>
    <row r="208" spans="1:19" s="11" customFormat="1" ht="93.75" customHeight="1" x14ac:dyDescent="0.2">
      <c r="A208" s="55" t="s">
        <v>244</v>
      </c>
      <c r="B208" s="68"/>
      <c r="C208" s="68"/>
      <c r="D208" s="68"/>
      <c r="E208" s="69"/>
      <c r="F208" s="44">
        <f>G208+H208+I208</f>
        <v>22505.200000000001</v>
      </c>
      <c r="G208" s="57">
        <f>G211+G212+G213</f>
        <v>17588.400000000001</v>
      </c>
      <c r="H208" s="57">
        <f t="shared" ref="H208:I208" si="216">H211+H212+H213</f>
        <v>4916.8</v>
      </c>
      <c r="I208" s="57">
        <f t="shared" si="216"/>
        <v>0</v>
      </c>
      <c r="J208" s="32"/>
      <c r="K208" s="57">
        <f t="shared" ref="K208:M208" si="217">K211+K212+K213</f>
        <v>0</v>
      </c>
      <c r="L208" s="57">
        <f t="shared" si="217"/>
        <v>0</v>
      </c>
      <c r="M208" s="57">
        <f t="shared" si="217"/>
        <v>0</v>
      </c>
      <c r="N208" s="57"/>
      <c r="O208" s="32"/>
      <c r="P208" s="57">
        <f t="shared" ref="P208:R208" si="218">P211+P212+P213</f>
        <v>0</v>
      </c>
      <c r="Q208" s="57">
        <f t="shared" si="218"/>
        <v>0</v>
      </c>
      <c r="R208" s="57">
        <f t="shared" si="218"/>
        <v>0</v>
      </c>
      <c r="S208" s="57"/>
    </row>
    <row r="209" spans="1:19" ht="33" customHeight="1" x14ac:dyDescent="0.2">
      <c r="A209" s="96" t="s">
        <v>21</v>
      </c>
      <c r="B209" s="33"/>
      <c r="C209" s="33"/>
      <c r="D209" s="33"/>
      <c r="E209" s="34"/>
      <c r="F209" s="44"/>
      <c r="G209" s="35"/>
      <c r="H209" s="84"/>
      <c r="I209" s="35"/>
      <c r="J209" s="32"/>
      <c r="K209" s="35"/>
      <c r="L209" s="35"/>
      <c r="M209" s="35"/>
      <c r="N209" s="35"/>
      <c r="O209" s="32"/>
      <c r="P209" s="35"/>
      <c r="Q209" s="84"/>
      <c r="R209" s="36"/>
      <c r="S209" s="35"/>
    </row>
    <row r="210" spans="1:19" ht="33" customHeight="1" x14ac:dyDescent="0.2">
      <c r="A210" s="107" t="s">
        <v>35</v>
      </c>
      <c r="B210" s="33"/>
      <c r="C210" s="33"/>
      <c r="D210" s="33"/>
      <c r="E210" s="34"/>
      <c r="F210" s="44"/>
      <c r="G210" s="35"/>
      <c r="H210" s="84"/>
      <c r="I210" s="35"/>
      <c r="J210" s="32"/>
      <c r="K210" s="35"/>
      <c r="L210" s="35"/>
      <c r="M210" s="35"/>
      <c r="N210" s="35"/>
      <c r="O210" s="32"/>
      <c r="P210" s="35"/>
      <c r="Q210" s="84"/>
      <c r="R210" s="36"/>
      <c r="S210" s="35"/>
    </row>
    <row r="211" spans="1:19" ht="66.75" customHeight="1" x14ac:dyDescent="0.2">
      <c r="A211" s="96" t="s">
        <v>245</v>
      </c>
      <c r="B211" s="33"/>
      <c r="C211" s="33" t="s">
        <v>260</v>
      </c>
      <c r="D211" s="33"/>
      <c r="E211" s="34"/>
      <c r="F211" s="44">
        <f>G211+H211+I211</f>
        <v>1366.2</v>
      </c>
      <c r="G211" s="35">
        <v>1067.7</v>
      </c>
      <c r="H211" s="84">
        <v>298.5</v>
      </c>
      <c r="I211" s="35"/>
      <c r="J211" s="32"/>
      <c r="K211" s="35"/>
      <c r="L211" s="35"/>
      <c r="M211" s="35"/>
      <c r="N211" s="35"/>
      <c r="O211" s="32"/>
      <c r="P211" s="35"/>
      <c r="Q211" s="84"/>
      <c r="R211" s="36"/>
      <c r="S211" s="35"/>
    </row>
    <row r="212" spans="1:19" ht="66.75" customHeight="1" x14ac:dyDescent="0.2">
      <c r="A212" s="96" t="s">
        <v>251</v>
      </c>
      <c r="B212" s="33"/>
      <c r="C212" s="33" t="s">
        <v>260</v>
      </c>
      <c r="D212" s="33"/>
      <c r="E212" s="34"/>
      <c r="F212" s="44">
        <f t="shared" ref="F212:F213" si="219">G212+H212+I212</f>
        <v>1042.5999999999999</v>
      </c>
      <c r="G212" s="35">
        <v>814.8</v>
      </c>
      <c r="H212" s="84">
        <v>227.8</v>
      </c>
      <c r="I212" s="35"/>
      <c r="J212" s="32"/>
      <c r="K212" s="35"/>
      <c r="L212" s="35"/>
      <c r="M212" s="35"/>
      <c r="N212" s="35"/>
      <c r="O212" s="32"/>
      <c r="P212" s="35"/>
      <c r="Q212" s="84"/>
      <c r="R212" s="36"/>
      <c r="S212" s="35"/>
    </row>
    <row r="213" spans="1:19" ht="66.75" customHeight="1" x14ac:dyDescent="0.2">
      <c r="A213" s="96" t="s">
        <v>246</v>
      </c>
      <c r="B213" s="33"/>
      <c r="C213" s="33" t="s">
        <v>261</v>
      </c>
      <c r="D213" s="33"/>
      <c r="E213" s="34"/>
      <c r="F213" s="44">
        <f t="shared" si="219"/>
        <v>20096.400000000001</v>
      </c>
      <c r="G213" s="35">
        <v>15705.9</v>
      </c>
      <c r="H213" s="84">
        <v>4390.5</v>
      </c>
      <c r="I213" s="35"/>
      <c r="J213" s="32"/>
      <c r="K213" s="35"/>
      <c r="L213" s="35"/>
      <c r="M213" s="35"/>
      <c r="N213" s="35"/>
      <c r="O213" s="32"/>
      <c r="P213" s="35"/>
      <c r="Q213" s="84"/>
      <c r="R213" s="36"/>
      <c r="S213" s="35"/>
    </row>
    <row r="214" spans="1:19" s="7" customFormat="1" ht="16.5" x14ac:dyDescent="0.25">
      <c r="A214" s="50" t="s">
        <v>247</v>
      </c>
      <c r="B214" s="50"/>
      <c r="C214" s="50"/>
      <c r="D214" s="50"/>
      <c r="E214" s="51"/>
      <c r="F214" s="20">
        <f t="shared" si="211"/>
        <v>341807.70000000007</v>
      </c>
      <c r="G214" s="52">
        <f>G216</f>
        <v>338441.10000000003</v>
      </c>
      <c r="H214" s="52">
        <f t="shared" ref="H214:I214" si="220">H216</f>
        <v>3088.9</v>
      </c>
      <c r="I214" s="52">
        <f t="shared" si="220"/>
        <v>277.7</v>
      </c>
      <c r="J214" s="20">
        <f t="shared" si="212"/>
        <v>0</v>
      </c>
      <c r="K214" s="52">
        <f t="shared" ref="K214:M214" si="221">K216</f>
        <v>0</v>
      </c>
      <c r="L214" s="52">
        <f t="shared" si="221"/>
        <v>0</v>
      </c>
      <c r="M214" s="52">
        <f t="shared" si="221"/>
        <v>0</v>
      </c>
      <c r="N214" s="52">
        <f t="shared" si="202"/>
        <v>0</v>
      </c>
      <c r="O214" s="20">
        <f t="shared" si="203"/>
        <v>0</v>
      </c>
      <c r="P214" s="52">
        <f t="shared" ref="P214:R214" si="222">P216</f>
        <v>0</v>
      </c>
      <c r="Q214" s="52">
        <f t="shared" si="222"/>
        <v>0</v>
      </c>
      <c r="R214" s="52">
        <f t="shared" si="222"/>
        <v>0</v>
      </c>
      <c r="S214" s="52">
        <f>O214/F214*100</f>
        <v>0</v>
      </c>
    </row>
    <row r="215" spans="1:19" ht="16.5" x14ac:dyDescent="0.2">
      <c r="A215" s="43" t="s">
        <v>21</v>
      </c>
      <c r="B215" s="33"/>
      <c r="C215" s="33"/>
      <c r="D215" s="33"/>
      <c r="E215" s="34"/>
      <c r="F215" s="44">
        <f t="shared" si="211"/>
        <v>0</v>
      </c>
      <c r="G215" s="35"/>
      <c r="H215" s="84"/>
      <c r="I215" s="35"/>
      <c r="J215" s="32">
        <f t="shared" si="212"/>
        <v>0</v>
      </c>
      <c r="K215" s="35"/>
      <c r="L215" s="35"/>
      <c r="M215" s="35"/>
      <c r="N215" s="35"/>
      <c r="O215" s="32">
        <f t="shared" si="203"/>
        <v>0</v>
      </c>
      <c r="P215" s="35"/>
      <c r="Q215" s="84"/>
      <c r="R215" s="35"/>
      <c r="S215" s="35"/>
    </row>
    <row r="216" spans="1:19" s="16" customFormat="1" ht="92.25" customHeight="1" x14ac:dyDescent="0.2">
      <c r="A216" s="97" t="s">
        <v>123</v>
      </c>
      <c r="B216" s="73"/>
      <c r="C216" s="73"/>
      <c r="D216" s="73"/>
      <c r="E216" s="74"/>
      <c r="F216" s="44">
        <f>G216+H216+I216</f>
        <v>341807.70000000007</v>
      </c>
      <c r="G216" s="70">
        <f>G217</f>
        <v>338441.10000000003</v>
      </c>
      <c r="H216" s="70">
        <f t="shared" ref="H216:I216" si="223">H217</f>
        <v>3088.9</v>
      </c>
      <c r="I216" s="70">
        <f t="shared" si="223"/>
        <v>277.7</v>
      </c>
      <c r="J216" s="32">
        <f>K216+L216+M216</f>
        <v>0</v>
      </c>
      <c r="K216" s="70">
        <f t="shared" ref="K216:M216" si="224">K217</f>
        <v>0</v>
      </c>
      <c r="L216" s="70">
        <f t="shared" si="224"/>
        <v>0</v>
      </c>
      <c r="M216" s="70">
        <f t="shared" si="224"/>
        <v>0</v>
      </c>
      <c r="N216" s="70">
        <f>J216/F216*100</f>
        <v>0</v>
      </c>
      <c r="O216" s="32">
        <f>P216+Q216+R216</f>
        <v>0</v>
      </c>
      <c r="P216" s="70">
        <f t="shared" ref="P216:R216" si="225">P217</f>
        <v>0</v>
      </c>
      <c r="Q216" s="70">
        <f t="shared" si="225"/>
        <v>0</v>
      </c>
      <c r="R216" s="70">
        <f t="shared" si="225"/>
        <v>0</v>
      </c>
      <c r="S216" s="70">
        <f>O216/F216*100</f>
        <v>0</v>
      </c>
    </row>
    <row r="217" spans="1:19" s="16" customFormat="1" ht="73.5" customHeight="1" x14ac:dyDescent="0.2">
      <c r="A217" s="97" t="s">
        <v>248</v>
      </c>
      <c r="B217" s="73"/>
      <c r="C217" s="73"/>
      <c r="D217" s="73"/>
      <c r="E217" s="74"/>
      <c r="F217" s="44">
        <f>G217+H217+I217</f>
        <v>341807.70000000007</v>
      </c>
      <c r="G217" s="70">
        <f>G220+G223+G224</f>
        <v>338441.10000000003</v>
      </c>
      <c r="H217" s="70">
        <f t="shared" ref="H217:I217" si="226">H220+H223+H224</f>
        <v>3088.9</v>
      </c>
      <c r="I217" s="70">
        <f t="shared" si="226"/>
        <v>277.7</v>
      </c>
      <c r="J217" s="32"/>
      <c r="K217" s="70">
        <f t="shared" ref="K217:M217" si="227">K220+K223+K224</f>
        <v>0</v>
      </c>
      <c r="L217" s="70">
        <f t="shared" si="227"/>
        <v>0</v>
      </c>
      <c r="M217" s="70">
        <f t="shared" si="227"/>
        <v>0</v>
      </c>
      <c r="N217" s="70">
        <f>J217/F217*100</f>
        <v>0</v>
      </c>
      <c r="O217" s="32">
        <f>P217+Q217+R217</f>
        <v>0</v>
      </c>
      <c r="P217" s="70">
        <f t="shared" ref="P217:R217" si="228">P220+P223+P224</f>
        <v>0</v>
      </c>
      <c r="Q217" s="70">
        <f t="shared" si="228"/>
        <v>0</v>
      </c>
      <c r="R217" s="70">
        <f t="shared" si="228"/>
        <v>0</v>
      </c>
      <c r="S217" s="70">
        <f>O217/F217*100</f>
        <v>0</v>
      </c>
    </row>
    <row r="218" spans="1:19" ht="69" customHeight="1" x14ac:dyDescent="0.2">
      <c r="A218" s="98" t="s">
        <v>32</v>
      </c>
      <c r="B218" s="33"/>
      <c r="C218" s="33"/>
      <c r="D218" s="33"/>
      <c r="E218" s="34"/>
      <c r="F218" s="44">
        <f t="shared" si="211"/>
        <v>0</v>
      </c>
      <c r="G218" s="35"/>
      <c r="H218" s="84"/>
      <c r="I218" s="35"/>
      <c r="J218" s="32">
        <f t="shared" si="212"/>
        <v>0</v>
      </c>
      <c r="K218" s="35"/>
      <c r="L218" s="35"/>
      <c r="M218" s="35"/>
      <c r="N218" s="35"/>
      <c r="O218" s="32">
        <f t="shared" si="203"/>
        <v>0</v>
      </c>
      <c r="P218" s="35"/>
      <c r="Q218" s="83"/>
      <c r="R218" s="35"/>
      <c r="S218" s="35"/>
    </row>
    <row r="219" spans="1:19" ht="77.25" customHeight="1" x14ac:dyDescent="0.2">
      <c r="A219" s="98" t="s">
        <v>175</v>
      </c>
      <c r="B219" s="33"/>
      <c r="C219" s="33"/>
      <c r="D219" s="33"/>
      <c r="E219" s="34"/>
      <c r="F219" s="44">
        <f t="shared" si="211"/>
        <v>0</v>
      </c>
      <c r="G219" s="35"/>
      <c r="H219" s="84"/>
      <c r="I219" s="35"/>
      <c r="J219" s="32">
        <f t="shared" si="212"/>
        <v>0</v>
      </c>
      <c r="K219" s="35"/>
      <c r="L219" s="35"/>
      <c r="M219" s="35"/>
      <c r="N219" s="35"/>
      <c r="O219" s="32">
        <f t="shared" si="203"/>
        <v>0</v>
      </c>
      <c r="P219" s="35"/>
      <c r="Q219" s="83"/>
      <c r="R219" s="35"/>
      <c r="S219" s="35"/>
    </row>
    <row r="220" spans="1:19" ht="145.5" customHeight="1" x14ac:dyDescent="0.2">
      <c r="A220" s="39" t="s">
        <v>124</v>
      </c>
      <c r="B220" s="33" t="s">
        <v>125</v>
      </c>
      <c r="C220" s="33" t="s">
        <v>131</v>
      </c>
      <c r="D220" s="33" t="s">
        <v>150</v>
      </c>
      <c r="E220" s="34" t="s">
        <v>147</v>
      </c>
      <c r="F220" s="44">
        <f t="shared" si="211"/>
        <v>177014.80000000002</v>
      </c>
      <c r="G220" s="35">
        <v>175244.6</v>
      </c>
      <c r="H220" s="84">
        <v>1770.2</v>
      </c>
      <c r="I220" s="35"/>
      <c r="J220" s="32">
        <f t="shared" si="212"/>
        <v>0</v>
      </c>
      <c r="K220" s="35"/>
      <c r="L220" s="84"/>
      <c r="M220" s="35"/>
      <c r="N220" s="35">
        <f t="shared" si="202"/>
        <v>0</v>
      </c>
      <c r="O220" s="32">
        <f t="shared" si="203"/>
        <v>0</v>
      </c>
      <c r="P220" s="35"/>
      <c r="Q220" s="84"/>
      <c r="R220" s="35"/>
      <c r="S220" s="35">
        <f>O220/F220*100</f>
        <v>0</v>
      </c>
    </row>
    <row r="221" spans="1:19" ht="45" customHeight="1" x14ac:dyDescent="0.2">
      <c r="A221" s="98" t="s">
        <v>126</v>
      </c>
      <c r="B221" s="33"/>
      <c r="C221" s="33"/>
      <c r="D221" s="33"/>
      <c r="E221" s="34"/>
      <c r="F221" s="44">
        <f t="shared" si="211"/>
        <v>0</v>
      </c>
      <c r="G221" s="35"/>
      <c r="H221" s="84"/>
      <c r="I221" s="35"/>
      <c r="J221" s="32">
        <f t="shared" si="212"/>
        <v>0</v>
      </c>
      <c r="K221" s="35"/>
      <c r="L221" s="35"/>
      <c r="M221" s="35"/>
      <c r="N221" s="35"/>
      <c r="O221" s="32">
        <f t="shared" si="203"/>
        <v>0</v>
      </c>
      <c r="P221" s="35"/>
      <c r="Q221" s="83"/>
      <c r="R221" s="35"/>
      <c r="S221" s="35"/>
    </row>
    <row r="222" spans="1:19" ht="27.75" customHeight="1" x14ac:dyDescent="0.2">
      <c r="A222" s="98" t="s">
        <v>19</v>
      </c>
      <c r="B222" s="33"/>
      <c r="C222" s="33"/>
      <c r="D222" s="33"/>
      <c r="E222" s="34"/>
      <c r="F222" s="44">
        <f t="shared" si="211"/>
        <v>0</v>
      </c>
      <c r="G222" s="35"/>
      <c r="H222" s="84"/>
      <c r="I222" s="35"/>
      <c r="J222" s="32">
        <f t="shared" si="212"/>
        <v>0</v>
      </c>
      <c r="K222" s="35"/>
      <c r="L222" s="35"/>
      <c r="M222" s="35"/>
      <c r="N222" s="35"/>
      <c r="O222" s="32">
        <f t="shared" si="203"/>
        <v>0</v>
      </c>
      <c r="P222" s="35"/>
      <c r="Q222" s="83"/>
      <c r="R222" s="35"/>
      <c r="S222" s="35"/>
    </row>
    <row r="223" spans="1:19" ht="96" customHeight="1" x14ac:dyDescent="0.2">
      <c r="A223" s="96" t="s">
        <v>151</v>
      </c>
      <c r="B223" s="33" t="s">
        <v>127</v>
      </c>
      <c r="C223" s="33" t="s">
        <v>129</v>
      </c>
      <c r="D223" s="33" t="s">
        <v>148</v>
      </c>
      <c r="E223" s="34" t="s">
        <v>149</v>
      </c>
      <c r="F223" s="44">
        <f t="shared" si="211"/>
        <v>138839.60000000003</v>
      </c>
      <c r="G223" s="35">
        <v>137451.20000000001</v>
      </c>
      <c r="H223" s="84">
        <v>1110.7</v>
      </c>
      <c r="I223" s="84">
        <v>277.7</v>
      </c>
      <c r="J223" s="32">
        <f t="shared" si="212"/>
        <v>0</v>
      </c>
      <c r="K223" s="35"/>
      <c r="L223" s="84"/>
      <c r="M223" s="84"/>
      <c r="N223" s="35">
        <f t="shared" si="202"/>
        <v>0</v>
      </c>
      <c r="O223" s="32">
        <f t="shared" si="203"/>
        <v>0</v>
      </c>
      <c r="P223" s="35"/>
      <c r="Q223" s="84"/>
      <c r="R223" s="84"/>
      <c r="S223" s="35">
        <f>O223/F223*100</f>
        <v>0</v>
      </c>
    </row>
    <row r="224" spans="1:19" ht="96" customHeight="1" x14ac:dyDescent="0.2">
      <c r="A224" s="96" t="s">
        <v>249</v>
      </c>
      <c r="B224" s="33"/>
      <c r="C224" s="33"/>
      <c r="D224" s="33"/>
      <c r="E224" s="34"/>
      <c r="F224" s="44">
        <f t="shared" si="211"/>
        <v>25953.3</v>
      </c>
      <c r="G224" s="35">
        <v>25745.3</v>
      </c>
      <c r="H224" s="84">
        <v>208</v>
      </c>
      <c r="I224" s="35"/>
      <c r="J224" s="32"/>
      <c r="K224" s="35"/>
      <c r="L224" s="35"/>
      <c r="M224" s="35"/>
      <c r="N224" s="35"/>
      <c r="O224" s="32"/>
      <c r="P224" s="35"/>
      <c r="Q224" s="83"/>
      <c r="R224" s="35"/>
      <c r="S224" s="35"/>
    </row>
    <row r="225" spans="1:19" ht="16.5" x14ac:dyDescent="0.2">
      <c r="A225" s="40"/>
      <c r="B225" s="40"/>
      <c r="C225" s="40"/>
      <c r="D225" s="40"/>
      <c r="E225" s="75"/>
      <c r="F225" s="76"/>
      <c r="G225" s="76"/>
      <c r="H225" s="91"/>
      <c r="I225" s="76"/>
      <c r="J225" s="77"/>
      <c r="K225" s="77"/>
      <c r="L225" s="77"/>
      <c r="M225" s="77"/>
      <c r="N225" s="76"/>
      <c r="O225" s="76"/>
      <c r="P225" s="76"/>
      <c r="Q225" s="94"/>
      <c r="R225" s="76"/>
      <c r="S225" s="78">
        <f>O223/F223*100</f>
        <v>0</v>
      </c>
    </row>
    <row r="226" spans="1:19" ht="25.5" x14ac:dyDescent="0.2">
      <c r="A226" s="14"/>
    </row>
  </sheetData>
  <mergeCells count="10">
    <mergeCell ref="A1:S1"/>
    <mergeCell ref="E3:E4"/>
    <mergeCell ref="F3:I3"/>
    <mergeCell ref="A3:A4"/>
    <mergeCell ref="P2:S2"/>
    <mergeCell ref="S3:S4"/>
    <mergeCell ref="O3:R3"/>
    <mergeCell ref="J3:N3"/>
    <mergeCell ref="C3:C4"/>
    <mergeCell ref="D3:D4"/>
  </mergeCells>
  <pageMargins left="0.23622047244094491" right="0.23622047244094491" top="0.35433070866141736" bottom="0.35433070866141736" header="0.11811023622047245" footer="0.11811023622047245"/>
  <pageSetup paperSize="9" scale="43" fitToHeight="0" orientation="landscape" r:id="rId1"/>
  <headerFooter differentFirst="1"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economy53 (Александрова Т.В.)</dc:creator>
  <cp:lastModifiedBy>economy9 (Старостина)</cp:lastModifiedBy>
  <cp:lastPrinted>2020-01-17T11:20:17Z</cp:lastPrinted>
  <dcterms:created xsi:type="dcterms:W3CDTF">2016-11-16T06:29:02Z</dcterms:created>
  <dcterms:modified xsi:type="dcterms:W3CDTF">2020-03-17T05:51:23Z</dcterms:modified>
</cp:coreProperties>
</file>